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Information\Publikationer\Statistik\Vägtrafikskador\2016\2016_12\"/>
    </mc:Choice>
  </mc:AlternateContent>
  <bookViews>
    <workbookView xWindow="15780" yWindow="75" windowWidth="7650" windowHeight="6315" tabRatio="873"/>
  </bookViews>
  <sheets>
    <sheet name="Titel" sheetId="124" r:id="rId1"/>
    <sheet name="Innehåll Content" sheetId="43" r:id="rId2"/>
    <sheet name="0.0" sheetId="85" r:id="rId3"/>
    <sheet name="1.1" sheetId="207" r:id="rId4"/>
    <sheet name="1.2" sheetId="172" r:id="rId5"/>
    <sheet name="1.3" sheetId="213" r:id="rId6"/>
    <sheet name="1.4" sheetId="205" r:id="rId7"/>
    <sheet name="1.5" sheetId="218" r:id="rId8"/>
    <sheet name="2.1" sheetId="158" r:id="rId9"/>
    <sheet name="2.2" sheetId="106" r:id="rId10"/>
    <sheet name="2.3" sheetId="161" r:id="rId11"/>
    <sheet name="2.4" sheetId="163" r:id="rId12"/>
    <sheet name="3.1" sheetId="256" r:id="rId13"/>
    <sheet name="3.2" sheetId="168" r:id="rId14"/>
    <sheet name="3.3" sheetId="111" r:id="rId15"/>
    <sheet name="4.1" sheetId="223" r:id="rId16"/>
    <sheet name="4.2" sheetId="225" r:id="rId17"/>
    <sheet name="5.1" sheetId="153" r:id="rId18"/>
    <sheet name="5.2" sheetId="155" r:id="rId19"/>
    <sheet name="5.3" sheetId="243" r:id="rId20"/>
    <sheet name="5.4" sheetId="244" r:id="rId21"/>
    <sheet name="6.1" sheetId="41" r:id="rId22"/>
    <sheet name="6.2" sheetId="9" r:id="rId23"/>
    <sheet name="6.3" sheetId="12" r:id="rId24"/>
    <sheet name="Befolkning SE" sheetId="254" state="hidden" r:id="rId25"/>
    <sheet name="6.4" sheetId="14" r:id="rId26"/>
    <sheet name="6.5" sheetId="50" r:id="rId27"/>
    <sheet name="6.6" sheetId="202" r:id="rId28"/>
    <sheet name="7.1" sheetId="255" r:id="rId29"/>
    <sheet name="7.2" sheetId="203" r:id="rId30"/>
    <sheet name="7.3" sheetId="92" r:id="rId31"/>
  </sheets>
  <externalReferences>
    <externalReference r:id="rId32"/>
    <externalReference r:id="rId33"/>
  </externalReferences>
  <definedNames>
    <definedName name="Excel_BuiltIn__FilterDatabase_1" localSheetId="3">'[1]RSK-Tabell 1_2012'!#REF!</definedName>
    <definedName name="Excel_BuiltIn__FilterDatabase_1" localSheetId="4">'[1]RSK-Tabell 1_2012'!#REF!</definedName>
    <definedName name="Excel_BuiltIn__FilterDatabase_1" localSheetId="5">'[1]RSK-Tabell 1_2012'!#REF!</definedName>
    <definedName name="Excel_BuiltIn__FilterDatabase_1" localSheetId="6">'[1]RSK-Tabell 1_2012'!#REF!</definedName>
    <definedName name="Excel_BuiltIn__FilterDatabase_1" localSheetId="7">'[1]RSK-Tabell 1_2012'!#REF!</definedName>
    <definedName name="Excel_BuiltIn__FilterDatabase_1" localSheetId="8">'[1]RSK-Tabell 1_2012'!#REF!</definedName>
    <definedName name="Excel_BuiltIn__FilterDatabase_1" localSheetId="10">'[1]RSK-Tabell 1_2012'!#REF!</definedName>
    <definedName name="Excel_BuiltIn__FilterDatabase_1" localSheetId="11">'[1]RSK-Tabell 1_2012'!#REF!</definedName>
    <definedName name="Excel_BuiltIn__FilterDatabase_1" localSheetId="12">'[1]RSK-Tabell 1_2012'!#REF!</definedName>
    <definedName name="Excel_BuiltIn__FilterDatabase_1" localSheetId="13">'[1]RSK-Tabell 1_2012'!#REF!</definedName>
    <definedName name="Excel_BuiltIn__FilterDatabase_1" localSheetId="15">'[1]RSK-Tabell 1_2012'!#REF!</definedName>
    <definedName name="Excel_BuiltIn__FilterDatabase_1" localSheetId="16">'[1]RSK-Tabell 1_2012'!#REF!</definedName>
    <definedName name="Excel_BuiltIn__FilterDatabase_1" localSheetId="17">'[1]RSK-Tabell 1_2012'!#REF!</definedName>
    <definedName name="Excel_BuiltIn__FilterDatabase_1" localSheetId="18">'[1]RSK-Tabell 1_2012'!#REF!</definedName>
    <definedName name="Excel_BuiltIn__FilterDatabase_1" localSheetId="19">'[1]RSK-Tabell 1_2012'!#REF!</definedName>
    <definedName name="Excel_BuiltIn__FilterDatabase_1" localSheetId="20">'[1]RSK-Tabell 1_2012'!#REF!</definedName>
    <definedName name="Excel_BuiltIn__FilterDatabase_1" localSheetId="27">'[1]RSK-Tabell 1_2012'!#REF!</definedName>
    <definedName name="Excel_BuiltIn__FilterDatabase_1" localSheetId="28">'[1]RSK-Tabell 1_2012'!#REF!</definedName>
    <definedName name="Excel_BuiltIn__FilterDatabase_1" localSheetId="29">'[1]RSK-Tabell 1_2012'!#REF!</definedName>
    <definedName name="Excel_BuiltIn__FilterDatabase_1" localSheetId="0">'[2]RSK-Tabell 1_2011'!#REF!</definedName>
    <definedName name="Excel_BuiltIn__FilterDatabase_1">'[1]RSK-Tabell 1_2012'!#REF!</definedName>
    <definedName name="Excel_BuiltIn__FilterDatabase_4" localSheetId="3">#REF!</definedName>
    <definedName name="Excel_BuiltIn__FilterDatabase_4" localSheetId="4">#REF!</definedName>
    <definedName name="Excel_BuiltIn__FilterDatabase_4" localSheetId="5">#REF!</definedName>
    <definedName name="Excel_BuiltIn__FilterDatabase_4" localSheetId="6">#REF!</definedName>
    <definedName name="Excel_BuiltIn__FilterDatabase_4" localSheetId="7">#REF!</definedName>
    <definedName name="Excel_BuiltIn__FilterDatabase_4" localSheetId="8">#REF!</definedName>
    <definedName name="Excel_BuiltIn__FilterDatabase_4" localSheetId="10">#REF!</definedName>
    <definedName name="Excel_BuiltIn__FilterDatabase_4" localSheetId="11">#REF!</definedName>
    <definedName name="Excel_BuiltIn__FilterDatabase_4" localSheetId="12">#REF!</definedName>
    <definedName name="Excel_BuiltIn__FilterDatabase_4" localSheetId="13">#REF!</definedName>
    <definedName name="Excel_BuiltIn__FilterDatabase_4" localSheetId="15">#REF!</definedName>
    <definedName name="Excel_BuiltIn__FilterDatabase_4" localSheetId="16">#REF!</definedName>
    <definedName name="Excel_BuiltIn__FilterDatabase_4" localSheetId="17">#REF!</definedName>
    <definedName name="Excel_BuiltIn__FilterDatabase_4" localSheetId="18">#REF!</definedName>
    <definedName name="Excel_BuiltIn__FilterDatabase_4" localSheetId="19">#REF!</definedName>
    <definedName name="Excel_BuiltIn__FilterDatabase_4" localSheetId="20">#REF!</definedName>
    <definedName name="Excel_BuiltIn__FilterDatabase_4" localSheetId="27">#REF!</definedName>
    <definedName name="Excel_BuiltIn__FilterDatabase_4" localSheetId="28">#REF!</definedName>
    <definedName name="Excel_BuiltIn__FilterDatabase_4" localSheetId="29">#REF!</definedName>
    <definedName name="Excel_BuiltIn__FilterDatabase_4">#REF!</definedName>
    <definedName name="Excel_BuiltIn_Print_Titles_4" localSheetId="3">#REF!</definedName>
    <definedName name="Excel_BuiltIn_Print_Titles_4" localSheetId="4">#REF!</definedName>
    <definedName name="Excel_BuiltIn_Print_Titles_4" localSheetId="5">#REF!</definedName>
    <definedName name="Excel_BuiltIn_Print_Titles_4" localSheetId="6">#REF!</definedName>
    <definedName name="Excel_BuiltIn_Print_Titles_4" localSheetId="7">#REF!</definedName>
    <definedName name="Excel_BuiltIn_Print_Titles_4" localSheetId="8">#REF!</definedName>
    <definedName name="Excel_BuiltIn_Print_Titles_4" localSheetId="10">#REF!</definedName>
    <definedName name="Excel_BuiltIn_Print_Titles_4" localSheetId="11">#REF!</definedName>
    <definedName name="Excel_BuiltIn_Print_Titles_4" localSheetId="12">#REF!</definedName>
    <definedName name="Excel_BuiltIn_Print_Titles_4" localSheetId="13">#REF!</definedName>
    <definedName name="Excel_BuiltIn_Print_Titles_4" localSheetId="15">#REF!</definedName>
    <definedName name="Excel_BuiltIn_Print_Titles_4" localSheetId="16">#REF!</definedName>
    <definedName name="Excel_BuiltIn_Print_Titles_4" localSheetId="17">#REF!</definedName>
    <definedName name="Excel_BuiltIn_Print_Titles_4" localSheetId="18">#REF!</definedName>
    <definedName name="Excel_BuiltIn_Print_Titles_4" localSheetId="19">#REF!</definedName>
    <definedName name="Excel_BuiltIn_Print_Titles_4" localSheetId="20">#REF!</definedName>
    <definedName name="Excel_BuiltIn_Print_Titles_4" localSheetId="27">#REF!</definedName>
    <definedName name="Excel_BuiltIn_Print_Titles_4" localSheetId="28">#REF!</definedName>
    <definedName name="Excel_BuiltIn_Print_Titles_4" localSheetId="29">#REF!</definedName>
    <definedName name="Excel_BuiltIn_Print_Titles_4">#REF!</definedName>
    <definedName name="_xlnm.Print_Area" localSheetId="2">'0.0'!$A$1:$J$63</definedName>
    <definedName name="_xlnm.Print_Area" localSheetId="4">'1.2'!$A$1:$M$61</definedName>
    <definedName name="_xlnm.Print_Area" localSheetId="5">'1.3'!$A$1:$M$76</definedName>
    <definedName name="_xlnm.Print_Area" localSheetId="6">'1.4'!$A$1:$M$88</definedName>
    <definedName name="_xlnm.Print_Area" localSheetId="7">'1.5'!$A$1:$I$142</definedName>
    <definedName name="_xlnm.Print_Area" localSheetId="8">'2.1'!$A$1:$N$47</definedName>
    <definedName name="_xlnm.Print_Area" localSheetId="10">'2.3'!$A$1:$N$77</definedName>
    <definedName name="_xlnm.Print_Area" localSheetId="12">'3.1'!$A$1:$L$45</definedName>
    <definedName name="_xlnm.Print_Area" localSheetId="13">'3.2'!$A$1:$L$59</definedName>
    <definedName name="_xlnm.Print_Area" localSheetId="14">'3.3'!$A$1:$L$75</definedName>
    <definedName name="_xlnm.Print_Area" localSheetId="15">'4.1'!$A$1:$S$135</definedName>
    <definedName name="_xlnm.Print_Area" localSheetId="16">'4.2'!$A$1:$S$162</definedName>
    <definedName name="_xlnm.Print_Area" localSheetId="19">'5.3'!$A$1:$J$38</definedName>
    <definedName name="_xlnm.Print_Area" localSheetId="20">'5.4'!$A$1:$O$186</definedName>
    <definedName name="_xlnm.Print_Area" localSheetId="22">'6.2'!$A$1:$N$189</definedName>
    <definedName name="_xlnm.Print_Area" localSheetId="27">'6.6'!$A$1:$AD$47</definedName>
    <definedName name="_xlnm.Print_Area" localSheetId="28">'7.1'!$A$1:$AA$41</definedName>
    <definedName name="_xlnm.Print_Area" localSheetId="30">'7.3'!$A$1:$Q$84</definedName>
    <definedName name="_xlnm.Print_Area" localSheetId="1">'Innehåll Content'!$G$13:$K$43</definedName>
    <definedName name="_xlnm.Print_Titles" localSheetId="2">'0.0'!#REF!</definedName>
    <definedName name="_xlnm.Print_Titles" localSheetId="4">'1.2'!$1:$14</definedName>
    <definedName name="_xlnm.Print_Titles" localSheetId="5">'1.3'!$1:$14</definedName>
    <definedName name="_xlnm.Print_Titles" localSheetId="6">'1.4'!$1:$13</definedName>
    <definedName name="_xlnm.Print_Titles" localSheetId="7">'1.5'!$1:$16</definedName>
    <definedName name="_xlnm.Print_Titles" localSheetId="8">'2.1'!$1:$13</definedName>
    <definedName name="_xlnm.Print_Titles" localSheetId="9">'2.2'!$1:$13</definedName>
    <definedName name="_xlnm.Print_Titles" localSheetId="10">'2.3'!$1:$17</definedName>
    <definedName name="_xlnm.Print_Titles" localSheetId="11">'2.4'!$1:$15</definedName>
    <definedName name="_xlnm.Print_Titles" localSheetId="12">'3.1'!$1:$11</definedName>
    <definedName name="_xlnm.Print_Titles" localSheetId="13">'3.2'!$1:$11</definedName>
    <definedName name="_xlnm.Print_Titles" localSheetId="14">'3.3'!$1:$14</definedName>
    <definedName name="_xlnm.Print_Titles" localSheetId="15">'4.1'!$1:$9</definedName>
    <definedName name="_xlnm.Print_Titles" localSheetId="16">'4.2'!$1:$9</definedName>
    <definedName name="_xlnm.Print_Titles" localSheetId="17">'5.1'!$1:$10</definedName>
    <definedName name="_xlnm.Print_Titles" localSheetId="20">'5.4'!$1:$12</definedName>
    <definedName name="_xlnm.Print_Titles" localSheetId="21">'6.1'!$1:$11</definedName>
    <definedName name="_xlnm.Print_Titles" localSheetId="22">'6.2'!$1:$9</definedName>
    <definedName name="_xlnm.Print_Titles" localSheetId="26">'6.5'!$1:$9</definedName>
    <definedName name="_xlnm.Print_Titles" localSheetId="30">'7.3'!$1:$11</definedName>
    <definedName name="_xlnm.Print_Titles" localSheetId="1">'Innehåll Content'!$13:$14</definedName>
    <definedName name="År">2008</definedName>
  </definedNames>
  <calcPr calcId="152511"/>
</workbook>
</file>

<file path=xl/calcChain.xml><?xml version="1.0" encoding="utf-8"?>
<calcChain xmlns="http://schemas.openxmlformats.org/spreadsheetml/2006/main">
  <c r="D24" i="244" l="1"/>
  <c r="F24" i="244"/>
  <c r="H24" i="244"/>
  <c r="J24" i="244"/>
  <c r="L75" i="244"/>
  <c r="N75" i="244"/>
  <c r="L88" i="244"/>
  <c r="N88" i="244"/>
  <c r="L101" i="244"/>
  <c r="N101" i="244"/>
  <c r="L140" i="244"/>
  <c r="N140" i="244"/>
  <c r="L153" i="244"/>
  <c r="L166" i="244"/>
  <c r="N166" i="244"/>
  <c r="L179" i="244"/>
  <c r="N179" i="244"/>
  <c r="N62" i="244"/>
  <c r="L62" i="244"/>
  <c r="L49" i="244"/>
  <c r="N49" i="244"/>
  <c r="L36" i="244"/>
  <c r="N36" i="244"/>
  <c r="L22" i="244"/>
  <c r="N22" i="244"/>
  <c r="L23" i="244"/>
  <c r="N23" i="244"/>
  <c r="J180" i="244"/>
  <c r="H180" i="244"/>
  <c r="F180" i="244"/>
  <c r="E180" i="244"/>
  <c r="D180" i="244"/>
  <c r="C180" i="244"/>
  <c r="J167" i="244"/>
  <c r="H167" i="244"/>
  <c r="F167" i="244"/>
  <c r="E167" i="244"/>
  <c r="D167" i="244"/>
  <c r="C167" i="244"/>
  <c r="J154" i="244"/>
  <c r="H154" i="244"/>
  <c r="F154" i="244"/>
  <c r="E154" i="244"/>
  <c r="D154" i="244"/>
  <c r="C154" i="244"/>
  <c r="J141" i="244"/>
  <c r="H141" i="244"/>
  <c r="F141" i="244"/>
  <c r="E141" i="244"/>
  <c r="D141" i="244"/>
  <c r="C141" i="244"/>
  <c r="J128" i="244"/>
  <c r="H128" i="244"/>
  <c r="F128" i="244"/>
  <c r="E128" i="244"/>
  <c r="D128" i="244"/>
  <c r="C128" i="244"/>
  <c r="J115" i="244"/>
  <c r="H115" i="244"/>
  <c r="F115" i="244"/>
  <c r="L115" i="244" s="1"/>
  <c r="E115" i="244"/>
  <c r="D115" i="244"/>
  <c r="C115" i="244"/>
  <c r="J102" i="244"/>
  <c r="H102" i="244"/>
  <c r="F102" i="244"/>
  <c r="L102" i="244" s="1"/>
  <c r="E102" i="244"/>
  <c r="D102" i="244"/>
  <c r="C102" i="244"/>
  <c r="J89" i="244"/>
  <c r="H89" i="244"/>
  <c r="F89" i="244"/>
  <c r="L89" i="244" s="1"/>
  <c r="E89" i="244"/>
  <c r="D89" i="244"/>
  <c r="C89" i="244"/>
  <c r="J76" i="244"/>
  <c r="H76" i="244"/>
  <c r="F76" i="244"/>
  <c r="E76" i="244"/>
  <c r="D76" i="244"/>
  <c r="C76" i="244"/>
  <c r="J63" i="244"/>
  <c r="H63" i="244"/>
  <c r="F63" i="244"/>
  <c r="L63" i="244" s="1"/>
  <c r="E63" i="244"/>
  <c r="D63" i="244"/>
  <c r="C63" i="244"/>
  <c r="J50" i="244"/>
  <c r="H50" i="244"/>
  <c r="F50" i="244"/>
  <c r="E50" i="244"/>
  <c r="D50" i="244"/>
  <c r="C50" i="244"/>
  <c r="J37" i="244"/>
  <c r="H37" i="244"/>
  <c r="F37" i="244"/>
  <c r="L37" i="244" s="1"/>
  <c r="E37" i="244"/>
  <c r="D37" i="244"/>
  <c r="C37" i="244"/>
  <c r="C24" i="244"/>
  <c r="L24" i="244" s="1"/>
  <c r="L167" i="244" l="1"/>
  <c r="N50" i="244"/>
  <c r="N76" i="244"/>
  <c r="N102" i="244"/>
  <c r="N128" i="244"/>
  <c r="N180" i="244"/>
  <c r="N37" i="244"/>
  <c r="N63" i="244"/>
  <c r="N89" i="244"/>
  <c r="N115" i="244"/>
  <c r="L141" i="244"/>
  <c r="N167" i="244"/>
  <c r="N24" i="244"/>
  <c r="N154" i="244"/>
  <c r="L50" i="244"/>
  <c r="L76" i="244"/>
  <c r="L154" i="244"/>
  <c r="L180" i="244"/>
  <c r="N141" i="244"/>
  <c r="L128" i="244"/>
  <c r="AA9" i="255" l="1"/>
  <c r="AA10" i="255"/>
  <c r="AA11" i="255"/>
  <c r="AA12" i="255"/>
  <c r="AA13" i="255"/>
  <c r="AA14" i="255"/>
  <c r="AA15" i="255"/>
  <c r="AA16" i="255"/>
  <c r="AA17" i="255"/>
  <c r="AA18" i="255"/>
  <c r="AA19" i="255"/>
  <c r="AA20" i="255"/>
  <c r="AA21" i="255"/>
  <c r="AA22" i="255"/>
  <c r="AA23" i="255"/>
  <c r="AA24" i="255"/>
  <c r="AA25" i="255"/>
  <c r="AA26" i="255"/>
  <c r="AA27" i="255"/>
  <c r="AA28" i="255"/>
  <c r="AA29" i="255"/>
  <c r="AA30" i="255"/>
  <c r="AA31" i="255"/>
  <c r="AA32" i="255"/>
  <c r="AA33" i="255"/>
  <c r="AA34" i="255"/>
  <c r="AA35" i="255"/>
  <c r="AA36" i="255"/>
  <c r="C37" i="255"/>
  <c r="D37" i="255"/>
  <c r="E37" i="255"/>
  <c r="F37" i="255"/>
  <c r="G38" i="255" s="1"/>
  <c r="G37" i="255"/>
  <c r="H37" i="255"/>
  <c r="I37" i="255"/>
  <c r="J37" i="255"/>
  <c r="K38" i="255" s="1"/>
  <c r="K37" i="255"/>
  <c r="L37" i="255"/>
  <c r="M37" i="255"/>
  <c r="N37" i="255"/>
  <c r="O38" i="255" s="1"/>
  <c r="O37" i="255"/>
  <c r="P37" i="255"/>
  <c r="Q37" i="255"/>
  <c r="R37" i="255"/>
  <c r="S38" i="255" s="1"/>
  <c r="S37" i="255"/>
  <c r="T37" i="255"/>
  <c r="U37" i="255"/>
  <c r="V37" i="255"/>
  <c r="W38" i="255" s="1"/>
  <c r="W37" i="255"/>
  <c r="X37" i="255"/>
  <c r="Y37" i="255"/>
  <c r="Z37" i="255"/>
  <c r="AA37" i="255" s="1"/>
  <c r="D38" i="255"/>
  <c r="E38" i="255"/>
  <c r="F38" i="255"/>
  <c r="H38" i="255"/>
  <c r="I38" i="255"/>
  <c r="J38" i="255"/>
  <c r="L38" i="255"/>
  <c r="M38" i="255"/>
  <c r="N38" i="255"/>
  <c r="P38" i="255"/>
  <c r="Q38" i="255"/>
  <c r="R38" i="255"/>
  <c r="T38" i="255"/>
  <c r="U38" i="255"/>
  <c r="V38" i="255"/>
  <c r="X38" i="255"/>
  <c r="Y38" i="255"/>
  <c r="Z38" i="255"/>
  <c r="D39" i="255"/>
  <c r="E39" i="255"/>
  <c r="G39" i="255"/>
  <c r="H39" i="255"/>
  <c r="I39" i="255"/>
  <c r="K39" i="255"/>
  <c r="L39" i="255"/>
  <c r="M39" i="255"/>
  <c r="O39" i="255"/>
  <c r="P39" i="255"/>
  <c r="Q39" i="255"/>
  <c r="S39" i="255"/>
  <c r="T39" i="255"/>
  <c r="U39" i="255"/>
  <c r="W39" i="255"/>
  <c r="X39" i="255"/>
  <c r="Y39" i="255"/>
  <c r="Z39" i="255" l="1"/>
  <c r="V39" i="255"/>
  <c r="R39" i="255"/>
  <c r="N39" i="255"/>
  <c r="J39" i="255"/>
  <c r="F39" i="255"/>
  <c r="D62" i="161" l="1"/>
  <c r="E62" i="161"/>
  <c r="F62" i="161"/>
  <c r="G62" i="161"/>
  <c r="H62" i="161"/>
  <c r="I62" i="161"/>
  <c r="J62" i="161"/>
  <c r="K62" i="161"/>
  <c r="L62" i="161"/>
  <c r="M62" i="161"/>
  <c r="N62" i="161"/>
  <c r="O20" i="155"/>
  <c r="J20" i="155"/>
  <c r="E20" i="155"/>
  <c r="D44" i="153" l="1"/>
  <c r="Q78" i="92" l="1"/>
  <c r="Q77" i="92"/>
  <c r="Q76" i="92"/>
  <c r="Q75" i="92"/>
  <c r="Q74" i="92"/>
  <c r="Q73" i="92"/>
  <c r="Q72" i="92"/>
  <c r="Q71" i="92"/>
  <c r="Q70" i="92"/>
  <c r="Q69" i="92"/>
  <c r="Q68" i="92"/>
  <c r="Q67" i="92"/>
  <c r="Q66" i="92"/>
  <c r="Q65" i="92"/>
  <c r="Q64" i="92"/>
  <c r="Q63" i="92"/>
  <c r="Q62" i="92"/>
  <c r="Q61" i="92"/>
  <c r="Q60" i="92"/>
  <c r="Q59" i="92"/>
  <c r="Q58" i="92"/>
  <c r="Q57" i="92"/>
  <c r="Q56" i="92"/>
  <c r="Q55" i="92"/>
  <c r="Q54" i="92"/>
  <c r="Q53" i="92"/>
  <c r="Q52" i="92"/>
  <c r="Q51" i="92"/>
  <c r="Q50" i="92"/>
  <c r="Q49" i="92"/>
  <c r="Q48" i="92"/>
  <c r="Q47" i="92"/>
  <c r="Q46" i="92"/>
  <c r="Q45" i="92"/>
  <c r="Q44" i="92"/>
  <c r="Q43" i="92"/>
  <c r="Q42" i="92"/>
  <c r="Q41" i="92"/>
  <c r="Q40" i="92"/>
  <c r="Q39" i="92"/>
  <c r="Q38" i="92"/>
  <c r="Q37" i="92"/>
  <c r="Q36" i="92"/>
  <c r="Q35" i="92"/>
  <c r="Q34" i="92"/>
  <c r="Q33" i="92"/>
  <c r="Q32" i="92"/>
  <c r="Q31" i="92"/>
  <c r="Q30" i="92"/>
  <c r="Q29" i="92"/>
  <c r="Q28" i="92"/>
  <c r="Q27" i="92"/>
  <c r="Q26" i="92"/>
  <c r="Q25" i="92"/>
  <c r="Q24" i="92"/>
  <c r="Q23" i="92"/>
  <c r="Q22" i="92"/>
  <c r="Q21" i="92"/>
  <c r="Q20" i="92"/>
  <c r="Q19" i="92"/>
  <c r="Q18" i="92"/>
  <c r="Q17" i="92"/>
  <c r="Q16" i="92"/>
  <c r="Q15" i="92"/>
  <c r="Q14" i="92"/>
  <c r="Q13" i="92"/>
  <c r="M78" i="92"/>
  <c r="M77" i="92"/>
  <c r="M76" i="92"/>
  <c r="M75" i="92"/>
  <c r="M74" i="92"/>
  <c r="M73" i="92"/>
  <c r="M72" i="92"/>
  <c r="M71" i="92"/>
  <c r="M70" i="92"/>
  <c r="M69" i="92"/>
  <c r="M68" i="92"/>
  <c r="M67" i="92"/>
  <c r="M66" i="92"/>
  <c r="M65" i="92"/>
  <c r="M64" i="92"/>
  <c r="M63" i="92"/>
  <c r="M62" i="92"/>
  <c r="M61" i="92"/>
  <c r="M60" i="92"/>
  <c r="M59" i="92"/>
  <c r="M58" i="92"/>
  <c r="M57" i="92"/>
  <c r="M56" i="92"/>
  <c r="M55" i="92"/>
  <c r="M54" i="92"/>
  <c r="M53" i="92"/>
  <c r="M52" i="92"/>
  <c r="M51" i="92"/>
  <c r="M50" i="92"/>
  <c r="M49" i="92"/>
  <c r="M48" i="92"/>
  <c r="M47" i="92"/>
  <c r="M46" i="92"/>
  <c r="M45" i="92"/>
  <c r="M44" i="92"/>
  <c r="M43" i="92"/>
  <c r="M42" i="92"/>
  <c r="M41" i="92"/>
  <c r="M40" i="92"/>
  <c r="M39" i="92"/>
  <c r="M38" i="92"/>
  <c r="M37" i="92"/>
  <c r="M36" i="92"/>
  <c r="M35" i="92"/>
  <c r="M34" i="92"/>
  <c r="M33" i="92"/>
  <c r="M32" i="92"/>
  <c r="M31" i="92"/>
  <c r="M30" i="92"/>
  <c r="M29" i="92"/>
  <c r="M28" i="92"/>
  <c r="M27" i="92"/>
  <c r="M26" i="92"/>
  <c r="M25" i="92"/>
  <c r="M24" i="92"/>
  <c r="M23" i="92"/>
  <c r="M22" i="92"/>
  <c r="M21" i="92"/>
  <c r="M20" i="92"/>
  <c r="M19" i="92"/>
  <c r="M18" i="92"/>
  <c r="M17" i="92"/>
  <c r="M16" i="92"/>
  <c r="M15" i="92"/>
  <c r="M14" i="92"/>
  <c r="M13" i="92"/>
  <c r="I14" i="92"/>
  <c r="I15" i="92"/>
  <c r="I16" i="92"/>
  <c r="I17" i="92"/>
  <c r="I18" i="92"/>
  <c r="I19" i="92"/>
  <c r="I20" i="92"/>
  <c r="I21" i="92"/>
  <c r="I22" i="92"/>
  <c r="I23" i="92"/>
  <c r="I24" i="92"/>
  <c r="I25" i="92"/>
  <c r="I26" i="92"/>
  <c r="I27" i="92"/>
  <c r="I28" i="92"/>
  <c r="I29" i="92"/>
  <c r="I30" i="92"/>
  <c r="I31" i="92"/>
  <c r="I32" i="92"/>
  <c r="I33" i="92"/>
  <c r="I34" i="92"/>
  <c r="I35" i="92"/>
  <c r="I36" i="92"/>
  <c r="I37" i="92"/>
  <c r="I38" i="92"/>
  <c r="I39" i="92"/>
  <c r="I40" i="92"/>
  <c r="I41" i="92"/>
  <c r="I42" i="92"/>
  <c r="I43" i="92"/>
  <c r="I44" i="92"/>
  <c r="I45" i="92"/>
  <c r="I46" i="92"/>
  <c r="I47" i="92"/>
  <c r="I48" i="92"/>
  <c r="I49" i="92"/>
  <c r="I50" i="92"/>
  <c r="I51" i="92"/>
  <c r="I52" i="92"/>
  <c r="I53" i="92"/>
  <c r="I54" i="92"/>
  <c r="I55" i="92"/>
  <c r="I56" i="92"/>
  <c r="I57" i="92"/>
  <c r="I58" i="92"/>
  <c r="I59" i="92"/>
  <c r="I60" i="92"/>
  <c r="I61" i="92"/>
  <c r="I62" i="92"/>
  <c r="I63" i="92"/>
  <c r="I64" i="92"/>
  <c r="I65" i="92"/>
  <c r="I66" i="92"/>
  <c r="I67" i="92"/>
  <c r="I68" i="92"/>
  <c r="I69" i="92"/>
  <c r="I70" i="92"/>
  <c r="I71" i="92"/>
  <c r="I72" i="92"/>
  <c r="I73" i="92"/>
  <c r="I74" i="92"/>
  <c r="I75" i="92"/>
  <c r="I76" i="92"/>
  <c r="I77" i="92"/>
  <c r="I78" i="92"/>
  <c r="I13" i="92"/>
  <c r="E14" i="92"/>
  <c r="E15" i="92"/>
  <c r="E16" i="92"/>
  <c r="E17" i="92"/>
  <c r="E18" i="92"/>
  <c r="E19" i="92"/>
  <c r="E20" i="92"/>
  <c r="E21" i="92"/>
  <c r="E22" i="92"/>
  <c r="E23" i="92"/>
  <c r="E24" i="92"/>
  <c r="E25" i="92"/>
  <c r="E26" i="92"/>
  <c r="E27" i="92"/>
  <c r="E28" i="92"/>
  <c r="E29" i="92"/>
  <c r="E30" i="92"/>
  <c r="E31" i="92"/>
  <c r="E32" i="92"/>
  <c r="E33" i="92"/>
  <c r="E34" i="92"/>
  <c r="E35" i="92"/>
  <c r="E36" i="92"/>
  <c r="E37" i="92"/>
  <c r="E38" i="92"/>
  <c r="E39" i="92"/>
  <c r="E40" i="92"/>
  <c r="E41" i="92"/>
  <c r="E42" i="92"/>
  <c r="E43" i="92"/>
  <c r="E44" i="92"/>
  <c r="E45" i="92"/>
  <c r="E46" i="92"/>
  <c r="E47" i="92"/>
  <c r="E48" i="92"/>
  <c r="E49" i="92"/>
  <c r="E50" i="92"/>
  <c r="E51" i="92"/>
  <c r="E52" i="92"/>
  <c r="E53" i="92"/>
  <c r="E54" i="92"/>
  <c r="E55" i="92"/>
  <c r="E56" i="92"/>
  <c r="E57" i="92"/>
  <c r="E58" i="92"/>
  <c r="E59" i="92"/>
  <c r="E60" i="92"/>
  <c r="E61" i="92"/>
  <c r="E62" i="92"/>
  <c r="E63" i="92"/>
  <c r="E64" i="92"/>
  <c r="E65" i="92"/>
  <c r="E66" i="92"/>
  <c r="E67" i="92"/>
  <c r="E68" i="92"/>
  <c r="E69" i="92"/>
  <c r="E70" i="92"/>
  <c r="E71" i="92"/>
  <c r="E72" i="92"/>
  <c r="E73" i="92"/>
  <c r="E74" i="92"/>
  <c r="E75" i="92"/>
  <c r="E76" i="92"/>
  <c r="E77" i="92"/>
  <c r="E78" i="92"/>
  <c r="E13" i="92"/>
  <c r="H17" i="218" l="1"/>
  <c r="I17" i="218"/>
  <c r="H18" i="218"/>
  <c r="I18" i="218"/>
  <c r="H19" i="218"/>
  <c r="I19" i="218"/>
  <c r="H20" i="218"/>
  <c r="I20" i="218"/>
  <c r="H21" i="218"/>
  <c r="H22" i="218"/>
  <c r="I22" i="218"/>
  <c r="H23" i="218"/>
  <c r="I23" i="218"/>
  <c r="H25" i="218"/>
  <c r="I25" i="218"/>
  <c r="H26" i="218"/>
  <c r="I26" i="218"/>
  <c r="H27" i="218"/>
  <c r="I27" i="218"/>
  <c r="H28" i="218"/>
  <c r="I28" i="218"/>
  <c r="H29" i="218"/>
  <c r="I29" i="218"/>
  <c r="H30" i="218"/>
  <c r="I30" i="218"/>
  <c r="H31" i="218"/>
  <c r="I31" i="218"/>
  <c r="H32" i="218"/>
  <c r="I32" i="218"/>
  <c r="H33" i="218"/>
  <c r="I33" i="218"/>
  <c r="H34" i="218"/>
  <c r="I34" i="218"/>
  <c r="H35" i="218"/>
  <c r="I35" i="218"/>
  <c r="H36" i="218"/>
  <c r="I36" i="218"/>
  <c r="H38" i="218"/>
  <c r="I38" i="218"/>
  <c r="H39" i="218"/>
  <c r="I39" i="218"/>
  <c r="H45" i="218"/>
  <c r="I45" i="218"/>
  <c r="H47" i="218"/>
  <c r="I47" i="218"/>
  <c r="H48" i="218"/>
  <c r="I48" i="218"/>
  <c r="H49" i="218"/>
  <c r="I49" i="218"/>
  <c r="H50" i="218"/>
  <c r="I50" i="218"/>
  <c r="H56" i="218"/>
  <c r="I56" i="218"/>
  <c r="H57" i="218"/>
  <c r="I57" i="218"/>
  <c r="H58" i="218"/>
  <c r="I58" i="218"/>
  <c r="H59" i="218"/>
  <c r="I59" i="218"/>
  <c r="H60" i="218"/>
  <c r="I60" i="218"/>
  <c r="H63" i="218"/>
  <c r="I63" i="218"/>
  <c r="H65" i="218"/>
  <c r="I65" i="218"/>
  <c r="H66" i="218"/>
  <c r="I66" i="218"/>
  <c r="H67" i="218"/>
  <c r="I67" i="218"/>
  <c r="H68" i="218"/>
  <c r="I68" i="218"/>
  <c r="H69" i="218"/>
  <c r="I69" i="218"/>
  <c r="H72" i="218"/>
  <c r="I72" i="218"/>
  <c r="H74" i="218"/>
  <c r="I74" i="218"/>
  <c r="H75" i="218"/>
  <c r="I75" i="218"/>
  <c r="H76" i="218"/>
  <c r="I76" i="218"/>
  <c r="H77" i="218"/>
  <c r="I77" i="218"/>
  <c r="H78" i="218"/>
  <c r="I78" i="218"/>
  <c r="H83" i="218"/>
  <c r="I83" i="218"/>
  <c r="H84" i="218"/>
  <c r="I84" i="218"/>
  <c r="H85" i="218"/>
  <c r="I85" i="218"/>
  <c r="H86" i="218"/>
  <c r="I86" i="218"/>
  <c r="H87" i="218"/>
  <c r="H88" i="218"/>
  <c r="I88" i="218"/>
  <c r="H89" i="218"/>
  <c r="I89" i="218"/>
  <c r="H90" i="218"/>
  <c r="I90" i="218"/>
  <c r="H92" i="218"/>
  <c r="I92" i="218"/>
  <c r="H94" i="218"/>
  <c r="I94" i="218"/>
  <c r="H95" i="218"/>
  <c r="I95" i="218"/>
  <c r="H96" i="218"/>
  <c r="I96" i="218"/>
  <c r="H98" i="218"/>
  <c r="I98" i="218"/>
  <c r="H99" i="218"/>
  <c r="I99" i="218"/>
  <c r="H101" i="218"/>
  <c r="I101" i="218"/>
  <c r="H102" i="218"/>
  <c r="I102" i="218"/>
  <c r="H103" i="218"/>
  <c r="I103" i="218"/>
  <c r="H104" i="218"/>
  <c r="I104" i="218"/>
  <c r="H105" i="218"/>
  <c r="I105" i="218"/>
  <c r="H106" i="218"/>
  <c r="I106" i="218"/>
  <c r="H107" i="218"/>
  <c r="I107" i="218"/>
  <c r="H108" i="218"/>
  <c r="I108" i="218"/>
  <c r="H110" i="218"/>
  <c r="I110" i="218"/>
  <c r="H113" i="218"/>
  <c r="I113" i="218"/>
  <c r="H114" i="218"/>
  <c r="I114" i="218"/>
  <c r="H116" i="218"/>
  <c r="I116" i="218"/>
  <c r="H117" i="218"/>
  <c r="I117" i="218"/>
  <c r="H119" i="218"/>
  <c r="I119" i="218"/>
  <c r="H122" i="218"/>
  <c r="I122" i="218"/>
  <c r="H123" i="218"/>
  <c r="I123" i="218"/>
  <c r="H125" i="218"/>
  <c r="I125" i="218"/>
  <c r="H126" i="218"/>
  <c r="I126" i="218"/>
  <c r="H128" i="218"/>
  <c r="I128" i="218"/>
  <c r="H129" i="218"/>
  <c r="I129" i="218"/>
  <c r="H130" i="218"/>
  <c r="I130" i="218"/>
  <c r="H131" i="218"/>
  <c r="I131" i="218"/>
  <c r="H132" i="218"/>
  <c r="I132" i="218"/>
  <c r="H133" i="218"/>
  <c r="I133" i="218"/>
  <c r="H134" i="218"/>
  <c r="I134" i="218"/>
  <c r="H135" i="218"/>
  <c r="I135" i="218"/>
  <c r="I16" i="218"/>
  <c r="H16" i="218"/>
  <c r="AC43" i="202" l="1"/>
  <c r="AD43" i="202"/>
  <c r="AB43" i="202"/>
  <c r="AA43" i="202"/>
  <c r="V43" i="202"/>
  <c r="W43" i="202"/>
  <c r="X43" i="202"/>
  <c r="Y43" i="202"/>
  <c r="Z43" i="202"/>
  <c r="AE11" i="14"/>
  <c r="AF11" i="14"/>
  <c r="AG11" i="14"/>
  <c r="AE12" i="14"/>
  <c r="AF12" i="14"/>
  <c r="AG12" i="14"/>
  <c r="AE13" i="14"/>
  <c r="AF13" i="14"/>
  <c r="AG13" i="14"/>
  <c r="AE14" i="14"/>
  <c r="AF14" i="14"/>
  <c r="AG14" i="14"/>
  <c r="AE15" i="14"/>
  <c r="AF15" i="14"/>
  <c r="AG15" i="14"/>
  <c r="AE17" i="14"/>
  <c r="AF17" i="14"/>
  <c r="AG17" i="14"/>
  <c r="AE18" i="14"/>
  <c r="AF18" i="14"/>
  <c r="AG18" i="14"/>
  <c r="AE19" i="14"/>
  <c r="AF19" i="14"/>
  <c r="AG19" i="14"/>
  <c r="AE20" i="14"/>
  <c r="AF20" i="14"/>
  <c r="AG20" i="14"/>
  <c r="AE21" i="14"/>
  <c r="AF21" i="14"/>
  <c r="AG21" i="14"/>
  <c r="AE23" i="14"/>
  <c r="AF23" i="14"/>
  <c r="AG23" i="14"/>
  <c r="AE24" i="14"/>
  <c r="AF24" i="14"/>
  <c r="AG24" i="14"/>
  <c r="AE25" i="14"/>
  <c r="AF25" i="14"/>
  <c r="AG25" i="14"/>
  <c r="AE26" i="14"/>
  <c r="AF26" i="14"/>
  <c r="AG26" i="14"/>
  <c r="AE27" i="14"/>
  <c r="AF27" i="14"/>
  <c r="AG27" i="14"/>
  <c r="AE29" i="14"/>
  <c r="AF29" i="14"/>
  <c r="AG29" i="14"/>
  <c r="AE30" i="14"/>
  <c r="AF30" i="14"/>
  <c r="AG30" i="14"/>
  <c r="AE31" i="14"/>
  <c r="AF31" i="14"/>
  <c r="AG31" i="14"/>
  <c r="AE32" i="14"/>
  <c r="AF32" i="14"/>
  <c r="AG32" i="14"/>
  <c r="AE33" i="14"/>
  <c r="AF33" i="14"/>
  <c r="AG33" i="14"/>
  <c r="AE35" i="14"/>
  <c r="AF35" i="14"/>
  <c r="AG35" i="14"/>
  <c r="AE36" i="14"/>
  <c r="AF36" i="14"/>
  <c r="AG36" i="14"/>
  <c r="AE37" i="14"/>
  <c r="AF37" i="14"/>
  <c r="AG37" i="14"/>
  <c r="AE38" i="14"/>
  <c r="AF38" i="14"/>
  <c r="AG38" i="14"/>
  <c r="B11" i="14"/>
  <c r="C11" i="14"/>
  <c r="D11" i="14"/>
  <c r="E11" i="14"/>
  <c r="F11" i="14"/>
  <c r="G11" i="14"/>
  <c r="H11" i="14"/>
  <c r="I11" i="14"/>
  <c r="J11" i="14"/>
  <c r="K11" i="14"/>
  <c r="L11" i="14"/>
  <c r="M11" i="14"/>
  <c r="N11" i="14"/>
  <c r="O11" i="14"/>
  <c r="P11" i="14"/>
  <c r="Q11" i="14"/>
  <c r="R11" i="14"/>
  <c r="S11" i="14"/>
  <c r="T11" i="14"/>
  <c r="U11" i="14"/>
  <c r="V11" i="14"/>
  <c r="W11" i="14"/>
  <c r="X11" i="14"/>
  <c r="Y11" i="14"/>
  <c r="Z11" i="14"/>
  <c r="AA11" i="14"/>
  <c r="AB11" i="14"/>
  <c r="AC11" i="14"/>
  <c r="B12" i="14"/>
  <c r="C12" i="14"/>
  <c r="D12" i="14"/>
  <c r="E12" i="14"/>
  <c r="F12" i="14"/>
  <c r="G12" i="14"/>
  <c r="H12" i="14"/>
  <c r="I12" i="14"/>
  <c r="J12" i="14"/>
  <c r="K12" i="14"/>
  <c r="L12" i="14"/>
  <c r="M12" i="14"/>
  <c r="N12" i="14"/>
  <c r="O12" i="14"/>
  <c r="P12" i="14"/>
  <c r="Q12" i="14"/>
  <c r="R12" i="14"/>
  <c r="S12" i="14"/>
  <c r="T12" i="14"/>
  <c r="U12" i="14"/>
  <c r="V12" i="14"/>
  <c r="W12" i="14"/>
  <c r="X12" i="14"/>
  <c r="Y12" i="14"/>
  <c r="Z12" i="14"/>
  <c r="AA12" i="14"/>
  <c r="AB12" i="14"/>
  <c r="AC12" i="14"/>
  <c r="B13" i="14"/>
  <c r="C13" i="14"/>
  <c r="D13" i="14"/>
  <c r="E13" i="14"/>
  <c r="F13" i="14"/>
  <c r="G13" i="14"/>
  <c r="H13" i="14"/>
  <c r="I13" i="14"/>
  <c r="J13" i="14"/>
  <c r="K13" i="14"/>
  <c r="L13" i="14"/>
  <c r="M13" i="14"/>
  <c r="N13" i="14"/>
  <c r="O13" i="14"/>
  <c r="P13" i="14"/>
  <c r="Q13" i="14"/>
  <c r="R13" i="14"/>
  <c r="S13" i="14"/>
  <c r="T13" i="14"/>
  <c r="U13" i="14"/>
  <c r="V13" i="14"/>
  <c r="W13" i="14"/>
  <c r="X13" i="14"/>
  <c r="Y13" i="14"/>
  <c r="Z13" i="14"/>
  <c r="AA13" i="14"/>
  <c r="AB13" i="14"/>
  <c r="AC13" i="14"/>
  <c r="B14" i="14"/>
  <c r="C14" i="14"/>
  <c r="D14" i="14"/>
  <c r="E14" i="14"/>
  <c r="F14" i="14"/>
  <c r="G14" i="14"/>
  <c r="H14" i="14"/>
  <c r="I14" i="14"/>
  <c r="J14" i="14"/>
  <c r="K14" i="14"/>
  <c r="L14" i="14"/>
  <c r="M14" i="14"/>
  <c r="N14" i="14"/>
  <c r="O14" i="14"/>
  <c r="P14" i="14"/>
  <c r="Q14" i="14"/>
  <c r="R14" i="14"/>
  <c r="S14" i="14"/>
  <c r="T14" i="14"/>
  <c r="U14" i="14"/>
  <c r="V14" i="14"/>
  <c r="W14" i="14"/>
  <c r="X14" i="14"/>
  <c r="Y14" i="14"/>
  <c r="Z14" i="14"/>
  <c r="AA14" i="14"/>
  <c r="AB14" i="14"/>
  <c r="AC14" i="14"/>
  <c r="B15" i="14"/>
  <c r="C15" i="14"/>
  <c r="D15" i="14"/>
  <c r="E15" i="14"/>
  <c r="F15" i="14"/>
  <c r="G15" i="14"/>
  <c r="H15" i="14"/>
  <c r="I15" i="14"/>
  <c r="J15" i="14"/>
  <c r="K15" i="14"/>
  <c r="L15" i="14"/>
  <c r="M15" i="14"/>
  <c r="N15" i="14"/>
  <c r="O15" i="14"/>
  <c r="P15" i="14"/>
  <c r="Q15" i="14"/>
  <c r="R15" i="14"/>
  <c r="S15" i="14"/>
  <c r="T15" i="14"/>
  <c r="U15" i="14"/>
  <c r="V15" i="14"/>
  <c r="W15" i="14"/>
  <c r="X15" i="14"/>
  <c r="Y15" i="14"/>
  <c r="Z15" i="14"/>
  <c r="AA15" i="14"/>
  <c r="AB15" i="14"/>
  <c r="AC15" i="14"/>
  <c r="B17" i="14"/>
  <c r="C17" i="14"/>
  <c r="D17" i="14"/>
  <c r="E17" i="14"/>
  <c r="F17" i="14"/>
  <c r="G17" i="14"/>
  <c r="H17" i="14"/>
  <c r="I17" i="14"/>
  <c r="J17" i="14"/>
  <c r="K17" i="14"/>
  <c r="L17" i="14"/>
  <c r="M17" i="14"/>
  <c r="N17" i="14"/>
  <c r="O17" i="14"/>
  <c r="P17" i="14"/>
  <c r="Q17" i="14"/>
  <c r="R17" i="14"/>
  <c r="S17" i="14"/>
  <c r="T17" i="14"/>
  <c r="U17" i="14"/>
  <c r="V17" i="14"/>
  <c r="W17" i="14"/>
  <c r="X17" i="14"/>
  <c r="Y17" i="14"/>
  <c r="Z17" i="14"/>
  <c r="AA17" i="14"/>
  <c r="AB17" i="14"/>
  <c r="AC17" i="14"/>
  <c r="B18" i="14"/>
  <c r="C18" i="14"/>
  <c r="D18" i="14"/>
  <c r="E18" i="14"/>
  <c r="F18" i="14"/>
  <c r="G18" i="14"/>
  <c r="H18" i="14"/>
  <c r="I18" i="14"/>
  <c r="J18" i="14"/>
  <c r="K18" i="14"/>
  <c r="L18" i="14"/>
  <c r="M18" i="14"/>
  <c r="N18" i="14"/>
  <c r="O18" i="14"/>
  <c r="P18" i="14"/>
  <c r="Q18" i="14"/>
  <c r="R18" i="14"/>
  <c r="S18" i="14"/>
  <c r="T18" i="14"/>
  <c r="U18" i="14"/>
  <c r="V18" i="14"/>
  <c r="W18" i="14"/>
  <c r="X18" i="14"/>
  <c r="Y18" i="14"/>
  <c r="Z18" i="14"/>
  <c r="AA18" i="14"/>
  <c r="AB18" i="14"/>
  <c r="AC18" i="14"/>
  <c r="B19" i="14"/>
  <c r="C19" i="14"/>
  <c r="D19" i="14"/>
  <c r="E19" i="14"/>
  <c r="F19" i="14"/>
  <c r="G19" i="14"/>
  <c r="H19" i="14"/>
  <c r="I19" i="14"/>
  <c r="J19" i="14"/>
  <c r="K19" i="14"/>
  <c r="L19" i="14"/>
  <c r="M19" i="14"/>
  <c r="N19" i="14"/>
  <c r="O19" i="14"/>
  <c r="P19" i="14"/>
  <c r="Q19" i="14"/>
  <c r="R19" i="14"/>
  <c r="S19" i="14"/>
  <c r="T19" i="14"/>
  <c r="U19" i="14"/>
  <c r="V19" i="14"/>
  <c r="W19" i="14"/>
  <c r="X19" i="14"/>
  <c r="Y19" i="14"/>
  <c r="Z19" i="14"/>
  <c r="AA19" i="14"/>
  <c r="AB19" i="14"/>
  <c r="AC19" i="14"/>
  <c r="B20" i="14"/>
  <c r="C20" i="14"/>
  <c r="D20" i="14"/>
  <c r="E20" i="14"/>
  <c r="F20" i="14"/>
  <c r="G20" i="14"/>
  <c r="H20" i="14"/>
  <c r="I20" i="14"/>
  <c r="J20" i="14"/>
  <c r="K20" i="14"/>
  <c r="L20" i="14"/>
  <c r="M20" i="14"/>
  <c r="N20" i="14"/>
  <c r="O20" i="14"/>
  <c r="P20" i="14"/>
  <c r="Q20" i="14"/>
  <c r="R20" i="14"/>
  <c r="S20" i="14"/>
  <c r="T20" i="14"/>
  <c r="U20" i="14"/>
  <c r="V20" i="14"/>
  <c r="W20" i="14"/>
  <c r="X20" i="14"/>
  <c r="Y20" i="14"/>
  <c r="Z20" i="14"/>
  <c r="AA20" i="14"/>
  <c r="AB20" i="14"/>
  <c r="AC20" i="14"/>
  <c r="B21" i="14"/>
  <c r="C21" i="14"/>
  <c r="D21" i="14"/>
  <c r="E21" i="14"/>
  <c r="F21" i="14"/>
  <c r="G21" i="14"/>
  <c r="H21" i="14"/>
  <c r="I21" i="14"/>
  <c r="J21" i="14"/>
  <c r="K21" i="14"/>
  <c r="L21" i="14"/>
  <c r="M21" i="14"/>
  <c r="N21" i="14"/>
  <c r="O21" i="14"/>
  <c r="P21" i="14"/>
  <c r="Q21" i="14"/>
  <c r="R21" i="14"/>
  <c r="S21" i="14"/>
  <c r="T21" i="14"/>
  <c r="U21" i="14"/>
  <c r="V21" i="14"/>
  <c r="W21" i="14"/>
  <c r="X21" i="14"/>
  <c r="Y21" i="14"/>
  <c r="Z21" i="14"/>
  <c r="AA21" i="14"/>
  <c r="AB21" i="14"/>
  <c r="AC21" i="14"/>
  <c r="B23" i="14"/>
  <c r="C23" i="14"/>
  <c r="D23" i="14"/>
  <c r="E23" i="14"/>
  <c r="F23" i="14"/>
  <c r="G23" i="14"/>
  <c r="H23" i="14"/>
  <c r="I23" i="14"/>
  <c r="J23" i="14"/>
  <c r="K23" i="14"/>
  <c r="L23" i="14"/>
  <c r="M23" i="14"/>
  <c r="N23" i="14"/>
  <c r="O23" i="14"/>
  <c r="P23" i="14"/>
  <c r="Q23" i="14"/>
  <c r="R23" i="14"/>
  <c r="S23" i="14"/>
  <c r="T23" i="14"/>
  <c r="U23" i="14"/>
  <c r="V23" i="14"/>
  <c r="W23" i="14"/>
  <c r="X23" i="14"/>
  <c r="Y23" i="14"/>
  <c r="Z23" i="14"/>
  <c r="AA23" i="14"/>
  <c r="AB23" i="14"/>
  <c r="AC23" i="14"/>
  <c r="B24" i="14"/>
  <c r="C24" i="14"/>
  <c r="D24" i="14"/>
  <c r="E24" i="14"/>
  <c r="F24" i="14"/>
  <c r="G24" i="14"/>
  <c r="H24" i="14"/>
  <c r="I24" i="14"/>
  <c r="J24" i="14"/>
  <c r="K24" i="14"/>
  <c r="L24" i="14"/>
  <c r="M24" i="14"/>
  <c r="N24" i="14"/>
  <c r="O24" i="14"/>
  <c r="P24" i="14"/>
  <c r="Q24" i="14"/>
  <c r="R24" i="14"/>
  <c r="S24" i="14"/>
  <c r="T24" i="14"/>
  <c r="U24" i="14"/>
  <c r="V24" i="14"/>
  <c r="W24" i="14"/>
  <c r="X24" i="14"/>
  <c r="Y24" i="14"/>
  <c r="Z24" i="14"/>
  <c r="AA24" i="14"/>
  <c r="AB24" i="14"/>
  <c r="AC24" i="14"/>
  <c r="B25" i="14"/>
  <c r="C25" i="14"/>
  <c r="D25" i="14"/>
  <c r="E25" i="14"/>
  <c r="F25" i="14"/>
  <c r="G25" i="14"/>
  <c r="H25" i="14"/>
  <c r="I25" i="14"/>
  <c r="J25" i="14"/>
  <c r="K25" i="14"/>
  <c r="L25" i="14"/>
  <c r="M25" i="14"/>
  <c r="N25" i="14"/>
  <c r="O25" i="14"/>
  <c r="P25" i="14"/>
  <c r="Q25" i="14"/>
  <c r="R25" i="14"/>
  <c r="S25" i="14"/>
  <c r="T25" i="14"/>
  <c r="U25" i="14"/>
  <c r="V25" i="14"/>
  <c r="W25" i="14"/>
  <c r="X25" i="14"/>
  <c r="Y25" i="14"/>
  <c r="Z25" i="14"/>
  <c r="AA25" i="14"/>
  <c r="AB25" i="14"/>
  <c r="AC25" i="14"/>
  <c r="B26" i="14"/>
  <c r="C26" i="14"/>
  <c r="D26" i="14"/>
  <c r="E26" i="14"/>
  <c r="F26" i="14"/>
  <c r="G26" i="14"/>
  <c r="H26" i="14"/>
  <c r="I26" i="14"/>
  <c r="J26" i="14"/>
  <c r="K26" i="14"/>
  <c r="L26" i="14"/>
  <c r="M26" i="14"/>
  <c r="N26" i="14"/>
  <c r="O26" i="14"/>
  <c r="P26" i="14"/>
  <c r="Q26" i="14"/>
  <c r="R26" i="14"/>
  <c r="S26" i="14"/>
  <c r="T26" i="14"/>
  <c r="U26" i="14"/>
  <c r="V26" i="14"/>
  <c r="W26" i="14"/>
  <c r="X26" i="14"/>
  <c r="Y26" i="14"/>
  <c r="Z26" i="14"/>
  <c r="AA26" i="14"/>
  <c r="AB26" i="14"/>
  <c r="AC26" i="14"/>
  <c r="B27" i="14"/>
  <c r="C27" i="14"/>
  <c r="D27" i="14"/>
  <c r="E27" i="14"/>
  <c r="F27" i="14"/>
  <c r="G27" i="14"/>
  <c r="H27" i="14"/>
  <c r="I27" i="14"/>
  <c r="J27" i="14"/>
  <c r="K27" i="14"/>
  <c r="L27" i="14"/>
  <c r="M27" i="14"/>
  <c r="N27" i="14"/>
  <c r="O27" i="14"/>
  <c r="P27" i="14"/>
  <c r="Q27" i="14"/>
  <c r="R27" i="14"/>
  <c r="S27" i="14"/>
  <c r="T27" i="14"/>
  <c r="U27" i="14"/>
  <c r="V27" i="14"/>
  <c r="W27" i="14"/>
  <c r="X27" i="14"/>
  <c r="Y27" i="14"/>
  <c r="Z27" i="14"/>
  <c r="AA27" i="14"/>
  <c r="AB27" i="14"/>
  <c r="AC27" i="14"/>
  <c r="B29" i="14"/>
  <c r="C29" i="14"/>
  <c r="D29" i="14"/>
  <c r="E29" i="14"/>
  <c r="F29" i="14"/>
  <c r="G29" i="14"/>
  <c r="H29" i="14"/>
  <c r="I29" i="14"/>
  <c r="J29" i="14"/>
  <c r="K29" i="14"/>
  <c r="L29" i="14"/>
  <c r="M29" i="14"/>
  <c r="N29" i="14"/>
  <c r="O29" i="14"/>
  <c r="P29" i="14"/>
  <c r="Q29" i="14"/>
  <c r="R29" i="14"/>
  <c r="S29" i="14"/>
  <c r="T29" i="14"/>
  <c r="U29" i="14"/>
  <c r="V29" i="14"/>
  <c r="W29" i="14"/>
  <c r="X29" i="14"/>
  <c r="Y29" i="14"/>
  <c r="Z29" i="14"/>
  <c r="AA29" i="14"/>
  <c r="AB29" i="14"/>
  <c r="AC29" i="14"/>
  <c r="B30" i="14"/>
  <c r="C30" i="14"/>
  <c r="D30" i="14"/>
  <c r="E30" i="14"/>
  <c r="F30" i="14"/>
  <c r="G30" i="14"/>
  <c r="H30" i="14"/>
  <c r="I30" i="14"/>
  <c r="J30" i="14"/>
  <c r="K30" i="14"/>
  <c r="L30" i="14"/>
  <c r="M30" i="14"/>
  <c r="N30" i="14"/>
  <c r="O30" i="14"/>
  <c r="P30" i="14"/>
  <c r="Q30" i="14"/>
  <c r="R30" i="14"/>
  <c r="S30" i="14"/>
  <c r="T30" i="14"/>
  <c r="U30" i="14"/>
  <c r="V30" i="14"/>
  <c r="W30" i="14"/>
  <c r="X30" i="14"/>
  <c r="Y30" i="14"/>
  <c r="Z30" i="14"/>
  <c r="AA30" i="14"/>
  <c r="AB30" i="14"/>
  <c r="AC30" i="14"/>
  <c r="B31" i="14"/>
  <c r="C31" i="14"/>
  <c r="D31" i="14"/>
  <c r="E31" i="14"/>
  <c r="F31" i="14"/>
  <c r="G31" i="14"/>
  <c r="H31" i="14"/>
  <c r="I31" i="14"/>
  <c r="J31" i="14"/>
  <c r="K31" i="14"/>
  <c r="L31" i="14"/>
  <c r="M31" i="14"/>
  <c r="N31" i="14"/>
  <c r="O31" i="14"/>
  <c r="P31" i="14"/>
  <c r="Q31" i="14"/>
  <c r="R31" i="14"/>
  <c r="S31" i="14"/>
  <c r="T31" i="14"/>
  <c r="U31" i="14"/>
  <c r="V31" i="14"/>
  <c r="W31" i="14"/>
  <c r="X31" i="14"/>
  <c r="Y31" i="14"/>
  <c r="Z31" i="14"/>
  <c r="AA31" i="14"/>
  <c r="AB31" i="14"/>
  <c r="AC31" i="14"/>
  <c r="B32" i="14"/>
  <c r="C32" i="14"/>
  <c r="D32" i="14"/>
  <c r="E32" i="14"/>
  <c r="F32" i="14"/>
  <c r="G32" i="14"/>
  <c r="H32" i="14"/>
  <c r="I32" i="14"/>
  <c r="J32" i="14"/>
  <c r="K32" i="14"/>
  <c r="L32" i="14"/>
  <c r="M32" i="14"/>
  <c r="N32" i="14"/>
  <c r="O32" i="14"/>
  <c r="P32" i="14"/>
  <c r="Q32" i="14"/>
  <c r="R32" i="14"/>
  <c r="S32" i="14"/>
  <c r="T32" i="14"/>
  <c r="U32" i="14"/>
  <c r="V32" i="14"/>
  <c r="W32" i="14"/>
  <c r="X32" i="14"/>
  <c r="Y32" i="14"/>
  <c r="Z32" i="14"/>
  <c r="AA32" i="14"/>
  <c r="AB32" i="14"/>
  <c r="AC32" i="14"/>
  <c r="B33" i="14"/>
  <c r="C33" i="14"/>
  <c r="D33" i="14"/>
  <c r="E33" i="14"/>
  <c r="F33" i="14"/>
  <c r="G33" i="14"/>
  <c r="H33" i="14"/>
  <c r="I33" i="14"/>
  <c r="J33" i="14"/>
  <c r="K33" i="14"/>
  <c r="L33" i="14"/>
  <c r="M33" i="14"/>
  <c r="N33" i="14"/>
  <c r="O33" i="14"/>
  <c r="P33" i="14"/>
  <c r="Q33" i="14"/>
  <c r="R33" i="14"/>
  <c r="S33" i="14"/>
  <c r="T33" i="14"/>
  <c r="U33" i="14"/>
  <c r="V33" i="14"/>
  <c r="W33" i="14"/>
  <c r="X33" i="14"/>
  <c r="Y33" i="14"/>
  <c r="Z33" i="14"/>
  <c r="AA33" i="14"/>
  <c r="AB33" i="14"/>
  <c r="AC33" i="14"/>
  <c r="B35" i="14"/>
  <c r="C35" i="14"/>
  <c r="D35" i="14"/>
  <c r="E35" i="14"/>
  <c r="F35" i="14"/>
  <c r="G35" i="14"/>
  <c r="H35" i="14"/>
  <c r="I35" i="14"/>
  <c r="J35" i="14"/>
  <c r="K35" i="14"/>
  <c r="L35" i="14"/>
  <c r="M35" i="14"/>
  <c r="N35" i="14"/>
  <c r="O35" i="14"/>
  <c r="P35" i="14"/>
  <c r="Q35" i="14"/>
  <c r="R35" i="14"/>
  <c r="S35" i="14"/>
  <c r="T35" i="14"/>
  <c r="U35" i="14"/>
  <c r="V35" i="14"/>
  <c r="W35" i="14"/>
  <c r="X35" i="14"/>
  <c r="Y35" i="14"/>
  <c r="Z35" i="14"/>
  <c r="AA35" i="14"/>
  <c r="AB35" i="14"/>
  <c r="AC35" i="14"/>
  <c r="B36" i="14"/>
  <c r="C36" i="14"/>
  <c r="D36" i="14"/>
  <c r="E36" i="14"/>
  <c r="F36" i="14"/>
  <c r="G36" i="14"/>
  <c r="H36" i="14"/>
  <c r="I36" i="14"/>
  <c r="J36" i="14"/>
  <c r="K36" i="14"/>
  <c r="L36" i="14"/>
  <c r="M36" i="14"/>
  <c r="N36" i="14"/>
  <c r="O36" i="14"/>
  <c r="P36" i="14"/>
  <c r="Q36" i="14"/>
  <c r="R36" i="14"/>
  <c r="S36" i="14"/>
  <c r="T36" i="14"/>
  <c r="U36" i="14"/>
  <c r="V36" i="14"/>
  <c r="W36" i="14"/>
  <c r="X36" i="14"/>
  <c r="Y36" i="14"/>
  <c r="Z36" i="14"/>
  <c r="AA36" i="14"/>
  <c r="AB36" i="14"/>
  <c r="AC36" i="14"/>
  <c r="B37" i="14"/>
  <c r="C37" i="14"/>
  <c r="D37" i="14"/>
  <c r="E37" i="14"/>
  <c r="F37" i="14"/>
  <c r="G37" i="14"/>
  <c r="H37" i="14"/>
  <c r="I37" i="14"/>
  <c r="J37" i="14"/>
  <c r="K37" i="14"/>
  <c r="L37" i="14"/>
  <c r="M37" i="14"/>
  <c r="N37" i="14"/>
  <c r="O37" i="14"/>
  <c r="P37" i="14"/>
  <c r="Q37" i="14"/>
  <c r="R37" i="14"/>
  <c r="S37" i="14"/>
  <c r="T37" i="14"/>
  <c r="U37" i="14"/>
  <c r="V37" i="14"/>
  <c r="W37" i="14"/>
  <c r="X37" i="14"/>
  <c r="Y37" i="14"/>
  <c r="Z37" i="14"/>
  <c r="AA37" i="14"/>
  <c r="AB37" i="14"/>
  <c r="AC37" i="14"/>
  <c r="B38" i="14"/>
  <c r="C38" i="14"/>
  <c r="D38" i="14"/>
  <c r="E38" i="14"/>
  <c r="F38" i="14"/>
  <c r="G38" i="14"/>
  <c r="H38" i="14"/>
  <c r="I38" i="14"/>
  <c r="J38" i="14"/>
  <c r="K38" i="14"/>
  <c r="L38" i="14"/>
  <c r="M38" i="14"/>
  <c r="N38" i="14"/>
  <c r="O38" i="14"/>
  <c r="P38" i="14"/>
  <c r="Q38" i="14"/>
  <c r="R38" i="14"/>
  <c r="S38" i="14"/>
  <c r="T38" i="14"/>
  <c r="U38" i="14"/>
  <c r="V38" i="14"/>
  <c r="W38" i="14"/>
  <c r="X38" i="14"/>
  <c r="Y38" i="14"/>
  <c r="Z38" i="14"/>
  <c r="AA38" i="14"/>
  <c r="AB38" i="14"/>
  <c r="AC38" i="14"/>
  <c r="F9" i="14"/>
  <c r="V9" i="14"/>
  <c r="AC9" i="14"/>
  <c r="AG3" i="254"/>
  <c r="AG9" i="14" s="1"/>
  <c r="AE3" i="254"/>
  <c r="AE9" i="14" s="1"/>
  <c r="AB3" i="254"/>
  <c r="AB9" i="14" s="1"/>
  <c r="AA3" i="254"/>
  <c r="AA9" i="14" s="1"/>
  <c r="Z3" i="254"/>
  <c r="Z9" i="14" s="1"/>
  <c r="Y3" i="254"/>
  <c r="Y9" i="14" s="1"/>
  <c r="X3" i="254"/>
  <c r="X9" i="14" s="1"/>
  <c r="W3" i="254"/>
  <c r="W9" i="14" s="1"/>
  <c r="V3" i="254"/>
  <c r="U3" i="254"/>
  <c r="U9" i="14" s="1"/>
  <c r="T3" i="254"/>
  <c r="T9" i="14" s="1"/>
  <c r="S3" i="254"/>
  <c r="S9" i="14" s="1"/>
  <c r="R3" i="254"/>
  <c r="R9" i="14" s="1"/>
  <c r="Q3" i="254"/>
  <c r="Q9" i="14" s="1"/>
  <c r="P3" i="254"/>
  <c r="P9" i="14" s="1"/>
  <c r="O3" i="254"/>
  <c r="O9" i="14" s="1"/>
  <c r="N3" i="254"/>
  <c r="N9" i="14" s="1"/>
  <c r="M3" i="254"/>
  <c r="M9" i="14" s="1"/>
  <c r="L3" i="254"/>
  <c r="L9" i="14" s="1"/>
  <c r="K3" i="254"/>
  <c r="K9" i="14" s="1"/>
  <c r="J3" i="254"/>
  <c r="J9" i="14" s="1"/>
  <c r="I3" i="254"/>
  <c r="I9" i="14" s="1"/>
  <c r="H3" i="254"/>
  <c r="H9" i="14" s="1"/>
  <c r="G3" i="254"/>
  <c r="G9" i="14" s="1"/>
  <c r="F3" i="254"/>
  <c r="E3" i="254"/>
  <c r="E9" i="14" s="1"/>
  <c r="D3" i="254"/>
  <c r="D9" i="14" s="1"/>
  <c r="C3" i="254"/>
  <c r="C9" i="14" s="1"/>
  <c r="B3" i="254"/>
  <c r="B9" i="14" s="1"/>
  <c r="C1" i="254"/>
  <c r="D1" i="254" s="1"/>
  <c r="E1" i="254" s="1"/>
  <c r="F1" i="254" s="1"/>
  <c r="G1" i="254" s="1"/>
  <c r="H1" i="254" s="1"/>
  <c r="I1" i="254" s="1"/>
  <c r="J1" i="254" s="1"/>
  <c r="K1" i="254" s="1"/>
  <c r="L1" i="254" s="1"/>
  <c r="M1" i="254" s="1"/>
  <c r="N1" i="254" s="1"/>
  <c r="O1" i="254" s="1"/>
  <c r="P1" i="254" s="1"/>
  <c r="Q1" i="254" s="1"/>
  <c r="R1" i="254" s="1"/>
  <c r="S1" i="254" s="1"/>
  <c r="T1" i="254" s="1"/>
  <c r="U1" i="254" s="1"/>
  <c r="V1" i="254" s="1"/>
  <c r="W1" i="254" s="1"/>
  <c r="X1" i="254" s="1"/>
  <c r="Y1" i="254" s="1"/>
  <c r="Z1" i="254" s="1"/>
  <c r="AA1" i="254" s="1"/>
  <c r="AB1" i="254" s="1"/>
  <c r="AC1" i="254" s="1"/>
  <c r="AE1" i="254" s="1"/>
  <c r="AD42" i="202" l="1"/>
  <c r="AC42" i="202"/>
  <c r="AB42" i="202"/>
  <c r="AA42" i="202"/>
  <c r="Z42" i="202"/>
  <c r="Y42" i="202"/>
  <c r="X42" i="202"/>
  <c r="W42" i="202"/>
  <c r="V42" i="202"/>
  <c r="AF9" i="12"/>
  <c r="P68" i="41"/>
  <c r="N178" i="244"/>
  <c r="L178" i="244"/>
  <c r="N176" i="244"/>
  <c r="L176" i="244"/>
  <c r="N175" i="244"/>
  <c r="L175" i="244"/>
  <c r="N174" i="244"/>
  <c r="L174" i="244"/>
  <c r="N173" i="244"/>
  <c r="L173" i="244"/>
  <c r="N172" i="244"/>
  <c r="L172" i="244"/>
  <c r="N171" i="244"/>
  <c r="L171" i="244"/>
  <c r="N170" i="244"/>
  <c r="L170" i="244"/>
  <c r="N165" i="244"/>
  <c r="L165" i="244"/>
  <c r="N164" i="244"/>
  <c r="L164" i="244"/>
  <c r="N163" i="244"/>
  <c r="L163" i="244"/>
  <c r="N162" i="244"/>
  <c r="L162" i="244"/>
  <c r="N161" i="244"/>
  <c r="L161" i="244"/>
  <c r="N160" i="244"/>
  <c r="L160" i="244"/>
  <c r="N159" i="244"/>
  <c r="L159" i="244"/>
  <c r="N158" i="244"/>
  <c r="L158" i="244"/>
  <c r="N157" i="244"/>
  <c r="L157" i="244"/>
  <c r="N151" i="244"/>
  <c r="L151" i="244"/>
  <c r="N149" i="244"/>
  <c r="L149" i="244"/>
  <c r="N148" i="244"/>
  <c r="L148" i="244"/>
  <c r="N147" i="244"/>
  <c r="L147" i="244"/>
  <c r="N146" i="244"/>
  <c r="L146" i="244"/>
  <c r="N145" i="244"/>
  <c r="L145" i="244"/>
  <c r="N144" i="244"/>
  <c r="L144" i="244"/>
  <c r="N139" i="244"/>
  <c r="L139" i="244"/>
  <c r="N138" i="244"/>
  <c r="L138" i="244"/>
  <c r="N137" i="244"/>
  <c r="L137" i="244"/>
  <c r="N136" i="244"/>
  <c r="L136" i="244"/>
  <c r="N135" i="244"/>
  <c r="L135" i="244"/>
  <c r="N134" i="244"/>
  <c r="L134" i="244"/>
  <c r="N133" i="244"/>
  <c r="L133" i="244"/>
  <c r="N132" i="244"/>
  <c r="L132" i="244"/>
  <c r="N131" i="244"/>
  <c r="L131" i="244"/>
  <c r="L123" i="244"/>
  <c r="L120" i="244"/>
  <c r="N119" i="244"/>
  <c r="L119" i="244"/>
  <c r="N118" i="244"/>
  <c r="L118" i="244"/>
  <c r="N112" i="244"/>
  <c r="L112" i="244"/>
  <c r="L111" i="244"/>
  <c r="L110" i="244"/>
  <c r="N107" i="244"/>
  <c r="L107" i="244"/>
  <c r="N106" i="244"/>
  <c r="L106" i="244"/>
  <c r="N105" i="244"/>
  <c r="L105" i="244"/>
  <c r="N100" i="244"/>
  <c r="L100" i="244"/>
  <c r="N99" i="244"/>
  <c r="L99" i="244"/>
  <c r="N98" i="244"/>
  <c r="L98" i="244"/>
  <c r="N97" i="244"/>
  <c r="L97" i="244"/>
  <c r="N96" i="244"/>
  <c r="L96" i="244"/>
  <c r="N95" i="244"/>
  <c r="L95" i="244"/>
  <c r="N94" i="244"/>
  <c r="L94" i="244"/>
  <c r="N93" i="244"/>
  <c r="L93" i="244"/>
  <c r="N92" i="244"/>
  <c r="L92" i="244"/>
  <c r="N87" i="244"/>
  <c r="L87" i="244"/>
  <c r="N86" i="244"/>
  <c r="L86" i="244"/>
  <c r="N85" i="244"/>
  <c r="L85" i="244"/>
  <c r="N84" i="244"/>
  <c r="L84" i="244"/>
  <c r="N83" i="244"/>
  <c r="L83" i="244"/>
  <c r="N82" i="244"/>
  <c r="L82" i="244"/>
  <c r="N81" i="244"/>
  <c r="L81" i="244"/>
  <c r="N80" i="244"/>
  <c r="L80" i="244"/>
  <c r="N79" i="244"/>
  <c r="L79" i="244"/>
  <c r="N74" i="244"/>
  <c r="L74" i="244"/>
  <c r="N73" i="244"/>
  <c r="L73" i="244"/>
  <c r="N72" i="244"/>
  <c r="L72" i="244"/>
  <c r="N71" i="244"/>
  <c r="L71" i="244"/>
  <c r="N70" i="244"/>
  <c r="L70" i="244"/>
  <c r="N69" i="244"/>
  <c r="L69" i="244"/>
  <c r="N68" i="244"/>
  <c r="L68" i="244"/>
  <c r="N67" i="244"/>
  <c r="L67" i="244"/>
  <c r="N66" i="244"/>
  <c r="L66" i="244"/>
  <c r="N56" i="244"/>
  <c r="L56" i="244"/>
  <c r="N54" i="244"/>
  <c r="L54" i="244"/>
  <c r="N53" i="244"/>
  <c r="L53" i="244"/>
  <c r="N48" i="244"/>
  <c r="L48" i="244"/>
  <c r="N47" i="244"/>
  <c r="L47" i="244"/>
  <c r="N46" i="244"/>
  <c r="L46" i="244"/>
  <c r="N45" i="244"/>
  <c r="L45" i="244"/>
  <c r="N43" i="244"/>
  <c r="L43" i="244"/>
  <c r="N42" i="244"/>
  <c r="L42" i="244"/>
  <c r="N41" i="244"/>
  <c r="L41" i="244"/>
  <c r="N40" i="244"/>
  <c r="L40" i="244"/>
  <c r="N35" i="244"/>
  <c r="L35" i="244"/>
  <c r="N34" i="244"/>
  <c r="L34" i="244"/>
  <c r="N33" i="244"/>
  <c r="L33" i="244"/>
  <c r="N32" i="244"/>
  <c r="L32" i="244"/>
  <c r="N31" i="244"/>
  <c r="L31" i="244"/>
  <c r="N30" i="244"/>
  <c r="L30" i="244"/>
  <c r="N29" i="244"/>
  <c r="L29" i="244"/>
  <c r="N28" i="244"/>
  <c r="L28" i="244"/>
  <c r="N27" i="244"/>
  <c r="L27" i="244"/>
  <c r="N21" i="244"/>
  <c r="L21" i="244"/>
  <c r="N20" i="244"/>
  <c r="L20" i="244"/>
  <c r="N19" i="244"/>
  <c r="L19" i="244"/>
  <c r="N18" i="244"/>
  <c r="L18" i="244"/>
  <c r="N17" i="244"/>
  <c r="L17" i="244"/>
  <c r="N16" i="244"/>
  <c r="L16" i="244"/>
  <c r="N15" i="244"/>
  <c r="L15" i="244"/>
  <c r="N14" i="244"/>
  <c r="L14" i="244"/>
  <c r="H62" i="85"/>
  <c r="G62" i="85"/>
  <c r="AF9" i="14" l="1"/>
  <c r="A36" i="218"/>
  <c r="A35" i="218"/>
  <c r="A34" i="218"/>
  <c r="A33" i="218"/>
  <c r="A32" i="218"/>
  <c r="A31" i="218"/>
  <c r="A30" i="218"/>
  <c r="A29" i="218"/>
  <c r="A28" i="218"/>
  <c r="A27" i="218"/>
  <c r="A26" i="218"/>
  <c r="P67" i="41" l="1"/>
  <c r="H67" i="41"/>
  <c r="P66" i="41"/>
  <c r="H66" i="41"/>
  <c r="AD41" i="202" l="1"/>
  <c r="AC41" i="202"/>
  <c r="AB41" i="202"/>
  <c r="AA41" i="202"/>
  <c r="Z41" i="202"/>
  <c r="Y41" i="202"/>
  <c r="X41" i="202"/>
  <c r="W41" i="202"/>
  <c r="L41" i="202"/>
  <c r="V41" i="202" s="1"/>
  <c r="AD40" i="202"/>
  <c r="AC40" i="202"/>
  <c r="AB40" i="202"/>
  <c r="AA40" i="202"/>
  <c r="Z40" i="202"/>
  <c r="Y40" i="202"/>
  <c r="X40" i="202"/>
  <c r="W40" i="202"/>
  <c r="V40" i="202"/>
  <c r="H61" i="85" l="1"/>
  <c r="G61" i="85"/>
  <c r="G59" i="85" l="1"/>
  <c r="G58" i="85"/>
  <c r="H63" i="85" l="1"/>
  <c r="G63" i="85"/>
  <c r="H60" i="85"/>
  <c r="G60" i="85"/>
  <c r="A71" i="92" l="1"/>
  <c r="A70" i="92" s="1"/>
  <c r="A69" i="92" s="1"/>
  <c r="A68" i="92" s="1"/>
  <c r="A67" i="92" s="1"/>
  <c r="A14" i="92" l="1"/>
  <c r="A15" i="92" s="1"/>
  <c r="A16" i="92" s="1"/>
  <c r="A17" i="92" s="1"/>
  <c r="A18" i="92" s="1"/>
  <c r="A19" i="92" s="1"/>
  <c r="A20" i="92" s="1"/>
  <c r="A21" i="92" s="1"/>
  <c r="A22" i="92" s="1"/>
  <c r="E42" i="43"/>
  <c r="C42" i="43"/>
  <c r="D42" i="43"/>
  <c r="B42" i="43"/>
  <c r="H42" i="43" l="1"/>
  <c r="G42" i="43"/>
  <c r="K42" i="43"/>
  <c r="J42" i="43"/>
  <c r="G57" i="85"/>
  <c r="G56" i="85"/>
  <c r="G55" i="85"/>
  <c r="G54" i="85"/>
  <c r="G53" i="85"/>
  <c r="G52" i="85"/>
  <c r="G51" i="85"/>
  <c r="G50" i="85"/>
  <c r="G49" i="85"/>
  <c r="G48" i="85"/>
  <c r="G47" i="85"/>
  <c r="G46" i="85"/>
  <c r="G45" i="85"/>
  <c r="G44" i="85"/>
  <c r="G43" i="85"/>
  <c r="G42" i="85"/>
  <c r="B41" i="85"/>
  <c r="B40" i="85"/>
  <c r="B39" i="85"/>
  <c r="B38" i="85"/>
  <c r="B37" i="85"/>
  <c r="B36" i="85"/>
  <c r="B35" i="85"/>
  <c r="B34" i="85"/>
  <c r="B33" i="85"/>
  <c r="B32" i="85"/>
  <c r="B31" i="85"/>
  <c r="B30" i="85"/>
  <c r="B29" i="85"/>
  <c r="B28" i="85"/>
  <c r="B27" i="85"/>
  <c r="B26" i="85"/>
  <c r="B25" i="85"/>
  <c r="B24" i="85"/>
  <c r="B23" i="85"/>
  <c r="B22" i="85"/>
  <c r="B21" i="85"/>
  <c r="B20" i="85"/>
  <c r="B19" i="85"/>
  <c r="B18" i="85"/>
  <c r="B17" i="85"/>
  <c r="B16" i="85"/>
  <c r="B15" i="85"/>
  <c r="B14" i="85"/>
  <c r="B13" i="85"/>
  <c r="B12" i="85"/>
  <c r="B11" i="85"/>
  <c r="B10" i="85"/>
  <c r="B9" i="85"/>
  <c r="B8" i="85"/>
  <c r="D15" i="43"/>
  <c r="B15" i="43"/>
  <c r="J15" i="43" l="1"/>
  <c r="G15" i="43"/>
  <c r="K15" i="43"/>
  <c r="H15" i="43"/>
  <c r="C25" i="43"/>
  <c r="B27" i="43"/>
  <c r="C26" i="43"/>
  <c r="E31" i="43"/>
  <c r="B22" i="43"/>
  <c r="D39" i="43"/>
  <c r="D24" i="43"/>
  <c r="B26" i="43"/>
  <c r="B41" i="43"/>
  <c r="E20" i="43"/>
  <c r="B23" i="43"/>
  <c r="E32" i="43"/>
  <c r="C40" i="43"/>
  <c r="D21" i="43"/>
  <c r="D26" i="43"/>
  <c r="E26" i="43"/>
  <c r="B32" i="43"/>
  <c r="B39" i="43"/>
  <c r="C32" i="43"/>
  <c r="B31" i="43"/>
  <c r="D40" i="43"/>
  <c r="B24" i="43"/>
  <c r="C41" i="43"/>
  <c r="B30" i="43"/>
  <c r="C22" i="43"/>
  <c r="D30" i="43"/>
  <c r="E25" i="43"/>
  <c r="C20" i="43"/>
  <c r="C39" i="43"/>
  <c r="D33" i="43"/>
  <c r="D23" i="43"/>
  <c r="D41" i="43"/>
  <c r="B21" i="43"/>
  <c r="D27" i="43"/>
  <c r="E24" i="43"/>
  <c r="B33" i="43"/>
  <c r="D20" i="43"/>
  <c r="C24" i="43"/>
  <c r="E22" i="43"/>
  <c r="E23" i="43"/>
  <c r="B25" i="43"/>
  <c r="E41" i="43"/>
  <c r="C30" i="43"/>
  <c r="B40" i="43"/>
  <c r="C21" i="43"/>
  <c r="D22" i="43"/>
  <c r="C33" i="43"/>
  <c r="E33" i="43"/>
  <c r="E39" i="43"/>
  <c r="E30" i="43"/>
  <c r="C23" i="43"/>
  <c r="B20" i="43"/>
  <c r="C27" i="43"/>
  <c r="E40" i="43"/>
  <c r="D25" i="43"/>
  <c r="D31" i="43"/>
  <c r="C31" i="43"/>
  <c r="E27" i="43"/>
  <c r="D32" i="43"/>
  <c r="E21" i="43"/>
  <c r="J40" i="43" l="1"/>
  <c r="J33" i="43"/>
  <c r="J39" i="43"/>
  <c r="J20" i="43"/>
  <c r="J23" i="43"/>
  <c r="J21" i="43"/>
  <c r="J31" i="43"/>
  <c r="J30" i="43"/>
  <c r="J26" i="43"/>
  <c r="J24" i="43"/>
  <c r="J25" i="43"/>
  <c r="J32" i="43"/>
  <c r="J27" i="43"/>
  <c r="J22" i="43"/>
  <c r="J41" i="43"/>
  <c r="G20" i="43"/>
  <c r="G40" i="43"/>
  <c r="G41" i="43"/>
  <c r="G30" i="43"/>
  <c r="G21" i="43"/>
  <c r="G33" i="43"/>
  <c r="G24" i="43"/>
  <c r="G25" i="43"/>
  <c r="G22" i="43"/>
  <c r="G27" i="43"/>
  <c r="G31" i="43"/>
  <c r="G23" i="43"/>
  <c r="G32" i="43"/>
  <c r="G39" i="43"/>
  <c r="G26" i="43"/>
  <c r="K20" i="43"/>
  <c r="H20" i="43"/>
  <c r="K21" i="43"/>
  <c r="H21" i="43"/>
  <c r="K22" i="43"/>
  <c r="H22" i="43"/>
  <c r="K23" i="43"/>
  <c r="H23" i="43"/>
  <c r="K24" i="43"/>
  <c r="H24" i="43"/>
  <c r="K25" i="43"/>
  <c r="H25" i="43"/>
  <c r="K26" i="43"/>
  <c r="H26" i="43"/>
  <c r="K27" i="43"/>
  <c r="H27" i="43"/>
  <c r="K30" i="43"/>
  <c r="H30" i="43"/>
  <c r="K31" i="43"/>
  <c r="H31" i="43"/>
  <c r="K32" i="43"/>
  <c r="H32" i="43"/>
  <c r="K33" i="43"/>
  <c r="H33" i="43"/>
  <c r="K39" i="43"/>
  <c r="H39" i="43"/>
  <c r="K40" i="43"/>
  <c r="H40" i="43"/>
  <c r="K41" i="43"/>
  <c r="H41" i="43"/>
  <c r="C38" i="43"/>
  <c r="B38" i="43"/>
  <c r="E38" i="43"/>
  <c r="D38" i="43"/>
  <c r="J38" i="43" l="1"/>
  <c r="G38" i="43"/>
  <c r="H38" i="43"/>
  <c r="K38" i="43"/>
  <c r="P60" i="41" l="1"/>
  <c r="H60" i="41"/>
  <c r="C19" i="43"/>
  <c r="C34" i="43"/>
  <c r="C17" i="43"/>
  <c r="B37" i="43"/>
  <c r="E34" i="43"/>
  <c r="C37" i="43"/>
  <c r="C36" i="43"/>
  <c r="D18" i="43"/>
  <c r="B36" i="43"/>
  <c r="C16" i="43"/>
  <c r="E37" i="43"/>
  <c r="E35" i="43"/>
  <c r="E17" i="43"/>
  <c r="C28" i="43"/>
  <c r="B19" i="43"/>
  <c r="C35" i="43"/>
  <c r="E29" i="43"/>
  <c r="D34" i="43"/>
  <c r="B35" i="43"/>
  <c r="B17" i="43"/>
  <c r="C29" i="43"/>
  <c r="E18" i="43"/>
  <c r="D17" i="43"/>
  <c r="D29" i="43"/>
  <c r="D37" i="43"/>
  <c r="D19" i="43"/>
  <c r="E28" i="43"/>
  <c r="B16" i="43"/>
  <c r="E36" i="43"/>
  <c r="E19" i="43"/>
  <c r="B34" i="43"/>
  <c r="D35" i="43"/>
  <c r="C18" i="43"/>
  <c r="D16" i="43"/>
  <c r="E16" i="43"/>
  <c r="B18" i="43"/>
  <c r="B28" i="43"/>
  <c r="B29" i="43"/>
  <c r="D36" i="43"/>
  <c r="D28" i="43"/>
  <c r="J17" i="43" l="1"/>
  <c r="J19" i="43"/>
  <c r="J34" i="43"/>
  <c r="J16" i="43"/>
  <c r="J36" i="43"/>
  <c r="J18" i="43"/>
  <c r="J29" i="43"/>
  <c r="J37" i="43"/>
  <c r="J35" i="43"/>
  <c r="J28" i="43"/>
  <c r="G28" i="43"/>
  <c r="G35" i="43"/>
  <c r="G19" i="43"/>
  <c r="G36" i="43"/>
  <c r="G29" i="43"/>
  <c r="G18" i="43"/>
  <c r="G17" i="43"/>
  <c r="G34" i="43"/>
  <c r="G16" i="43"/>
  <c r="G37" i="43"/>
  <c r="H16" i="43"/>
  <c r="H34" i="43"/>
  <c r="K34" i="43"/>
  <c r="H29" i="43"/>
  <c r="K29" i="43"/>
  <c r="K16" i="43"/>
  <c r="H17" i="43"/>
  <c r="K17" i="43"/>
  <c r="H18" i="43"/>
  <c r="K18" i="43"/>
  <c r="H19" i="43"/>
  <c r="K19" i="43"/>
  <c r="H28" i="43"/>
  <c r="H35" i="43"/>
  <c r="K28" i="43"/>
  <c r="K35" i="43"/>
  <c r="H36" i="43"/>
  <c r="K36" i="43"/>
  <c r="H37" i="43"/>
  <c r="K37" i="43"/>
  <c r="C7" i="12" l="1"/>
  <c r="D7" i="12" s="1"/>
  <c r="E7" i="12" s="1"/>
  <c r="F7" i="12" s="1"/>
  <c r="G7" i="12" s="1"/>
  <c r="H7" i="12" s="1"/>
  <c r="I7" i="12" s="1"/>
  <c r="J7" i="12" s="1"/>
  <c r="K7" i="12" s="1"/>
  <c r="L7" i="12" s="1"/>
  <c r="M7" i="12" s="1"/>
  <c r="N7" i="12" s="1"/>
  <c r="O7" i="12" s="1"/>
  <c r="P7" i="12" s="1"/>
  <c r="Q7" i="12" s="1"/>
  <c r="R7" i="12" s="1"/>
  <c r="S7" i="12" s="1"/>
  <c r="T7" i="12" s="1"/>
  <c r="U7" i="12" s="1"/>
  <c r="V7" i="12" s="1"/>
  <c r="W7" i="12" s="1"/>
  <c r="X7" i="12" s="1"/>
  <c r="Y7" i="12" s="1"/>
  <c r="Z7" i="12" s="1"/>
  <c r="AA7" i="12" s="1"/>
  <c r="N175" i="9"/>
  <c r="N117" i="9"/>
  <c r="N59" i="9"/>
</calcChain>
</file>

<file path=xl/sharedStrings.xml><?xml version="1.0" encoding="utf-8"?>
<sst xmlns="http://schemas.openxmlformats.org/spreadsheetml/2006/main" count="5668" uniqueCount="709">
  <si>
    <t>Svårt</t>
  </si>
  <si>
    <t xml:space="preserve">Lindrigt </t>
  </si>
  <si>
    <t>Trafikelement</t>
  </si>
  <si>
    <t>Traffic element</t>
  </si>
  <si>
    <t>Slightly</t>
  </si>
  <si>
    <t>Personbil</t>
  </si>
  <si>
    <t>Personbil med släp el. husvagn</t>
  </si>
  <si>
    <t>Tung lastbil</t>
  </si>
  <si>
    <t>Tung lastbil med släp</t>
  </si>
  <si>
    <t>Dödade</t>
  </si>
  <si>
    <t>Lindrigt skadade</t>
  </si>
  <si>
    <t>dödade</t>
  </si>
  <si>
    <t>skadade</t>
  </si>
  <si>
    <t>Kön</t>
  </si>
  <si>
    <t xml:space="preserve">Number </t>
  </si>
  <si>
    <t>of traffic</t>
  </si>
  <si>
    <t>of</t>
  </si>
  <si>
    <t>elements</t>
  </si>
  <si>
    <t>persons</t>
  </si>
  <si>
    <t>Sex</t>
  </si>
  <si>
    <t>Län</t>
  </si>
  <si>
    <t>Mopedister</t>
  </si>
  <si>
    <t>Hastighetsbegränsning</t>
  </si>
  <si>
    <t>Vägtyp</t>
  </si>
  <si>
    <t>Personbil singel</t>
  </si>
  <si>
    <t>Lastbil singel</t>
  </si>
  <si>
    <t>Buss singel</t>
  </si>
  <si>
    <t>Motorcykel singel</t>
  </si>
  <si>
    <t>Moped singel</t>
  </si>
  <si>
    <t>Cykel singel</t>
  </si>
  <si>
    <t>Traktor singel</t>
  </si>
  <si>
    <t>Övrig singel</t>
  </si>
  <si>
    <t>Others and unknown</t>
  </si>
  <si>
    <t>År</t>
  </si>
  <si>
    <t>Bil</t>
  </si>
  <si>
    <t>Motorcykel</t>
  </si>
  <si>
    <t>Andra</t>
  </si>
  <si>
    <t>Year</t>
  </si>
  <si>
    <t>Car</t>
  </si>
  <si>
    <t>Motorcycle</t>
  </si>
  <si>
    <t xml:space="preserve">Moped </t>
  </si>
  <si>
    <t>Förare</t>
  </si>
  <si>
    <t>Passagerare</t>
  </si>
  <si>
    <t>Drivers</t>
  </si>
  <si>
    <t>Passengers</t>
  </si>
  <si>
    <t>Vägtrafikolyckor</t>
  </si>
  <si>
    <t>Road traffic accidents</t>
  </si>
  <si>
    <t xml:space="preserve">Med dödlig </t>
  </si>
  <si>
    <t>Med annan personskada</t>
  </si>
  <si>
    <t>Other personal injuries</t>
  </si>
  <si>
    <t>With</t>
  </si>
  <si>
    <t>Svår</t>
  </si>
  <si>
    <t xml:space="preserve">Severely </t>
  </si>
  <si>
    <t>Severe</t>
  </si>
  <si>
    <t>Light</t>
  </si>
  <si>
    <t>och svårt</t>
  </si>
  <si>
    <t>svårt skadade</t>
  </si>
  <si>
    <t>severely injured</t>
  </si>
  <si>
    <t>Woman</t>
  </si>
  <si>
    <t>Sweden</t>
  </si>
  <si>
    <t>Urban area</t>
  </si>
  <si>
    <t>Rural area</t>
  </si>
  <si>
    <t>Antal</t>
  </si>
  <si>
    <t>trafik-</t>
  </si>
  <si>
    <t>element</t>
  </si>
  <si>
    <t>personer</t>
  </si>
  <si>
    <t>Väglag m.m.</t>
  </si>
  <si>
    <t>Road condition etc.</t>
  </si>
  <si>
    <t>Killed</t>
  </si>
  <si>
    <t xml:space="preserve">  Torr</t>
  </si>
  <si>
    <t xml:space="preserve">  Våt/fuktig</t>
  </si>
  <si>
    <t xml:space="preserve">  Is/snö</t>
  </si>
  <si>
    <t xml:space="preserve">  Uppgift saknas</t>
  </si>
  <si>
    <t>Ljusförhållande</t>
  </si>
  <si>
    <t xml:space="preserve">  Dagsljus</t>
  </si>
  <si>
    <t xml:space="preserve">  Mörker</t>
  </si>
  <si>
    <t xml:space="preserve">  Gryning/skymning</t>
  </si>
  <si>
    <t xml:space="preserve">  120 km/h</t>
  </si>
  <si>
    <t xml:space="preserve">  110 km/h</t>
  </si>
  <si>
    <t xml:space="preserve">  90 km/h</t>
  </si>
  <si>
    <t xml:space="preserve">  70 km/h</t>
  </si>
  <si>
    <t xml:space="preserve">  50 km/h</t>
  </si>
  <si>
    <t xml:space="preserve">  30 km/h</t>
  </si>
  <si>
    <t xml:space="preserve">  Motorväg</t>
  </si>
  <si>
    <t xml:space="preserve">  Motortrafikled</t>
  </si>
  <si>
    <t xml:space="preserve">  Annan allmän väg</t>
  </si>
  <si>
    <t xml:space="preserve">  Gata</t>
  </si>
  <si>
    <t xml:space="preserve">  Enskild väg</t>
  </si>
  <si>
    <t xml:space="preserve">  Övrig väg, torg etc.</t>
  </si>
  <si>
    <t xml:space="preserve">  Sträcka</t>
  </si>
  <si>
    <t xml:space="preserve">  Korsning</t>
  </si>
  <si>
    <t xml:space="preserve">  Trafikplats</t>
  </si>
  <si>
    <t xml:space="preserve">  Rondell</t>
  </si>
  <si>
    <t>Cyklister</t>
  </si>
  <si>
    <t>County</t>
  </si>
  <si>
    <t>All road users</t>
  </si>
  <si>
    <t>Other car drivers</t>
  </si>
  <si>
    <t>Motorcycle drivers</t>
  </si>
  <si>
    <t>Cyclists</t>
  </si>
  <si>
    <t>Pedestrians</t>
  </si>
  <si>
    <t>Total</t>
  </si>
  <si>
    <t>Trafikantgrupper</t>
  </si>
  <si>
    <t>Ålder</t>
  </si>
  <si>
    <t>Group of road users</t>
  </si>
  <si>
    <t>Age</t>
  </si>
  <si>
    <t>1–3</t>
  </si>
  <si>
    <t>4–6</t>
  </si>
  <si>
    <t>7–9</t>
  </si>
  <si>
    <t>10–12</t>
  </si>
  <si>
    <t>13–14</t>
  </si>
  <si>
    <t>16–17</t>
  </si>
  <si>
    <t>18–19</t>
  </si>
  <si>
    <t>20–24</t>
  </si>
  <si>
    <t>25–34</t>
  </si>
  <si>
    <t>35–44</t>
  </si>
  <si>
    <t>45–54</t>
  </si>
  <si>
    <t>55–64</t>
  </si>
  <si>
    <t>65–74</t>
  </si>
  <si>
    <t>Okänd</t>
  </si>
  <si>
    <t>Unknown</t>
  </si>
  <si>
    <t>Olyckor</t>
  </si>
  <si>
    <t>Accidents</t>
  </si>
  <si>
    <t>Lätt lastbil eller husbil</t>
  </si>
  <si>
    <t>Lätt lastbil med släp</t>
  </si>
  <si>
    <t>Lastbil (okänd viktklass)</t>
  </si>
  <si>
    <t>Buss, ev. med släp</t>
  </si>
  <si>
    <t>Tung MC, ev. med sidovagn</t>
  </si>
  <si>
    <t>Lätt MC</t>
  </si>
  <si>
    <t>MC (okänd viktklass)</t>
  </si>
  <si>
    <t>Okänt motorfordon</t>
  </si>
  <si>
    <t>Lindrig</t>
  </si>
  <si>
    <t>Number</t>
  </si>
  <si>
    <t>of killed</t>
  </si>
  <si>
    <t>and</t>
  </si>
  <si>
    <t>Personbils-</t>
  </si>
  <si>
    <t>Annan bil-</t>
  </si>
  <si>
    <t>Motorcykel-</t>
  </si>
  <si>
    <t>passagerare</t>
  </si>
  <si>
    <t xml:space="preserve">Passenger car </t>
  </si>
  <si>
    <t xml:space="preserve">Motorcycle </t>
  </si>
  <si>
    <t>passengers</t>
  </si>
  <si>
    <t>-</t>
  </si>
  <si>
    <t>Område</t>
  </si>
  <si>
    <t>severe</t>
  </si>
  <si>
    <t>severely</t>
  </si>
  <si>
    <t xml:space="preserve">Moped klass 1                              </t>
  </si>
  <si>
    <t xml:space="preserve">Moped klass 2                              </t>
  </si>
  <si>
    <t xml:space="preserve">Moped (okänd klass)                        </t>
  </si>
  <si>
    <t xml:space="preserve">Cykel                                      </t>
  </si>
  <si>
    <t xml:space="preserve">Fotgängare                                 </t>
  </si>
  <si>
    <t>Övriga trafikelement</t>
  </si>
  <si>
    <t>Samtliga trafikanter</t>
  </si>
  <si>
    <t>Summa</t>
  </si>
  <si>
    <t>Man</t>
  </si>
  <si>
    <t>Kvinna</t>
  </si>
  <si>
    <t>Personbilsförare</t>
  </si>
  <si>
    <t>Personbilspassagerare</t>
  </si>
  <si>
    <t>Annan bilförare</t>
  </si>
  <si>
    <t>Annan bilpassagerare</t>
  </si>
  <si>
    <t>Motorcykelförare</t>
  </si>
  <si>
    <t>Motorcykelpassagerare</t>
  </si>
  <si>
    <t>Mopedförare, -passagerare</t>
  </si>
  <si>
    <t>Cykelförare, -passagerare</t>
  </si>
  <si>
    <t>Gående</t>
  </si>
  <si>
    <t>Övriga och okända</t>
  </si>
  <si>
    <t>Svårt skadade</t>
  </si>
  <si>
    <t>Hela riket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</si>
  <si>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</si>
  <si>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</si>
  <si>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</si>
  <si>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</si>
  <si>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</si>
  <si>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</si>
  <si>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</si>
  <si>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</si>
  <si>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</si>
  <si>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</si>
  <si>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</si>
  <si>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</si>
  <si>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</si>
  <si>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</si>
  <si>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</si>
  <si>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</si>
  <si>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</si>
  <si>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</si>
  <si>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</si>
  <si>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</si>
  <si>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</si>
  <si>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Tättbebyggt område</t>
  </si>
  <si>
    <t>Ej tättbebyggt område</t>
  </si>
  <si>
    <t>Juni</t>
  </si>
  <si>
    <t>Juli</t>
  </si>
  <si>
    <t>Augusti</t>
  </si>
  <si>
    <t>September</t>
  </si>
  <si>
    <t>Oktober</t>
  </si>
  <si>
    <t>November</t>
  </si>
  <si>
    <t>December</t>
  </si>
  <si>
    <t>Januari</t>
  </si>
  <si>
    <t>Februari</t>
  </si>
  <si>
    <t>Mars</t>
  </si>
  <si>
    <t>April</t>
  </si>
  <si>
    <t>Maj</t>
  </si>
  <si>
    <t>Skadade personer</t>
  </si>
  <si>
    <t>Injured persons</t>
  </si>
  <si>
    <t>of which with</t>
  </si>
  <si>
    <t>of which</t>
  </si>
  <si>
    <t>personskada</t>
  </si>
  <si>
    <t>utgång</t>
  </si>
  <si>
    <t>personal injuries</t>
  </si>
  <si>
    <t>killed</t>
  </si>
  <si>
    <t>injured</t>
  </si>
  <si>
    <t>fatalities</t>
  </si>
  <si>
    <t>svår</t>
  </si>
  <si>
    <t>Månad</t>
  </si>
  <si>
    <t>Month</t>
  </si>
  <si>
    <t>Other</t>
  </si>
  <si>
    <t>Samtliga element</t>
  </si>
  <si>
    <t>dödlig utgång</t>
  </si>
  <si>
    <t>Passenger</t>
  </si>
  <si>
    <t>car drivers</t>
  </si>
  <si>
    <r>
      <t>Svårt skadade</t>
    </r>
    <r>
      <rPr>
        <b/>
        <vertAlign val="superscript"/>
        <sz val="8"/>
        <rFont val="Arial"/>
        <family val="2"/>
      </rPr>
      <t>3</t>
    </r>
  </si>
  <si>
    <t xml:space="preserve">Other car </t>
  </si>
  <si>
    <t>Moped riders</t>
  </si>
  <si>
    <t xml:space="preserve">  100 km/h</t>
  </si>
  <si>
    <t xml:space="preserve">  80 km/h</t>
  </si>
  <si>
    <t xml:space="preserve">  60 km/h</t>
  </si>
  <si>
    <t xml:space="preserve">  40 km/h</t>
  </si>
  <si>
    <t xml:space="preserve">     - varav tjock is/packad snö</t>
  </si>
  <si>
    <t xml:space="preserve">     - varav tunn is (synlig väg)</t>
  </si>
  <si>
    <t xml:space="preserve">     - varav lös snö/snömodd</t>
  </si>
  <si>
    <t xml:space="preserve">     - varav tänd belysning</t>
  </si>
  <si>
    <t>Samtliga</t>
  </si>
  <si>
    <t xml:space="preserve">varav </t>
  </si>
  <si>
    <t xml:space="preserve">varav med </t>
  </si>
  <si>
    <t xml:space="preserve">   varav Stockholms kommun</t>
  </si>
  <si>
    <t xml:space="preserve">   varav Malmö kommun</t>
  </si>
  <si>
    <t xml:space="preserve">   varav Göteborgs kommun</t>
  </si>
  <si>
    <t>Tabellförteckning</t>
  </si>
  <si>
    <t>List of tables</t>
  </si>
  <si>
    <t>Anm: Gruppen "samtliga" inkluderar personer med okänt kön och därför summerar inte män och kvinnor alltid till samtliga.</t>
  </si>
  <si>
    <t>75+</t>
  </si>
  <si>
    <t>Nr 1</t>
  </si>
  <si>
    <t>Samtliga / All</t>
  </si>
  <si>
    <t>Män / Men</t>
  </si>
  <si>
    <t>Kvinnor / Women</t>
  </si>
  <si>
    <t>Samtliga /All</t>
  </si>
  <si>
    <t>Män /Men</t>
  </si>
  <si>
    <r>
      <t>Tabell 1.1: Polisrapporterade vägtrafikolyckor</t>
    </r>
    <r>
      <rPr>
        <b/>
        <sz val="8"/>
        <rFont val="Arial"/>
        <family val="2"/>
      </rPr>
      <t xml:space="preserve"> med dödlig utgång eller svår personskada och därvid dödade och svårt skadade personer </t>
    </r>
  </si>
  <si>
    <r>
      <t>Table 1.1: Road traffic accidents</t>
    </r>
    <r>
      <rPr>
        <b/>
        <i/>
        <sz val="8"/>
        <rFont val="Arial"/>
        <family val="2"/>
      </rPr>
      <t xml:space="preserve"> with fatal and severe personal injury reported by the police including persons killed or severely injured, </t>
    </r>
  </si>
  <si>
    <r>
      <t>Tabell 1.2: Polisrapporterade vägtrafikolyckor</t>
    </r>
    <r>
      <rPr>
        <b/>
        <vertAlign val="superscript"/>
        <sz val="8"/>
        <rFont val="Arial"/>
        <family val="2"/>
      </rPr>
      <t xml:space="preserve"> </t>
    </r>
    <r>
      <rPr>
        <b/>
        <sz val="8"/>
        <rFont val="Arial"/>
        <family val="2"/>
      </rPr>
      <t xml:space="preserve">med dödlig utgång eller svår personskada och därvid dödade och svårt skadade personer </t>
    </r>
  </si>
  <si>
    <r>
      <t>Table 1.2: Road traffic accidents</t>
    </r>
    <r>
      <rPr>
        <b/>
        <i/>
        <sz val="8"/>
        <rFont val="Arial"/>
        <family val="2"/>
      </rPr>
      <t xml:space="preserve"> with fatal and severe personal injury reported by the police including persons killed or severely injured </t>
    </r>
  </si>
  <si>
    <t>00:00-01:59</t>
  </si>
  <si>
    <t>02:00-03:59</t>
  </si>
  <si>
    <t>04:00-05:59</t>
  </si>
  <si>
    <t>06:00-07:59</t>
  </si>
  <si>
    <t>08:00-09:59</t>
  </si>
  <si>
    <t>10:00-11:59</t>
  </si>
  <si>
    <t>12:00-13:59</t>
  </si>
  <si>
    <t>14:00-15:59</t>
  </si>
  <si>
    <t>16:00-17:59</t>
  </si>
  <si>
    <t>18:00-19:59</t>
  </si>
  <si>
    <t>20:00-21:59</t>
  </si>
  <si>
    <t>22:00-23:59</t>
  </si>
  <si>
    <t>Okänd tid</t>
  </si>
  <si>
    <t xml:space="preserve">   varav Stockholm kommun</t>
  </si>
  <si>
    <t xml:space="preserve">   varav Göteborg kommun</t>
  </si>
  <si>
    <t xml:space="preserve">Tabell 1.4: Polisrapporterade vägtrafikolyckor med dödlig utgång eller svår personskada och därvid dödade och svårt skadade personer fördelade </t>
  </si>
  <si>
    <t xml:space="preserve">Table 1.4: Road traffic accidents with fatal or severe personal injury reported by the police including persons killed or severely injured, by </t>
  </si>
  <si>
    <t>Väglag där vägbanan</t>
  </si>
  <si>
    <t xml:space="preserve">Motorfordon </t>
  </si>
  <si>
    <t>Motorfordon – Motorfordon</t>
  </si>
  <si>
    <t>Motorfordon –</t>
  </si>
  <si>
    <t>Övriga</t>
  </si>
  <si>
    <t>singel</t>
  </si>
  <si>
    <t>Motor vehicle – Motor vehicle</t>
  </si>
  <si>
    <t>Motor vehicle –</t>
  </si>
  <si>
    <t>Motorvehicle</t>
  </si>
  <si>
    <t xml:space="preserve">Omkörning, </t>
  </si>
  <si>
    <t>Upphinnande</t>
  </si>
  <si>
    <t>Möte</t>
  </si>
  <si>
    <t>Avsväng</t>
  </si>
  <si>
    <t>Korsväg</t>
  </si>
  <si>
    <t>–Moped</t>
  </si>
  <si>
    <t>–Cykel</t>
  </si>
  <si>
    <t>–Gående</t>
  </si>
  <si>
    <t>–Vilt</t>
  </si>
  <si>
    <t>single</t>
  </si>
  <si>
    <t>filbyte</t>
  </si>
  <si>
    <t xml:space="preserve">Rearend </t>
  </si>
  <si>
    <t>Oncoming</t>
  </si>
  <si>
    <t>Turning at</t>
  </si>
  <si>
    <t>Crossroad</t>
  </si>
  <si>
    <t>–Cycle</t>
  </si>
  <si>
    <t>–Pedestrian</t>
  </si>
  <si>
    <t>–Game</t>
  </si>
  <si>
    <t>Passing and</t>
  </si>
  <si>
    <t>collision</t>
  </si>
  <si>
    <t>vehicle</t>
  </si>
  <si>
    <t>intersection</t>
  </si>
  <si>
    <t>lane change</t>
  </si>
  <si>
    <t>Dödade personer</t>
  </si>
  <si>
    <t>Persons killed</t>
  </si>
  <si>
    <t>Killed persons</t>
  </si>
  <si>
    <t>1.1</t>
  </si>
  <si>
    <t>A1</t>
  </si>
  <si>
    <t>A2</t>
  </si>
  <si>
    <t>A3</t>
  </si>
  <si>
    <t>1.2</t>
  </si>
  <si>
    <t>A4</t>
  </si>
  <si>
    <t>Svenska 1</t>
  </si>
  <si>
    <t>Engelska 1</t>
  </si>
  <si>
    <t>4.2</t>
  </si>
  <si>
    <t>4.1</t>
  </si>
  <si>
    <t>1.3</t>
  </si>
  <si>
    <t>1.4</t>
  </si>
  <si>
    <t>6.1</t>
  </si>
  <si>
    <t xml:space="preserve"> </t>
  </si>
  <si>
    <t>6.2</t>
  </si>
  <si>
    <t>6.3</t>
  </si>
  <si>
    <t>6.4</t>
  </si>
  <si>
    <t>Trafikmiljö</t>
  </si>
  <si>
    <t>Män</t>
  </si>
  <si>
    <t>Kvinnor</t>
  </si>
  <si>
    <t>Men</t>
  </si>
  <si>
    <t>Women</t>
  </si>
  <si>
    <t>All</t>
  </si>
  <si>
    <r>
      <t>Vinter</t>
    </r>
    <r>
      <rPr>
        <b/>
        <vertAlign val="superscript"/>
        <sz val="8"/>
        <rFont val="Arial"/>
        <family val="2"/>
      </rPr>
      <t>1</t>
    </r>
  </si>
  <si>
    <r>
      <t>Sommar</t>
    </r>
    <r>
      <rPr>
        <b/>
        <vertAlign val="superscript"/>
        <sz val="8"/>
        <rFont val="Arial"/>
        <family val="2"/>
      </rPr>
      <t>1</t>
    </r>
  </si>
  <si>
    <r>
      <t>Summer</t>
    </r>
    <r>
      <rPr>
        <b/>
        <i/>
        <vertAlign val="superscript"/>
        <sz val="8"/>
        <rFont val="Arial"/>
        <family val="2"/>
      </rPr>
      <t>1</t>
    </r>
  </si>
  <si>
    <t>6.5</t>
  </si>
  <si>
    <t>Hastighet</t>
  </si>
  <si>
    <t>Kvot per 100 olyckor</t>
  </si>
  <si>
    <t>Speed</t>
  </si>
  <si>
    <t>Type of road</t>
  </si>
  <si>
    <t>varav med</t>
  </si>
  <si>
    <t xml:space="preserve">Dödade </t>
  </si>
  <si>
    <t xml:space="preserve">of which </t>
  </si>
  <si>
    <t>dödlig</t>
  </si>
  <si>
    <t xml:space="preserve">Killed and </t>
  </si>
  <si>
    <t>svårt</t>
  </si>
  <si>
    <t>120 km/h</t>
  </si>
  <si>
    <t>Motorväg</t>
  </si>
  <si>
    <t>Motortrafikled</t>
  </si>
  <si>
    <t>Annan allmän väg</t>
  </si>
  <si>
    <t>Gata</t>
  </si>
  <si>
    <t>Enskild väg</t>
  </si>
  <si>
    <t>Övrig väg/torg etc.</t>
  </si>
  <si>
    <t>Uppgift saknas</t>
  </si>
  <si>
    <t>110 km/h</t>
  </si>
  <si>
    <t>100 km/h</t>
  </si>
  <si>
    <t>90 km/h</t>
  </si>
  <si>
    <t>80 km/h</t>
  </si>
  <si>
    <t>70 km/h</t>
  </si>
  <si>
    <t>60 km/h</t>
  </si>
  <si>
    <t>50 km/h</t>
  </si>
  <si>
    <t>40 km/h</t>
  </si>
  <si>
    <t>30 km/h</t>
  </si>
  <si>
    <t>Måndag– Torsdag</t>
  </si>
  <si>
    <t>Monday– Thursday</t>
  </si>
  <si>
    <t>Fredag– Söndag</t>
  </si>
  <si>
    <t>Friday– Sunday</t>
  </si>
  <si>
    <r>
      <t>Winter</t>
    </r>
    <r>
      <rPr>
        <b/>
        <i/>
        <vertAlign val="superscript"/>
        <sz val="8"/>
        <rFont val="Arial"/>
        <family val="2"/>
      </rPr>
      <t>1</t>
    </r>
  </si>
  <si>
    <t>Rate per 100 accidents</t>
  </si>
  <si>
    <r>
      <t>Kvot</t>
    </r>
    <r>
      <rPr>
        <b/>
        <vertAlign val="superscript"/>
        <sz val="8"/>
        <rFont val="Arial"/>
        <family val="2"/>
      </rPr>
      <t>1</t>
    </r>
  </si>
  <si>
    <r>
      <t>Rate</t>
    </r>
    <r>
      <rPr>
        <b/>
        <i/>
        <vertAlign val="superscript"/>
        <sz val="8"/>
        <rFont val="Arial"/>
        <family val="2"/>
      </rPr>
      <t>1</t>
    </r>
  </si>
  <si>
    <t>1   Kvot = Antalet dödade och svårt skadade personer/antalet 100 trafikelement. Kvoten är beräknad endast då antalet dödade och svårt skadade uppgår till minst 50.</t>
  </si>
  <si>
    <r>
      <t>Höst och vår</t>
    </r>
    <r>
      <rPr>
        <b/>
        <vertAlign val="superscript"/>
        <sz val="8"/>
        <rFont val="Arial"/>
        <family val="2"/>
      </rPr>
      <t>1</t>
    </r>
  </si>
  <si>
    <r>
      <t>Fall and spring</t>
    </r>
    <r>
      <rPr>
        <b/>
        <i/>
        <vertAlign val="superscript"/>
        <sz val="8"/>
        <rFont val="Arial"/>
        <family val="2"/>
      </rPr>
      <t>1</t>
    </r>
  </si>
  <si>
    <t>Väder</t>
  </si>
  <si>
    <t xml:space="preserve">  Tättbebyggt område</t>
  </si>
  <si>
    <t xml:space="preserve">  Ej tättbebyggt område</t>
  </si>
  <si>
    <t xml:space="preserve">  Uppehållsväder</t>
  </si>
  <si>
    <t xml:space="preserve">  Dis/dimma</t>
  </si>
  <si>
    <t xml:space="preserve">  Regn</t>
  </si>
  <si>
    <t xml:space="preserve">  Snöfall el. snöblandat regn</t>
  </si>
  <si>
    <r>
      <t>Tabell 1.3: Polisrapporterade vägtrafikolyckor</t>
    </r>
    <r>
      <rPr>
        <b/>
        <sz val="8"/>
        <rFont val="Arial"/>
        <family val="2"/>
      </rPr>
      <t xml:space="preserve"> med dödlig utgång eller svår personskada och därvid dödade och svårt skadade personer</t>
    </r>
  </si>
  <si>
    <t>Måndag-torsdag</t>
  </si>
  <si>
    <t>Fredag-söndag</t>
  </si>
  <si>
    <t>Monday-Thursday</t>
  </si>
  <si>
    <t>Friday-Sunday</t>
  </si>
  <si>
    <t>Anm: Kvinnor inkluderar ett fåtal individer med okänt kön: 1, 2, 1, 1 respektive 3 personer åren 1994, 1995, 1997, 2001 respektive 2005.</t>
  </si>
  <si>
    <t>Risk som antal dödade per 100 000 personer i befolkning</t>
  </si>
  <si>
    <t>Risk as number of killed persons per 100 000 in population</t>
  </si>
  <si>
    <t>Anm: Befolkning är från statistikdatabasen på SCB:s hemsida, www.scb.se.</t>
  </si>
  <si>
    <t>Remark: Number of inhabitants from the statistical data base from Statistics Sweden, www.scb.se.</t>
  </si>
  <si>
    <t>Belgique/België</t>
  </si>
  <si>
    <t>Danmark</t>
  </si>
  <si>
    <t>Deutschland</t>
  </si>
  <si>
    <t>Eesti</t>
  </si>
  <si>
    <t>Ireland</t>
  </si>
  <si>
    <t>España</t>
  </si>
  <si>
    <t>France</t>
  </si>
  <si>
    <t>Italia</t>
  </si>
  <si>
    <t>Κύπρος</t>
  </si>
  <si>
    <t>Latvija</t>
  </si>
  <si>
    <t>Lietuva</t>
  </si>
  <si>
    <t>Luxembourg</t>
  </si>
  <si>
    <t>Magyarország</t>
  </si>
  <si>
    <t>Malta</t>
  </si>
  <si>
    <t>Nederland</t>
  </si>
  <si>
    <t>Österreich</t>
  </si>
  <si>
    <t>Polska</t>
  </si>
  <si>
    <t>Portugal</t>
  </si>
  <si>
    <t>România</t>
  </si>
  <si>
    <t>Slovenija</t>
  </si>
  <si>
    <t>Slovensko</t>
  </si>
  <si>
    <t>Suomi/Finland</t>
  </si>
  <si>
    <t>Sverige</t>
  </si>
  <si>
    <t>Land</t>
  </si>
  <si>
    <t>Country</t>
  </si>
  <si>
    <t xml:space="preserve">Table 2.3: Persons killed in road traffic accidents reported by the police by traffic elements involved, type of accident and </t>
  </si>
  <si>
    <t>1.5</t>
  </si>
  <si>
    <t>Kvot = Antalet dödade och svårt skadade personer/antalet 100 olyckor. Kvoten är beräknad endast då antalet olyckor uppgår till minst 10.</t>
  </si>
  <si>
    <t>Rate = Total number of killed and severely injured persons/number of 100 traffic elements.</t>
  </si>
  <si>
    <t>2.1</t>
  </si>
  <si>
    <t>2.2</t>
  </si>
  <si>
    <t>2.3</t>
  </si>
  <si>
    <t>2.4</t>
  </si>
  <si>
    <t>3.1</t>
  </si>
  <si>
    <t>3.2</t>
  </si>
  <si>
    <t>3.3</t>
  </si>
  <si>
    <t>5.1</t>
  </si>
  <si>
    <t>5.2</t>
  </si>
  <si>
    <t>5.3</t>
  </si>
  <si>
    <t>5.4</t>
  </si>
  <si>
    <t>6.6</t>
  </si>
  <si>
    <t>7.1</t>
  </si>
  <si>
    <t>7.2</t>
  </si>
  <si>
    <r>
      <t>Table 1.3: Road traffic accidents</t>
    </r>
    <r>
      <rPr>
        <b/>
        <i/>
        <sz val="8"/>
        <rFont val="Arial"/>
        <family val="2"/>
      </rPr>
      <t xml:space="preserve"> with fatal or severe personal injury reported by the police including persons killed or severely injured,</t>
    </r>
  </si>
  <si>
    <t>Måndag</t>
  </si>
  <si>
    <t>Tisdag</t>
  </si>
  <si>
    <t>Onsdag</t>
  </si>
  <si>
    <t>Torsdag</t>
  </si>
  <si>
    <t>Fredag</t>
  </si>
  <si>
    <t>Lördag</t>
  </si>
  <si>
    <t>Söndag</t>
  </si>
  <si>
    <t>Remark: The group "all" includes individuals with unknown sex and therefore men and women do not in all cases sum up to all.</t>
  </si>
  <si>
    <t>Summa / Sum</t>
  </si>
  <si>
    <t>Table 6.6: Persons killed in road traffic accidents reported by the police by age group and  risk expressed as number of killed persons</t>
  </si>
  <si>
    <t>Alkohol i blodet, promillehalt (o/oo)</t>
  </si>
  <si>
    <t>0,00-0,19</t>
  </si>
  <si>
    <t>0,20-0,99</t>
  </si>
  <si>
    <t>1,00-</t>
  </si>
  <si>
    <t>Trafikantgrupp</t>
  </si>
  <si>
    <t>Mopedförare</t>
  </si>
  <si>
    <t>Källa: Uppgift om personernas alkoholhalt i blodet kommer från Rättsmedicinalverket (RMV) och är resultat från obduktioner.</t>
  </si>
  <si>
    <t>Procent med otillåten mängd alkohol</t>
  </si>
  <si>
    <t>Percent with too high blood alcohol concentration</t>
  </si>
  <si>
    <t>Tabell 5.4: Dödade förare av motorfordon vid polisrapporterade olyckor efter promillehalt samt</t>
  </si>
  <si>
    <t>Table 5.4: Drivers of vehicles killed in road traffic accidents reported by the police by blood alocohol concentration and</t>
  </si>
  <si>
    <t>0–6</t>
  </si>
  <si>
    <t>7–14</t>
  </si>
  <si>
    <t>15–17</t>
  </si>
  <si>
    <t>18–24</t>
  </si>
  <si>
    <t>25–44</t>
  </si>
  <si>
    <t>45–64</t>
  </si>
  <si>
    <t>06:00–13:59</t>
  </si>
  <si>
    <t>22:00–05:59</t>
  </si>
  <si>
    <t>0,00–0,19</t>
  </si>
  <si>
    <t>0,20–0,99</t>
  </si>
  <si>
    <t>1,00–</t>
  </si>
  <si>
    <t xml:space="preserve"> –17 år</t>
  </si>
  <si>
    <t>18–24 år</t>
  </si>
  <si>
    <t>25–44 år</t>
  </si>
  <si>
    <t>45–64 år</t>
  </si>
  <si>
    <t>65–74 år</t>
  </si>
  <si>
    <t>75– år</t>
  </si>
  <si>
    <t>Personbil – personbil</t>
  </si>
  <si>
    <t>Personbil – lastbil</t>
  </si>
  <si>
    <t>Personbil – buss</t>
  </si>
  <si>
    <t>Personbil – motorcykel</t>
  </si>
  <si>
    <t>Personbil – moped</t>
  </si>
  <si>
    <t>Personbil – cykel</t>
  </si>
  <si>
    <t>Personbil – gående</t>
  </si>
  <si>
    <t>Personbil – djur</t>
  </si>
  <si>
    <t>Personbil – traktor</t>
  </si>
  <si>
    <t>Personbil – övrigt</t>
  </si>
  <si>
    <t>Lastbil – lastbil</t>
  </si>
  <si>
    <t>Lastbil – buss</t>
  </si>
  <si>
    <t>Lastbil – motorcykel</t>
  </si>
  <si>
    <t>Lastbil – moped</t>
  </si>
  <si>
    <t>Lastbil – cykel</t>
  </si>
  <si>
    <t>Lastbil – gående</t>
  </si>
  <si>
    <t>Lastbil – djur</t>
  </si>
  <si>
    <t>Lastbil – traktor</t>
  </si>
  <si>
    <t>Lastbil – övrigt</t>
  </si>
  <si>
    <t>Buss – buss</t>
  </si>
  <si>
    <t>Buss – motorcykel</t>
  </si>
  <si>
    <t>Buss – moped</t>
  </si>
  <si>
    <t>Buss – cykel</t>
  </si>
  <si>
    <t>Buss – gående</t>
  </si>
  <si>
    <t>Buss – djur</t>
  </si>
  <si>
    <t>Buss – traktor</t>
  </si>
  <si>
    <t>Buss – övrigt</t>
  </si>
  <si>
    <t>Motorcykel – motorcykel</t>
  </si>
  <si>
    <t>Motorcykel – moped</t>
  </si>
  <si>
    <t>Motorcykel – cykel</t>
  </si>
  <si>
    <t>Motorcykel – gående</t>
  </si>
  <si>
    <t>Motorcykel – djur</t>
  </si>
  <si>
    <t>Motorcykel – traktor</t>
  </si>
  <si>
    <t>Motorcykel – övrigt</t>
  </si>
  <si>
    <t>Moped – moped</t>
  </si>
  <si>
    <t>Moped – cykel</t>
  </si>
  <si>
    <t>Moped – gående</t>
  </si>
  <si>
    <t>Moped – djur</t>
  </si>
  <si>
    <t>Moped – traktor</t>
  </si>
  <si>
    <t>Moped – övrigt</t>
  </si>
  <si>
    <t>Cykel – cykel</t>
  </si>
  <si>
    <t>Cykel – gående</t>
  </si>
  <si>
    <t>Cykel – djur</t>
  </si>
  <si>
    <t>Cykel – traktor</t>
  </si>
  <si>
    <t>Cykel – övrigt</t>
  </si>
  <si>
    <t>Gående – traktor</t>
  </si>
  <si>
    <t>Gående – övrigt</t>
  </si>
  <si>
    <t>Traktor – djur</t>
  </si>
  <si>
    <t>Traktor – traktor</t>
  </si>
  <si>
    <t>Traktor – övrigt</t>
  </si>
  <si>
    <t>Övrigt – djur</t>
  </si>
  <si>
    <t>Övrigt – övrigt</t>
  </si>
  <si>
    <r>
      <t>Table 5.2: Persons</t>
    </r>
    <r>
      <rPr>
        <b/>
        <i/>
        <sz val="8"/>
        <rFont val="Arial"/>
        <family val="2"/>
      </rPr>
      <t xml:space="preserve"> killed and severely injured and number of traffic elements in road traffic accidents reported by the police including fatal or severe personal injury </t>
    </r>
  </si>
  <si>
    <t>Tabell 6.2: Dödade, svårt och lindrigt skadade personer vid polisrapporterade vägtrafikolyckor fördelade efter</t>
  </si>
  <si>
    <r>
      <t>Table 6.2: Persons</t>
    </r>
    <r>
      <rPr>
        <b/>
        <i/>
        <sz val="8"/>
        <rFont val="Arial"/>
        <family val="2"/>
      </rPr>
      <t xml:space="preserve"> killed, severely and slightly injured in road traffic accidents reported by the police, by groups </t>
    </r>
  </si>
  <si>
    <r>
      <t>Tabell 5.2: Dödade och svårt skadade personer</t>
    </r>
    <r>
      <rPr>
        <b/>
        <sz val="8"/>
        <rFont val="Arial"/>
        <family val="2"/>
      </rPr>
      <t xml:space="preserve"> samt antal trafikelement vid polisrapporterade vägtrafikolyckor med dödlig eller svår personskada efter trafikmiljö </t>
    </r>
  </si>
  <si>
    <t>Remark: Number of inhabitants from the statistical data base of Statistics Sweden, www.scb.se.</t>
  </si>
  <si>
    <t>Remark: Women include a few individuals with unknown sex: 1, 2, 1, 1 and 3 persons in the years 1994, 1995, 1997, 2001 and 2005.</t>
  </si>
  <si>
    <t xml:space="preserve">Table 5.3: Drivers of vehicles killed in road traffic accidents reported by the police </t>
  </si>
  <si>
    <r>
      <t>Tabell 6.1: Polisrapporterade vägtrafikolyckor</t>
    </r>
    <r>
      <rPr>
        <b/>
        <sz val="8"/>
        <rFont val="Arial"/>
        <family val="2"/>
      </rPr>
      <t xml:space="preserve"> med dödlig utgång, svår och lindrig personskada och </t>
    </r>
  </si>
  <si>
    <r>
      <t>Table 6.1: Road traffic accidents</t>
    </r>
    <r>
      <rPr>
        <b/>
        <i/>
        <sz val="8"/>
        <rFont val="Arial"/>
        <family val="2"/>
      </rPr>
      <t xml:space="preserve"> with fatal, severe and slight personal injury reported by the police including persons </t>
    </r>
  </si>
  <si>
    <t xml:space="preserve">Tabell 6.6: Dödade personer vid polisrapporterade vägtrafikolyckor efter åldersgrupp samt risk uttryckt som antal dödade </t>
  </si>
  <si>
    <t>Dag</t>
  </si>
  <si>
    <t>Day</t>
  </si>
  <si>
    <t>Timme</t>
  </si>
  <si>
    <t>Hour</t>
  </si>
  <si>
    <t>1   Inkl. passagerare / Incl. passengers</t>
  </si>
  <si>
    <t>2   Definition av svår personskada ändrad år 1966. / Definition for severe personal injuries changed year 1966.</t>
  </si>
  <si>
    <r>
      <t>Mopedist</t>
    </r>
    <r>
      <rPr>
        <b/>
        <vertAlign val="superscript"/>
        <sz val="8"/>
        <rFont val="Arial"/>
        <family val="2"/>
      </rPr>
      <t>1</t>
    </r>
  </si>
  <si>
    <r>
      <t>riders</t>
    </r>
    <r>
      <rPr>
        <b/>
        <i/>
        <vertAlign val="superscript"/>
        <sz val="8"/>
        <rFont val="Arial"/>
        <family val="2"/>
      </rPr>
      <t>1</t>
    </r>
  </si>
  <si>
    <r>
      <t>Cyklist</t>
    </r>
    <r>
      <rPr>
        <b/>
        <vertAlign val="superscript"/>
        <sz val="8"/>
        <rFont val="Arial"/>
        <family val="2"/>
      </rPr>
      <t>1</t>
    </r>
  </si>
  <si>
    <r>
      <t>Cyclists</t>
    </r>
    <r>
      <rPr>
        <b/>
        <i/>
        <vertAlign val="superscript"/>
        <sz val="8"/>
        <rFont val="Arial"/>
        <family val="2"/>
      </rPr>
      <t>1</t>
    </r>
  </si>
  <si>
    <r>
      <t>1966</t>
    </r>
    <r>
      <rPr>
        <vertAlign val="superscript"/>
        <sz val="8"/>
        <rFont val="Arial"/>
        <family val="2"/>
      </rPr>
      <t>2</t>
    </r>
  </si>
  <si>
    <t>varav Malmö kommun</t>
  </si>
  <si>
    <t>varav Göteborgs kommun</t>
  </si>
  <si>
    <t>Förhållanden</t>
  </si>
  <si>
    <t>Conditions</t>
  </si>
  <si>
    <t>0.0</t>
  </si>
  <si>
    <t>Dödade i regelrätta olyckor</t>
  </si>
  <si>
    <t>Olyckor + självmord</t>
  </si>
  <si>
    <t>..</t>
  </si>
  <si>
    <t>Olyckor + sjukdom + självmord</t>
  </si>
  <si>
    <t>Sjukdoms-fall</t>
  </si>
  <si>
    <t>Självmord</t>
  </si>
  <si>
    <t>Officiell statistik</t>
  </si>
  <si>
    <t>Innehåll i officiell statistik</t>
  </si>
  <si>
    <t>14:00–21:59</t>
  </si>
  <si>
    <t>Per 100 000</t>
  </si>
  <si>
    <t>invånare</t>
  </si>
  <si>
    <t>inhabitants</t>
  </si>
  <si>
    <t>Norge</t>
  </si>
  <si>
    <t>Norway</t>
  </si>
  <si>
    <t>Denmark</t>
  </si>
  <si>
    <t>Finland</t>
  </si>
  <si>
    <t>Belgien</t>
  </si>
  <si>
    <t>Bulgarien</t>
  </si>
  <si>
    <t>Tjeckien</t>
  </si>
  <si>
    <t>Tyskland</t>
  </si>
  <si>
    <t>Estland</t>
  </si>
  <si>
    <t>Irland</t>
  </si>
  <si>
    <t>Grekland</t>
  </si>
  <si>
    <t>Spanien</t>
  </si>
  <si>
    <t>Frankrike</t>
  </si>
  <si>
    <t>Italien</t>
  </si>
  <si>
    <t>Cypern</t>
  </si>
  <si>
    <t>Luxemburg</t>
  </si>
  <si>
    <t>Ungern</t>
  </si>
  <si>
    <t>Nederländerna</t>
  </si>
  <si>
    <t>Österrike</t>
  </si>
  <si>
    <t>Polen</t>
  </si>
  <si>
    <t>Lettland</t>
  </si>
  <si>
    <t>Litauen</t>
  </si>
  <si>
    <t>Rumänien</t>
  </si>
  <si>
    <t>Slovenien</t>
  </si>
  <si>
    <t>Slovakien</t>
  </si>
  <si>
    <t>Storbritannien</t>
  </si>
  <si>
    <t>7.3</t>
  </si>
  <si>
    <t>Tabell 7.3: Dödade personer vid polisrapporterade vägtrafikolyckor samt antal per 100 000 invånare,</t>
  </si>
  <si>
    <t>Anm: Antal dödade i Sverige exkluderar sjukdomsfall även åren 1994-2002 då de inkluderas i officiell statistik enligt Tabell 0.0.</t>
  </si>
  <si>
    <t>Suicides</t>
  </si>
  <si>
    <t>Accidents + suicides</t>
  </si>
  <si>
    <t>Official statistics</t>
  </si>
  <si>
    <t>Cases of illness</t>
  </si>
  <si>
    <t>Killed in involuntary accidents</t>
  </si>
  <si>
    <t>Table 7.3: Persons killed in road traffic accidents reported by the police and number per 100 000 inhabitants,</t>
  </si>
  <si>
    <t>България</t>
  </si>
  <si>
    <t>Česká</t>
  </si>
  <si>
    <t>Ελλάδα</t>
  </si>
  <si>
    <t>Tabell 1.5: Polisrapporterade vägtrafikolyckor med dödlig utgång eller svår personskada, och därvid dödade och</t>
  </si>
  <si>
    <t>Table 1.5: Road traffic accidents with fatal or severe personal injury reported by the police including persons killed</t>
  </si>
  <si>
    <t>Anm: Om uppgift om trafikmiljö är okänt räknas elementet och personen till Ej tättbebyggt område.</t>
  </si>
  <si>
    <t>Remark: If information on traffic environment is missing, the element and person is included in Rural area.</t>
  </si>
  <si>
    <t>United Kingdom</t>
  </si>
  <si>
    <t>75–</t>
  </si>
  <si>
    <t xml:space="preserve">  Annat / Uppgift saknas</t>
  </si>
  <si>
    <t>Dödade och</t>
  </si>
  <si>
    <t>1    Vinter är december-mars, vår och höst april-maj samt oktober-november och sommar är juni-september. Okänt klockslag inkl. i 22:00–05:59.</t>
  </si>
  <si>
    <t xml:space="preserve">     / Winter is December-March, Spring and fall April-May and October-November while summer is June-September. Unknown time of the day is included in 22:00–05:59.</t>
  </si>
  <si>
    <t>Omständigheter</t>
  </si>
  <si>
    <t>Circumstances</t>
  </si>
  <si>
    <t>Road user</t>
  </si>
  <si>
    <t>Utveckling sedan 1991 (%) / Evolution since 1991 (%):</t>
  </si>
  <si>
    <t xml:space="preserve">Remark: The number of killed in Sweden excludes cases of illness, which are included in official statistics the years </t>
  </si>
  <si>
    <t>k</t>
  </si>
  <si>
    <t>Årlig utveckling (%) / Annual evolution (%):</t>
  </si>
  <si>
    <t>Anm: Tabellen korrigerad för året 2011 den 12 april 2012 / Remark: Table corrected for the year 2011 April 12th 2013</t>
  </si>
  <si>
    <t>Kontaktperson:</t>
  </si>
  <si>
    <t>Trafikanalys</t>
  </si>
  <si>
    <t>Maria Melkersson</t>
  </si>
  <si>
    <t>tel: 010-414 42 16, e-post: maria.melkersson@trafa.se</t>
  </si>
  <si>
    <t>Kroatien</t>
  </si>
  <si>
    <t>Hrvatska</t>
  </si>
  <si>
    <t>EU</t>
  </si>
  <si>
    <t>Neder-länderna</t>
  </si>
  <si>
    <t>and severely injured, by speed limit and type of road. Year 2014.</t>
  </si>
  <si>
    <t>och svårt skadade personer efter hastighet och vägtyp. År 2014.</t>
  </si>
  <si>
    <r>
      <t>Tabell 6.4: Dödade personer</t>
    </r>
    <r>
      <rPr>
        <b/>
        <vertAlign val="superscript"/>
        <sz val="8"/>
        <rFont val="Arial"/>
        <family val="2"/>
      </rPr>
      <t xml:space="preserve"> </t>
    </r>
    <r>
      <rPr>
        <b/>
        <sz val="8"/>
        <rFont val="Arial"/>
        <family val="2"/>
      </rPr>
      <t>vid polisrapporterade vägtrafikolyckor, antal dödade per 100 000 invånare och per län/storstad. Åren 1985–2014.</t>
    </r>
  </si>
  <si>
    <t>Table 6.4: Persons killed in road traffic accidents reported by the police, persons killed per 100 000 inhabitants and by county/city. Years 1985–2014.</t>
  </si>
  <si>
    <t xml:space="preserve"> Annat/Uppgift saknas</t>
  </si>
  <si>
    <t>Vägtrafikskador 2015</t>
  </si>
  <si>
    <t>Road traffic injuries 2015</t>
  </si>
  <si>
    <t>Publiceringsdatum: 2016-04-27</t>
  </si>
  <si>
    <t>Tabell 0.0: Sammanfattning av den officiella statistiken över antal dödade personer i vägtrafiken. Åren 1960–2015.</t>
  </si>
  <si>
    <t>Table 0.0: Summary of the number of persons killed in road traffic accidents according to official statistics. Years 1960–2015.</t>
  </si>
  <si>
    <t>efter skadeföljd, kön och län. År 2015.</t>
  </si>
  <si>
    <t>by severity of injury, sex and county. Year 2015.</t>
  </si>
  <si>
    <t>efter skadeföljd, kön och månad respektive veckodag och timme. År 2015.</t>
  </si>
  <si>
    <t>by severity of injury, sex and month, weakday and hour. Year 2015.</t>
  </si>
  <si>
    <t xml:space="preserve"> efter skadeföljd, kön, trafikmiljö, vägtyp, hastighetsbegränsning, väder, väglag och ljusförhållande. År 2015.</t>
  </si>
  <si>
    <t xml:space="preserve"> by severity of injury, sex,  traffic environment, road type, speed limit, type of area, weather, road condition and light conditions. Year 2015.</t>
  </si>
  <si>
    <t>efter de inblandade trafikelementen. År 2015.</t>
  </si>
  <si>
    <t>involved type of traffic elements. Year 2015.</t>
  </si>
  <si>
    <t>Table 2.1: Persons killed in road traffic accidents reported by the police by traffic elements involved, type of accident and county/city. Year 2015.</t>
  </si>
  <si>
    <t>Table 2.2: Persons killed in road traffic accidents reported by the police by traffic elements involved, type of accident and month, day of the week and time of the day. Year 2015.</t>
  </si>
  <si>
    <t>trafikmiljö, vägtyp, hastighetsbegränsning, område, väder, väglag och ljusförhållande. År 2015.</t>
  </si>
  <si>
    <t xml:space="preserve"> traffic environment, road type, speed limit, type of area, weather, road condition and light conditions. Year 2015.</t>
  </si>
  <si>
    <t>Table 2.4: Persons killed in road traffic accidents reported by the police by traffic elements involved, type of accident and  road user. Year 2015.</t>
  </si>
  <si>
    <t>Tabell 3.2: Dödade personer vid polisrapporterade vägtrafikolyckor efter trafikantkategori och månad, veckodag respektive tid på dygnet. År 2015.</t>
  </si>
  <si>
    <t>Table 3.2: Persons killed in road traffic accidents reported by the police, by group of road users and month, day of week and time of day. Year 2015.</t>
  </si>
  <si>
    <t>Table 3.3: Persons killed in road traffic accidents reported by the police bygroup of road users and  traffic environment, road type, speed limit, type of area, weather, road condition and light conditions. Year 2015.</t>
  </si>
  <si>
    <t>Tabell 4.1: Dödade, svårt och lindrigt skadade personer vid polisrapporterade vägtrafikolyckor efter ålder och län/storstad. År 2015.</t>
  </si>
  <si>
    <t>Table 4.1: Persons killed, severely and slightly injured in road traffic accidents reported by the police by age and county/city. Year 2015.</t>
  </si>
  <si>
    <t>Tabell 4.2: Dödade, svårt och lindrigt skadade personer vid polisrapporterade vägtrafikolyckor efter ålder, trafikantgrupp och kön. År 2015.</t>
  </si>
  <si>
    <t>Table 4.2: Persons killed, severely and slightly injured in road traffic accidents reported by the police by age, group of road users and sex. Year 2015.</t>
  </si>
  <si>
    <t>Tabell 5.1: Dödade personer vid polisrapporterade vägtrafikolyckor efter veckodag, månad och klockslag. År 2015.</t>
  </si>
  <si>
    <t>Table 5.1: Persons killed in road traffic accidents reported by the police by day of the week, month and hour. Year 2015.</t>
  </si>
  <si>
    <t>och trafikelement. År 2015.</t>
  </si>
  <si>
    <t>by traffic environment and traffic element. Year 2015.</t>
  </si>
  <si>
    <t>därvid dödade, svårt och lindrigt skadade personer efter skadeföljd. Åren 1960–2015.</t>
  </si>
  <si>
    <t>killed, severely and slightly injured, by severity of injury. Years 1960–2015.</t>
  </si>
  <si>
    <t>trafikantgrupp. Åren 1960–2015.</t>
  </si>
  <si>
    <t>of road users. Years 1960–2015.</t>
  </si>
  <si>
    <t>Tabell 6.3: Dödade personer vid polisrapporterade vägtrafikolyckor, per län/storstad. Åren 1985 – 2015.</t>
  </si>
  <si>
    <t>Table 6.3: Persons killed in road traffic accidents reported by the police, by county/city. Years 1985 – 2015.</t>
  </si>
  <si>
    <r>
      <t>Tabell 6.5: Dödade personer vid polisrapporterade vägtrafikolyckor efter kön, årstid, del av vecka och del av dygn. År 1985</t>
    </r>
    <r>
      <rPr>
        <b/>
        <sz val="8"/>
        <rFont val="Calibri"/>
        <family val="2"/>
      </rPr>
      <t>–</t>
    </r>
    <r>
      <rPr>
        <b/>
        <sz val="8"/>
        <rFont val="Arial"/>
        <family val="2"/>
      </rPr>
      <t>2015.</t>
    </r>
  </si>
  <si>
    <t>Table 6.5: Persons killed in road traffic accidents reported by the police by sex, time of year, time of week and time of day. Years 1985–2015.</t>
  </si>
  <si>
    <t>per 100 000 invånare i samma grupp. Åren 1985 – 2015.</t>
  </si>
  <si>
    <t>by 100 000 inhabitants in the same age group. Years 1985 – 2015.</t>
  </si>
  <si>
    <t>varav Stockholms kommun</t>
  </si>
  <si>
    <t>KORR</t>
  </si>
  <si>
    <t>Totalt</t>
  </si>
  <si>
    <t>http://ec.europa.eu/transport/road_safety/specialist/statistics/index_en.htm</t>
  </si>
  <si>
    <t>Källa/ Source : CARE (EU road accidents database) or national publications. European Commission / Directorate General Mobility and Transport. (April 2016)</t>
  </si>
  <si>
    <t>Källa/ Source: CARE (EU road accidents database) or national publications. European Commission / Directorate General Mobility and Transport. (April 2016)</t>
  </si>
  <si>
    <t>Utveckling 2005–2014, procent</t>
  </si>
  <si>
    <t>Development 2005–2014, percent</t>
  </si>
  <si>
    <r>
      <t>Tabell 7.1: Dödade personer</t>
    </r>
    <r>
      <rPr>
        <b/>
        <vertAlign val="superscript"/>
        <sz val="8"/>
        <rFont val="Arial"/>
        <family val="2"/>
      </rPr>
      <t xml:space="preserve"> </t>
    </r>
    <r>
      <rPr>
        <b/>
        <sz val="8"/>
        <rFont val="Arial"/>
        <family val="2"/>
      </rPr>
      <t>i vägtrafikolyckor inom EU. Åren 1991–2014 samt utveckling 2005–2014.</t>
    </r>
  </si>
  <si>
    <r>
      <t>Table 7.1: Persons killed in road traffic accidents in EU. Years 1991–2014 and development 2005</t>
    </r>
    <r>
      <rPr>
        <b/>
        <sz val="8"/>
        <rFont val="Calibri"/>
        <family val="2"/>
      </rPr>
      <t>–</t>
    </r>
    <r>
      <rPr>
        <b/>
        <i/>
        <sz val="8"/>
        <rFont val="Arial"/>
        <family val="2"/>
      </rPr>
      <t>2014.</t>
    </r>
  </si>
  <si>
    <r>
      <t>Tabell 7.2: Dödade personer</t>
    </r>
    <r>
      <rPr>
        <b/>
        <vertAlign val="superscript"/>
        <sz val="8"/>
        <rFont val="Arial"/>
        <family val="2"/>
      </rPr>
      <t xml:space="preserve"> </t>
    </r>
    <r>
      <rPr>
        <b/>
        <sz val="8"/>
        <rFont val="Arial"/>
        <family val="2"/>
      </rPr>
      <t>i vägtrafikolyckor per miljon invånare inom EU. Åren 1991 – 2014.</t>
    </r>
  </si>
  <si>
    <t>Table 7.2: Persons killed in road traffic accidents per million inhabitants in EU. Years 1991 – 2014.</t>
  </si>
  <si>
    <t>Källa / Source : Nordens vägforum (www.nvfnorden.org, April 2016).</t>
  </si>
  <si>
    <t>Befolkning</t>
  </si>
  <si>
    <t>Preliminära siffror för Norge 2015. För Finland och Danmark preliminära siffror de senaste 12 månaderna för 2015 (dec 2014-nov 2015).</t>
  </si>
  <si>
    <t xml:space="preserve"> per land i Norden. Åren 1950 – 2015.</t>
  </si>
  <si>
    <t>in the Nordic countries. Years 1950 – 2015.</t>
  </si>
  <si>
    <t>1994-2002 according to Table 0.0. Provisional statistics for Finland, Norway and Denmark for the year 2015.</t>
  </si>
  <si>
    <t>Tabell 2.1: Dödade personer vid polisrapporterade vägtrafikolyckor efter inblandade trafikelement, olyckstyp och län/storstad. År 2015.</t>
  </si>
  <si>
    <t>Tabell 2.2: Dödade personer vid polisrapporterade vägtrafikolyckor efter inblandade trafikelement, olyckstyp och månad, veckodag och tid på dygnet. År 2015.</t>
  </si>
  <si>
    <t xml:space="preserve">Tabell 2.3: Dödade personer vid polisrapporterade vägtrafikolyckor efter inblandade trafikelement, olyckstyp och  </t>
  </si>
  <si>
    <t>Tabell 2.4: Dödade personer vid polisrapporterade vägtrafikolyckor efter inblandade trafikelement, olyckstyp och trafikantgrupp. År 2015.</t>
  </si>
  <si>
    <t>Tabell 3.3: Dödade personer vid polisrapporterade vägtrafikolyckor efter trafikantkategori och trafikmiljö, vägtyp, hastighetsbegränsning, område, väder, väglag och ljusförhållande. År 2015.</t>
  </si>
  <si>
    <t>Månad / Klockslag</t>
  </si>
  <si>
    <t>Month / Hour of the day</t>
  </si>
  <si>
    <t>Tabell 3.1: Dödade personer vid polisrapporterade vägtrafikolyckor efter trafikantkategori och län/storstad. År 2015.</t>
  </si>
  <si>
    <t>Table 3.1: Persons killed in road traffic accidents reported by the police, by group of road users and county/city. Year 2015.</t>
  </si>
  <si>
    <r>
      <t xml:space="preserve">    </t>
    </r>
    <r>
      <rPr>
        <i/>
        <sz val="8"/>
        <rFont val="Arial"/>
        <family val="2"/>
      </rPr>
      <t>Rate = Total number of killed and severely injured persons/number of 100 traffic elements. The rate is calculated only when the number of  killed and severely injured persons amount to a minimum 50.</t>
    </r>
  </si>
  <si>
    <t>The rate is calculated only when the number of  accidents amounts to a minimum 10.</t>
  </si>
  <si>
    <t xml:space="preserve">                                                          Statistik 2016:12      </t>
  </si>
  <si>
    <t>Tabellerna 5.3 och 5.4 tillagda 2016-06-14</t>
  </si>
  <si>
    <t>by blood alocohol concentration (per mille). Year 2015.</t>
  </si>
  <si>
    <t>Tabell 5.3: Dödade förare av motorfordon vid polisrapporterade olyckor efter promillehalt i blodet. År 2015.</t>
  </si>
  <si>
    <t>Totalt 2006-2015</t>
  </si>
  <si>
    <t xml:space="preserve"> andel med otillåten mängd alkohol i blodet. Åren 2006 - 2015 samt totalt för perioden.</t>
  </si>
  <si>
    <t xml:space="preserve"> share with too high alcohol blood concentration. Years 2006 - 2015 and totally for the period.</t>
  </si>
  <si>
    <r>
      <rPr>
        <b/>
        <sz val="8"/>
        <color theme="1"/>
        <rFont val="Calibri"/>
        <family val="2"/>
      </rPr>
      <t xml:space="preserve">≥ </t>
    </r>
    <r>
      <rPr>
        <b/>
        <sz val="8"/>
        <color theme="1"/>
        <rFont val="Arial"/>
        <family val="2"/>
      </rPr>
      <t>0,20 promille</t>
    </r>
  </si>
  <si>
    <t>≥ 1,00 promille</t>
  </si>
  <si>
    <r>
      <rPr>
        <i/>
        <sz val="8"/>
        <color theme="1"/>
        <rFont val="Calibri"/>
        <family val="2"/>
      </rPr>
      <t xml:space="preserve">≥ </t>
    </r>
    <r>
      <rPr>
        <i/>
        <sz val="8"/>
        <color theme="1"/>
        <rFont val="Arial"/>
        <family val="2"/>
      </rPr>
      <t>0,20 per mille</t>
    </r>
  </si>
  <si>
    <t>≥ 1,00 per mille</t>
  </si>
  <si>
    <t>Blood alcohol concentration, per mille (o/oo)</t>
  </si>
  <si>
    <t>Gränsen för rattfylleri är 0,20 promille och för grovt rattfylleri 1,00 promille enligt Trafikbrottslagen (SFS 1951:649).</t>
  </si>
  <si>
    <t>Anm: Gränsen för rattfylleri är 0,20 promille och för grovt rattfylleri 1,00 promilleenligt Trafikbrottslagen (SFS 1951:649).</t>
  </si>
  <si>
    <t>"Uppgift saknas" betyder att personen inte finns alls i RMV:s register, eller finns i registret men utan någon uppgift alls om eventuell alkohol.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</si>
</sst>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k_r_-;\-* #,##0.00\ _k_r_-;_-* &quot;-&quot;??\ _k_r_-;_-@_-"/>
    <numFmt numFmtId="164" formatCode="_(* #,##0.00_);_(* \(#,##0.00\);_(* &quot;-&quot;??_);_(@_)"/>
    <numFmt numFmtId="165" formatCode="0.0"/>
    <numFmt numFmtId="166" formatCode="#,##0.0"/>
    <numFmt numFmtId="167" formatCode="0.000"/>
    <numFmt numFmtId="168" formatCode="0.0000"/>
  </numFmts>
  <fonts count="9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sz val="8"/>
      <color indexed="8"/>
      <name val="Arial"/>
      <family val="2"/>
    </font>
    <font>
      <b/>
      <sz val="8"/>
      <color indexed="8"/>
      <name val="Arial"/>
      <family val="2"/>
    </font>
    <font>
      <b/>
      <i/>
      <sz val="8"/>
      <name val="Arial"/>
      <family val="2"/>
    </font>
    <font>
      <i/>
      <sz val="8"/>
      <name val="Arial"/>
      <family val="2"/>
    </font>
    <font>
      <b/>
      <sz val="10"/>
      <name val="Arial"/>
      <family val="2"/>
    </font>
    <font>
      <b/>
      <vertAlign val="superscript"/>
      <sz val="8"/>
      <name val="Arial"/>
      <family val="2"/>
    </font>
    <font>
      <b/>
      <i/>
      <vertAlign val="superscript"/>
      <sz val="8"/>
      <name val="Arial"/>
      <family val="2"/>
    </font>
    <font>
      <vertAlign val="superscript"/>
      <sz val="8"/>
      <name val="Arial"/>
      <family val="2"/>
    </font>
    <font>
      <u/>
      <sz val="10"/>
      <color indexed="30"/>
      <name val="Arial"/>
      <family val="2"/>
    </font>
    <font>
      <u/>
      <sz val="10"/>
      <color indexed="12"/>
      <name val="Arial"/>
      <family val="2"/>
    </font>
    <font>
      <b/>
      <sz val="9"/>
      <color theme="1"/>
      <name val="Arial"/>
      <family val="2"/>
    </font>
    <font>
      <sz val="9"/>
      <color theme="1"/>
      <name val="Arial"/>
      <family val="2"/>
    </font>
    <font>
      <sz val="8"/>
      <color theme="1"/>
      <name val="Arial"/>
      <family val="2"/>
    </font>
    <font>
      <b/>
      <sz val="8"/>
      <color rgb="FFFF0000"/>
      <name val="Arial"/>
      <family val="2"/>
    </font>
    <font>
      <sz val="8"/>
      <color rgb="FFFF0000"/>
      <name val="Arial"/>
      <family val="2"/>
    </font>
    <font>
      <b/>
      <sz val="8"/>
      <color theme="1"/>
      <name val="Arial"/>
      <family val="2"/>
    </font>
    <font>
      <b/>
      <i/>
      <sz val="8"/>
      <color theme="1"/>
      <name val="Arial"/>
      <family val="2"/>
    </font>
    <font>
      <i/>
      <sz val="8"/>
      <color indexed="8"/>
      <name val="Arial"/>
      <family val="2"/>
    </font>
    <font>
      <sz val="8"/>
      <name val="Verdana"/>
      <family val="2"/>
    </font>
    <font>
      <sz val="12"/>
      <color indexed="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8"/>
      <color theme="1"/>
      <name val="Arial"/>
      <family val="2"/>
    </font>
    <font>
      <i/>
      <sz val="10"/>
      <name val="Arial"/>
      <family val="2"/>
    </font>
    <font>
      <b/>
      <sz val="8"/>
      <name val="Calibri"/>
      <family val="2"/>
    </font>
    <font>
      <b/>
      <sz val="8"/>
      <color theme="1"/>
      <name val="Calibri"/>
      <family val="2"/>
    </font>
    <font>
      <i/>
      <sz val="8"/>
      <color theme="1"/>
      <name val="Calibri"/>
      <family val="2"/>
    </font>
    <font>
      <sz val="9"/>
      <color rgb="FF0000FF"/>
      <name val="Arial"/>
      <family val="2"/>
    </font>
    <font>
      <b/>
      <sz val="9"/>
      <color rgb="FF0000FF"/>
      <name val="Arial"/>
      <family val="2"/>
    </font>
    <font>
      <u/>
      <sz val="10"/>
      <color rgb="FF0000FF"/>
      <name val="Arial"/>
      <family val="2"/>
    </font>
    <font>
      <sz val="11"/>
      <name val="Calibri"/>
      <family val="2"/>
    </font>
    <font>
      <vertAlign val="superscript"/>
      <sz val="8"/>
      <color theme="1"/>
      <name val="Arial"/>
      <family val="2"/>
    </font>
    <font>
      <b/>
      <sz val="16"/>
      <color indexed="9"/>
      <name val="Tahoma"/>
      <family val="2"/>
    </font>
    <font>
      <b/>
      <sz val="20"/>
      <name val="Arial"/>
      <family val="2"/>
    </font>
    <font>
      <b/>
      <i/>
      <sz val="16"/>
      <name val="Arial"/>
      <family val="2"/>
    </font>
    <font>
      <b/>
      <i/>
      <sz val="14"/>
      <name val="Arial"/>
      <family val="2"/>
    </font>
    <font>
      <i/>
      <sz val="14"/>
      <name val="Arial"/>
      <family val="2"/>
    </font>
    <font>
      <b/>
      <i/>
      <u/>
      <sz val="10"/>
      <name val="Arial"/>
      <family val="2"/>
    </font>
    <font>
      <b/>
      <i/>
      <sz val="10"/>
      <color rgb="FFFF0000"/>
      <name val="Arial"/>
      <family val="2"/>
    </font>
    <font>
      <sz val="11"/>
      <color rgb="FF000000"/>
      <name val="Calibri"/>
      <family val="2"/>
    </font>
    <font>
      <i/>
      <sz val="8"/>
      <color rgb="FFFF0000"/>
      <name val="Arial"/>
      <family val="2"/>
    </font>
    <font>
      <sz val="8"/>
      <color rgb="FF000000"/>
      <name val="Arial"/>
      <family val="2"/>
    </font>
    <font>
      <sz val="10"/>
      <color rgb="FFFF0000"/>
      <name val="Arial"/>
      <family val="2"/>
    </font>
    <font>
      <b/>
      <sz val="10"/>
      <color rgb="FFFF0000"/>
      <name val="Arial"/>
      <family val="2"/>
    </font>
    <font>
      <b/>
      <vertAlign val="superscript"/>
      <sz val="8"/>
      <color theme="1"/>
      <name val="Arial"/>
      <family val="2"/>
    </font>
  </fonts>
  <fills count="36">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2AF32"/>
        <bgColor indexed="64"/>
      </patternFill>
    </fill>
  </fills>
  <borders count="13">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s>
  <cellStyleXfs count="530">
    <xf numFmtId="0" fontId="0" fillId="0" borderId="0"/>
    <xf numFmtId="164" fontId="36" fillId="0" borderId="0" applyFont="0" applyFill="0" applyBorder="0" applyAlignment="0" applyProtection="0"/>
    <xf numFmtId="0" fontId="36" fillId="0" borderId="0"/>
    <xf numFmtId="0" fontId="36" fillId="0" borderId="0"/>
    <xf numFmtId="0" fontId="36" fillId="0" borderId="0"/>
    <xf numFmtId="0" fontId="36" fillId="0" borderId="0"/>
    <xf numFmtId="0" fontId="47" fillId="0" borderId="0" applyNumberFormat="0" applyFill="0" applyBorder="0" applyAlignment="0" applyProtection="0">
      <alignment vertical="top"/>
      <protection locked="0"/>
    </xf>
    <xf numFmtId="0" fontId="36" fillId="0" borderId="0"/>
    <xf numFmtId="0" fontId="35" fillId="0" borderId="0"/>
    <xf numFmtId="0" fontId="57" fillId="0" borderId="0"/>
    <xf numFmtId="0" fontId="48" fillId="0" borderId="0" applyNumberFormat="0" applyFill="0" applyBorder="0" applyAlignment="0" applyProtection="0">
      <alignment vertical="top"/>
      <protection locked="0"/>
    </xf>
    <xf numFmtId="0" fontId="59" fillId="0" borderId="0" applyNumberFormat="0" applyFill="0" applyBorder="0" applyAlignment="0" applyProtection="0"/>
    <xf numFmtId="0" fontId="60" fillId="0" borderId="3" applyNumberFormat="0" applyFill="0" applyAlignment="0" applyProtection="0"/>
    <xf numFmtId="0" fontId="61" fillId="0" borderId="4" applyNumberFormat="0" applyFill="0" applyAlignment="0" applyProtection="0"/>
    <xf numFmtId="0" fontId="62" fillId="0" borderId="5" applyNumberFormat="0" applyFill="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5" borderId="0" applyNumberFormat="0" applyBorder="0" applyAlignment="0" applyProtection="0"/>
    <xf numFmtId="0" fontId="65" fillId="6" borderId="0" applyNumberFormat="0" applyBorder="0" applyAlignment="0" applyProtection="0"/>
    <xf numFmtId="0" fontId="66" fillId="7" borderId="6" applyNumberFormat="0" applyAlignment="0" applyProtection="0"/>
    <xf numFmtId="0" fontId="67" fillId="8" borderId="7" applyNumberFormat="0" applyAlignment="0" applyProtection="0"/>
    <xf numFmtId="0" fontId="68" fillId="8" borderId="6" applyNumberFormat="0" applyAlignment="0" applyProtection="0"/>
    <xf numFmtId="0" fontId="69" fillId="0" borderId="8" applyNumberFormat="0" applyFill="0" applyAlignment="0" applyProtection="0"/>
    <xf numFmtId="0" fontId="70" fillId="9" borderId="9" applyNumberFormat="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3" fillId="0" borderId="11" applyNumberFormat="0" applyFill="0" applyAlignment="0" applyProtection="0"/>
    <xf numFmtId="0" fontId="74"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74" fillId="14" borderId="0" applyNumberFormat="0" applyBorder="0" applyAlignment="0" applyProtection="0"/>
    <xf numFmtId="0" fontId="74"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74" fillId="18" borderId="0" applyNumberFormat="0" applyBorder="0" applyAlignment="0" applyProtection="0"/>
    <xf numFmtId="0" fontId="74"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74" fillId="22" borderId="0" applyNumberFormat="0" applyBorder="0" applyAlignment="0" applyProtection="0"/>
    <xf numFmtId="0" fontId="74"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74" fillId="26" borderId="0" applyNumberFormat="0" applyBorder="0" applyAlignment="0" applyProtection="0"/>
    <xf numFmtId="0" fontId="74"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74" fillId="30" borderId="0" applyNumberFormat="0" applyBorder="0" applyAlignment="0" applyProtection="0"/>
    <xf numFmtId="0" fontId="7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74" fillId="34" borderId="0" applyNumberFormat="0" applyBorder="0" applyAlignment="0" applyProtection="0"/>
    <xf numFmtId="0" fontId="34" fillId="0" borderId="0"/>
    <xf numFmtId="0" fontId="34" fillId="10" borderId="10" applyNumberFormat="0" applyFont="0" applyAlignment="0" applyProtection="0"/>
    <xf numFmtId="0" fontId="33" fillId="0" borderId="0"/>
    <xf numFmtId="0" fontId="33" fillId="10" borderId="10" applyNumberFormat="0" applyFont="0" applyAlignment="0" applyProtection="0"/>
    <xf numFmtId="0" fontId="33" fillId="12" borderId="0" applyNumberFormat="0" applyBorder="0" applyAlignment="0" applyProtection="0"/>
    <xf numFmtId="0" fontId="33" fillId="13"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2" fillId="0" borderId="0"/>
    <xf numFmtId="0" fontId="32" fillId="10" borderId="10" applyNumberFormat="0" applyFont="0" applyAlignment="0" applyProtection="0"/>
    <xf numFmtId="0" fontId="32" fillId="12" borderId="0" applyNumberFormat="0" applyBorder="0" applyAlignment="0" applyProtection="0"/>
    <xf numFmtId="0" fontId="32" fillId="13"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1" fillId="0" borderId="0"/>
    <xf numFmtId="0" fontId="31" fillId="10" borderId="10" applyNumberFormat="0" applyFont="0" applyAlignment="0" applyProtection="0"/>
    <xf numFmtId="0" fontId="31" fillId="12" borderId="0" applyNumberFormat="0" applyBorder="0" applyAlignment="0" applyProtection="0"/>
    <xf numFmtId="0" fontId="31" fillId="13"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0" fillId="0" borderId="0"/>
    <xf numFmtId="0" fontId="30" fillId="10" borderId="10" applyNumberFormat="0" applyFont="0" applyAlignment="0" applyProtection="0"/>
    <xf numFmtId="0" fontId="30" fillId="12" borderId="0" applyNumberFormat="0" applyBorder="0" applyAlignment="0" applyProtection="0"/>
    <xf numFmtId="0" fontId="30" fillId="13"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29" fillId="0" borderId="0"/>
    <xf numFmtId="0" fontId="29" fillId="10" borderId="10" applyNumberFormat="0" applyFont="0" applyAlignment="0" applyProtection="0"/>
    <xf numFmtId="0" fontId="29" fillId="12" borderId="0" applyNumberFormat="0" applyBorder="0" applyAlignment="0" applyProtection="0"/>
    <xf numFmtId="0" fontId="29" fillId="13"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8" fillId="0" borderId="0"/>
    <xf numFmtId="0" fontId="28" fillId="10" borderId="10" applyNumberFormat="0" applyFont="0" applyAlignment="0" applyProtection="0"/>
    <xf numFmtId="0" fontId="28" fillId="12" borderId="0" applyNumberFormat="0" applyBorder="0" applyAlignment="0" applyProtection="0"/>
    <xf numFmtId="0" fontId="28" fillId="13"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7" fillId="0" borderId="0"/>
    <xf numFmtId="0" fontId="27" fillId="10" borderId="10" applyNumberFormat="0" applyFont="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36" fillId="0" borderId="0"/>
    <xf numFmtId="164" fontId="36" fillId="0" borderId="0" applyFont="0" applyFill="0" applyBorder="0" applyAlignment="0" applyProtection="0"/>
    <xf numFmtId="0" fontId="27" fillId="0" borderId="0"/>
    <xf numFmtId="0" fontId="27" fillId="0" borderId="0"/>
    <xf numFmtId="0" fontId="27" fillId="10" borderId="10" applyNumberFormat="0" applyFont="0" applyAlignment="0" applyProtection="0"/>
    <xf numFmtId="0" fontId="27" fillId="0" borderId="0"/>
    <xf numFmtId="0" fontId="27" fillId="10" borderId="10" applyNumberFormat="0" applyFont="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0" borderId="0"/>
    <xf numFmtId="0" fontId="27" fillId="10" borderId="10" applyNumberFormat="0" applyFont="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0" borderId="0"/>
    <xf numFmtId="0" fontId="27" fillId="10" borderId="10" applyNumberFormat="0" applyFont="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0" borderId="0"/>
    <xf numFmtId="0" fontId="27" fillId="10" borderId="10" applyNumberFormat="0" applyFont="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0" borderId="0"/>
    <xf numFmtId="0" fontId="27" fillId="10" borderId="10" applyNumberFormat="0" applyFont="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0" borderId="0"/>
    <xf numFmtId="0" fontId="27" fillId="10" borderId="10" applyNumberFormat="0" applyFont="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6" fillId="0" borderId="0"/>
    <xf numFmtId="43" fontId="26" fillId="0" borderId="0" applyFont="0" applyFill="0" applyBorder="0" applyAlignment="0" applyProtection="0"/>
    <xf numFmtId="0" fontId="25" fillId="0" borderId="0"/>
    <xf numFmtId="0" fontId="25" fillId="10" borderId="10" applyNumberFormat="0" applyFont="0" applyAlignment="0" applyProtection="0"/>
    <xf numFmtId="0" fontId="25" fillId="12" borderId="0" applyNumberFormat="0" applyBorder="0" applyAlignment="0" applyProtection="0"/>
    <xf numFmtId="0" fontId="25" fillId="13"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4" fillId="0" borderId="0"/>
    <xf numFmtId="0" fontId="24" fillId="10" borderId="10" applyNumberFormat="0" applyFont="0" applyAlignment="0" applyProtection="0"/>
    <xf numFmtId="0" fontId="24" fillId="12"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3" fillId="0" borderId="0"/>
    <xf numFmtId="0" fontId="23" fillId="10" borderId="10" applyNumberFormat="0" applyFont="0" applyAlignment="0" applyProtection="0"/>
    <xf numFmtId="0" fontId="23" fillId="12"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2" fillId="0" borderId="0"/>
    <xf numFmtId="0" fontId="22" fillId="10" borderId="10" applyNumberFormat="0" applyFont="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1" fillId="12"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24" borderId="0" applyNumberFormat="0" applyBorder="0" applyAlignment="0" applyProtection="0"/>
    <xf numFmtId="0" fontId="21" fillId="28" borderId="0" applyNumberFormat="0" applyBorder="0" applyAlignment="0" applyProtection="0"/>
    <xf numFmtId="0" fontId="21" fillId="32" borderId="0" applyNumberFormat="0" applyBorder="0" applyAlignment="0" applyProtection="0"/>
    <xf numFmtId="0" fontId="21" fillId="13" borderId="0" applyNumberFormat="0" applyBorder="0" applyAlignment="0" applyProtection="0"/>
    <xf numFmtId="0" fontId="21" fillId="17" borderId="0" applyNumberFormat="0" applyBorder="0" applyAlignment="0" applyProtection="0"/>
    <xf numFmtId="0" fontId="21" fillId="21" borderId="0" applyNumberFormat="0" applyBorder="0" applyAlignment="0" applyProtection="0"/>
    <xf numFmtId="0" fontId="21" fillId="25" borderId="0" applyNumberFormat="0" applyBorder="0" applyAlignment="0" applyProtection="0"/>
    <xf numFmtId="0" fontId="21" fillId="29" borderId="0" applyNumberFormat="0" applyBorder="0" applyAlignment="0" applyProtection="0"/>
    <xf numFmtId="0" fontId="21" fillId="33" borderId="0" applyNumberFormat="0" applyBorder="0" applyAlignment="0" applyProtection="0"/>
    <xf numFmtId="0" fontId="21" fillId="10" borderId="10" applyNumberFormat="0" applyFont="0" applyAlignment="0" applyProtection="0"/>
    <xf numFmtId="0" fontId="21" fillId="0" borderId="0"/>
    <xf numFmtId="0" fontId="20" fillId="0" borderId="0"/>
    <xf numFmtId="0" fontId="20" fillId="10" borderId="10" applyNumberFormat="0" applyFont="0" applyAlignment="0" applyProtection="0"/>
    <xf numFmtId="0" fontId="20" fillId="12" borderId="0" applyNumberFormat="0" applyBorder="0" applyAlignment="0" applyProtection="0"/>
    <xf numFmtId="0" fontId="20" fillId="13"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19" fillId="0" borderId="0"/>
    <xf numFmtId="0" fontId="19" fillId="10" borderId="10" applyNumberFormat="0" applyFont="0" applyAlignment="0" applyProtection="0"/>
    <xf numFmtId="0" fontId="19" fillId="1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8" fillId="0" borderId="0"/>
    <xf numFmtId="0" fontId="18" fillId="10" borderId="10" applyNumberFormat="0" applyFont="0" applyAlignment="0" applyProtection="0"/>
    <xf numFmtId="0" fontId="18" fillId="12"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7" fillId="0" borderId="0"/>
    <xf numFmtId="0" fontId="17" fillId="10" borderId="10" applyNumberFormat="0" applyFont="0" applyAlignment="0" applyProtection="0"/>
    <xf numFmtId="0" fontId="17" fillId="12"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0" fontId="16" fillId="0" borderId="0"/>
    <xf numFmtId="0" fontId="16" fillId="10" borderId="10" applyNumberFormat="0" applyFont="0" applyAlignment="0" applyProtection="0"/>
    <xf numFmtId="0" fontId="16" fillId="12"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9" fontId="36" fillId="0" borderId="0" applyFill="0" applyBorder="0" applyAlignment="0" applyProtection="0"/>
    <xf numFmtId="0" fontId="90" fillId="0" borderId="0" applyNumberFormat="0" applyFill="0" applyBorder="0" applyAlignment="0" applyProtection="0"/>
    <xf numFmtId="0" fontId="15" fillId="0" borderId="0"/>
    <xf numFmtId="0" fontId="92" fillId="0" borderId="0" applyNumberFormat="0" applyBorder="0" applyAlignment="0"/>
    <xf numFmtId="0" fontId="14" fillId="0" borderId="0"/>
    <xf numFmtId="0" fontId="14" fillId="10" borderId="10" applyNumberFormat="0" applyFont="0" applyAlignment="0" applyProtection="0"/>
    <xf numFmtId="0" fontId="14" fillId="12"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3" fillId="0" borderId="0"/>
    <xf numFmtId="0" fontId="12" fillId="0" borderId="0"/>
    <xf numFmtId="0" fontId="11" fillId="0" borderId="0"/>
    <xf numFmtId="0" fontId="11" fillId="10" borderId="10" applyNumberFormat="0" applyFont="0" applyAlignment="0" applyProtection="0"/>
    <xf numFmtId="0" fontId="11" fillId="12"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0" fillId="0" borderId="0"/>
    <xf numFmtId="0" fontId="10" fillId="10" borderId="10" applyNumberFormat="0" applyFont="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9" fillId="0" borderId="0"/>
    <xf numFmtId="0" fontId="9" fillId="10" borderId="10" applyNumberFormat="0" applyFont="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8" fillId="0" borderId="0"/>
    <xf numFmtId="0" fontId="8" fillId="10" borderId="10" applyNumberFormat="0" applyFont="0" applyAlignment="0" applyProtection="0"/>
    <xf numFmtId="0" fontId="8" fillId="1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7" fillId="0" borderId="0"/>
    <xf numFmtId="0" fontId="7" fillId="10" borderId="10" applyNumberFormat="0" applyFont="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6" fillId="0" borderId="0"/>
    <xf numFmtId="0" fontId="6" fillId="10" borderId="10"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5" fillId="0" borderId="0"/>
    <xf numFmtId="0" fontId="5" fillId="10" borderId="10"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4" fillId="0" borderId="0"/>
    <xf numFmtId="0" fontId="4" fillId="10" borderId="10"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3" fillId="0" borderId="0"/>
    <xf numFmtId="0" fontId="3" fillId="10" borderId="10"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2" fillId="0" borderId="0"/>
    <xf numFmtId="0" fontId="1" fillId="0" borderId="0"/>
  </cellStyleXfs>
  <cellXfs count="649">
    <xf numFmtId="0" fontId="0" fillId="0" borderId="0" xfId="0"/>
    <xf numFmtId="0" fontId="37" fillId="0" borderId="1" xfId="0" applyFont="1" applyBorder="1"/>
    <xf numFmtId="0" fontId="37" fillId="0" borderId="0" xfId="0" applyFont="1"/>
    <xf numFmtId="0" fontId="37" fillId="0" borderId="0" xfId="0" applyFont="1" applyBorder="1" applyAlignment="1"/>
    <xf numFmtId="0" fontId="38" fillId="0" borderId="0" xfId="0" applyFont="1"/>
    <xf numFmtId="0" fontId="38" fillId="0" borderId="0" xfId="0" applyFont="1" applyBorder="1"/>
    <xf numFmtId="0" fontId="38" fillId="0" borderId="1" xfId="0" applyFont="1" applyBorder="1"/>
    <xf numFmtId="0" fontId="38" fillId="0" borderId="0" xfId="0" applyFont="1" applyAlignment="1">
      <alignment horizontal="right"/>
    </xf>
    <xf numFmtId="0" fontId="38" fillId="0" borderId="0" xfId="0" applyFont="1" applyFill="1"/>
    <xf numFmtId="0" fontId="38" fillId="0" borderId="0" xfId="0" applyFont="1" applyAlignment="1"/>
    <xf numFmtId="0" fontId="37" fillId="0" borderId="0" xfId="0" applyFont="1" applyAlignment="1"/>
    <xf numFmtId="0" fontId="38" fillId="0" borderId="1" xfId="0" applyFont="1" applyBorder="1" applyAlignment="1"/>
    <xf numFmtId="3" fontId="38" fillId="0" borderId="0" xfId="0" applyNumberFormat="1" applyFont="1" applyAlignment="1"/>
    <xf numFmtId="0" fontId="41" fillId="0" borderId="0" xfId="0" applyFont="1"/>
    <xf numFmtId="0" fontId="41" fillId="0" borderId="0" xfId="0" applyFont="1" applyBorder="1"/>
    <xf numFmtId="0" fontId="41" fillId="0" borderId="1" xfId="0" applyFont="1" applyBorder="1"/>
    <xf numFmtId="0" fontId="38" fillId="0" borderId="0" xfId="0" applyFont="1" applyBorder="1" applyAlignment="1"/>
    <xf numFmtId="3" fontId="37" fillId="0" borderId="0" xfId="0" applyNumberFormat="1" applyFont="1"/>
    <xf numFmtId="0" fontId="37" fillId="0" borderId="0" xfId="0" applyFont="1" applyBorder="1"/>
    <xf numFmtId="0" fontId="41" fillId="0" borderId="0" xfId="0" applyFont="1" applyAlignment="1"/>
    <xf numFmtId="0" fontId="41" fillId="0" borderId="1" xfId="0" applyFont="1" applyBorder="1" applyAlignment="1">
      <alignment horizontal="right"/>
    </xf>
    <xf numFmtId="0" fontId="42" fillId="0" borderId="0" xfId="0" applyFont="1"/>
    <xf numFmtId="0" fontId="41" fillId="0" borderId="1" xfId="0" applyFont="1" applyBorder="1" applyAlignment="1"/>
    <xf numFmtId="0" fontId="41" fillId="0" borderId="0" xfId="0" applyFont="1" applyBorder="1" applyAlignment="1"/>
    <xf numFmtId="3" fontId="40" fillId="0" borderId="0" xfId="0" applyNumberFormat="1" applyFont="1" applyFill="1" applyBorder="1" applyAlignment="1">
      <alignment horizontal="right"/>
    </xf>
    <xf numFmtId="3" fontId="39" fillId="0" borderId="0" xfId="0" applyNumberFormat="1" applyFont="1" applyFill="1" applyBorder="1" applyAlignment="1">
      <alignment horizontal="right"/>
    </xf>
    <xf numFmtId="0" fontId="37" fillId="0" borderId="0" xfId="0" applyFont="1" applyFill="1"/>
    <xf numFmtId="3" fontId="39" fillId="0" borderId="1" xfId="0" applyNumberFormat="1" applyFont="1" applyFill="1" applyBorder="1" applyAlignment="1">
      <alignment horizontal="right"/>
    </xf>
    <xf numFmtId="0" fontId="37" fillId="0" borderId="0" xfId="0" applyFont="1" applyAlignment="1">
      <alignment vertical="top"/>
    </xf>
    <xf numFmtId="0" fontId="37" fillId="0" borderId="0" xfId="0" applyFont="1" applyAlignment="1">
      <alignment horizontal="center" vertical="top"/>
    </xf>
    <xf numFmtId="3" fontId="37" fillId="0" borderId="0" xfId="0" applyNumberFormat="1" applyFont="1" applyAlignment="1">
      <alignment vertical="top"/>
    </xf>
    <xf numFmtId="3" fontId="37" fillId="0" borderId="0" xfId="1" applyNumberFormat="1" applyFont="1" applyBorder="1" applyAlignment="1"/>
    <xf numFmtId="0" fontId="37" fillId="0" borderId="0" xfId="0" applyFont="1" applyFill="1" applyBorder="1" applyAlignment="1">
      <alignment horizontal="center" vertical="top"/>
    </xf>
    <xf numFmtId="0" fontId="37" fillId="0" borderId="0" xfId="0" applyFont="1" applyAlignment="1">
      <alignment horizontal="center"/>
    </xf>
    <xf numFmtId="3" fontId="39" fillId="0" borderId="0" xfId="0" applyNumberFormat="1" applyFont="1" applyAlignment="1">
      <alignment vertical="top"/>
    </xf>
    <xf numFmtId="0" fontId="37" fillId="0" borderId="0" xfId="0" applyFont="1" applyBorder="1" applyAlignment="1">
      <alignment horizontal="center"/>
    </xf>
    <xf numFmtId="3" fontId="37" fillId="0" borderId="0" xfId="0" applyNumberFormat="1" applyFont="1" applyBorder="1" applyAlignment="1">
      <alignment vertical="top"/>
    </xf>
    <xf numFmtId="0" fontId="37" fillId="0" borderId="0" xfId="0" applyFont="1" applyBorder="1" applyAlignment="1">
      <alignment vertical="top"/>
    </xf>
    <xf numFmtId="3" fontId="37" fillId="0" borderId="0" xfId="0" applyNumberFormat="1" applyFont="1" applyAlignment="1">
      <alignment horizontal="right"/>
    </xf>
    <xf numFmtId="3" fontId="37" fillId="0" borderId="0" xfId="0" applyNumberFormat="1" applyFont="1" applyAlignment="1"/>
    <xf numFmtId="3" fontId="37" fillId="0" borderId="0" xfId="1" applyNumberFormat="1" applyFont="1" applyAlignment="1"/>
    <xf numFmtId="3" fontId="37" fillId="0" borderId="0" xfId="1" applyNumberFormat="1" applyFont="1" applyAlignment="1">
      <alignment vertical="top"/>
    </xf>
    <xf numFmtId="3" fontId="37" fillId="0" borderId="0" xfId="1" applyNumberFormat="1" applyFont="1"/>
    <xf numFmtId="3" fontId="37" fillId="0" borderId="1" xfId="0" applyNumberFormat="1" applyFont="1" applyBorder="1"/>
    <xf numFmtId="0" fontId="37" fillId="0" borderId="0" xfId="0" applyFont="1" applyAlignment="1">
      <alignment horizontal="right"/>
    </xf>
    <xf numFmtId="3" fontId="37" fillId="0" borderId="0" xfId="0" applyNumberFormat="1" applyFont="1" applyFill="1" applyBorder="1" applyAlignment="1">
      <alignment horizontal="right"/>
    </xf>
    <xf numFmtId="0" fontId="38" fillId="0" borderId="2" xfId="0" applyFont="1" applyBorder="1"/>
    <xf numFmtId="0" fontId="37" fillId="0" borderId="2" xfId="0" applyFont="1" applyBorder="1"/>
    <xf numFmtId="166" fontId="39" fillId="0" borderId="0" xfId="0" applyNumberFormat="1" applyFont="1" applyFill="1" applyBorder="1" applyAlignment="1">
      <alignment horizontal="right"/>
    </xf>
    <xf numFmtId="166" fontId="40" fillId="0" borderId="0" xfId="0" applyNumberFormat="1" applyFont="1" applyFill="1" applyBorder="1" applyAlignment="1">
      <alignment horizontal="right"/>
    </xf>
    <xf numFmtId="0" fontId="49" fillId="0" borderId="0" xfId="2" applyFont="1"/>
    <xf numFmtId="0" fontId="50" fillId="0" borderId="0" xfId="2" applyFont="1"/>
    <xf numFmtId="0" fontId="51" fillId="0" borderId="0" xfId="2" applyFont="1"/>
    <xf numFmtId="0" fontId="52" fillId="0" borderId="0" xfId="0" applyFont="1"/>
    <xf numFmtId="3" fontId="37" fillId="0" borderId="1" xfId="0" applyNumberFormat="1" applyFont="1" applyFill="1" applyBorder="1" applyAlignment="1">
      <alignment horizontal="right"/>
    </xf>
    <xf numFmtId="0" fontId="54" fillId="0" borderId="0" xfId="2" applyFont="1"/>
    <xf numFmtId="0" fontId="55" fillId="0" borderId="0" xfId="2" applyFont="1"/>
    <xf numFmtId="0" fontId="53" fillId="0" borderId="0" xfId="2" applyFont="1"/>
    <xf numFmtId="3" fontId="38" fillId="0" borderId="0" xfId="0" applyNumberFormat="1" applyFont="1"/>
    <xf numFmtId="0" fontId="38" fillId="0" borderId="0" xfId="2" applyFont="1"/>
    <xf numFmtId="0" fontId="37" fillId="0" borderId="0" xfId="2" applyFont="1"/>
    <xf numFmtId="0" fontId="41" fillId="0" borderId="0" xfId="2" applyFont="1"/>
    <xf numFmtId="0" fontId="37" fillId="0" borderId="1" xfId="2" applyFont="1" applyBorder="1"/>
    <xf numFmtId="0" fontId="41" fillId="0" borderId="1" xfId="2" applyFont="1" applyBorder="1"/>
    <xf numFmtId="0" fontId="38" fillId="0" borderId="1" xfId="2" applyFont="1" applyBorder="1"/>
    <xf numFmtId="0" fontId="38" fillId="0" borderId="0" xfId="2" applyFont="1" applyBorder="1"/>
    <xf numFmtId="0" fontId="38" fillId="0" borderId="0" xfId="2" applyFont="1" applyFill="1"/>
    <xf numFmtId="0" fontId="37" fillId="0" borderId="0" xfId="2" applyFont="1" applyBorder="1"/>
    <xf numFmtId="0" fontId="42" fillId="0" borderId="0" xfId="2" applyFont="1"/>
    <xf numFmtId="3" fontId="39" fillId="0" borderId="0" xfId="2" applyNumberFormat="1" applyFont="1" applyFill="1" applyBorder="1" applyAlignment="1">
      <alignment horizontal="right" vertical="top" wrapText="1"/>
    </xf>
    <xf numFmtId="3" fontId="56" fillId="0" borderId="0" xfId="0" applyNumberFormat="1" applyFont="1" applyFill="1" applyBorder="1" applyAlignment="1">
      <alignment horizontal="right"/>
    </xf>
    <xf numFmtId="0" fontId="42" fillId="0" borderId="0" xfId="0" applyFont="1" applyAlignment="1"/>
    <xf numFmtId="3" fontId="38" fillId="0" borderId="0" xfId="0" applyNumberFormat="1" applyFont="1" applyAlignment="1">
      <alignment horizontal="right"/>
    </xf>
    <xf numFmtId="166" fontId="39" fillId="0" borderId="1" xfId="0" applyNumberFormat="1" applyFont="1" applyFill="1" applyBorder="1" applyAlignment="1">
      <alignment horizontal="right"/>
    </xf>
    <xf numFmtId="0" fontId="42" fillId="0" borderId="0" xfId="0" applyFont="1" applyFill="1"/>
    <xf numFmtId="0" fontId="37" fillId="0" borderId="1" xfId="0" applyFont="1" applyFill="1" applyBorder="1"/>
    <xf numFmtId="3" fontId="37" fillId="0" borderId="0" xfId="0" applyNumberFormat="1" applyFont="1" applyFill="1"/>
    <xf numFmtId="3" fontId="37" fillId="0" borderId="0" xfId="0" applyNumberFormat="1" applyFont="1" applyFill="1" applyAlignment="1">
      <alignment horizontal="right"/>
    </xf>
    <xf numFmtId="0" fontId="37" fillId="0" borderId="0" xfId="0" applyFont="1" applyFill="1" applyAlignment="1"/>
    <xf numFmtId="3" fontId="38" fillId="0" borderId="0" xfId="0" applyNumberFormat="1" applyFont="1" applyFill="1" applyAlignment="1">
      <alignment horizontal="right"/>
    </xf>
    <xf numFmtId="3" fontId="38" fillId="0" borderId="0" xfId="0" applyNumberFormat="1" applyFont="1" applyFill="1" applyAlignment="1"/>
    <xf numFmtId="0" fontId="38" fillId="0" borderId="0" xfId="0" applyFont="1" applyFill="1" applyAlignment="1"/>
    <xf numFmtId="0" fontId="42" fillId="0" borderId="0" xfId="0" applyFont="1" applyFill="1" applyAlignment="1"/>
    <xf numFmtId="0" fontId="43" fillId="2" borderId="0" xfId="9" applyFont="1" applyFill="1" applyAlignment="1">
      <alignment horizontal="center"/>
    </xf>
    <xf numFmtId="0" fontId="36" fillId="2" borderId="0" xfId="9" applyFont="1" applyFill="1"/>
    <xf numFmtId="0" fontId="36" fillId="2" borderId="0" xfId="9" applyFont="1" applyFill="1" applyAlignment="1">
      <alignment vertical="center"/>
    </xf>
    <xf numFmtId="0" fontId="43" fillId="3" borderId="0" xfId="9" applyFont="1" applyFill="1" applyAlignment="1">
      <alignment horizontal="center"/>
    </xf>
    <xf numFmtId="3" fontId="38" fillId="0" borderId="0" xfId="0" applyNumberFormat="1" applyFont="1" applyFill="1"/>
    <xf numFmtId="3" fontId="42" fillId="0" borderId="0" xfId="0" applyNumberFormat="1" applyFont="1"/>
    <xf numFmtId="0" fontId="37" fillId="0" borderId="0" xfId="0" applyNumberFormat="1" applyFont="1"/>
    <xf numFmtId="0" fontId="38" fillId="0" borderId="0" xfId="7" applyFont="1"/>
    <xf numFmtId="0" fontId="38" fillId="0" borderId="0" xfId="7" applyFont="1" applyBorder="1"/>
    <xf numFmtId="0" fontId="41" fillId="0" borderId="0" xfId="7" applyFont="1"/>
    <xf numFmtId="0" fontId="37" fillId="0" borderId="0" xfId="7" applyFont="1"/>
    <xf numFmtId="3" fontId="40" fillId="0" borderId="0" xfId="7" applyNumberFormat="1" applyFont="1" applyFill="1" applyBorder="1" applyAlignment="1">
      <alignment horizontal="right"/>
    </xf>
    <xf numFmtId="3" fontId="39" fillId="0" borderId="0" xfId="7" applyNumberFormat="1" applyFont="1" applyFill="1" applyBorder="1" applyAlignment="1">
      <alignment horizontal="right"/>
    </xf>
    <xf numFmtId="0" fontId="38" fillId="0" borderId="0" xfId="7" applyFont="1" applyFill="1"/>
    <xf numFmtId="0" fontId="36" fillId="0" borderId="0" xfId="7"/>
    <xf numFmtId="0" fontId="37" fillId="0" borderId="0" xfId="2" applyFont="1" applyAlignment="1"/>
    <xf numFmtId="0" fontId="38" fillId="0" borderId="0" xfId="2" applyFont="1" applyAlignment="1"/>
    <xf numFmtId="0" fontId="41" fillId="0" borderId="0" xfId="2" applyFont="1" applyAlignment="1"/>
    <xf numFmtId="0" fontId="37" fillId="0" borderId="1" xfId="2" applyFont="1" applyBorder="1" applyAlignment="1"/>
    <xf numFmtId="3" fontId="38" fillId="0" borderId="0" xfId="2" applyNumberFormat="1" applyFont="1" applyAlignment="1"/>
    <xf numFmtId="3" fontId="38" fillId="0" borderId="0" xfId="2" applyNumberFormat="1" applyFont="1" applyFill="1" applyBorder="1" applyAlignment="1">
      <alignment horizontal="right" vertical="top" wrapText="1"/>
    </xf>
    <xf numFmtId="3" fontId="37" fillId="0" borderId="0" xfId="2" applyNumberFormat="1" applyFont="1" applyFill="1" applyBorder="1" applyAlignment="1">
      <alignment horizontal="right"/>
    </xf>
    <xf numFmtId="3" fontId="37" fillId="0" borderId="0" xfId="2" applyNumberFormat="1" applyFont="1" applyFill="1" applyBorder="1" applyAlignment="1">
      <alignment horizontal="right" vertical="top" wrapText="1"/>
    </xf>
    <xf numFmtId="3" fontId="38" fillId="0" borderId="0" xfId="2" applyNumberFormat="1" applyFont="1" applyFill="1" applyBorder="1" applyAlignment="1">
      <alignment horizontal="right"/>
    </xf>
    <xf numFmtId="3" fontId="56" fillId="0" borderId="0" xfId="7" applyNumberFormat="1" applyFont="1" applyFill="1" applyBorder="1" applyAlignment="1">
      <alignment horizontal="right"/>
    </xf>
    <xf numFmtId="0" fontId="37" fillId="0" borderId="0" xfId="2" applyFont="1" applyAlignment="1">
      <alignment horizontal="right"/>
    </xf>
    <xf numFmtId="0" fontId="54" fillId="0" borderId="0" xfId="51" applyFont="1" applyAlignment="1">
      <alignment horizontal="right"/>
    </xf>
    <xf numFmtId="0" fontId="38" fillId="0" borderId="0" xfId="2" applyFont="1" applyAlignment="1">
      <alignment horizontal="right"/>
    </xf>
    <xf numFmtId="0" fontId="51" fillId="0" borderId="0" xfId="51" applyFont="1" applyAlignment="1">
      <alignment horizontal="right"/>
    </xf>
    <xf numFmtId="0" fontId="51" fillId="0" borderId="1" xfId="51" applyFont="1" applyBorder="1" applyAlignment="1">
      <alignment horizontal="right"/>
    </xf>
    <xf numFmtId="0" fontId="51" fillId="0" borderId="0" xfId="67" applyFont="1" applyAlignment="1">
      <alignment horizontal="right"/>
    </xf>
    <xf numFmtId="0" fontId="51" fillId="0" borderId="1" xfId="67" applyFont="1" applyBorder="1" applyAlignment="1">
      <alignment horizontal="right"/>
    </xf>
    <xf numFmtId="0" fontId="75" fillId="0" borderId="0" xfId="67" applyFont="1" applyAlignment="1">
      <alignment horizontal="right"/>
    </xf>
    <xf numFmtId="0" fontId="41" fillId="0" borderId="0" xfId="2" applyFont="1" applyAlignment="1">
      <alignment horizontal="right"/>
    </xf>
    <xf numFmtId="0" fontId="51" fillId="0" borderId="1" xfId="95" applyFont="1" applyBorder="1" applyAlignment="1">
      <alignment horizontal="right"/>
    </xf>
    <xf numFmtId="0" fontId="37" fillId="0" borderId="0" xfId="95" applyFont="1" applyAlignment="1">
      <alignment horizontal="right" vertical="top"/>
    </xf>
    <xf numFmtId="0" fontId="51" fillId="0" borderId="0" xfId="95" applyFont="1" applyAlignment="1">
      <alignment horizontal="right"/>
    </xf>
    <xf numFmtId="0" fontId="51" fillId="0" borderId="1" xfId="81" applyFont="1" applyBorder="1" applyAlignment="1">
      <alignment horizontal="right"/>
    </xf>
    <xf numFmtId="0" fontId="51" fillId="0" borderId="0" xfId="81" applyFont="1" applyAlignment="1">
      <alignment horizontal="right"/>
    </xf>
    <xf numFmtId="0" fontId="37" fillId="0" borderId="1" xfId="95" applyFont="1" applyBorder="1" applyAlignment="1">
      <alignment horizontal="right" vertical="top"/>
    </xf>
    <xf numFmtId="0" fontId="37" fillId="0" borderId="0" xfId="81" applyFont="1" applyAlignment="1">
      <alignment horizontal="right" vertical="top"/>
    </xf>
    <xf numFmtId="0" fontId="41" fillId="0" borderId="1" xfId="2" applyFont="1" applyBorder="1" applyAlignment="1">
      <alignment horizontal="right"/>
    </xf>
    <xf numFmtId="0" fontId="38" fillId="0" borderId="1" xfId="2" applyFont="1" applyBorder="1" applyAlignment="1">
      <alignment horizontal="right"/>
    </xf>
    <xf numFmtId="0" fontId="37" fillId="0" borderId="0" xfId="2" applyFont="1" applyBorder="1" applyAlignment="1">
      <alignment horizontal="right"/>
    </xf>
    <xf numFmtId="0" fontId="41" fillId="0" borderId="0" xfId="2" applyFont="1" applyBorder="1" applyAlignment="1">
      <alignment horizontal="right"/>
    </xf>
    <xf numFmtId="0" fontId="37" fillId="0" borderId="0" xfId="0" applyFont="1" applyFill="1" applyBorder="1"/>
    <xf numFmtId="3" fontId="37" fillId="0" borderId="0" xfId="0" applyNumberFormat="1" applyFont="1" applyFill="1" applyBorder="1" applyAlignment="1"/>
    <xf numFmtId="0" fontId="41" fillId="0" borderId="0" xfId="0" applyFont="1" applyFill="1" applyBorder="1" applyAlignment="1"/>
    <xf numFmtId="0" fontId="37" fillId="0" borderId="0" xfId="0" applyFont="1" applyFill="1" applyBorder="1" applyAlignment="1"/>
    <xf numFmtId="0" fontId="51" fillId="0" borderId="1" xfId="123" applyFont="1" applyBorder="1" applyAlignment="1">
      <alignment horizontal="right"/>
    </xf>
    <xf numFmtId="0" fontId="51" fillId="0" borderId="0" xfId="123" applyFont="1" applyAlignment="1">
      <alignment horizontal="right"/>
    </xf>
    <xf numFmtId="0" fontId="37" fillId="0" borderId="0" xfId="2" applyFont="1" applyFill="1"/>
    <xf numFmtId="0" fontId="51" fillId="0" borderId="0" xfId="67" applyFont="1" applyBorder="1" applyAlignment="1">
      <alignment horizontal="right"/>
    </xf>
    <xf numFmtId="0" fontId="37" fillId="0" borderId="0" xfId="2" applyFont="1" applyFill="1" applyBorder="1"/>
    <xf numFmtId="0" fontId="42" fillId="0" borderId="0" xfId="2" applyFont="1" applyFill="1"/>
    <xf numFmtId="0" fontId="51" fillId="0" borderId="0" xfId="81" applyFont="1" applyFill="1" applyAlignment="1">
      <alignment horizontal="right"/>
    </xf>
    <xf numFmtId="0" fontId="37" fillId="0" borderId="0" xfId="81" applyFont="1" applyFill="1" applyAlignment="1">
      <alignment horizontal="right" vertical="top"/>
    </xf>
    <xf numFmtId="0" fontId="42" fillId="0" borderId="0" xfId="2" applyFont="1" applyFill="1" applyAlignment="1"/>
    <xf numFmtId="0" fontId="37" fillId="0" borderId="0" xfId="2" applyFont="1" applyFill="1" applyAlignment="1"/>
    <xf numFmtId="0" fontId="37" fillId="0" borderId="1" xfId="2" applyFont="1" applyBorder="1" applyAlignment="1">
      <alignment horizontal="right"/>
    </xf>
    <xf numFmtId="0" fontId="38" fillId="0" borderId="0" xfId="0" applyFont="1" applyFill="1" applyBorder="1"/>
    <xf numFmtId="0" fontId="36" fillId="0" borderId="0" xfId="151"/>
    <xf numFmtId="0" fontId="38" fillId="0" borderId="0" xfId="151" applyFont="1" applyBorder="1"/>
    <xf numFmtId="0" fontId="38" fillId="0" borderId="0" xfId="151" applyFont="1"/>
    <xf numFmtId="0" fontId="41" fillId="0" borderId="0" xfId="151" applyFont="1"/>
    <xf numFmtId="0" fontId="41" fillId="0" borderId="2" xfId="151" applyFont="1" applyBorder="1"/>
    <xf numFmtId="0" fontId="38" fillId="0" borderId="2" xfId="2" applyFont="1" applyBorder="1"/>
    <xf numFmtId="0" fontId="36" fillId="0" borderId="2" xfId="151" applyBorder="1"/>
    <xf numFmtId="0" fontId="38" fillId="0" borderId="1" xfId="151" applyFont="1" applyBorder="1"/>
    <xf numFmtId="0" fontId="38" fillId="0" borderId="0" xfId="151" applyFont="1" applyBorder="1" applyAlignment="1"/>
    <xf numFmtId="0" fontId="38" fillId="0" borderId="2" xfId="151" applyFont="1" applyBorder="1" applyAlignment="1">
      <alignment horizontal="left"/>
    </xf>
    <xf numFmtId="0" fontId="41" fillId="0" borderId="0" xfId="151" applyFont="1" applyAlignment="1"/>
    <xf numFmtId="0" fontId="41" fillId="0" borderId="1" xfId="151" applyFont="1" applyBorder="1" applyAlignment="1">
      <alignment horizontal="left"/>
    </xf>
    <xf numFmtId="0" fontId="38" fillId="0" borderId="1" xfId="151" applyFont="1" applyBorder="1" applyAlignment="1">
      <alignment horizontal="left"/>
    </xf>
    <xf numFmtId="0" fontId="38" fillId="0" borderId="0" xfId="151" applyFont="1" applyAlignment="1">
      <alignment horizontal="left"/>
    </xf>
    <xf numFmtId="49" fontId="38" fillId="0" borderId="0" xfId="151" applyNumberFormat="1" applyFont="1" applyAlignment="1">
      <alignment horizontal="right"/>
    </xf>
    <xf numFmtId="0" fontId="41" fillId="0" borderId="1" xfId="151" applyFont="1" applyBorder="1"/>
    <xf numFmtId="0" fontId="37" fillId="0" borderId="0" xfId="151" applyFont="1"/>
    <xf numFmtId="165" fontId="37" fillId="0" borderId="0" xfId="151" applyNumberFormat="1" applyFont="1"/>
    <xf numFmtId="0" fontId="36" fillId="0" borderId="0" xfId="151" applyFill="1"/>
    <xf numFmtId="0" fontId="41" fillId="0" borderId="0" xfId="151" applyFont="1" applyBorder="1"/>
    <xf numFmtId="0" fontId="38" fillId="0" borderId="0" xfId="2" applyFont="1" applyFill="1" applyAlignment="1"/>
    <xf numFmtId="0" fontId="41" fillId="0" borderId="0" xfId="2" applyFont="1" applyFill="1" applyAlignment="1"/>
    <xf numFmtId="0" fontId="41" fillId="0" borderId="0" xfId="0" applyFont="1" applyFill="1"/>
    <xf numFmtId="3" fontId="39" fillId="0" borderId="1" xfId="7" applyNumberFormat="1" applyFont="1" applyFill="1" applyBorder="1" applyAlignment="1">
      <alignment horizontal="right"/>
    </xf>
    <xf numFmtId="0" fontId="36" fillId="0" borderId="0" xfId="7" applyFont="1"/>
    <xf numFmtId="0" fontId="43" fillId="0" borderId="0" xfId="7" applyFont="1"/>
    <xf numFmtId="0" fontId="76" fillId="0" borderId="0" xfId="7" applyFont="1"/>
    <xf numFmtId="3" fontId="37" fillId="0" borderId="0" xfId="0" applyNumberFormat="1" applyFont="1" applyBorder="1"/>
    <xf numFmtId="3" fontId="37" fillId="0" borderId="1" xfId="0" applyNumberFormat="1" applyFont="1" applyBorder="1" applyAlignment="1">
      <alignment horizontal="right"/>
    </xf>
    <xf numFmtId="0" fontId="51" fillId="0" borderId="1" xfId="2" applyFont="1" applyBorder="1"/>
    <xf numFmtId="0" fontId="51" fillId="0" borderId="0" xfId="2" applyFont="1" applyBorder="1"/>
    <xf numFmtId="0" fontId="75" fillId="0" borderId="0" xfId="2" applyFont="1"/>
    <xf numFmtId="0" fontId="75" fillId="0" borderId="1" xfId="2" applyFont="1" applyBorder="1"/>
    <xf numFmtId="0" fontId="75" fillId="0" borderId="0" xfId="2" applyFont="1" applyBorder="1"/>
    <xf numFmtId="0" fontId="51" fillId="0" borderId="0" xfId="2" applyFont="1" applyFill="1" applyAlignment="1"/>
    <xf numFmtId="0" fontId="51" fillId="0" borderId="0" xfId="2" applyFont="1" applyAlignment="1">
      <alignment horizontal="left" indent="2"/>
    </xf>
    <xf numFmtId="0" fontId="38" fillId="0" borderId="0" xfId="2" applyFont="1" applyFill="1" applyBorder="1" applyAlignment="1"/>
    <xf numFmtId="0" fontId="37" fillId="0" borderId="0" xfId="2" quotePrefix="1" applyFont="1" applyFill="1" applyBorder="1" applyAlignment="1">
      <alignment horizontal="left" indent="2"/>
    </xf>
    <xf numFmtId="0" fontId="37" fillId="0" borderId="0" xfId="2" applyFont="1" applyFill="1" applyBorder="1" applyAlignment="1">
      <alignment horizontal="left" indent="2"/>
    </xf>
    <xf numFmtId="0" fontId="51" fillId="0" borderId="0" xfId="2" applyFont="1" applyFill="1" applyAlignment="1">
      <alignment horizontal="right"/>
    </xf>
    <xf numFmtId="0" fontId="37" fillId="0" borderId="0" xfId="2" applyFont="1" applyBorder="1" applyAlignment="1">
      <alignment horizontal="left" indent="2"/>
    </xf>
    <xf numFmtId="0" fontId="37" fillId="0" borderId="1" xfId="2" applyFont="1" applyBorder="1" applyAlignment="1">
      <alignment horizontal="left" indent="2"/>
    </xf>
    <xf numFmtId="0" fontId="37" fillId="0" borderId="0" xfId="2" applyFont="1" applyBorder="1" applyAlignment="1">
      <alignment horizontal="left"/>
    </xf>
    <xf numFmtId="0" fontId="55" fillId="0" borderId="0" xfId="2" applyFont="1" applyFill="1"/>
    <xf numFmtId="0" fontId="37" fillId="0" borderId="0" xfId="2" applyFont="1" applyFill="1" applyBorder="1" applyAlignment="1">
      <alignment horizontal="right"/>
    </xf>
    <xf numFmtId="0" fontId="37" fillId="0" borderId="0" xfId="2" applyFont="1" applyFill="1" applyAlignment="1">
      <alignment horizontal="right"/>
    </xf>
    <xf numFmtId="0" fontId="43" fillId="3" borderId="0" xfId="9" applyFont="1" applyFill="1" applyAlignment="1">
      <alignment horizontal="center"/>
    </xf>
    <xf numFmtId="0" fontId="80" fillId="2" borderId="0" xfId="9" applyFont="1" applyFill="1"/>
    <xf numFmtId="0" fontId="81" fillId="2" borderId="1" xfId="9" applyFont="1" applyFill="1" applyBorder="1"/>
    <xf numFmtId="0" fontId="81" fillId="2" borderId="0" xfId="9" applyFont="1" applyFill="1" applyBorder="1"/>
    <xf numFmtId="0" fontId="82" fillId="2" borderId="0" xfId="6" applyFont="1" applyFill="1" applyAlignment="1" applyProtection="1">
      <alignment vertical="top"/>
    </xf>
    <xf numFmtId="0" fontId="82" fillId="2" borderId="0" xfId="6" applyFont="1" applyFill="1" applyAlignment="1" applyProtection="1">
      <alignment horizontal="left" vertical="top" wrapText="1"/>
    </xf>
    <xf numFmtId="165" fontId="36" fillId="0" borderId="0" xfId="151" applyNumberFormat="1" applyFill="1"/>
    <xf numFmtId="0" fontId="42" fillId="0" borderId="0" xfId="2" applyFont="1" applyBorder="1"/>
    <xf numFmtId="0" fontId="37" fillId="0" borderId="0" xfId="0" applyFont="1" applyBorder="1" applyAlignment="1">
      <alignment horizontal="right"/>
    </xf>
    <xf numFmtId="0" fontId="43" fillId="3" borderId="0" xfId="9" applyFont="1" applyFill="1" applyAlignment="1">
      <alignment horizontal="center"/>
    </xf>
    <xf numFmtId="0" fontId="37" fillId="0" borderId="0" xfId="151" applyFont="1" applyBorder="1" applyAlignment="1">
      <alignment horizontal="right" wrapText="1"/>
    </xf>
    <xf numFmtId="0" fontId="37" fillId="0" borderId="0" xfId="151" applyFont="1" applyBorder="1" applyAlignment="1">
      <alignment horizontal="center"/>
    </xf>
    <xf numFmtId="0" fontId="37" fillId="0" borderId="0" xfId="151" applyFont="1" applyBorder="1" applyAlignment="1">
      <alignment horizontal="center" vertical="top"/>
    </xf>
    <xf numFmtId="3" fontId="38" fillId="0" borderId="0" xfId="1" applyNumberFormat="1" applyFont="1" applyBorder="1" applyAlignment="1">
      <alignment vertical="top"/>
    </xf>
    <xf numFmtId="3" fontId="37" fillId="0" borderId="0" xfId="151" applyNumberFormat="1" applyFont="1" applyBorder="1" applyAlignment="1">
      <alignment horizontal="right" vertical="top"/>
    </xf>
    <xf numFmtId="0" fontId="37" fillId="0" borderId="0" xfId="151" applyFont="1" applyAlignment="1">
      <alignment horizontal="right" wrapText="1"/>
    </xf>
    <xf numFmtId="0" fontId="37" fillId="0" borderId="0" xfId="151" applyFont="1" applyBorder="1"/>
    <xf numFmtId="3" fontId="38" fillId="0" borderId="0" xfId="151" applyNumberFormat="1" applyFont="1" applyAlignment="1">
      <alignment horizontal="right"/>
    </xf>
    <xf numFmtId="0" fontId="37" fillId="0" borderId="0" xfId="151" applyFont="1" applyAlignment="1">
      <alignment horizontal="center"/>
    </xf>
    <xf numFmtId="0" fontId="42" fillId="0" borderId="0" xfId="151" applyFont="1"/>
    <xf numFmtId="3" fontId="38" fillId="0" borderId="0" xfId="1" applyNumberFormat="1" applyFont="1"/>
    <xf numFmtId="3" fontId="37" fillId="0" borderId="0" xfId="151" applyNumberFormat="1" applyFont="1"/>
    <xf numFmtId="3" fontId="38" fillId="0" borderId="0" xfId="1" applyNumberFormat="1" applyFont="1" applyAlignment="1">
      <alignment vertical="top"/>
    </xf>
    <xf numFmtId="0" fontId="37" fillId="0" borderId="0" xfId="151" applyFont="1" applyAlignment="1">
      <alignment horizontal="center" vertical="top"/>
    </xf>
    <xf numFmtId="3" fontId="53" fillId="0" borderId="0" xfId="0" applyNumberFormat="1" applyFont="1" applyFill="1" applyBorder="1" applyAlignment="1">
      <alignment horizontal="right"/>
    </xf>
    <xf numFmtId="2" fontId="37" fillId="0" borderId="0" xfId="0" applyNumberFormat="1" applyFont="1" applyFill="1" applyAlignment="1">
      <alignment horizontal="center"/>
    </xf>
    <xf numFmtId="0" fontId="37" fillId="0" borderId="0" xfId="0" applyFont="1" applyFill="1" applyAlignment="1">
      <alignment horizontal="center"/>
    </xf>
    <xf numFmtId="165" fontId="37" fillId="0" borderId="0" xfId="0" applyNumberFormat="1" applyFont="1" applyFill="1" applyAlignment="1"/>
    <xf numFmtId="2" fontId="36" fillId="0" borderId="0" xfId="151" applyNumberFormat="1" applyFill="1"/>
    <xf numFmtId="165" fontId="37" fillId="0" borderId="0" xfId="0" applyNumberFormat="1" applyFont="1"/>
    <xf numFmtId="165" fontId="37" fillId="0" borderId="0" xfId="0" applyNumberFormat="1" applyFont="1" applyAlignment="1">
      <alignment horizontal="right"/>
    </xf>
    <xf numFmtId="165" fontId="37" fillId="0" borderId="0" xfId="0" applyNumberFormat="1" applyFont="1" applyBorder="1"/>
    <xf numFmtId="0" fontId="38" fillId="0" borderId="2" xfId="151" applyFont="1" applyBorder="1"/>
    <xf numFmtId="0" fontId="38" fillId="0" borderId="2" xfId="151" applyFont="1" applyBorder="1" applyAlignment="1">
      <alignment wrapText="1"/>
    </xf>
    <xf numFmtId="0" fontId="41" fillId="0" borderId="1" xfId="151" applyFont="1" applyBorder="1" applyAlignment="1">
      <alignment wrapText="1"/>
    </xf>
    <xf numFmtId="0" fontId="37" fillId="0" borderId="1" xfId="0" applyFont="1" applyBorder="1" applyAlignment="1">
      <alignment horizontal="right"/>
    </xf>
    <xf numFmtId="0" fontId="38" fillId="0" borderId="1" xfId="0" applyFont="1" applyBorder="1" applyAlignment="1">
      <alignment horizontal="right"/>
    </xf>
    <xf numFmtId="3" fontId="37" fillId="0" borderId="0" xfId="2" applyNumberFormat="1" applyFont="1" applyFill="1" applyAlignment="1">
      <alignment horizontal="right"/>
    </xf>
    <xf numFmtId="3" fontId="38" fillId="0" borderId="0" xfId="2" applyNumberFormat="1" applyFont="1" applyFill="1" applyAlignment="1">
      <alignment horizontal="right"/>
    </xf>
    <xf numFmtId="0" fontId="53" fillId="0" borderId="0" xfId="2" applyFont="1" applyFill="1" applyAlignment="1"/>
    <xf numFmtId="0" fontId="50" fillId="0" borderId="0" xfId="2" applyFont="1" applyFill="1"/>
    <xf numFmtId="0" fontId="51" fillId="0" borderId="1" xfId="81" applyFont="1" applyFill="1" applyBorder="1" applyAlignment="1">
      <alignment horizontal="right"/>
    </xf>
    <xf numFmtId="0" fontId="37" fillId="0" borderId="1" xfId="81" applyFont="1" applyFill="1" applyBorder="1" applyAlignment="1">
      <alignment horizontal="right" vertical="top"/>
    </xf>
    <xf numFmtId="0" fontId="75" fillId="0" borderId="0" xfId="81" applyFont="1" applyFill="1" applyAlignment="1">
      <alignment horizontal="right"/>
    </xf>
    <xf numFmtId="0" fontId="37" fillId="0" borderId="0" xfId="151" applyFont="1" applyBorder="1" applyAlignment="1">
      <alignment horizontal="right"/>
    </xf>
    <xf numFmtId="0" fontId="38" fillId="0" borderId="0" xfId="151" applyFont="1" applyBorder="1" applyAlignment="1">
      <alignment horizontal="right"/>
    </xf>
    <xf numFmtId="0" fontId="37" fillId="0" borderId="0" xfId="151" applyFont="1" applyFill="1" applyBorder="1"/>
    <xf numFmtId="0" fontId="36" fillId="0" borderId="0" xfId="151" applyFill="1" applyBorder="1"/>
    <xf numFmtId="0" fontId="51" fillId="0" borderId="0" xfId="2" applyFont="1" applyFill="1" applyBorder="1" applyAlignment="1"/>
    <xf numFmtId="0" fontId="51" fillId="0" borderId="0" xfId="2" applyFont="1" applyFill="1" applyBorder="1" applyAlignment="1">
      <alignment horizontal="right"/>
    </xf>
    <xf numFmtId="0" fontId="37" fillId="0" borderId="0" xfId="2" applyFont="1" applyFill="1" applyBorder="1" applyAlignment="1"/>
    <xf numFmtId="3" fontId="42" fillId="0" borderId="0" xfId="0" applyNumberFormat="1" applyFont="1" applyAlignment="1">
      <alignment horizontal="right"/>
    </xf>
    <xf numFmtId="0" fontId="42" fillId="0" borderId="0" xfId="0" applyFont="1" applyAlignment="1">
      <alignment horizontal="right"/>
    </xf>
    <xf numFmtId="167" fontId="37" fillId="0" borderId="0" xfId="0" applyNumberFormat="1" applyFont="1" applyFill="1" applyAlignment="1">
      <alignment horizontal="center"/>
    </xf>
    <xf numFmtId="0" fontId="51" fillId="0" borderId="2" xfId="67" applyFont="1" applyBorder="1" applyAlignment="1">
      <alignment horizontal="right"/>
    </xf>
    <xf numFmtId="0" fontId="38" fillId="0" borderId="0" xfId="2" applyFont="1" applyFill="1" applyAlignment="1">
      <alignment horizontal="right"/>
    </xf>
    <xf numFmtId="1" fontId="37" fillId="0" borderId="0" xfId="0" applyNumberFormat="1" applyFont="1" applyAlignment="1">
      <alignment horizontal="right"/>
    </xf>
    <xf numFmtId="3" fontId="37" fillId="0" borderId="1" xfId="2" applyNumberFormat="1" applyFont="1" applyFill="1" applyBorder="1" applyAlignment="1">
      <alignment horizontal="right"/>
    </xf>
    <xf numFmtId="0" fontId="51" fillId="0" borderId="0" xfId="137" applyFont="1" applyAlignment="1">
      <alignment horizontal="right"/>
    </xf>
    <xf numFmtId="1" fontId="51" fillId="0" borderId="0" xfId="2" applyNumberFormat="1" applyFont="1" applyFill="1" applyAlignment="1">
      <alignment horizontal="right"/>
    </xf>
    <xf numFmtId="1" fontId="37" fillId="0" borderId="0" xfId="2" applyNumberFormat="1" applyFont="1" applyFill="1" applyAlignment="1">
      <alignment horizontal="right"/>
    </xf>
    <xf numFmtId="165" fontId="37" fillId="0" borderId="0" xfId="151" applyNumberFormat="1" applyFont="1" applyBorder="1"/>
    <xf numFmtId="0" fontId="37" fillId="0" borderId="2" xfId="0" applyFont="1" applyFill="1" applyBorder="1"/>
    <xf numFmtId="0" fontId="38" fillId="0" borderId="1" xfId="0" applyFont="1" applyFill="1" applyBorder="1"/>
    <xf numFmtId="1" fontId="37" fillId="0" borderId="0" xfId="0" applyNumberFormat="1" applyFont="1" applyFill="1" applyAlignment="1">
      <alignment horizontal="right"/>
    </xf>
    <xf numFmtId="1" fontId="37" fillId="0" borderId="0" xfId="0" applyNumberFormat="1" applyFont="1" applyFill="1" applyBorder="1" applyAlignment="1">
      <alignment horizontal="right"/>
    </xf>
    <xf numFmtId="1" fontId="37" fillId="0" borderId="1" xfId="0" applyNumberFormat="1" applyFont="1" applyFill="1" applyBorder="1" applyAlignment="1">
      <alignment horizontal="right"/>
    </xf>
    <xf numFmtId="3" fontId="37" fillId="0" borderId="1" xfId="0" applyNumberFormat="1" applyFont="1" applyFill="1" applyBorder="1"/>
    <xf numFmtId="0" fontId="83" fillId="0" borderId="0" xfId="0" applyFont="1" applyAlignment="1">
      <alignment vertical="top"/>
    </xf>
    <xf numFmtId="0" fontId="37" fillId="0" borderId="1" xfId="0" applyFont="1" applyFill="1" applyBorder="1" applyAlignment="1">
      <alignment horizontal="center"/>
    </xf>
    <xf numFmtId="3" fontId="37" fillId="0" borderId="0" xfId="0" applyNumberFormat="1" applyFont="1" applyFill="1" applyBorder="1"/>
    <xf numFmtId="1" fontId="42" fillId="0" borderId="0" xfId="0" applyNumberFormat="1" applyFont="1" applyFill="1" applyAlignment="1">
      <alignment horizontal="right"/>
    </xf>
    <xf numFmtId="0" fontId="38" fillId="0" borderId="0" xfId="0" applyFont="1" applyFill="1" applyBorder="1" applyAlignment="1"/>
    <xf numFmtId="0" fontId="42" fillId="0" borderId="0" xfId="7" applyFont="1" applyFill="1"/>
    <xf numFmtId="3" fontId="37" fillId="0" borderId="0" xfId="7" applyNumberFormat="1" applyFont="1" applyFill="1" applyAlignment="1">
      <alignment horizontal="right"/>
    </xf>
    <xf numFmtId="3" fontId="42" fillId="0" borderId="0" xfId="7" applyNumberFormat="1" applyFont="1" applyFill="1" applyAlignment="1">
      <alignment horizontal="right"/>
    </xf>
    <xf numFmtId="3" fontId="37" fillId="0" borderId="1" xfId="7" applyNumberFormat="1" applyFont="1" applyFill="1" applyBorder="1" applyAlignment="1">
      <alignment horizontal="right"/>
    </xf>
    <xf numFmtId="3" fontId="38" fillId="0" borderId="0" xfId="7" applyNumberFormat="1" applyFont="1" applyFill="1" applyAlignment="1">
      <alignment horizontal="right"/>
    </xf>
    <xf numFmtId="0" fontId="37" fillId="0" borderId="1" xfId="0" applyFont="1" applyFill="1" applyBorder="1" applyAlignment="1">
      <alignment horizontal="right"/>
    </xf>
    <xf numFmtId="3" fontId="37" fillId="0" borderId="1" xfId="2" applyNumberFormat="1" applyFont="1" applyFill="1" applyBorder="1" applyAlignment="1">
      <alignment horizontal="right" vertical="top" wrapText="1"/>
    </xf>
    <xf numFmtId="0" fontId="51" fillId="0" borderId="0" xfId="81" applyFont="1" applyFill="1" applyBorder="1" applyAlignment="1">
      <alignment horizontal="right"/>
    </xf>
    <xf numFmtId="0" fontId="54" fillId="0" borderId="0" xfId="81" applyFont="1" applyAlignment="1">
      <alignment horizontal="right"/>
    </xf>
    <xf numFmtId="1" fontId="51" fillId="0" borderId="1" xfId="81" applyNumberFormat="1" applyFont="1" applyBorder="1" applyAlignment="1">
      <alignment horizontal="right"/>
    </xf>
    <xf numFmtId="1" fontId="37" fillId="0" borderId="1" xfId="2" applyNumberFormat="1" applyFont="1" applyBorder="1" applyAlignment="1">
      <alignment horizontal="right"/>
    </xf>
    <xf numFmtId="1" fontId="51" fillId="0" borderId="0" xfId="95" applyNumberFormat="1" applyFont="1" applyAlignment="1">
      <alignment horizontal="right"/>
    </xf>
    <xf numFmtId="1" fontId="39" fillId="0" borderId="0" xfId="2" applyNumberFormat="1" applyFont="1" applyFill="1" applyBorder="1" applyAlignment="1">
      <alignment horizontal="right"/>
    </xf>
    <xf numFmtId="1" fontId="40" fillId="0" borderId="0" xfId="2" applyNumberFormat="1" applyFont="1" applyFill="1" applyBorder="1" applyAlignment="1">
      <alignment horizontal="right"/>
    </xf>
    <xf numFmtId="1" fontId="37" fillId="0" borderId="0" xfId="2" applyNumberFormat="1" applyFont="1" applyAlignment="1">
      <alignment horizontal="right"/>
    </xf>
    <xf numFmtId="1" fontId="51" fillId="0" borderId="0" xfId="81" applyNumberFormat="1" applyFont="1" applyAlignment="1">
      <alignment horizontal="right"/>
    </xf>
    <xf numFmtId="1" fontId="51" fillId="0" borderId="0" xfId="81" applyNumberFormat="1" applyFont="1" applyFill="1" applyAlignment="1">
      <alignment horizontal="right"/>
    </xf>
    <xf numFmtId="1" fontId="37" fillId="0" borderId="0" xfId="95" applyNumberFormat="1" applyFont="1" applyAlignment="1">
      <alignment horizontal="right" vertical="top"/>
    </xf>
    <xf numFmtId="1" fontId="37" fillId="0" borderId="0" xfId="2" applyNumberFormat="1" applyFont="1" applyAlignment="1"/>
    <xf numFmtId="1" fontId="51" fillId="0" borderId="1" xfId="95" applyNumberFormat="1" applyFont="1" applyBorder="1" applyAlignment="1">
      <alignment horizontal="right"/>
    </xf>
    <xf numFmtId="1" fontId="51" fillId="0" borderId="1" xfId="123" applyNumberFormat="1" applyFont="1" applyBorder="1" applyAlignment="1">
      <alignment horizontal="right"/>
    </xf>
    <xf numFmtId="1" fontId="51" fillId="0" borderId="0" xfId="123" applyNumberFormat="1" applyFont="1" applyAlignment="1">
      <alignment horizontal="right"/>
    </xf>
    <xf numFmtId="1" fontId="40" fillId="0" borderId="0" xfId="0" applyNumberFormat="1" applyFont="1" applyFill="1" applyBorder="1" applyAlignment="1">
      <alignment horizontal="right"/>
    </xf>
    <xf numFmtId="1" fontId="39" fillId="0" borderId="0" xfId="0" applyNumberFormat="1" applyFont="1" applyFill="1" applyBorder="1" applyAlignment="1">
      <alignment horizontal="right"/>
    </xf>
    <xf numFmtId="1" fontId="51" fillId="0" borderId="0" xfId="51" applyNumberFormat="1" applyFont="1" applyAlignment="1">
      <alignment horizontal="right"/>
    </xf>
    <xf numFmtId="0" fontId="37" fillId="0" borderId="0" xfId="0" applyFont="1" applyFill="1" applyBorder="1" applyAlignment="1">
      <alignment horizontal="center"/>
    </xf>
    <xf numFmtId="1" fontId="37" fillId="0" borderId="0" xfId="0" applyNumberFormat="1" applyFont="1" applyFill="1" applyBorder="1"/>
    <xf numFmtId="165" fontId="37" fillId="0" borderId="0" xfId="0" applyNumberFormat="1" applyFont="1" applyFill="1" applyBorder="1"/>
    <xf numFmtId="1" fontId="51" fillId="0" borderId="0" xfId="2" applyNumberFormat="1" applyFont="1" applyFill="1" applyAlignment="1"/>
    <xf numFmtId="0" fontId="54" fillId="0" borderId="0" xfId="2" applyFont="1" applyFill="1"/>
    <xf numFmtId="0" fontId="49" fillId="0" borderId="0" xfId="2" applyFont="1" applyFill="1"/>
    <xf numFmtId="0" fontId="51" fillId="0" borderId="1" xfId="2" applyFont="1" applyFill="1" applyBorder="1"/>
    <xf numFmtId="0" fontId="51" fillId="0" borderId="0" xfId="2" applyFont="1" applyFill="1" applyBorder="1"/>
    <xf numFmtId="0" fontId="51" fillId="0" borderId="0" xfId="2" applyFont="1" applyFill="1"/>
    <xf numFmtId="0" fontId="75" fillId="0" borderId="0" xfId="2" applyFont="1" applyFill="1"/>
    <xf numFmtId="0" fontId="51" fillId="0" borderId="2" xfId="2" applyFont="1" applyFill="1" applyBorder="1"/>
    <xf numFmtId="0" fontId="75" fillId="0" borderId="1" xfId="2" applyFont="1" applyFill="1" applyBorder="1"/>
    <xf numFmtId="0" fontId="54" fillId="0" borderId="0" xfId="2" applyFont="1" applyFill="1" applyAlignment="1">
      <alignment horizontal="right"/>
    </xf>
    <xf numFmtId="0" fontId="54" fillId="0" borderId="0" xfId="2" applyFont="1" applyFill="1" applyBorder="1" applyAlignment="1">
      <alignment horizontal="right"/>
    </xf>
    <xf numFmtId="0" fontId="75" fillId="0" borderId="0" xfId="2" applyFont="1" applyFill="1" applyBorder="1"/>
    <xf numFmtId="0" fontId="55" fillId="0" borderId="0" xfId="2" applyFont="1" applyFill="1" applyBorder="1" applyAlignment="1">
      <alignment horizontal="right"/>
    </xf>
    <xf numFmtId="0" fontId="75" fillId="0" borderId="0" xfId="2" applyFont="1" applyFill="1" applyBorder="1" applyAlignment="1">
      <alignment horizontal="right"/>
    </xf>
    <xf numFmtId="0" fontId="75" fillId="0" borderId="0" xfId="2" applyFont="1" applyFill="1" applyAlignment="1">
      <alignment horizontal="right"/>
    </xf>
    <xf numFmtId="0" fontId="55" fillId="0" borderId="1" xfId="2" applyFont="1" applyFill="1" applyBorder="1"/>
    <xf numFmtId="0" fontId="51" fillId="0" borderId="0" xfId="2" applyFont="1" applyFill="1" applyAlignment="1">
      <alignment horizontal="left"/>
    </xf>
    <xf numFmtId="165" fontId="51" fillId="0" borderId="0" xfId="2" applyNumberFormat="1" applyFont="1" applyFill="1" applyAlignment="1">
      <alignment horizontal="right"/>
    </xf>
    <xf numFmtId="0" fontId="54" fillId="0" borderId="0" xfId="2" applyFont="1" applyFill="1" applyAlignment="1">
      <alignment horizontal="left"/>
    </xf>
    <xf numFmtId="1" fontId="51" fillId="0" borderId="0" xfId="1" applyNumberFormat="1" applyFont="1" applyFill="1" applyAlignment="1">
      <alignment horizontal="right"/>
    </xf>
    <xf numFmtId="0" fontId="51" fillId="0" borderId="0" xfId="2" quotePrefix="1" applyFont="1" applyFill="1" applyAlignment="1">
      <alignment horizontal="right"/>
    </xf>
    <xf numFmtId="0" fontId="51" fillId="0" borderId="0" xfId="2" applyFont="1" applyFill="1" applyBorder="1" applyAlignment="1">
      <alignment horizontal="left"/>
    </xf>
    <xf numFmtId="165" fontId="54" fillId="0" borderId="0" xfId="2" applyNumberFormat="1" applyFont="1" applyFill="1" applyAlignment="1">
      <alignment horizontal="right"/>
    </xf>
    <xf numFmtId="3" fontId="51" fillId="0" borderId="0" xfId="2" applyNumberFormat="1" applyFont="1" applyFill="1" applyAlignment="1">
      <alignment horizontal="right"/>
    </xf>
    <xf numFmtId="3" fontId="51" fillId="0" borderId="0" xfId="2" applyNumberFormat="1" applyFont="1" applyFill="1" applyAlignment="1"/>
    <xf numFmtId="3" fontId="37" fillId="0" borderId="0" xfId="2" applyNumberFormat="1" applyFont="1" applyFill="1" applyAlignment="1"/>
    <xf numFmtId="3" fontId="54" fillId="0" borderId="0" xfId="2" applyNumberFormat="1" applyFont="1" applyFill="1" applyAlignment="1">
      <alignment horizontal="right"/>
    </xf>
    <xf numFmtId="1" fontId="51" fillId="0" borderId="0" xfId="2" applyNumberFormat="1" applyFont="1" applyFill="1" applyBorder="1" applyAlignment="1">
      <alignment horizontal="right"/>
    </xf>
    <xf numFmtId="0" fontId="54" fillId="0" borderId="1" xfId="2" applyFont="1" applyFill="1" applyBorder="1"/>
    <xf numFmtId="3" fontId="54" fillId="0" borderId="1" xfId="2" applyNumberFormat="1" applyFont="1" applyFill="1" applyBorder="1" applyAlignment="1">
      <alignment horizontal="right"/>
    </xf>
    <xf numFmtId="0" fontId="49" fillId="0" borderId="0" xfId="2" applyFont="1" applyFill="1" applyAlignment="1">
      <alignment horizontal="right"/>
    </xf>
    <xf numFmtId="0" fontId="75" fillId="0" borderId="1" xfId="2" applyFont="1" applyFill="1" applyBorder="1" applyAlignment="1">
      <alignment horizontal="right"/>
    </xf>
    <xf numFmtId="165" fontId="54" fillId="0" borderId="1" xfId="2" applyNumberFormat="1" applyFont="1" applyFill="1" applyBorder="1" applyAlignment="1">
      <alignment horizontal="right"/>
    </xf>
    <xf numFmtId="0" fontId="50" fillId="0" borderId="0" xfId="2" applyFont="1" applyFill="1" applyAlignment="1">
      <alignment horizontal="right"/>
    </xf>
    <xf numFmtId="0" fontId="84" fillId="0" borderId="0" xfId="2" applyFont="1" applyFill="1" applyAlignment="1">
      <alignment horizontal="left"/>
    </xf>
    <xf numFmtId="0" fontId="84" fillId="0" borderId="0" xfId="2" applyFont="1" applyFill="1" applyBorder="1" applyAlignment="1">
      <alignment horizontal="left"/>
    </xf>
    <xf numFmtId="0" fontId="54" fillId="0" borderId="0" xfId="2" applyFont="1" applyFill="1" applyBorder="1" applyAlignment="1">
      <alignment horizontal="left" wrapText="1"/>
    </xf>
    <xf numFmtId="0" fontId="75" fillId="0" borderId="0" xfId="2" applyFont="1" applyFill="1" applyBorder="1" applyAlignment="1">
      <alignment horizontal="left" wrapText="1"/>
    </xf>
    <xf numFmtId="0" fontId="86" fillId="0" borderId="0" xfId="151" applyFont="1"/>
    <xf numFmtId="0" fontId="87" fillId="0" borderId="0" xfId="151" applyFont="1"/>
    <xf numFmtId="0" fontId="43" fillId="0" borderId="0" xfId="151" applyFont="1"/>
    <xf numFmtId="0" fontId="89" fillId="0" borderId="0" xfId="151" applyFont="1"/>
    <xf numFmtId="0" fontId="48" fillId="0" borderId="0" xfId="10" applyAlignment="1" applyProtection="1">
      <alignment horizontal="left"/>
    </xf>
    <xf numFmtId="0" fontId="36" fillId="0" borderId="0" xfId="151" applyFont="1" applyAlignment="1">
      <alignment horizontal="left"/>
    </xf>
    <xf numFmtId="0" fontId="46" fillId="0" borderId="1" xfId="151" applyFont="1" applyFill="1" applyBorder="1" applyAlignment="1">
      <alignment horizontal="left"/>
    </xf>
    <xf numFmtId="0" fontId="46" fillId="0" borderId="0" xfId="151" applyFont="1" applyFill="1" applyBorder="1" applyAlignment="1">
      <alignment horizontal="left"/>
    </xf>
    <xf numFmtId="0" fontId="38" fillId="0" borderId="1" xfId="2" applyFont="1" applyFill="1" applyBorder="1" applyAlignment="1">
      <alignment horizontal="right"/>
    </xf>
    <xf numFmtId="0" fontId="38" fillId="0" borderId="1" xfId="2" applyFont="1" applyFill="1" applyBorder="1"/>
    <xf numFmtId="0" fontId="38" fillId="0" borderId="0" xfId="2" applyFont="1" applyFill="1" applyAlignment="1">
      <alignment horizontal="left"/>
    </xf>
    <xf numFmtId="0" fontId="41" fillId="0" borderId="0" xfId="2" applyFont="1" applyFill="1" applyBorder="1" applyAlignment="1">
      <alignment horizontal="right"/>
    </xf>
    <xf numFmtId="0" fontId="41" fillId="0" borderId="0" xfId="2" applyFont="1" applyFill="1" applyBorder="1" applyAlignment="1">
      <alignment horizontal="left"/>
    </xf>
    <xf numFmtId="0" fontId="41" fillId="0" borderId="0" xfId="2" applyFont="1" applyFill="1" applyBorder="1"/>
    <xf numFmtId="0" fontId="41" fillId="0" borderId="0" xfId="2" applyFont="1" applyFill="1" applyAlignment="1">
      <alignment horizontal="right"/>
    </xf>
    <xf numFmtId="0" fontId="41" fillId="0" borderId="1" xfId="2" applyFont="1" applyFill="1" applyBorder="1" applyAlignment="1">
      <alignment horizontal="right"/>
    </xf>
    <xf numFmtId="0" fontId="41" fillId="0" borderId="0" xfId="2" applyFont="1" applyFill="1"/>
    <xf numFmtId="0" fontId="37" fillId="0" borderId="1" xfId="2" applyFont="1" applyFill="1" applyBorder="1" applyAlignment="1"/>
    <xf numFmtId="0" fontId="41" fillId="0" borderId="1" xfId="0" applyFont="1" applyFill="1" applyBorder="1"/>
    <xf numFmtId="0" fontId="41" fillId="0" borderId="1" xfId="2" applyFont="1" applyFill="1" applyBorder="1"/>
    <xf numFmtId="3" fontId="38" fillId="0" borderId="0" xfId="2" applyNumberFormat="1" applyFont="1" applyFill="1" applyAlignment="1"/>
    <xf numFmtId="0" fontId="54" fillId="0" borderId="0" xfId="81" applyFont="1" applyFill="1" applyAlignment="1">
      <alignment horizontal="right"/>
    </xf>
    <xf numFmtId="0" fontId="37" fillId="0" borderId="1" xfId="2" applyFont="1" applyFill="1" applyBorder="1" applyAlignment="1">
      <alignment horizontal="right"/>
    </xf>
    <xf numFmtId="0" fontId="51" fillId="0" borderId="0" xfId="95" applyFont="1" applyFill="1" applyAlignment="1">
      <alignment horizontal="right"/>
    </xf>
    <xf numFmtId="1" fontId="51" fillId="0" borderId="0" xfId="95" applyNumberFormat="1" applyFont="1" applyFill="1" applyAlignment="1">
      <alignment horizontal="right"/>
    </xf>
    <xf numFmtId="0" fontId="51" fillId="0" borderId="0" xfId="123" applyFont="1" applyFill="1" applyAlignment="1">
      <alignment horizontal="right"/>
    </xf>
    <xf numFmtId="1" fontId="51" fillId="0" borderId="0" xfId="123" applyNumberFormat="1" applyFont="1" applyFill="1" applyAlignment="1">
      <alignment horizontal="right"/>
    </xf>
    <xf numFmtId="0" fontId="51" fillId="0" borderId="1" xfId="123" applyFont="1" applyFill="1" applyBorder="1" applyAlignment="1">
      <alignment horizontal="right"/>
    </xf>
    <xf numFmtId="1" fontId="51" fillId="0" borderId="1" xfId="123" applyNumberFormat="1" applyFont="1" applyFill="1" applyBorder="1" applyAlignment="1">
      <alignment horizontal="right"/>
    </xf>
    <xf numFmtId="0" fontId="37" fillId="0" borderId="0" xfId="95" applyFont="1" applyFill="1" applyAlignment="1">
      <alignment horizontal="right" vertical="top"/>
    </xf>
    <xf numFmtId="0" fontId="51" fillId="0" borderId="1" xfId="95" applyFont="1" applyFill="1" applyBorder="1" applyAlignment="1">
      <alignment horizontal="right"/>
    </xf>
    <xf numFmtId="0" fontId="41" fillId="0" borderId="1" xfId="2" applyFont="1" applyFill="1" applyBorder="1" applyAlignment="1">
      <alignment horizontal="left"/>
    </xf>
    <xf numFmtId="0" fontId="54" fillId="0" borderId="0" xfId="51" applyFont="1" applyFill="1" applyAlignment="1">
      <alignment horizontal="right"/>
    </xf>
    <xf numFmtId="0" fontId="51" fillId="0" borderId="0" xfId="51" applyFont="1" applyFill="1" applyAlignment="1">
      <alignment horizontal="right"/>
    </xf>
    <xf numFmtId="0" fontId="37" fillId="0" borderId="0" xfId="0" applyFont="1" applyFill="1" applyAlignment="1">
      <alignment horizontal="right"/>
    </xf>
    <xf numFmtId="0" fontId="51" fillId="0" borderId="0" xfId="67" applyFont="1" applyFill="1" applyAlignment="1">
      <alignment horizontal="right"/>
    </xf>
    <xf numFmtId="0" fontId="51" fillId="0" borderId="0" xfId="67" applyFont="1" applyFill="1" applyBorder="1" applyAlignment="1">
      <alignment horizontal="right"/>
    </xf>
    <xf numFmtId="0" fontId="51" fillId="0" borderId="1" xfId="67" applyFont="1" applyFill="1" applyBorder="1" applyAlignment="1">
      <alignment horizontal="right"/>
    </xf>
    <xf numFmtId="0" fontId="51" fillId="0" borderId="2" xfId="67" applyFont="1" applyFill="1" applyBorder="1" applyAlignment="1">
      <alignment horizontal="right"/>
    </xf>
    <xf numFmtId="0" fontId="75" fillId="0" borderId="0" xfId="67" applyFont="1" applyFill="1" applyAlignment="1">
      <alignment horizontal="right"/>
    </xf>
    <xf numFmtId="165" fontId="37" fillId="0" borderId="1" xfId="0" applyNumberFormat="1" applyFont="1" applyBorder="1"/>
    <xf numFmtId="0" fontId="38" fillId="0" borderId="0" xfId="0" applyFont="1" applyFill="1" applyBorder="1" applyAlignment="1">
      <alignment horizontal="right"/>
    </xf>
    <xf numFmtId="0" fontId="38" fillId="0" borderId="0" xfId="0" applyFont="1" applyFill="1" applyAlignment="1">
      <alignment horizontal="left"/>
    </xf>
    <xf numFmtId="0" fontId="38" fillId="0" borderId="0" xfId="0" applyFont="1" applyFill="1" applyAlignment="1">
      <alignment horizontal="right"/>
    </xf>
    <xf numFmtId="3" fontId="37" fillId="0" borderId="0" xfId="2" applyNumberFormat="1" applyFont="1" applyFill="1"/>
    <xf numFmtId="0" fontId="37" fillId="0" borderId="1" xfId="0" applyFont="1" applyFill="1" applyBorder="1" applyAlignment="1"/>
    <xf numFmtId="3" fontId="38" fillId="0" borderId="0" xfId="2" applyNumberFormat="1" applyFont="1" applyFill="1"/>
    <xf numFmtId="0" fontId="37" fillId="0" borderId="0" xfId="151" applyFont="1" applyFill="1" applyBorder="1" applyAlignment="1">
      <alignment horizontal="right" wrapText="1"/>
    </xf>
    <xf numFmtId="0" fontId="46" fillId="0" borderId="0" xfId="151" applyFont="1" applyFill="1" applyBorder="1" applyAlignment="1">
      <alignment horizontal="right"/>
    </xf>
    <xf numFmtId="0" fontId="37" fillId="0" borderId="0" xfId="151" applyFont="1" applyFill="1" applyBorder="1" applyAlignment="1">
      <alignment horizontal="right"/>
    </xf>
    <xf numFmtId="0" fontId="38" fillId="0" borderId="0" xfId="151" applyFont="1" applyFill="1" applyBorder="1" applyAlignment="1">
      <alignment horizontal="right"/>
    </xf>
    <xf numFmtId="0" fontId="38" fillId="0" borderId="2" xfId="0" applyFont="1" applyBorder="1" applyAlignment="1"/>
    <xf numFmtId="0" fontId="37" fillId="0" borderId="0" xfId="0" applyFont="1" applyAlignment="1">
      <alignment wrapText="1"/>
    </xf>
    <xf numFmtId="166" fontId="56" fillId="0" borderId="0" xfId="0" applyNumberFormat="1" applyFont="1" applyFill="1" applyBorder="1" applyAlignment="1">
      <alignment horizontal="right"/>
    </xf>
    <xf numFmtId="0" fontId="42" fillId="0" borderId="0" xfId="0" applyFont="1" applyBorder="1" applyAlignment="1">
      <alignment vertical="top"/>
    </xf>
    <xf numFmtId="0" fontId="42" fillId="0" borderId="0" xfId="0" applyFont="1" applyAlignment="1">
      <alignment vertical="top"/>
    </xf>
    <xf numFmtId="165" fontId="37" fillId="0" borderId="0" xfId="0" applyNumberFormat="1" applyFont="1" applyFill="1"/>
    <xf numFmtId="0" fontId="37" fillId="0" borderId="0" xfId="0" applyFont="1" applyFill="1" applyBorder="1" applyAlignment="1">
      <alignment horizontal="right"/>
    </xf>
    <xf numFmtId="0" fontId="37" fillId="0" borderId="1" xfId="151" applyFont="1" applyFill="1" applyBorder="1" applyAlignment="1">
      <alignment horizontal="center"/>
    </xf>
    <xf numFmtId="0" fontId="37" fillId="0" borderId="1" xfId="151" applyFont="1" applyFill="1" applyBorder="1"/>
    <xf numFmtId="0" fontId="37" fillId="0" borderId="0" xfId="151" applyFont="1" applyFill="1"/>
    <xf numFmtId="0" fontId="37" fillId="0" borderId="0" xfId="1" applyNumberFormat="1" applyFont="1" applyAlignment="1">
      <alignment vertical="top"/>
    </xf>
    <xf numFmtId="0" fontId="37" fillId="0" borderId="0" xfId="1" applyNumberFormat="1" applyFont="1"/>
    <xf numFmtId="0" fontId="42" fillId="0" borderId="0" xfId="0" applyFont="1" applyFill="1" applyAlignment="1">
      <alignment wrapText="1"/>
    </xf>
    <xf numFmtId="0" fontId="39" fillId="0" borderId="0" xfId="0" applyFont="1" applyFill="1" applyBorder="1" applyAlignment="1">
      <alignment horizontal="right"/>
    </xf>
    <xf numFmtId="1" fontId="37" fillId="0" borderId="0" xfId="0" applyNumberFormat="1" applyFont="1" applyBorder="1" applyAlignment="1">
      <alignment horizontal="right"/>
    </xf>
    <xf numFmtId="0" fontId="39" fillId="0" borderId="1" xfId="0" applyFont="1" applyFill="1" applyBorder="1" applyAlignment="1">
      <alignment horizontal="right"/>
    </xf>
    <xf numFmtId="0" fontId="56" fillId="0" borderId="0" xfId="0" applyFont="1" applyFill="1" applyBorder="1" applyAlignment="1">
      <alignment horizontal="right"/>
    </xf>
    <xf numFmtId="0" fontId="75" fillId="0" borderId="1" xfId="67" applyFont="1" applyFill="1" applyBorder="1" applyAlignment="1">
      <alignment horizontal="right"/>
    </xf>
    <xf numFmtId="0" fontId="75" fillId="0" borderId="1" xfId="67" applyFont="1" applyBorder="1" applyAlignment="1">
      <alignment horizontal="right"/>
    </xf>
    <xf numFmtId="0" fontId="40" fillId="0" borderId="0" xfId="0" applyFont="1" applyFill="1" applyBorder="1" applyAlignment="1">
      <alignment horizontal="right"/>
    </xf>
    <xf numFmtId="0" fontId="40" fillId="0" borderId="0" xfId="2" applyFont="1" applyFill="1" applyBorder="1" applyAlignment="1">
      <alignment horizontal="right"/>
    </xf>
    <xf numFmtId="0" fontId="39" fillId="0" borderId="0" xfId="2" applyFont="1" applyFill="1" applyBorder="1" applyAlignment="1">
      <alignment horizontal="right"/>
    </xf>
    <xf numFmtId="1" fontId="51" fillId="0" borderId="0" xfId="137" applyNumberFormat="1" applyFont="1" applyAlignment="1">
      <alignment horizontal="right"/>
    </xf>
    <xf numFmtId="1" fontId="75" fillId="0" borderId="0" xfId="81" applyNumberFormat="1" applyFont="1" applyFill="1" applyAlignment="1">
      <alignment horizontal="right"/>
    </xf>
    <xf numFmtId="1" fontId="51" fillId="0" borderId="1" xfId="81" applyNumberFormat="1" applyFont="1" applyFill="1" applyBorder="1" applyAlignment="1">
      <alignment horizontal="right"/>
    </xf>
    <xf numFmtId="1" fontId="37" fillId="0" borderId="0" xfId="2" applyNumberFormat="1" applyFont="1" applyFill="1" applyBorder="1" applyAlignment="1">
      <alignment horizontal="right"/>
    </xf>
    <xf numFmtId="1" fontId="37" fillId="0" borderId="0" xfId="2" applyNumberFormat="1" applyFont="1" applyBorder="1" applyAlignment="1">
      <alignment horizontal="right"/>
    </xf>
    <xf numFmtId="1" fontId="51" fillId="0" borderId="0" xfId="81" applyNumberFormat="1" applyFont="1" applyFill="1" applyBorder="1" applyAlignment="1">
      <alignment horizontal="right"/>
    </xf>
    <xf numFmtId="0" fontId="51" fillId="0" borderId="0" xfId="81" applyFont="1" applyBorder="1" applyAlignment="1">
      <alignment horizontal="right"/>
    </xf>
    <xf numFmtId="1" fontId="51" fillId="0" borderId="0" xfId="81" applyNumberFormat="1" applyFont="1" applyBorder="1" applyAlignment="1">
      <alignment horizontal="right"/>
    </xf>
    <xf numFmtId="1" fontId="39" fillId="0" borderId="1" xfId="0" applyNumberFormat="1" applyFont="1" applyFill="1" applyBorder="1" applyAlignment="1">
      <alignment horizontal="right"/>
    </xf>
    <xf numFmtId="0" fontId="51" fillId="0" borderId="0" xfId="95" applyFont="1" applyFill="1" applyBorder="1" applyAlignment="1">
      <alignment horizontal="right"/>
    </xf>
    <xf numFmtId="1" fontId="51" fillId="0" borderId="0" xfId="95" applyNumberFormat="1" applyFont="1" applyFill="1" applyBorder="1" applyAlignment="1">
      <alignment horizontal="right"/>
    </xf>
    <xf numFmtId="1" fontId="51" fillId="0" borderId="0" xfId="95" applyNumberFormat="1" applyFont="1" applyBorder="1" applyAlignment="1">
      <alignment horizontal="right"/>
    </xf>
    <xf numFmtId="0" fontId="51" fillId="0" borderId="0" xfId="95" applyFont="1" applyBorder="1" applyAlignment="1">
      <alignment horizontal="right"/>
    </xf>
    <xf numFmtId="1" fontId="51" fillId="0" borderId="1" xfId="51" applyNumberFormat="1" applyFont="1" applyBorder="1" applyAlignment="1">
      <alignment horizontal="right"/>
    </xf>
    <xf numFmtId="0" fontId="37" fillId="0" borderId="1" xfId="95" applyFont="1" applyFill="1" applyBorder="1" applyAlignment="1">
      <alignment horizontal="right" vertical="top"/>
    </xf>
    <xf numFmtId="1" fontId="37" fillId="0" borderId="0" xfId="0" applyNumberFormat="1" applyFont="1" applyFill="1"/>
    <xf numFmtId="1" fontId="37" fillId="0" borderId="1" xfId="2" applyNumberFormat="1" applyFont="1" applyFill="1" applyBorder="1" applyAlignment="1">
      <alignment horizontal="right"/>
    </xf>
    <xf numFmtId="3" fontId="46" fillId="0" borderId="0" xfId="151" applyNumberFormat="1" applyFont="1" applyFill="1" applyBorder="1" applyAlignment="1">
      <alignment horizontal="left"/>
    </xf>
    <xf numFmtId="0" fontId="37" fillId="0" borderId="1" xfId="151" applyFont="1" applyFill="1" applyBorder="1" applyAlignment="1">
      <alignment horizontal="right" wrapText="1"/>
    </xf>
    <xf numFmtId="0" fontId="37" fillId="0" borderId="1" xfId="151" applyFont="1" applyFill="1" applyBorder="1" applyAlignment="1">
      <alignment horizontal="right"/>
    </xf>
    <xf numFmtId="0" fontId="38" fillId="0" borderId="1" xfId="151" applyFont="1" applyFill="1" applyBorder="1" applyAlignment="1">
      <alignment horizontal="right"/>
    </xf>
    <xf numFmtId="0" fontId="51" fillId="0" borderId="0" xfId="51" applyFont="1" applyFill="1" applyBorder="1" applyAlignment="1">
      <alignment horizontal="right"/>
    </xf>
    <xf numFmtId="0" fontId="53" fillId="0" borderId="0" xfId="2" applyFont="1" applyFill="1"/>
    <xf numFmtId="0" fontId="51" fillId="0" borderId="1" xfId="2" applyFont="1" applyFill="1" applyBorder="1" applyAlignment="1">
      <alignment horizontal="left"/>
    </xf>
    <xf numFmtId="0" fontId="55" fillId="0" borderId="0" xfId="2" applyFont="1" applyFill="1" applyBorder="1" applyAlignment="1">
      <alignment horizontal="left"/>
    </xf>
    <xf numFmtId="0" fontId="75" fillId="0" borderId="0" xfId="2" applyFont="1" applyFill="1" applyAlignment="1">
      <alignment horizontal="left"/>
    </xf>
    <xf numFmtId="0" fontId="55" fillId="0" borderId="1" xfId="2" applyFont="1" applyFill="1" applyBorder="1" applyAlignment="1">
      <alignment horizontal="left"/>
    </xf>
    <xf numFmtId="0" fontId="50" fillId="0" borderId="0" xfId="2" applyFont="1" applyFill="1" applyAlignment="1">
      <alignment horizontal="left"/>
    </xf>
    <xf numFmtId="0" fontId="51" fillId="0" borderId="0" xfId="400" applyFont="1" applyAlignment="1">
      <alignment horizontal="left"/>
    </xf>
    <xf numFmtId="0" fontId="51" fillId="0" borderId="0" xfId="400" applyNumberFormat="1" applyFont="1"/>
    <xf numFmtId="0" fontId="51" fillId="0" borderId="0" xfId="400" applyFont="1" applyFill="1" applyBorder="1" applyAlignment="1">
      <alignment horizontal="left"/>
    </xf>
    <xf numFmtId="0" fontId="51" fillId="0" borderId="0" xfId="400" applyNumberFormat="1" applyFont="1" applyFill="1" applyBorder="1"/>
    <xf numFmtId="3" fontId="51" fillId="0" borderId="0" xfId="400" applyNumberFormat="1" applyFont="1" applyFill="1" applyBorder="1"/>
    <xf numFmtId="3" fontId="37" fillId="0" borderId="0" xfId="151" applyNumberFormat="1" applyFont="1" applyFill="1" applyBorder="1"/>
    <xf numFmtId="0" fontId="51" fillId="0" borderId="1" xfId="400" applyFont="1" applyFill="1" applyBorder="1" applyAlignment="1">
      <alignment horizontal="left"/>
    </xf>
    <xf numFmtId="3" fontId="51" fillId="0" borderId="1" xfId="400" applyNumberFormat="1" applyFont="1" applyFill="1" applyBorder="1"/>
    <xf numFmtId="0" fontId="37" fillId="0" borderId="0" xfId="151" applyFont="1" applyFill="1" applyBorder="1" applyAlignment="1">
      <alignment horizontal="center"/>
    </xf>
    <xf numFmtId="3" fontId="37" fillId="0" borderId="0" xfId="151" applyNumberFormat="1" applyFont="1" applyBorder="1"/>
    <xf numFmtId="0" fontId="37" fillId="0" borderId="2" xfId="2" applyFont="1" applyFill="1" applyBorder="1" applyAlignment="1">
      <alignment horizontal="right"/>
    </xf>
    <xf numFmtId="0" fontId="38" fillId="0" borderId="0" xfId="0" applyFont="1" applyBorder="1" applyAlignment="1">
      <alignment horizontal="right"/>
    </xf>
    <xf numFmtId="0" fontId="54" fillId="0" borderId="0" xfId="67" applyFont="1" applyFill="1" applyBorder="1" applyAlignment="1">
      <alignment horizontal="right"/>
    </xf>
    <xf numFmtId="0" fontId="54" fillId="0" borderId="0" xfId="67" applyFont="1" applyBorder="1" applyAlignment="1">
      <alignment horizontal="right"/>
    </xf>
    <xf numFmtId="0" fontId="51" fillId="0" borderId="0" xfId="51" applyFont="1" applyBorder="1" applyAlignment="1">
      <alignment horizontal="right"/>
    </xf>
    <xf numFmtId="165" fontId="37" fillId="0" borderId="1" xfId="151" applyNumberFormat="1" applyFont="1" applyBorder="1"/>
    <xf numFmtId="0" fontId="37" fillId="0" borderId="0" xfId="7" applyFont="1" applyFill="1"/>
    <xf numFmtId="3" fontId="37" fillId="0" borderId="0" xfId="7" applyNumberFormat="1" applyFont="1" applyFill="1" applyBorder="1" applyAlignment="1">
      <alignment horizontal="right"/>
    </xf>
    <xf numFmtId="0" fontId="36" fillId="0" borderId="0" xfId="7" applyFont="1" applyFill="1"/>
    <xf numFmtId="0" fontId="37" fillId="0" borderId="2" xfId="0" applyFont="1" applyFill="1" applyBorder="1" applyAlignment="1">
      <alignment wrapText="1"/>
    </xf>
    <xf numFmtId="0" fontId="38" fillId="0" borderId="2" xfId="0" applyFont="1" applyFill="1" applyBorder="1" applyAlignment="1">
      <alignment horizontal="right" wrapText="1"/>
    </xf>
    <xf numFmtId="0" fontId="38" fillId="0" borderId="1" xfId="0" applyFont="1" applyFill="1" applyBorder="1" applyAlignment="1">
      <alignment horizontal="right"/>
    </xf>
    <xf numFmtId="0" fontId="42" fillId="0" borderId="0" xfId="0" applyFont="1" applyFill="1" applyAlignment="1">
      <alignment horizontal="right"/>
    </xf>
    <xf numFmtId="1" fontId="56" fillId="0" borderId="0" xfId="2" applyNumberFormat="1" applyFont="1" applyFill="1" applyBorder="1" applyAlignment="1">
      <alignment horizontal="right"/>
    </xf>
    <xf numFmtId="0" fontId="56" fillId="0" borderId="0" xfId="2" applyFont="1" applyFill="1" applyBorder="1" applyAlignment="1">
      <alignment horizontal="right"/>
    </xf>
    <xf numFmtId="0" fontId="75" fillId="0" borderId="0" xfId="137" applyFont="1" applyAlignment="1">
      <alignment horizontal="right"/>
    </xf>
    <xf numFmtId="1" fontId="56" fillId="0" borderId="0" xfId="0" applyNumberFormat="1" applyFont="1" applyFill="1" applyBorder="1" applyAlignment="1">
      <alignment horizontal="right"/>
    </xf>
    <xf numFmtId="0" fontId="75" fillId="0" borderId="0" xfId="95" applyFont="1" applyFill="1" applyAlignment="1">
      <alignment horizontal="right"/>
    </xf>
    <xf numFmtId="0" fontId="75" fillId="0" borderId="0" xfId="95" applyFont="1" applyAlignment="1">
      <alignment horizontal="right"/>
    </xf>
    <xf numFmtId="1" fontId="75" fillId="0" borderId="0" xfId="95" applyNumberFormat="1" applyFont="1" applyAlignment="1">
      <alignment horizontal="right"/>
    </xf>
    <xf numFmtId="3" fontId="37" fillId="0" borderId="1" xfId="151" applyNumberFormat="1" applyFont="1" applyFill="1" applyBorder="1"/>
    <xf numFmtId="0" fontId="37" fillId="0" borderId="0" xfId="81" applyFont="1" applyFill="1" applyBorder="1" applyAlignment="1">
      <alignment horizontal="right" vertical="top"/>
    </xf>
    <xf numFmtId="0" fontId="38" fillId="0" borderId="0" xfId="151" applyFont="1" applyFill="1" applyBorder="1"/>
    <xf numFmtId="0" fontId="41" fillId="0" borderId="0" xfId="151" applyFont="1" applyFill="1"/>
    <xf numFmtId="0" fontId="38" fillId="0" borderId="0" xfId="151" applyFont="1" applyFill="1"/>
    <xf numFmtId="0" fontId="38" fillId="0" borderId="1" xfId="151" applyFont="1" applyFill="1" applyBorder="1"/>
    <xf numFmtId="0" fontId="38" fillId="0" borderId="0" xfId="151" applyFont="1" applyFill="1" applyAlignment="1"/>
    <xf numFmtId="0" fontId="38" fillId="0" borderId="2" xfId="151" applyFont="1" applyFill="1" applyBorder="1" applyAlignment="1">
      <alignment horizontal="left"/>
    </xf>
    <xf numFmtId="0" fontId="41" fillId="0" borderId="0" xfId="151" applyFont="1" applyFill="1" applyAlignment="1"/>
    <xf numFmtId="0" fontId="41" fillId="0" borderId="1" xfId="151" applyFont="1" applyFill="1" applyBorder="1" applyAlignment="1">
      <alignment horizontal="left"/>
    </xf>
    <xf numFmtId="0" fontId="38" fillId="0" borderId="1" xfId="151" applyFont="1" applyFill="1" applyBorder="1" applyAlignment="1">
      <alignment horizontal="left"/>
    </xf>
    <xf numFmtId="0" fontId="38" fillId="0" borderId="0" xfId="151" applyFont="1" applyFill="1" applyAlignment="1">
      <alignment horizontal="left"/>
    </xf>
    <xf numFmtId="0" fontId="38" fillId="0" borderId="0" xfId="151" applyFont="1" applyFill="1" applyAlignment="1">
      <alignment horizontal="right"/>
    </xf>
    <xf numFmtId="0" fontId="41" fillId="0" borderId="1" xfId="151" applyFont="1" applyFill="1" applyBorder="1"/>
    <xf numFmtId="0" fontId="41" fillId="0" borderId="1" xfId="151" applyFont="1" applyFill="1" applyBorder="1" applyAlignment="1">
      <alignment horizontal="right"/>
    </xf>
    <xf numFmtId="3" fontId="40" fillId="0" borderId="0" xfId="151" applyNumberFormat="1" applyFont="1" applyFill="1" applyBorder="1" applyAlignment="1">
      <alignment horizontal="right"/>
    </xf>
    <xf numFmtId="3" fontId="38" fillId="0" borderId="0" xfId="151" applyNumberFormat="1" applyFont="1" applyFill="1" applyAlignment="1">
      <alignment horizontal="right"/>
    </xf>
    <xf numFmtId="3" fontId="39" fillId="0" borderId="0" xfId="151" applyNumberFormat="1" applyFont="1" applyFill="1" applyBorder="1" applyAlignment="1">
      <alignment horizontal="right"/>
    </xf>
    <xf numFmtId="3" fontId="37" fillId="0" borderId="1" xfId="151" applyNumberFormat="1" applyFont="1" applyFill="1" applyBorder="1" applyAlignment="1">
      <alignment horizontal="right"/>
    </xf>
    <xf numFmtId="3" fontId="37" fillId="0" borderId="0" xfId="151" applyNumberFormat="1" applyFont="1" applyFill="1" applyBorder="1" applyAlignment="1">
      <alignment horizontal="right"/>
    </xf>
    <xf numFmtId="0" fontId="42" fillId="0" borderId="0" xfId="151" applyFont="1" applyFill="1"/>
    <xf numFmtId="3" fontId="36" fillId="0" borderId="0" xfId="151" applyNumberFormat="1" applyFill="1"/>
    <xf numFmtId="0" fontId="38" fillId="0" borderId="2" xfId="151" applyFont="1" applyBorder="1" applyAlignment="1">
      <alignment horizontal="left" wrapText="1"/>
    </xf>
    <xf numFmtId="0" fontId="41" fillId="0" borderId="1" xfId="151" applyFont="1" applyBorder="1" applyAlignment="1">
      <alignment horizontal="left" wrapText="1"/>
    </xf>
    <xf numFmtId="0" fontId="37" fillId="0" borderId="0" xfId="151" applyFont="1" applyAlignment="1">
      <alignment horizontal="left" wrapText="1"/>
    </xf>
    <xf numFmtId="0" fontId="37" fillId="0" borderId="0" xfId="151" applyFont="1" applyAlignment="1">
      <alignment horizontal="left"/>
    </xf>
    <xf numFmtId="3" fontId="37" fillId="0" borderId="0" xfId="151" applyNumberFormat="1" applyFont="1" applyAlignment="1">
      <alignment horizontal="left"/>
    </xf>
    <xf numFmtId="0" fontId="37" fillId="0" borderId="0" xfId="151" applyFont="1" applyBorder="1" applyAlignment="1">
      <alignment horizontal="left"/>
    </xf>
    <xf numFmtId="0" fontId="37" fillId="0" borderId="0" xfId="151" applyFont="1" applyFill="1" applyBorder="1" applyAlignment="1">
      <alignment horizontal="left"/>
    </xf>
    <xf numFmtId="0" fontId="42" fillId="0" borderId="0" xfId="151" applyFont="1" applyAlignment="1">
      <alignment horizontal="left"/>
    </xf>
    <xf numFmtId="0" fontId="37" fillId="0" borderId="0" xfId="151" applyFont="1" applyFill="1" applyBorder="1" applyAlignment="1">
      <alignment horizontal="left" wrapText="1"/>
    </xf>
    <xf numFmtId="3" fontId="46" fillId="0" borderId="1" xfId="151" applyNumberFormat="1" applyFont="1" applyFill="1" applyBorder="1" applyAlignment="1">
      <alignment horizontal="left"/>
    </xf>
    <xf numFmtId="3" fontId="42" fillId="0" borderId="0" xfId="0" applyNumberFormat="1" applyFont="1" applyFill="1" applyAlignment="1">
      <alignment horizontal="right"/>
    </xf>
    <xf numFmtId="0" fontId="41" fillId="0" borderId="0" xfId="0" applyFont="1" applyFill="1" applyBorder="1"/>
    <xf numFmtId="0" fontId="41" fillId="0" borderId="1" xfId="0" applyFont="1" applyFill="1" applyBorder="1" applyAlignment="1">
      <alignment horizontal="left"/>
    </xf>
    <xf numFmtId="0" fontId="41" fillId="0" borderId="0" xfId="0" applyFont="1" applyAlignment="1">
      <alignment horizontal="right"/>
    </xf>
    <xf numFmtId="0" fontId="41" fillId="0" borderId="0" xfId="0" applyFont="1" applyBorder="1" applyAlignment="1">
      <alignment horizontal="right"/>
    </xf>
    <xf numFmtId="3" fontId="53" fillId="0" borderId="0" xfId="0" applyNumberFormat="1" applyFont="1" applyAlignment="1">
      <alignment horizontal="right"/>
    </xf>
    <xf numFmtId="3" fontId="0" fillId="0" borderId="0" xfId="0" applyNumberFormat="1" applyFill="1"/>
    <xf numFmtId="0" fontId="53" fillId="0" borderId="0" xfId="0" applyFont="1" applyFill="1"/>
    <xf numFmtId="0" fontId="53" fillId="0" borderId="0" xfId="0" applyFont="1"/>
    <xf numFmtId="3" fontId="52" fillId="0" borderId="0" xfId="0" applyNumberFormat="1" applyFont="1" applyFill="1"/>
    <xf numFmtId="3" fontId="37" fillId="0" borderId="1" xfId="0" applyNumberFormat="1" applyFont="1" applyFill="1" applyBorder="1" applyAlignment="1"/>
    <xf numFmtId="0" fontId="38" fillId="0" borderId="0" xfId="2" applyFont="1" applyFill="1" applyBorder="1"/>
    <xf numFmtId="0" fontId="37" fillId="0" borderId="1" xfId="2" applyFont="1" applyFill="1" applyBorder="1"/>
    <xf numFmtId="0" fontId="36" fillId="0" borderId="0" xfId="2" applyFill="1"/>
    <xf numFmtId="0" fontId="52" fillId="0" borderId="0" xfId="2" applyFont="1" applyFill="1"/>
    <xf numFmtId="3" fontId="52" fillId="0" borderId="0" xfId="2" applyNumberFormat="1" applyFont="1" applyFill="1" applyAlignment="1">
      <alignment horizontal="right"/>
    </xf>
    <xf numFmtId="3" fontId="53" fillId="0" borderId="0" xfId="2" applyNumberFormat="1" applyFont="1" applyFill="1" applyBorder="1" applyAlignment="1">
      <alignment horizontal="right"/>
    </xf>
    <xf numFmtId="3" fontId="52" fillId="0" borderId="0" xfId="2" applyNumberFormat="1" applyFont="1" applyFill="1" applyBorder="1" applyAlignment="1">
      <alignment horizontal="right"/>
    </xf>
    <xf numFmtId="3" fontId="52" fillId="0" borderId="0" xfId="2" applyNumberFormat="1" applyFont="1" applyFill="1"/>
    <xf numFmtId="0" fontId="41" fillId="0" borderId="0" xfId="0" applyFont="1" applyFill="1" applyAlignment="1"/>
    <xf numFmtId="0" fontId="38" fillId="0" borderId="1" xfId="0" applyFont="1" applyFill="1" applyBorder="1" applyAlignment="1"/>
    <xf numFmtId="0" fontId="41" fillId="0" borderId="1" xfId="0" applyFont="1" applyFill="1" applyBorder="1" applyAlignment="1"/>
    <xf numFmtId="0" fontId="42" fillId="0" borderId="1" xfId="0" applyFont="1" applyFill="1" applyBorder="1" applyAlignment="1"/>
    <xf numFmtId="0" fontId="38" fillId="0" borderId="0" xfId="0" applyFont="1" applyFill="1" applyAlignment="1">
      <alignment vertical="top"/>
    </xf>
    <xf numFmtId="0" fontId="37" fillId="0" borderId="0" xfId="0" applyFont="1" applyFill="1" applyAlignment="1">
      <alignment vertical="top"/>
    </xf>
    <xf numFmtId="0" fontId="37" fillId="0" borderId="0" xfId="0" applyFont="1" applyFill="1" applyBorder="1" applyAlignment="1">
      <alignment vertical="top"/>
    </xf>
    <xf numFmtId="3" fontId="37" fillId="0" borderId="0" xfId="0" applyNumberFormat="1" applyFont="1" applyFill="1" applyBorder="1" applyAlignment="1">
      <alignment vertical="top"/>
    </xf>
    <xf numFmtId="0" fontId="37" fillId="0" borderId="0" xfId="0" applyFont="1" applyFill="1" applyAlignment="1">
      <alignment horizontal="center" vertical="top"/>
    </xf>
    <xf numFmtId="3" fontId="37" fillId="0" borderId="0" xfId="0" applyNumberFormat="1" applyFont="1" applyFill="1" applyAlignment="1">
      <alignment vertical="top"/>
    </xf>
    <xf numFmtId="49" fontId="37" fillId="0" borderId="0" xfId="0" applyNumberFormat="1" applyFont="1" applyFill="1" applyAlignment="1">
      <alignment horizontal="center" vertical="top"/>
    </xf>
    <xf numFmtId="0" fontId="37" fillId="0" borderId="0" xfId="0" applyFont="1" applyFill="1" applyAlignment="1">
      <alignment horizontal="right" vertical="top"/>
    </xf>
    <xf numFmtId="3" fontId="37" fillId="0" borderId="0" xfId="1" applyNumberFormat="1" applyFont="1" applyFill="1" applyBorder="1" applyAlignment="1"/>
    <xf numFmtId="0" fontId="39" fillId="0" borderId="0" xfId="0" applyFont="1" applyFill="1" applyAlignment="1">
      <alignment horizontal="center" vertical="top"/>
    </xf>
    <xf numFmtId="3" fontId="39" fillId="0" borderId="0" xfId="0" applyNumberFormat="1" applyFont="1" applyFill="1" applyAlignment="1">
      <alignment vertical="top"/>
    </xf>
    <xf numFmtId="0" fontId="39" fillId="0" borderId="0" xfId="0" applyFont="1" applyFill="1" applyAlignment="1">
      <alignment vertical="top"/>
    </xf>
    <xf numFmtId="3" fontId="37" fillId="0" borderId="0" xfId="0" applyNumberFormat="1" applyFont="1" applyFill="1" applyAlignment="1"/>
    <xf numFmtId="3" fontId="37" fillId="0" borderId="0" xfId="1" applyNumberFormat="1" applyFont="1" applyFill="1" applyAlignment="1"/>
    <xf numFmtId="3" fontId="42" fillId="0" borderId="0" xfId="7" applyNumberFormat="1" applyFont="1" applyFill="1" applyBorder="1" applyAlignment="1">
      <alignment horizontal="right"/>
    </xf>
    <xf numFmtId="0" fontId="52" fillId="0" borderId="0" xfId="7" applyFont="1" applyFill="1"/>
    <xf numFmtId="0" fontId="52" fillId="0" borderId="0" xfId="7" applyFont="1"/>
    <xf numFmtId="0" fontId="37" fillId="0" borderId="1" xfId="7" applyFont="1" applyFill="1" applyBorder="1"/>
    <xf numFmtId="0" fontId="37" fillId="0" borderId="0" xfId="7" applyFont="1" applyFill="1" applyBorder="1" applyAlignment="1">
      <alignment horizontal="left"/>
    </xf>
    <xf numFmtId="0" fontId="37" fillId="0" borderId="0" xfId="7" applyFont="1" applyFill="1" applyBorder="1"/>
    <xf numFmtId="0" fontId="38" fillId="0" borderId="0" xfId="7" applyFont="1" applyFill="1" applyBorder="1"/>
    <xf numFmtId="0" fontId="37" fillId="0" borderId="0" xfId="0" applyFont="1" applyFill="1" applyAlignment="1">
      <alignment wrapText="1"/>
    </xf>
    <xf numFmtId="0" fontId="37" fillId="0" borderId="0" xfId="0" applyFont="1" applyFill="1" applyAlignment="1">
      <alignment wrapText="1"/>
    </xf>
    <xf numFmtId="3" fontId="53" fillId="0" borderId="0" xfId="7" applyNumberFormat="1" applyFont="1" applyFill="1" applyBorder="1" applyAlignment="1">
      <alignment horizontal="right"/>
    </xf>
    <xf numFmtId="3" fontId="37" fillId="0" borderId="2" xfId="151" applyNumberFormat="1" applyFont="1" applyFill="1" applyBorder="1" applyAlignment="1">
      <alignment horizontal="right"/>
    </xf>
    <xf numFmtId="3" fontId="56" fillId="0" borderId="0" xfId="151" applyNumberFormat="1" applyFont="1" applyFill="1" applyBorder="1" applyAlignment="1">
      <alignment horizontal="right"/>
    </xf>
    <xf numFmtId="3" fontId="38" fillId="0" borderId="0" xfId="151" applyNumberFormat="1" applyFont="1"/>
    <xf numFmtId="3" fontId="38" fillId="0" borderId="0" xfId="151" applyNumberFormat="1" applyFont="1" applyFill="1"/>
    <xf numFmtId="3" fontId="37" fillId="0" borderId="0" xfId="151" applyNumberFormat="1" applyFont="1" applyFill="1"/>
    <xf numFmtId="0" fontId="94" fillId="0" borderId="0" xfId="385" applyFont="1" applyFill="1" applyProtection="1"/>
    <xf numFmtId="3" fontId="42" fillId="0" borderId="0" xfId="151" applyNumberFormat="1" applyFont="1"/>
    <xf numFmtId="0" fontId="37" fillId="0" borderId="1" xfId="151" applyFont="1" applyBorder="1"/>
    <xf numFmtId="3" fontId="94" fillId="0" borderId="0" xfId="385" applyNumberFormat="1" applyFont="1" applyFill="1" applyProtection="1"/>
    <xf numFmtId="3" fontId="37" fillId="0" borderId="1" xfId="151" applyNumberFormat="1" applyFont="1" applyBorder="1"/>
    <xf numFmtId="3" fontId="38" fillId="0" borderId="1" xfId="0" applyNumberFormat="1" applyFont="1" applyBorder="1"/>
    <xf numFmtId="3" fontId="41" fillId="0" borderId="1" xfId="0" applyNumberFormat="1" applyFont="1" applyBorder="1"/>
    <xf numFmtId="3" fontId="41" fillId="0" borderId="0" xfId="0" applyNumberFormat="1" applyFont="1"/>
    <xf numFmtId="3" fontId="38" fillId="0" borderId="1" xfId="0" applyNumberFormat="1" applyFont="1" applyBorder="1" applyAlignment="1">
      <alignment horizontal="right"/>
    </xf>
    <xf numFmtId="3" fontId="41" fillId="0" borderId="1" xfId="0" applyNumberFormat="1" applyFont="1" applyBorder="1" applyAlignment="1">
      <alignment horizontal="right"/>
    </xf>
    <xf numFmtId="3" fontId="41" fillId="0" borderId="0" xfId="0" applyNumberFormat="1" applyFont="1" applyAlignment="1">
      <alignment horizontal="right"/>
    </xf>
    <xf numFmtId="3" fontId="37" fillId="0" borderId="0" xfId="1" applyNumberFormat="1" applyFont="1" applyAlignment="1">
      <alignment horizontal="right" vertical="top"/>
    </xf>
    <xf numFmtId="3" fontId="37" fillId="0" borderId="0" xfId="1" applyNumberFormat="1" applyFont="1" applyAlignment="1">
      <alignment horizontal="right"/>
    </xf>
    <xf numFmtId="3" fontId="46" fillId="0" borderId="0" xfId="151" applyNumberFormat="1" applyFont="1" applyFill="1" applyBorder="1" applyAlignment="1">
      <alignment horizontal="right"/>
    </xf>
    <xf numFmtId="3" fontId="38" fillId="0" borderId="0" xfId="0" applyNumberFormat="1" applyFont="1" applyBorder="1"/>
    <xf numFmtId="0" fontId="37" fillId="0" borderId="0" xfId="0" applyNumberFormat="1" applyFont="1" applyFill="1"/>
    <xf numFmtId="1" fontId="37" fillId="0" borderId="0" xfId="0" applyNumberFormat="1" applyFont="1" applyFill="1" applyAlignment="1"/>
    <xf numFmtId="0" fontId="53" fillId="0" borderId="0" xfId="2" applyFont="1" applyBorder="1"/>
    <xf numFmtId="3" fontId="52" fillId="0" borderId="0" xfId="0" applyNumberFormat="1" applyFont="1" applyFill="1" applyBorder="1"/>
    <xf numFmtId="0" fontId="58" fillId="0" borderId="0" xfId="7" applyFont="1" applyFill="1"/>
    <xf numFmtId="3" fontId="38" fillId="0" borderId="0" xfId="7" applyNumberFormat="1" applyFont="1" applyFill="1" applyBorder="1"/>
    <xf numFmtId="0" fontId="38" fillId="0" borderId="0" xfId="7" applyFont="1" applyFill="1" applyAlignment="1">
      <alignment horizontal="right"/>
    </xf>
    <xf numFmtId="14" fontId="38" fillId="0" borderId="0" xfId="7" applyNumberFormat="1" applyFont="1" applyFill="1" applyAlignment="1">
      <alignment horizontal="right"/>
    </xf>
    <xf numFmtId="0" fontId="38" fillId="0" borderId="0" xfId="7" applyFont="1" applyFill="1" applyBorder="1" applyAlignment="1">
      <alignment horizontal="right"/>
    </xf>
    <xf numFmtId="0" fontId="41" fillId="0" borderId="0" xfId="7" applyFont="1" applyFill="1"/>
    <xf numFmtId="0" fontId="41" fillId="0" borderId="0" xfId="7" applyFont="1" applyFill="1" applyAlignment="1">
      <alignment horizontal="right"/>
    </xf>
    <xf numFmtId="0" fontId="38" fillId="0" borderId="1" xfId="7" applyFont="1" applyFill="1" applyBorder="1"/>
    <xf numFmtId="0" fontId="38" fillId="0" borderId="1" xfId="7" applyFont="1" applyFill="1" applyBorder="1" applyAlignment="1">
      <alignment horizontal="right"/>
    </xf>
    <xf numFmtId="0" fontId="38" fillId="0" borderId="0" xfId="7" applyFont="1" applyFill="1" applyAlignment="1"/>
    <xf numFmtId="0" fontId="38" fillId="0" borderId="2" xfId="7" applyFont="1" applyFill="1" applyBorder="1" applyAlignment="1">
      <alignment horizontal="left"/>
    </xf>
    <xf numFmtId="0" fontId="38" fillId="0" borderId="2" xfId="7" applyFont="1" applyFill="1" applyBorder="1" applyAlignment="1">
      <alignment horizontal="right"/>
    </xf>
    <xf numFmtId="0" fontId="41" fillId="0" borderId="1" xfId="7" applyFont="1" applyFill="1" applyBorder="1" applyAlignment="1"/>
    <xf numFmtId="0" fontId="41" fillId="0" borderId="1" xfId="7" applyFont="1" applyFill="1" applyBorder="1" applyAlignment="1">
      <alignment horizontal="left"/>
    </xf>
    <xf numFmtId="0" fontId="41" fillId="0" borderId="1" xfId="7" applyFont="1" applyFill="1" applyBorder="1" applyAlignment="1">
      <alignment horizontal="right"/>
    </xf>
    <xf numFmtId="0" fontId="38" fillId="0" borderId="0" xfId="7" applyFont="1" applyFill="1" applyAlignment="1">
      <alignment horizontal="left"/>
    </xf>
    <xf numFmtId="0" fontId="41" fillId="0" borderId="1" xfId="7" applyFont="1" applyFill="1" applyBorder="1"/>
    <xf numFmtId="3" fontId="53" fillId="0" borderId="0" xfId="7" applyNumberFormat="1" applyFont="1" applyFill="1" applyAlignment="1">
      <alignment horizontal="right"/>
    </xf>
    <xf numFmtId="3" fontId="38" fillId="0" borderId="0" xfId="7" applyNumberFormat="1" applyFont="1" applyFill="1" applyBorder="1" applyAlignment="1">
      <alignment horizontal="right"/>
    </xf>
    <xf numFmtId="0" fontId="36" fillId="0" borderId="0" xfId="7" applyFill="1"/>
    <xf numFmtId="0" fontId="36" fillId="0" borderId="0" xfId="7" applyFill="1" applyBorder="1"/>
    <xf numFmtId="3" fontId="36" fillId="0" borderId="0" xfId="7" applyNumberFormat="1" applyFill="1" applyBorder="1"/>
    <xf numFmtId="3" fontId="36" fillId="0" borderId="0" xfId="7" applyNumberFormat="1" applyFill="1" applyBorder="1" applyAlignment="1">
      <alignment horizontal="right"/>
    </xf>
    <xf numFmtId="0" fontId="36" fillId="0" borderId="0" xfId="7" applyFill="1" applyBorder="1" applyAlignment="1">
      <alignment horizontal="right"/>
    </xf>
    <xf numFmtId="0" fontId="36" fillId="0" borderId="0" xfId="7" applyFill="1" applyAlignment="1">
      <alignment horizontal="right"/>
    </xf>
    <xf numFmtId="3" fontId="38" fillId="0" borderId="0" xfId="151" applyNumberFormat="1" applyFont="1" applyFill="1" applyBorder="1" applyAlignment="1">
      <alignment horizontal="right"/>
    </xf>
    <xf numFmtId="0" fontId="37" fillId="0" borderId="0" xfId="151" applyFont="1" applyFill="1" applyAlignment="1">
      <alignment horizontal="right"/>
    </xf>
    <xf numFmtId="166" fontId="39" fillId="0" borderId="0" xfId="151" applyNumberFormat="1" applyFont="1" applyFill="1" applyBorder="1" applyAlignment="1">
      <alignment horizontal="right"/>
    </xf>
    <xf numFmtId="166" fontId="39" fillId="0" borderId="1" xfId="151" applyNumberFormat="1" applyFont="1" applyFill="1" applyBorder="1" applyAlignment="1">
      <alignment horizontal="right"/>
    </xf>
    <xf numFmtId="0" fontId="37" fillId="0" borderId="2" xfId="151" applyFont="1" applyFill="1" applyBorder="1" applyAlignment="1">
      <alignment horizontal="right"/>
    </xf>
    <xf numFmtId="166" fontId="39" fillId="0" borderId="2" xfId="151" applyNumberFormat="1" applyFont="1" applyFill="1" applyBorder="1" applyAlignment="1">
      <alignment horizontal="right"/>
    </xf>
    <xf numFmtId="165" fontId="37" fillId="0" borderId="0" xfId="151" applyNumberFormat="1" applyFont="1" applyFill="1" applyAlignment="1">
      <alignment horizontal="right"/>
    </xf>
    <xf numFmtId="3" fontId="38" fillId="0" borderId="1" xfId="151" applyNumberFormat="1" applyFont="1" applyFill="1" applyBorder="1"/>
    <xf numFmtId="0" fontId="37" fillId="0" borderId="0" xfId="151" applyFont="1" applyFill="1" applyAlignment="1">
      <alignment wrapText="1"/>
    </xf>
    <xf numFmtId="3" fontId="51" fillId="0" borderId="0" xfId="528" applyNumberFormat="1" applyFont="1" applyFill="1"/>
    <xf numFmtId="0" fontId="41" fillId="0" borderId="1" xfId="151" applyFont="1" applyFill="1" applyBorder="1" applyAlignment="1">
      <alignment horizontal="right" wrapText="1"/>
    </xf>
    <xf numFmtId="0" fontId="38" fillId="0" borderId="12" xfId="151" applyFont="1" applyFill="1" applyBorder="1" applyAlignment="1">
      <alignment horizontal="right" wrapText="1"/>
    </xf>
    <xf numFmtId="0" fontId="37" fillId="0" borderId="12" xfId="151" applyFont="1" applyFill="1" applyBorder="1"/>
    <xf numFmtId="0" fontId="38" fillId="0" borderId="12" xfId="151" applyFont="1" applyFill="1" applyBorder="1"/>
    <xf numFmtId="0" fontId="38" fillId="0" borderId="2" xfId="151" applyFont="1" applyFill="1" applyBorder="1"/>
    <xf numFmtId="0" fontId="95" fillId="0" borderId="0" xfId="151" applyFont="1"/>
    <xf numFmtId="0" fontId="96" fillId="0" borderId="0" xfId="151" applyFont="1"/>
    <xf numFmtId="0" fontId="95" fillId="2" borderId="0" xfId="9" applyFont="1" applyFill="1"/>
    <xf numFmtId="0" fontId="52" fillId="0" borderId="0" xfId="0" applyFont="1" applyFill="1"/>
    <xf numFmtId="1" fontId="53" fillId="0" borderId="0" xfId="0" applyNumberFormat="1" applyFont="1" applyFill="1" applyBorder="1"/>
    <xf numFmtId="0" fontId="53" fillId="0" borderId="0" xfId="0" applyFont="1" applyBorder="1" applyAlignment="1"/>
    <xf numFmtId="0" fontId="52" fillId="0" borderId="0" xfId="0" applyFont="1" applyAlignment="1"/>
    <xf numFmtId="0" fontId="53" fillId="0" borderId="0" xfId="0" applyFont="1" applyAlignment="1"/>
    <xf numFmtId="0" fontId="52" fillId="0" borderId="0" xfId="0" applyFont="1" applyFill="1" applyAlignment="1"/>
    <xf numFmtId="0" fontId="53" fillId="0" borderId="0" xfId="0" applyFont="1" applyFill="1" applyAlignment="1"/>
    <xf numFmtId="3" fontId="53" fillId="0" borderId="0" xfId="0" applyNumberFormat="1" applyFont="1" applyFill="1" applyAlignment="1"/>
    <xf numFmtId="0" fontId="52" fillId="0" borderId="0" xfId="2" applyFont="1" applyAlignment="1"/>
    <xf numFmtId="1" fontId="37" fillId="0" borderId="0" xfId="0" applyNumberFormat="1" applyFont="1" applyAlignment="1"/>
    <xf numFmtId="0" fontId="95" fillId="0" borderId="0" xfId="2" applyFont="1" applyFill="1"/>
    <xf numFmtId="3" fontId="53" fillId="0" borderId="0" xfId="2" applyNumberFormat="1" applyFont="1" applyFill="1"/>
    <xf numFmtId="166" fontId="37" fillId="0" borderId="0" xfId="0" applyNumberFormat="1" applyFont="1"/>
    <xf numFmtId="0" fontId="93" fillId="0" borderId="0" xfId="0" applyFont="1"/>
    <xf numFmtId="0" fontId="93" fillId="0" borderId="0" xfId="0" applyFont="1" applyFill="1"/>
    <xf numFmtId="0" fontId="52" fillId="0" borderId="0" xfId="151" applyFont="1"/>
    <xf numFmtId="0" fontId="53" fillId="0" borderId="0" xfId="151" applyFont="1" applyFill="1"/>
    <xf numFmtId="0" fontId="42" fillId="0" borderId="0" xfId="2" applyFont="1" applyAlignment="1">
      <alignment horizontal="right"/>
    </xf>
    <xf numFmtId="0" fontId="51" fillId="0" borderId="0" xfId="529" applyFont="1" applyFill="1" applyAlignment="1">
      <alignment horizontal="right"/>
    </xf>
    <xf numFmtId="0" fontId="51" fillId="0" borderId="0" xfId="529" applyFont="1" applyAlignment="1">
      <alignment horizontal="right"/>
    </xf>
    <xf numFmtId="0" fontId="42" fillId="0" borderId="0" xfId="2" applyFont="1" applyFill="1" applyAlignment="1">
      <alignment horizontal="right"/>
    </xf>
    <xf numFmtId="0" fontId="82" fillId="2" borderId="0" xfId="6" applyFont="1" applyFill="1" applyBorder="1" applyAlignment="1" applyProtection="1"/>
    <xf numFmtId="0" fontId="54" fillId="0" borderId="0" xfId="2" applyFont="1" applyFill="1" applyAlignment="1"/>
    <xf numFmtId="0" fontId="51" fillId="0" borderId="1" xfId="2" applyFont="1" applyFill="1" applyBorder="1" applyAlignment="1"/>
    <xf numFmtId="0" fontId="97" fillId="0" borderId="0" xfId="2" applyFont="1" applyFill="1" applyAlignment="1">
      <alignment horizontal="left"/>
    </xf>
    <xf numFmtId="0" fontId="54" fillId="0" borderId="1" xfId="2" applyFont="1" applyFill="1" applyBorder="1" applyAlignment="1">
      <alignment horizontal="left"/>
    </xf>
    <xf numFmtId="0" fontId="84" fillId="0" borderId="1" xfId="2" applyFont="1" applyFill="1" applyBorder="1" applyAlignment="1">
      <alignment horizontal="left"/>
    </xf>
    <xf numFmtId="3" fontId="51" fillId="0" borderId="0" xfId="2" applyNumberFormat="1" applyFont="1" applyFill="1"/>
    <xf numFmtId="3" fontId="50" fillId="0" borderId="0" xfId="2" applyNumberFormat="1" applyFont="1" applyFill="1"/>
    <xf numFmtId="0" fontId="51" fillId="0" borderId="0" xfId="2" quotePrefix="1" applyFont="1" applyFill="1" applyAlignment="1"/>
    <xf numFmtId="3" fontId="54" fillId="0" borderId="0" xfId="2" applyNumberFormat="1" applyFont="1" applyFill="1"/>
    <xf numFmtId="168" fontId="51" fillId="0" borderId="0" xfId="2" applyNumberFormat="1" applyFont="1" applyFill="1" applyAlignment="1">
      <alignment horizontal="right"/>
    </xf>
    <xf numFmtId="0" fontId="88" fillId="0" borderId="0" xfId="151" applyFont="1" applyFill="1"/>
    <xf numFmtId="0" fontId="43" fillId="0" borderId="0" xfId="151" applyFont="1" applyFill="1"/>
    <xf numFmtId="0" fontId="91" fillId="0" borderId="0" xfId="151" applyFont="1" applyFill="1"/>
    <xf numFmtId="0" fontId="85" fillId="35" borderId="0" xfId="151" applyFont="1" applyFill="1" applyAlignment="1">
      <alignment vertical="center"/>
    </xf>
    <xf numFmtId="0" fontId="36" fillId="0" borderId="0" xfId="151" applyAlignment="1">
      <alignment vertical="center"/>
    </xf>
    <xf numFmtId="0" fontId="36" fillId="0" borderId="0" xfId="151" applyAlignment="1"/>
    <xf numFmtId="0" fontId="43" fillId="3" borderId="0" xfId="9" applyFont="1" applyFill="1" applyAlignment="1">
      <alignment horizontal="center"/>
    </xf>
    <xf numFmtId="0" fontId="54" fillId="0" borderId="2" xfId="2" applyFont="1" applyFill="1" applyBorder="1" applyAlignment="1">
      <alignment horizontal="right" wrapText="1"/>
    </xf>
    <xf numFmtId="0" fontId="75" fillId="0" borderId="1" xfId="2" applyFont="1" applyFill="1" applyBorder="1" applyAlignment="1">
      <alignment horizontal="right" wrapText="1"/>
    </xf>
    <xf numFmtId="0" fontId="37" fillId="0" borderId="0" xfId="151" applyFont="1" applyFill="1" applyAlignment="1">
      <alignment wrapText="1"/>
    </xf>
    <xf numFmtId="0" fontId="37" fillId="0" borderId="1" xfId="151" applyFont="1" applyFill="1" applyBorder="1" applyAlignment="1">
      <alignment wrapText="1"/>
    </xf>
  </cellXfs>
  <cellStyles count="530">
    <cellStyle name="20% - Dekorfärg1" xfId="28" builtinId="30" customBuiltin="1"/>
    <cellStyle name="20% - Dekorfärg1 10" xfId="258"/>
    <cellStyle name="20% - Dekorfärg1 11" xfId="272"/>
    <cellStyle name="20% - Dekorfärg1 12" xfId="286"/>
    <cellStyle name="20% - Dekorfärg1 13" xfId="298"/>
    <cellStyle name="20% - Dekorfärg1 14" xfId="314"/>
    <cellStyle name="20% - Dekorfärg1 15" xfId="328"/>
    <cellStyle name="20% - Dekorfärg1 16" xfId="342"/>
    <cellStyle name="20% - Dekorfärg1 17" xfId="356"/>
    <cellStyle name="20% - Dekorfärg1 18" xfId="370"/>
    <cellStyle name="20% - Dekorfärg1 19" xfId="388"/>
    <cellStyle name="20% - Dekorfärg1 2" xfId="55"/>
    <cellStyle name="20% - Dekorfärg1 2 2" xfId="158"/>
    <cellStyle name="20% - Dekorfärg1 20" xfId="404"/>
    <cellStyle name="20% - Dekorfärg1 21" xfId="418"/>
    <cellStyle name="20% - Dekorfärg1 22" xfId="432"/>
    <cellStyle name="20% - Dekorfärg1 23" xfId="446"/>
    <cellStyle name="20% - Dekorfärg1 24" xfId="460"/>
    <cellStyle name="20% - Dekorfärg1 25" xfId="474"/>
    <cellStyle name="20% - Dekorfärg1 26" xfId="488"/>
    <cellStyle name="20% - Dekorfärg1 27" xfId="502"/>
    <cellStyle name="20% - Dekorfärg1 28" xfId="516"/>
    <cellStyle name="20% - Dekorfärg1 3" xfId="69"/>
    <cellStyle name="20% - Dekorfärg1 3 2" xfId="172"/>
    <cellStyle name="20% - Dekorfärg1 4" xfId="83"/>
    <cellStyle name="20% - Dekorfärg1 4 2" xfId="186"/>
    <cellStyle name="20% - Dekorfärg1 5" xfId="97"/>
    <cellStyle name="20% - Dekorfärg1 5 2" xfId="200"/>
    <cellStyle name="20% - Dekorfärg1 6" xfId="111"/>
    <cellStyle name="20% - Dekorfärg1 6 2" xfId="214"/>
    <cellStyle name="20% - Dekorfärg1 7" xfId="125"/>
    <cellStyle name="20% - Dekorfärg1 7 2" xfId="228"/>
    <cellStyle name="20% - Dekorfärg1 8" xfId="139"/>
    <cellStyle name="20% - Dekorfärg1 9" xfId="244"/>
    <cellStyle name="20% - Dekorfärg2" xfId="32" builtinId="34" customBuiltin="1"/>
    <cellStyle name="20% - Dekorfärg2 10" xfId="260"/>
    <cellStyle name="20% - Dekorfärg2 11" xfId="274"/>
    <cellStyle name="20% - Dekorfärg2 12" xfId="288"/>
    <cellStyle name="20% - Dekorfärg2 13" xfId="299"/>
    <cellStyle name="20% - Dekorfärg2 14" xfId="316"/>
    <cellStyle name="20% - Dekorfärg2 15" xfId="330"/>
    <cellStyle name="20% - Dekorfärg2 16" xfId="344"/>
    <cellStyle name="20% - Dekorfärg2 17" xfId="358"/>
    <cellStyle name="20% - Dekorfärg2 18" xfId="372"/>
    <cellStyle name="20% - Dekorfärg2 19" xfId="390"/>
    <cellStyle name="20% - Dekorfärg2 2" xfId="57"/>
    <cellStyle name="20% - Dekorfärg2 2 2" xfId="160"/>
    <cellStyle name="20% - Dekorfärg2 20" xfId="406"/>
    <cellStyle name="20% - Dekorfärg2 21" xfId="420"/>
    <cellStyle name="20% - Dekorfärg2 22" xfId="434"/>
    <cellStyle name="20% - Dekorfärg2 23" xfId="448"/>
    <cellStyle name="20% - Dekorfärg2 24" xfId="462"/>
    <cellStyle name="20% - Dekorfärg2 25" xfId="476"/>
    <cellStyle name="20% - Dekorfärg2 26" xfId="490"/>
    <cellStyle name="20% - Dekorfärg2 27" xfId="504"/>
    <cellStyle name="20% - Dekorfärg2 28" xfId="518"/>
    <cellStyle name="20% - Dekorfärg2 3" xfId="71"/>
    <cellStyle name="20% - Dekorfärg2 3 2" xfId="174"/>
    <cellStyle name="20% - Dekorfärg2 4" xfId="85"/>
    <cellStyle name="20% - Dekorfärg2 4 2" xfId="188"/>
    <cellStyle name="20% - Dekorfärg2 5" xfId="99"/>
    <cellStyle name="20% - Dekorfärg2 5 2" xfId="202"/>
    <cellStyle name="20% - Dekorfärg2 6" xfId="113"/>
    <cellStyle name="20% - Dekorfärg2 6 2" xfId="216"/>
    <cellStyle name="20% - Dekorfärg2 7" xfId="127"/>
    <cellStyle name="20% - Dekorfärg2 7 2" xfId="230"/>
    <cellStyle name="20% - Dekorfärg2 8" xfId="141"/>
    <cellStyle name="20% - Dekorfärg2 9" xfId="246"/>
    <cellStyle name="20% - Dekorfärg3" xfId="36" builtinId="38" customBuiltin="1"/>
    <cellStyle name="20% - Dekorfärg3 10" xfId="262"/>
    <cellStyle name="20% - Dekorfärg3 11" xfId="276"/>
    <cellStyle name="20% - Dekorfärg3 12" xfId="290"/>
    <cellStyle name="20% - Dekorfärg3 13" xfId="300"/>
    <cellStyle name="20% - Dekorfärg3 14" xfId="318"/>
    <cellStyle name="20% - Dekorfärg3 15" xfId="332"/>
    <cellStyle name="20% - Dekorfärg3 16" xfId="346"/>
    <cellStyle name="20% - Dekorfärg3 17" xfId="360"/>
    <cellStyle name="20% - Dekorfärg3 18" xfId="374"/>
    <cellStyle name="20% - Dekorfärg3 19" xfId="392"/>
    <cellStyle name="20% - Dekorfärg3 2" xfId="59"/>
    <cellStyle name="20% - Dekorfärg3 2 2" xfId="162"/>
    <cellStyle name="20% - Dekorfärg3 20" xfId="408"/>
    <cellStyle name="20% - Dekorfärg3 21" xfId="422"/>
    <cellStyle name="20% - Dekorfärg3 22" xfId="436"/>
    <cellStyle name="20% - Dekorfärg3 23" xfId="450"/>
    <cellStyle name="20% - Dekorfärg3 24" xfId="464"/>
    <cellStyle name="20% - Dekorfärg3 25" xfId="478"/>
    <cellStyle name="20% - Dekorfärg3 26" xfId="492"/>
    <cellStyle name="20% - Dekorfärg3 27" xfId="506"/>
    <cellStyle name="20% - Dekorfärg3 28" xfId="520"/>
    <cellStyle name="20% - Dekorfärg3 3" xfId="73"/>
    <cellStyle name="20% - Dekorfärg3 3 2" xfId="176"/>
    <cellStyle name="20% - Dekorfärg3 4" xfId="87"/>
    <cellStyle name="20% - Dekorfärg3 4 2" xfId="190"/>
    <cellStyle name="20% - Dekorfärg3 5" xfId="101"/>
    <cellStyle name="20% - Dekorfärg3 5 2" xfId="204"/>
    <cellStyle name="20% - Dekorfärg3 6" xfId="115"/>
    <cellStyle name="20% - Dekorfärg3 6 2" xfId="218"/>
    <cellStyle name="20% - Dekorfärg3 7" xfId="129"/>
    <cellStyle name="20% - Dekorfärg3 7 2" xfId="232"/>
    <cellStyle name="20% - Dekorfärg3 8" xfId="143"/>
    <cellStyle name="20% - Dekorfärg3 9" xfId="248"/>
    <cellStyle name="20% - Dekorfärg4" xfId="40" builtinId="42" customBuiltin="1"/>
    <cellStyle name="20% - Dekorfärg4 10" xfId="264"/>
    <cellStyle name="20% - Dekorfärg4 11" xfId="278"/>
    <cellStyle name="20% - Dekorfärg4 12" xfId="292"/>
    <cellStyle name="20% - Dekorfärg4 13" xfId="301"/>
    <cellStyle name="20% - Dekorfärg4 14" xfId="320"/>
    <cellStyle name="20% - Dekorfärg4 15" xfId="334"/>
    <cellStyle name="20% - Dekorfärg4 16" xfId="348"/>
    <cellStyle name="20% - Dekorfärg4 17" xfId="362"/>
    <cellStyle name="20% - Dekorfärg4 18" xfId="376"/>
    <cellStyle name="20% - Dekorfärg4 19" xfId="394"/>
    <cellStyle name="20% - Dekorfärg4 2" xfId="61"/>
    <cellStyle name="20% - Dekorfärg4 2 2" xfId="164"/>
    <cellStyle name="20% - Dekorfärg4 20" xfId="410"/>
    <cellStyle name="20% - Dekorfärg4 21" xfId="424"/>
    <cellStyle name="20% - Dekorfärg4 22" xfId="438"/>
    <cellStyle name="20% - Dekorfärg4 23" xfId="452"/>
    <cellStyle name="20% - Dekorfärg4 24" xfId="466"/>
    <cellStyle name="20% - Dekorfärg4 25" xfId="480"/>
    <cellStyle name="20% - Dekorfärg4 26" xfId="494"/>
    <cellStyle name="20% - Dekorfärg4 27" xfId="508"/>
    <cellStyle name="20% - Dekorfärg4 28" xfId="522"/>
    <cellStyle name="20% - Dekorfärg4 3" xfId="75"/>
    <cellStyle name="20% - Dekorfärg4 3 2" xfId="178"/>
    <cellStyle name="20% - Dekorfärg4 4" xfId="89"/>
    <cellStyle name="20% - Dekorfärg4 4 2" xfId="192"/>
    <cellStyle name="20% - Dekorfärg4 5" xfId="103"/>
    <cellStyle name="20% - Dekorfärg4 5 2" xfId="206"/>
    <cellStyle name="20% - Dekorfärg4 6" xfId="117"/>
    <cellStyle name="20% - Dekorfärg4 6 2" xfId="220"/>
    <cellStyle name="20% - Dekorfärg4 7" xfId="131"/>
    <cellStyle name="20% - Dekorfärg4 7 2" xfId="234"/>
    <cellStyle name="20% - Dekorfärg4 8" xfId="145"/>
    <cellStyle name="20% - Dekorfärg4 9" xfId="250"/>
    <cellStyle name="20% - Dekorfärg5" xfId="44" builtinId="46" customBuiltin="1"/>
    <cellStyle name="20% - Dekorfärg5 10" xfId="266"/>
    <cellStyle name="20% - Dekorfärg5 11" xfId="280"/>
    <cellStyle name="20% - Dekorfärg5 12" xfId="294"/>
    <cellStyle name="20% - Dekorfärg5 13" xfId="302"/>
    <cellStyle name="20% - Dekorfärg5 14" xfId="322"/>
    <cellStyle name="20% - Dekorfärg5 15" xfId="336"/>
    <cellStyle name="20% - Dekorfärg5 16" xfId="350"/>
    <cellStyle name="20% - Dekorfärg5 17" xfId="364"/>
    <cellStyle name="20% - Dekorfärg5 18" xfId="378"/>
    <cellStyle name="20% - Dekorfärg5 19" xfId="396"/>
    <cellStyle name="20% - Dekorfärg5 2" xfId="63"/>
    <cellStyle name="20% - Dekorfärg5 2 2" xfId="166"/>
    <cellStyle name="20% - Dekorfärg5 20" xfId="412"/>
    <cellStyle name="20% - Dekorfärg5 21" xfId="426"/>
    <cellStyle name="20% - Dekorfärg5 22" xfId="440"/>
    <cellStyle name="20% - Dekorfärg5 23" xfId="454"/>
    <cellStyle name="20% - Dekorfärg5 24" xfId="468"/>
    <cellStyle name="20% - Dekorfärg5 25" xfId="482"/>
    <cellStyle name="20% - Dekorfärg5 26" xfId="496"/>
    <cellStyle name="20% - Dekorfärg5 27" xfId="510"/>
    <cellStyle name="20% - Dekorfärg5 28" xfId="524"/>
    <cellStyle name="20% - Dekorfärg5 3" xfId="77"/>
    <cellStyle name="20% - Dekorfärg5 3 2" xfId="180"/>
    <cellStyle name="20% - Dekorfärg5 4" xfId="91"/>
    <cellStyle name="20% - Dekorfärg5 4 2" xfId="194"/>
    <cellStyle name="20% - Dekorfärg5 5" xfId="105"/>
    <cellStyle name="20% - Dekorfärg5 5 2" xfId="208"/>
    <cellStyle name="20% - Dekorfärg5 6" xfId="119"/>
    <cellStyle name="20% - Dekorfärg5 6 2" xfId="222"/>
    <cellStyle name="20% - Dekorfärg5 7" xfId="133"/>
    <cellStyle name="20% - Dekorfärg5 7 2" xfId="236"/>
    <cellStyle name="20% - Dekorfärg5 8" xfId="147"/>
    <cellStyle name="20% - Dekorfärg5 9" xfId="252"/>
    <cellStyle name="20% - Dekorfärg6" xfId="48" builtinId="50" customBuiltin="1"/>
    <cellStyle name="20% - Dekorfärg6 10" xfId="268"/>
    <cellStyle name="20% - Dekorfärg6 11" xfId="282"/>
    <cellStyle name="20% - Dekorfärg6 12" xfId="296"/>
    <cellStyle name="20% - Dekorfärg6 13" xfId="303"/>
    <cellStyle name="20% - Dekorfärg6 14" xfId="324"/>
    <cellStyle name="20% - Dekorfärg6 15" xfId="338"/>
    <cellStyle name="20% - Dekorfärg6 16" xfId="352"/>
    <cellStyle name="20% - Dekorfärg6 17" xfId="366"/>
    <cellStyle name="20% - Dekorfärg6 18" xfId="380"/>
    <cellStyle name="20% - Dekorfärg6 19" xfId="398"/>
    <cellStyle name="20% - Dekorfärg6 2" xfId="65"/>
    <cellStyle name="20% - Dekorfärg6 2 2" xfId="168"/>
    <cellStyle name="20% - Dekorfärg6 20" xfId="414"/>
    <cellStyle name="20% - Dekorfärg6 21" xfId="428"/>
    <cellStyle name="20% - Dekorfärg6 22" xfId="442"/>
    <cellStyle name="20% - Dekorfärg6 23" xfId="456"/>
    <cellStyle name="20% - Dekorfärg6 24" xfId="470"/>
    <cellStyle name="20% - Dekorfärg6 25" xfId="484"/>
    <cellStyle name="20% - Dekorfärg6 26" xfId="498"/>
    <cellStyle name="20% - Dekorfärg6 27" xfId="512"/>
    <cellStyle name="20% - Dekorfärg6 28" xfId="526"/>
    <cellStyle name="20% - Dekorfärg6 3" xfId="79"/>
    <cellStyle name="20% - Dekorfärg6 3 2" xfId="182"/>
    <cellStyle name="20% - Dekorfärg6 4" xfId="93"/>
    <cellStyle name="20% - Dekorfärg6 4 2" xfId="196"/>
    <cellStyle name="20% - Dekorfärg6 5" xfId="107"/>
    <cellStyle name="20% - Dekorfärg6 5 2" xfId="210"/>
    <cellStyle name="20% - Dekorfärg6 6" xfId="121"/>
    <cellStyle name="20% - Dekorfärg6 6 2" xfId="224"/>
    <cellStyle name="20% - Dekorfärg6 7" xfId="135"/>
    <cellStyle name="20% - Dekorfärg6 7 2" xfId="238"/>
    <cellStyle name="20% - Dekorfärg6 8" xfId="149"/>
    <cellStyle name="20% - Dekorfärg6 9" xfId="254"/>
    <cellStyle name="40% - Dekorfärg1" xfId="29" builtinId="31" customBuiltin="1"/>
    <cellStyle name="40% - Dekorfärg1 10" xfId="259"/>
    <cellStyle name="40% - Dekorfärg1 11" xfId="273"/>
    <cellStyle name="40% - Dekorfärg1 12" xfId="287"/>
    <cellStyle name="40% - Dekorfärg1 13" xfId="304"/>
    <cellStyle name="40% - Dekorfärg1 14" xfId="315"/>
    <cellStyle name="40% - Dekorfärg1 15" xfId="329"/>
    <cellStyle name="40% - Dekorfärg1 16" xfId="343"/>
    <cellStyle name="40% - Dekorfärg1 17" xfId="357"/>
    <cellStyle name="40% - Dekorfärg1 18" xfId="371"/>
    <cellStyle name="40% - Dekorfärg1 19" xfId="389"/>
    <cellStyle name="40% - Dekorfärg1 2" xfId="56"/>
    <cellStyle name="40% - Dekorfärg1 2 2" xfId="159"/>
    <cellStyle name="40% - Dekorfärg1 20" xfId="405"/>
    <cellStyle name="40% - Dekorfärg1 21" xfId="419"/>
    <cellStyle name="40% - Dekorfärg1 22" xfId="433"/>
    <cellStyle name="40% - Dekorfärg1 23" xfId="447"/>
    <cellStyle name="40% - Dekorfärg1 24" xfId="461"/>
    <cellStyle name="40% - Dekorfärg1 25" xfId="475"/>
    <cellStyle name="40% - Dekorfärg1 26" xfId="489"/>
    <cellStyle name="40% - Dekorfärg1 27" xfId="503"/>
    <cellStyle name="40% - Dekorfärg1 28" xfId="517"/>
    <cellStyle name="40% - Dekorfärg1 3" xfId="70"/>
    <cellStyle name="40% - Dekorfärg1 3 2" xfId="173"/>
    <cellStyle name="40% - Dekorfärg1 4" xfId="84"/>
    <cellStyle name="40% - Dekorfärg1 4 2" xfId="187"/>
    <cellStyle name="40% - Dekorfärg1 5" xfId="98"/>
    <cellStyle name="40% - Dekorfärg1 5 2" xfId="201"/>
    <cellStyle name="40% - Dekorfärg1 6" xfId="112"/>
    <cellStyle name="40% - Dekorfärg1 6 2" xfId="215"/>
    <cellStyle name="40% - Dekorfärg1 7" xfId="126"/>
    <cellStyle name="40% - Dekorfärg1 7 2" xfId="229"/>
    <cellStyle name="40% - Dekorfärg1 8" xfId="140"/>
    <cellStyle name="40% - Dekorfärg1 9" xfId="245"/>
    <cellStyle name="40% - Dekorfärg2" xfId="33" builtinId="35" customBuiltin="1"/>
    <cellStyle name="40% - Dekorfärg2 10" xfId="261"/>
    <cellStyle name="40% - Dekorfärg2 11" xfId="275"/>
    <cellStyle name="40% - Dekorfärg2 12" xfId="289"/>
    <cellStyle name="40% - Dekorfärg2 13" xfId="305"/>
    <cellStyle name="40% - Dekorfärg2 14" xfId="317"/>
    <cellStyle name="40% - Dekorfärg2 15" xfId="331"/>
    <cellStyle name="40% - Dekorfärg2 16" xfId="345"/>
    <cellStyle name="40% - Dekorfärg2 17" xfId="359"/>
    <cellStyle name="40% - Dekorfärg2 18" xfId="373"/>
    <cellStyle name="40% - Dekorfärg2 19" xfId="391"/>
    <cellStyle name="40% - Dekorfärg2 2" xfId="58"/>
    <cellStyle name="40% - Dekorfärg2 2 2" xfId="161"/>
    <cellStyle name="40% - Dekorfärg2 20" xfId="407"/>
    <cellStyle name="40% - Dekorfärg2 21" xfId="421"/>
    <cellStyle name="40% - Dekorfärg2 22" xfId="435"/>
    <cellStyle name="40% - Dekorfärg2 23" xfId="449"/>
    <cellStyle name="40% - Dekorfärg2 24" xfId="463"/>
    <cellStyle name="40% - Dekorfärg2 25" xfId="477"/>
    <cellStyle name="40% - Dekorfärg2 26" xfId="491"/>
    <cellStyle name="40% - Dekorfärg2 27" xfId="505"/>
    <cellStyle name="40% - Dekorfärg2 28" xfId="519"/>
    <cellStyle name="40% - Dekorfärg2 3" xfId="72"/>
    <cellStyle name="40% - Dekorfärg2 3 2" xfId="175"/>
    <cellStyle name="40% - Dekorfärg2 4" xfId="86"/>
    <cellStyle name="40% - Dekorfärg2 4 2" xfId="189"/>
    <cellStyle name="40% - Dekorfärg2 5" xfId="100"/>
    <cellStyle name="40% - Dekorfärg2 5 2" xfId="203"/>
    <cellStyle name="40% - Dekorfärg2 6" xfId="114"/>
    <cellStyle name="40% - Dekorfärg2 6 2" xfId="217"/>
    <cellStyle name="40% - Dekorfärg2 7" xfId="128"/>
    <cellStyle name="40% - Dekorfärg2 7 2" xfId="231"/>
    <cellStyle name="40% - Dekorfärg2 8" xfId="142"/>
    <cellStyle name="40% - Dekorfärg2 9" xfId="247"/>
    <cellStyle name="40% - Dekorfärg3" xfId="37" builtinId="39" customBuiltin="1"/>
    <cellStyle name="40% - Dekorfärg3 10" xfId="263"/>
    <cellStyle name="40% - Dekorfärg3 11" xfId="277"/>
    <cellStyle name="40% - Dekorfärg3 12" xfId="291"/>
    <cellStyle name="40% - Dekorfärg3 13" xfId="306"/>
    <cellStyle name="40% - Dekorfärg3 14" xfId="319"/>
    <cellStyle name="40% - Dekorfärg3 15" xfId="333"/>
    <cellStyle name="40% - Dekorfärg3 16" xfId="347"/>
    <cellStyle name="40% - Dekorfärg3 17" xfId="361"/>
    <cellStyle name="40% - Dekorfärg3 18" xfId="375"/>
    <cellStyle name="40% - Dekorfärg3 19" xfId="393"/>
    <cellStyle name="40% - Dekorfärg3 2" xfId="60"/>
    <cellStyle name="40% - Dekorfärg3 2 2" xfId="163"/>
    <cellStyle name="40% - Dekorfärg3 20" xfId="409"/>
    <cellStyle name="40% - Dekorfärg3 21" xfId="423"/>
    <cellStyle name="40% - Dekorfärg3 22" xfId="437"/>
    <cellStyle name="40% - Dekorfärg3 23" xfId="451"/>
    <cellStyle name="40% - Dekorfärg3 24" xfId="465"/>
    <cellStyle name="40% - Dekorfärg3 25" xfId="479"/>
    <cellStyle name="40% - Dekorfärg3 26" xfId="493"/>
    <cellStyle name="40% - Dekorfärg3 27" xfId="507"/>
    <cellStyle name="40% - Dekorfärg3 28" xfId="521"/>
    <cellStyle name="40% - Dekorfärg3 3" xfId="74"/>
    <cellStyle name="40% - Dekorfärg3 3 2" xfId="177"/>
    <cellStyle name="40% - Dekorfärg3 4" xfId="88"/>
    <cellStyle name="40% - Dekorfärg3 4 2" xfId="191"/>
    <cellStyle name="40% - Dekorfärg3 5" xfId="102"/>
    <cellStyle name="40% - Dekorfärg3 5 2" xfId="205"/>
    <cellStyle name="40% - Dekorfärg3 6" xfId="116"/>
    <cellStyle name="40% - Dekorfärg3 6 2" xfId="219"/>
    <cellStyle name="40% - Dekorfärg3 7" xfId="130"/>
    <cellStyle name="40% - Dekorfärg3 7 2" xfId="233"/>
    <cellStyle name="40% - Dekorfärg3 8" xfId="144"/>
    <cellStyle name="40% - Dekorfärg3 9" xfId="249"/>
    <cellStyle name="40% - Dekorfärg4" xfId="41" builtinId="43" customBuiltin="1"/>
    <cellStyle name="40% - Dekorfärg4 10" xfId="265"/>
    <cellStyle name="40% - Dekorfärg4 11" xfId="279"/>
    <cellStyle name="40% - Dekorfärg4 12" xfId="293"/>
    <cellStyle name="40% - Dekorfärg4 13" xfId="307"/>
    <cellStyle name="40% - Dekorfärg4 14" xfId="321"/>
    <cellStyle name="40% - Dekorfärg4 15" xfId="335"/>
    <cellStyle name="40% - Dekorfärg4 16" xfId="349"/>
    <cellStyle name="40% - Dekorfärg4 17" xfId="363"/>
    <cellStyle name="40% - Dekorfärg4 18" xfId="377"/>
    <cellStyle name="40% - Dekorfärg4 19" xfId="395"/>
    <cellStyle name="40% - Dekorfärg4 2" xfId="62"/>
    <cellStyle name="40% - Dekorfärg4 2 2" xfId="165"/>
    <cellStyle name="40% - Dekorfärg4 20" xfId="411"/>
    <cellStyle name="40% - Dekorfärg4 21" xfId="425"/>
    <cellStyle name="40% - Dekorfärg4 22" xfId="439"/>
    <cellStyle name="40% - Dekorfärg4 23" xfId="453"/>
    <cellStyle name="40% - Dekorfärg4 24" xfId="467"/>
    <cellStyle name="40% - Dekorfärg4 25" xfId="481"/>
    <cellStyle name="40% - Dekorfärg4 26" xfId="495"/>
    <cellStyle name="40% - Dekorfärg4 27" xfId="509"/>
    <cellStyle name="40% - Dekorfärg4 28" xfId="523"/>
    <cellStyle name="40% - Dekorfärg4 3" xfId="76"/>
    <cellStyle name="40% - Dekorfärg4 3 2" xfId="179"/>
    <cellStyle name="40% - Dekorfärg4 4" xfId="90"/>
    <cellStyle name="40% - Dekorfärg4 4 2" xfId="193"/>
    <cellStyle name="40% - Dekorfärg4 5" xfId="104"/>
    <cellStyle name="40% - Dekorfärg4 5 2" xfId="207"/>
    <cellStyle name="40% - Dekorfärg4 6" xfId="118"/>
    <cellStyle name="40% - Dekorfärg4 6 2" xfId="221"/>
    <cellStyle name="40% - Dekorfärg4 7" xfId="132"/>
    <cellStyle name="40% - Dekorfärg4 7 2" xfId="235"/>
    <cellStyle name="40% - Dekorfärg4 8" xfId="146"/>
    <cellStyle name="40% - Dekorfärg4 9" xfId="251"/>
    <cellStyle name="40% - Dekorfärg5" xfId="45" builtinId="47" customBuiltin="1"/>
    <cellStyle name="40% - Dekorfärg5 10" xfId="267"/>
    <cellStyle name="40% - Dekorfärg5 11" xfId="281"/>
    <cellStyle name="40% - Dekorfärg5 12" xfId="295"/>
    <cellStyle name="40% - Dekorfärg5 13" xfId="308"/>
    <cellStyle name="40% - Dekorfärg5 14" xfId="323"/>
    <cellStyle name="40% - Dekorfärg5 15" xfId="337"/>
    <cellStyle name="40% - Dekorfärg5 16" xfId="351"/>
    <cellStyle name="40% - Dekorfärg5 17" xfId="365"/>
    <cellStyle name="40% - Dekorfärg5 18" xfId="379"/>
    <cellStyle name="40% - Dekorfärg5 19" xfId="397"/>
    <cellStyle name="40% - Dekorfärg5 2" xfId="64"/>
    <cellStyle name="40% - Dekorfärg5 2 2" xfId="167"/>
    <cellStyle name="40% - Dekorfärg5 20" xfId="413"/>
    <cellStyle name="40% - Dekorfärg5 21" xfId="427"/>
    <cellStyle name="40% - Dekorfärg5 22" xfId="441"/>
    <cellStyle name="40% - Dekorfärg5 23" xfId="455"/>
    <cellStyle name="40% - Dekorfärg5 24" xfId="469"/>
    <cellStyle name="40% - Dekorfärg5 25" xfId="483"/>
    <cellStyle name="40% - Dekorfärg5 26" xfId="497"/>
    <cellStyle name="40% - Dekorfärg5 27" xfId="511"/>
    <cellStyle name="40% - Dekorfärg5 28" xfId="525"/>
    <cellStyle name="40% - Dekorfärg5 3" xfId="78"/>
    <cellStyle name="40% - Dekorfärg5 3 2" xfId="181"/>
    <cellStyle name="40% - Dekorfärg5 4" xfId="92"/>
    <cellStyle name="40% - Dekorfärg5 4 2" xfId="195"/>
    <cellStyle name="40% - Dekorfärg5 5" xfId="106"/>
    <cellStyle name="40% - Dekorfärg5 5 2" xfId="209"/>
    <cellStyle name="40% - Dekorfärg5 6" xfId="120"/>
    <cellStyle name="40% - Dekorfärg5 6 2" xfId="223"/>
    <cellStyle name="40% - Dekorfärg5 7" xfId="134"/>
    <cellStyle name="40% - Dekorfärg5 7 2" xfId="237"/>
    <cellStyle name="40% - Dekorfärg5 8" xfId="148"/>
    <cellStyle name="40% - Dekorfärg5 9" xfId="253"/>
    <cellStyle name="40% - Dekorfärg6" xfId="49" builtinId="51" customBuiltin="1"/>
    <cellStyle name="40% - Dekorfärg6 10" xfId="269"/>
    <cellStyle name="40% - Dekorfärg6 11" xfId="283"/>
    <cellStyle name="40% - Dekorfärg6 12" xfId="297"/>
    <cellStyle name="40% - Dekorfärg6 13" xfId="309"/>
    <cellStyle name="40% - Dekorfärg6 14" xfId="325"/>
    <cellStyle name="40% - Dekorfärg6 15" xfId="339"/>
    <cellStyle name="40% - Dekorfärg6 16" xfId="353"/>
    <cellStyle name="40% - Dekorfärg6 17" xfId="367"/>
    <cellStyle name="40% - Dekorfärg6 18" xfId="381"/>
    <cellStyle name="40% - Dekorfärg6 19" xfId="399"/>
    <cellStyle name="40% - Dekorfärg6 2" xfId="66"/>
    <cellStyle name="40% - Dekorfärg6 2 2" xfId="169"/>
    <cellStyle name="40% - Dekorfärg6 20" xfId="415"/>
    <cellStyle name="40% - Dekorfärg6 21" xfId="429"/>
    <cellStyle name="40% - Dekorfärg6 22" xfId="443"/>
    <cellStyle name="40% - Dekorfärg6 23" xfId="457"/>
    <cellStyle name="40% - Dekorfärg6 24" xfId="471"/>
    <cellStyle name="40% - Dekorfärg6 25" xfId="485"/>
    <cellStyle name="40% - Dekorfärg6 26" xfId="499"/>
    <cellStyle name="40% - Dekorfärg6 27" xfId="513"/>
    <cellStyle name="40% - Dekorfärg6 28" xfId="527"/>
    <cellStyle name="40% - Dekorfärg6 3" xfId="80"/>
    <cellStyle name="40% - Dekorfärg6 3 2" xfId="183"/>
    <cellStyle name="40% - Dekorfärg6 4" xfId="94"/>
    <cellStyle name="40% - Dekorfärg6 4 2" xfId="197"/>
    <cellStyle name="40% - Dekorfärg6 5" xfId="108"/>
    <cellStyle name="40% - Dekorfärg6 5 2" xfId="211"/>
    <cellStyle name="40% - Dekorfärg6 6" xfId="122"/>
    <cellStyle name="40% - Dekorfärg6 6 2" xfId="225"/>
    <cellStyle name="40% - Dekorfärg6 7" xfId="136"/>
    <cellStyle name="40% - Dekorfärg6 7 2" xfId="239"/>
    <cellStyle name="40% - Dekorfärg6 8" xfId="150"/>
    <cellStyle name="40% - Dekorfärg6 9" xfId="255"/>
    <cellStyle name="60% - Dekorfärg1" xfId="30" builtinId="32" customBuiltin="1"/>
    <cellStyle name="60% - Dekorfärg2" xfId="34" builtinId="36" customBuiltin="1"/>
    <cellStyle name="60% - Dekorfärg3" xfId="38" builtinId="40" customBuiltin="1"/>
    <cellStyle name="60% - Dekorfärg4" xfId="42" builtinId="44" customBuiltin="1"/>
    <cellStyle name="60% - Dekorfärg5" xfId="46" builtinId="48" customBuiltin="1"/>
    <cellStyle name="60% - Dekorfärg6" xfId="50" builtinId="52" customBuiltin="1"/>
    <cellStyle name="Anteckning 10" xfId="243"/>
    <cellStyle name="Anteckning 11" xfId="257"/>
    <cellStyle name="Anteckning 12" xfId="271"/>
    <cellStyle name="Anteckning 13" xfId="285"/>
    <cellStyle name="Anteckning 14" xfId="310"/>
    <cellStyle name="Anteckning 15" xfId="313"/>
    <cellStyle name="Anteckning 16" xfId="327"/>
    <cellStyle name="Anteckning 17" xfId="341"/>
    <cellStyle name="Anteckning 18" xfId="355"/>
    <cellStyle name="Anteckning 19" xfId="369"/>
    <cellStyle name="Anteckning 2" xfId="52"/>
    <cellStyle name="Anteckning 2 2" xfId="155"/>
    <cellStyle name="Anteckning 20" xfId="387"/>
    <cellStyle name="Anteckning 21" xfId="403"/>
    <cellStyle name="Anteckning 22" xfId="417"/>
    <cellStyle name="Anteckning 23" xfId="431"/>
    <cellStyle name="Anteckning 24" xfId="445"/>
    <cellStyle name="Anteckning 25" xfId="459"/>
    <cellStyle name="Anteckning 26" xfId="473"/>
    <cellStyle name="Anteckning 27" xfId="487"/>
    <cellStyle name="Anteckning 28" xfId="501"/>
    <cellStyle name="Anteckning 29" xfId="515"/>
    <cellStyle name="Anteckning 3" xfId="54"/>
    <cellStyle name="Anteckning 3 2" xfId="157"/>
    <cellStyle name="Anteckning 4" xfId="68"/>
    <cellStyle name="Anteckning 4 2" xfId="171"/>
    <cellStyle name="Anteckning 5" xfId="82"/>
    <cellStyle name="Anteckning 5 2" xfId="185"/>
    <cellStyle name="Anteckning 6" xfId="96"/>
    <cellStyle name="Anteckning 6 2" xfId="199"/>
    <cellStyle name="Anteckning 7" xfId="110"/>
    <cellStyle name="Anteckning 7 2" xfId="213"/>
    <cellStyle name="Anteckning 8" xfId="124"/>
    <cellStyle name="Anteckning 8 2" xfId="227"/>
    <cellStyle name="Anteckning 9" xfId="138"/>
    <cellStyle name="Beräkning" xfId="21" builtinId="22" customBuiltin="1"/>
    <cellStyle name="Bra" xfId="16" builtinId="26" customBuiltin="1"/>
    <cellStyle name="Dekorfärg1" xfId="27" builtinId="29" customBuiltin="1"/>
    <cellStyle name="Dekorfärg2" xfId="31" builtinId="33" customBuiltin="1"/>
    <cellStyle name="Dekorfärg3" xfId="35" builtinId="37" customBuiltin="1"/>
    <cellStyle name="Dekorfärg4" xfId="39" builtinId="41" customBuiltin="1"/>
    <cellStyle name="Dekorfärg5" xfId="43" builtinId="45" customBuiltin="1"/>
    <cellStyle name="Dekorfärg6" xfId="47" builtinId="49" customBuiltin="1"/>
    <cellStyle name="Dåligt" xfId="17" builtinId="27" customBuiltin="1"/>
    <cellStyle name="Förklarande text" xfId="25" builtinId="53" customBuiltin="1"/>
    <cellStyle name="Hyperlänk" xfId="6" builtinId="8"/>
    <cellStyle name="Hyperlänk 2" xfId="10"/>
    <cellStyle name="Indata" xfId="19" builtinId="20" customBuiltin="1"/>
    <cellStyle name="Kontrollcell" xfId="23" builtinId="23" customBuiltin="1"/>
    <cellStyle name="Länkad cell" xfId="22" builtinId="24" customBuiltin="1"/>
    <cellStyle name="Neutral" xfId="18" builtinId="28" customBuiltin="1"/>
    <cellStyle name="Normal" xfId="0" builtinId="0"/>
    <cellStyle name="Normal 10" xfId="123"/>
    <cellStyle name="Normal 10 2" xfId="226"/>
    <cellStyle name="Normal 11" xfId="151"/>
    <cellStyle name="Normal 12" xfId="137"/>
    <cellStyle name="Normal 13" xfId="242"/>
    <cellStyle name="Normal 14" xfId="256"/>
    <cellStyle name="Normal 15" xfId="270"/>
    <cellStyle name="Normal 16" xfId="284"/>
    <cellStyle name="Normal 17" xfId="311"/>
    <cellStyle name="Normal 18" xfId="312"/>
    <cellStyle name="Normal 19" xfId="326"/>
    <cellStyle name="Normal 2" xfId="8"/>
    <cellStyle name="Normal 2 2" xfId="2"/>
    <cellStyle name="Normal 2 3" xfId="3"/>
    <cellStyle name="Normal 2 4" xfId="4"/>
    <cellStyle name="Normal 2 5" xfId="5"/>
    <cellStyle name="Normal 2 6" xfId="153"/>
    <cellStyle name="Normal 20" xfId="340"/>
    <cellStyle name="Normal 21" xfId="354"/>
    <cellStyle name="Normal 22" xfId="368"/>
    <cellStyle name="Normal 23" xfId="385"/>
    <cellStyle name="Normal 24" xfId="386"/>
    <cellStyle name="Normal 25" xfId="401"/>
    <cellStyle name="Normal 25 2" xfId="528"/>
    <cellStyle name="Normal 26" xfId="402"/>
    <cellStyle name="Normal 27" xfId="416"/>
    <cellStyle name="Normal 28" xfId="430"/>
    <cellStyle name="Normal 29" xfId="444"/>
    <cellStyle name="Normal 3" xfId="7"/>
    <cellStyle name="Normal 30" xfId="458"/>
    <cellStyle name="Normal 31" xfId="472"/>
    <cellStyle name="Normal 32" xfId="486"/>
    <cellStyle name="Normal 33" xfId="500"/>
    <cellStyle name="Normal 34" xfId="514"/>
    <cellStyle name="Normal 4" xfId="51"/>
    <cellStyle name="Normal 4 2" xfId="154"/>
    <cellStyle name="Normal 4 3" xfId="529"/>
    <cellStyle name="Normal 5" xfId="53"/>
    <cellStyle name="Normal 5 2" xfId="156"/>
    <cellStyle name="Normal 6" xfId="67"/>
    <cellStyle name="Normal 6 2" xfId="170"/>
    <cellStyle name="Normal 7" xfId="81"/>
    <cellStyle name="Normal 7 2" xfId="184"/>
    <cellStyle name="Normal 8" xfId="95"/>
    <cellStyle name="Normal 8 2" xfId="198"/>
    <cellStyle name="Normal 9" xfId="109"/>
    <cellStyle name="Normal 9 2" xfId="212"/>
    <cellStyle name="Normal 9 3" xfId="240"/>
    <cellStyle name="Normal 9 3 2" xfId="384"/>
    <cellStyle name="Normal 9 3 2 2" xfId="400"/>
    <cellStyle name="Normal_ADP_0.3_Tabellmall" xfId="9"/>
    <cellStyle name="Procent 2" xfId="382"/>
    <cellStyle name="Resultat" xfId="383"/>
    <cellStyle name="Rubrik" xfId="11" builtinId="15" customBuiltin="1"/>
    <cellStyle name="Rubrik 1" xfId="12" builtinId="16" customBuiltin="1"/>
    <cellStyle name="Rubrik 2" xfId="13" builtinId="17" customBuiltin="1"/>
    <cellStyle name="Rubrik 3" xfId="14" builtinId="18" customBuiltin="1"/>
    <cellStyle name="Rubrik 4" xfId="15" builtinId="19" customBuiltin="1"/>
    <cellStyle name="Summa" xfId="26" builtinId="25" customBuiltin="1"/>
    <cellStyle name="Tusental" xfId="1" builtinId="3"/>
    <cellStyle name="Tusental 2" xfId="152"/>
    <cellStyle name="Tusental 3" xfId="241"/>
    <cellStyle name="Utdata" xfId="20" builtinId="21" customBuiltin="1"/>
    <cellStyle name="Varningstext" xfId="24" builtinId="11" customBuiltin="1"/>
  </cellStyles>
  <dxfs count="0"/>
  <tableStyles count="0" defaultTableStyle="TableStyleMedium9" defaultPivotStyle="PivotStyleLight16"/>
  <colors>
    <mruColors>
      <color rgb="FF0000FF"/>
      <color rgb="FFCC0000"/>
      <color rgb="FF7030A0"/>
      <color rgb="FF003E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2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3.xml.rels><?xml version="1.0" encoding="UTF-8" standalone="yes"?>
<Relationships xmlns="http://schemas.openxmlformats.org/package/2006/relationships"><Relationship Id="rId1" Type="http://schemas.openxmlformats.org/officeDocument/2006/relationships/image" Target="../media/image4.png"/></Relationships>
</file>

<file path=xl/drawings/_rels/drawing24.xml.rels><?xml version="1.0" encoding="UTF-8" standalone="yes"?>
<Relationships xmlns="http://schemas.openxmlformats.org/package/2006/relationships"><Relationship Id="rId1" Type="http://schemas.openxmlformats.org/officeDocument/2006/relationships/image" Target="../media/image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4.png"/></Relationships>
</file>

<file path=xl/drawings/_rels/drawing27.xml.rels><?xml version="1.0" encoding="UTF-8" standalone="yes"?>
<Relationships xmlns="http://schemas.openxmlformats.org/package/2006/relationships"><Relationship Id="rId1" Type="http://schemas.openxmlformats.org/officeDocument/2006/relationships/image" Target="../media/image4.png"/></Relationships>
</file>

<file path=xl/drawings/_rels/drawing28.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114300</xdr:rowOff>
    </xdr:from>
    <xdr:to>
      <xdr:col>4</xdr:col>
      <xdr:colOff>915</xdr:colOff>
      <xdr:row>10</xdr:row>
      <xdr:rowOff>219075</xdr:rowOff>
    </xdr:to>
    <xdr:pic>
      <xdr:nvPicPr>
        <xdr:cNvPr id="2"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609600" y="847725"/>
          <a:ext cx="1829715" cy="1238250"/>
        </a:xfrm>
        <a:prstGeom prst="rect">
          <a:avLst/>
        </a:prstGeom>
        <a:noFill/>
        <a:ln w="9525">
          <a:noFill/>
          <a:miter lim="800000"/>
          <a:headEnd/>
          <a:tailEnd/>
        </a:ln>
      </xdr:spPr>
    </xdr:pic>
    <xdr:clientData/>
  </xdr:twoCellAnchor>
  <xdr:twoCellAnchor editAs="oneCell">
    <xdr:from>
      <xdr:col>6</xdr:col>
      <xdr:colOff>0</xdr:colOff>
      <xdr:row>9</xdr:row>
      <xdr:rowOff>0</xdr:rowOff>
    </xdr:from>
    <xdr:to>
      <xdr:col>11</xdr:col>
      <xdr:colOff>60681</xdr:colOff>
      <xdr:row>10</xdr:row>
      <xdr:rowOff>290514</xdr:rowOff>
    </xdr:to>
    <xdr:pic>
      <xdr:nvPicPr>
        <xdr:cNvPr id="3" name="Bildobjekt 2" descr="sos_farg_sve.png"/>
        <xdr:cNvPicPr>
          <a:picLocks noChangeAspect="1"/>
        </xdr:cNvPicPr>
      </xdr:nvPicPr>
      <xdr:blipFill>
        <a:blip xmlns:r="http://schemas.openxmlformats.org/officeDocument/2006/relationships" r:embed="rId2" cstate="print"/>
        <a:stretch>
          <a:fillRect/>
        </a:stretch>
      </xdr:blipFill>
      <xdr:spPr>
        <a:xfrm>
          <a:off x="3657600" y="1704975"/>
          <a:ext cx="3108681" cy="45243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28575</xdr:colOff>
      <xdr:row>58</xdr:row>
      <xdr:rowOff>104775</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8105775"/>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66675</xdr:colOff>
      <xdr:row>74</xdr:row>
      <xdr:rowOff>114300</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0687050"/>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38100</xdr:colOff>
      <xdr:row>26</xdr:row>
      <xdr:rowOff>104775</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533775"/>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47625</xdr:colOff>
      <xdr:row>42</xdr:row>
      <xdr:rowOff>76200</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5781675"/>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76200</xdr:colOff>
      <xdr:row>56</xdr:row>
      <xdr:rowOff>123825</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7839075"/>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11</xdr:col>
      <xdr:colOff>981075</xdr:colOff>
      <xdr:row>0</xdr:row>
      <xdr:rowOff>0</xdr:rowOff>
    </xdr:from>
    <xdr:to>
      <xdr:col>11</xdr:col>
      <xdr:colOff>981075</xdr:colOff>
      <xdr:row>1</xdr:row>
      <xdr:rowOff>0</xdr:rowOff>
    </xdr:to>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125200" y="0"/>
          <a:ext cx="0" cy="152400"/>
        </a:xfrm>
        <a:prstGeom prst="rect">
          <a:avLst/>
        </a:prstGeom>
        <a:noFill/>
      </xdr:spPr>
    </xdr:pic>
    <xdr:clientData/>
  </xdr:twoCellAnchor>
  <xdr:oneCellAnchor>
    <xdr:from>
      <xdr:col>0</xdr:col>
      <xdr:colOff>95250</xdr:colOff>
      <xdr:row>72</xdr:row>
      <xdr:rowOff>104775</xdr:rowOff>
    </xdr:from>
    <xdr:ext cx="1423988" cy="219075"/>
    <xdr:pic>
      <xdr:nvPicPr>
        <xdr:cNvPr id="4" name="Bildobjekt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10077450"/>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76200</xdr:colOff>
      <xdr:row>133</xdr:row>
      <xdr:rowOff>38100</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8735675"/>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18</xdr:col>
      <xdr:colOff>371475</xdr:colOff>
      <xdr:row>0</xdr:row>
      <xdr:rowOff>47625</xdr:rowOff>
    </xdr:from>
    <xdr:to>
      <xdr:col>18</xdr:col>
      <xdr:colOff>371475</xdr:colOff>
      <xdr:row>2</xdr:row>
      <xdr:rowOff>28575</xdr:rowOff>
    </xdr:to>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905750" y="47625"/>
          <a:ext cx="0" cy="152400"/>
        </a:xfrm>
        <a:prstGeom prst="rect">
          <a:avLst/>
        </a:prstGeom>
        <a:noFill/>
      </xdr:spPr>
    </xdr:pic>
    <xdr:clientData/>
  </xdr:twoCellAnchor>
  <xdr:oneCellAnchor>
    <xdr:from>
      <xdr:col>0</xdr:col>
      <xdr:colOff>142875</xdr:colOff>
      <xdr:row>160</xdr:row>
      <xdr:rowOff>38100</xdr:rowOff>
    </xdr:from>
    <xdr:ext cx="1423988" cy="219075"/>
    <xdr:pic>
      <xdr:nvPicPr>
        <xdr:cNvPr id="4" name="Bildobjekt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22364700"/>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66675</xdr:colOff>
      <xdr:row>44</xdr:row>
      <xdr:rowOff>95250</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6086475"/>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123825</xdr:colOff>
      <xdr:row>45</xdr:row>
      <xdr:rowOff>104775</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6534150"/>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10</xdr:col>
      <xdr:colOff>254000</xdr:colOff>
      <xdr:row>12</xdr:row>
      <xdr:rowOff>58737</xdr:rowOff>
    </xdr:from>
    <xdr:to>
      <xdr:col>10</xdr:col>
      <xdr:colOff>2508250</xdr:colOff>
      <xdr:row>12</xdr:row>
      <xdr:rowOff>401637</xdr:rowOff>
    </xdr:to>
    <xdr:pic>
      <xdr:nvPicPr>
        <xdr:cNvPr id="4"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4516438" y="58737"/>
          <a:ext cx="2254250" cy="342900"/>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103187</xdr:colOff>
      <xdr:row>35</xdr:row>
      <xdr:rowOff>82550</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187" y="5226050"/>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1.xml><?xml version="1.0" encoding="utf-8"?>
<xdr:wsDr xmlns:xdr="http://schemas.openxmlformats.org/drawingml/2006/spreadsheetDrawing" xmlns:a="http://schemas.openxmlformats.org/drawingml/2006/main">
  <xdr:twoCellAnchor editAs="oneCell">
    <xdr:from>
      <xdr:col>15</xdr:col>
      <xdr:colOff>0</xdr:colOff>
      <xdr:row>0</xdr:row>
      <xdr:rowOff>38100</xdr:rowOff>
    </xdr:from>
    <xdr:to>
      <xdr:col>15</xdr:col>
      <xdr:colOff>3175</xdr:colOff>
      <xdr:row>1</xdr:row>
      <xdr:rowOff>47625</xdr:rowOff>
    </xdr:to>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381875" y="38100"/>
          <a:ext cx="3175" cy="152400"/>
        </a:xfrm>
        <a:prstGeom prst="rect">
          <a:avLst/>
        </a:prstGeom>
        <a:noFill/>
        <a:ln w="9525">
          <a:noFill/>
          <a:miter lim="800000"/>
          <a:headEnd/>
          <a:tailEnd/>
        </a:ln>
      </xdr:spPr>
    </xdr:pic>
    <xdr:clientData/>
  </xdr:twoCellAnchor>
  <xdr:oneCellAnchor>
    <xdr:from>
      <xdr:col>0</xdr:col>
      <xdr:colOff>114300</xdr:colOff>
      <xdr:row>183</xdr:row>
      <xdr:rowOff>85725</xdr:rowOff>
    </xdr:from>
    <xdr:ext cx="1423988" cy="219075"/>
    <xdr:pic>
      <xdr:nvPicPr>
        <xdr:cNvPr id="4" name="Bildobjekt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25193625"/>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123825</xdr:colOff>
      <xdr:row>68</xdr:row>
      <xdr:rowOff>95250</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9810750"/>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133350</xdr:colOff>
      <xdr:row>186</xdr:row>
      <xdr:rowOff>76200</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26650950"/>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123825</xdr:colOff>
      <xdr:row>38</xdr:row>
      <xdr:rowOff>95250</xdr:rowOff>
    </xdr:from>
    <xdr:ext cx="1423988" cy="219075"/>
    <xdr:pic>
      <xdr:nvPicPr>
        <xdr:cNvPr id="4" name="Bildobjekt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5381625"/>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5.xml><?xml version="1.0" encoding="utf-8"?>
<xdr:wsDr xmlns:xdr="http://schemas.openxmlformats.org/drawingml/2006/spreadsheetDrawing" xmlns:a="http://schemas.openxmlformats.org/drawingml/2006/main">
  <xdr:twoCellAnchor editAs="oneCell">
    <xdr:from>
      <xdr:col>28</xdr:col>
      <xdr:colOff>114300</xdr:colOff>
      <xdr:row>0</xdr:row>
      <xdr:rowOff>0</xdr:rowOff>
    </xdr:from>
    <xdr:to>
      <xdr:col>28</xdr:col>
      <xdr:colOff>266700</xdr:colOff>
      <xdr:row>1</xdr:row>
      <xdr:rowOff>9525</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5249525" y="85725"/>
          <a:ext cx="152400" cy="152400"/>
        </a:xfrm>
        <a:prstGeom prst="rect">
          <a:avLst/>
        </a:prstGeom>
        <a:noFill/>
      </xdr:spPr>
    </xdr:pic>
    <xdr:clientData/>
  </xdr:twoCellAnchor>
</xdr:wsDr>
</file>

<file path=xl/drawings/drawing26.xml><?xml version="1.0" encoding="utf-8"?>
<xdr:wsDr xmlns:xdr="http://schemas.openxmlformats.org/drawingml/2006/spreadsheetDrawing" xmlns:a="http://schemas.openxmlformats.org/drawingml/2006/main">
  <xdr:oneCellAnchor>
    <xdr:from>
      <xdr:col>0</xdr:col>
      <xdr:colOff>133350</xdr:colOff>
      <xdr:row>41</xdr:row>
      <xdr:rowOff>76200</xdr:rowOff>
    </xdr:from>
    <xdr:ext cx="1423988" cy="219075"/>
    <xdr:pic>
      <xdr:nvPicPr>
        <xdr:cNvPr id="5" name="Bildobjekt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6200775"/>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104775</xdr:colOff>
      <xdr:row>46</xdr:row>
      <xdr:rowOff>95250</xdr:rowOff>
    </xdr:from>
    <xdr:ext cx="1423988" cy="219075"/>
    <xdr:pic>
      <xdr:nvPicPr>
        <xdr:cNvPr id="4" name="Bildobjekt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6372225"/>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179917</xdr:colOff>
      <xdr:row>45</xdr:row>
      <xdr:rowOff>32288</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917" y="6207394"/>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38100</xdr:colOff>
      <xdr:row>63</xdr:row>
      <xdr:rowOff>104775</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8972550"/>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66675</xdr:colOff>
      <xdr:row>44</xdr:row>
      <xdr:rowOff>123825</xdr:rowOff>
    </xdr:from>
    <xdr:ext cx="1423988" cy="219075"/>
    <xdr:pic>
      <xdr:nvPicPr>
        <xdr:cNvPr id="2" name="Bildobjekt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6410325"/>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66675</xdr:colOff>
      <xdr:row>58</xdr:row>
      <xdr:rowOff>133350</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8420100"/>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85725</xdr:colOff>
      <xdr:row>73</xdr:row>
      <xdr:rowOff>66675</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0496550"/>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47625</xdr:colOff>
      <xdr:row>85</xdr:row>
      <xdr:rowOff>85725</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2230100"/>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85725</xdr:colOff>
      <xdr:row>139</xdr:row>
      <xdr:rowOff>57150</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9897725"/>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66675</xdr:colOff>
      <xdr:row>44</xdr:row>
      <xdr:rowOff>95250</xdr:rowOff>
    </xdr:from>
    <xdr:ext cx="1423988" cy="219075"/>
    <xdr:pic>
      <xdr:nvPicPr>
        <xdr:cNvPr id="3" name="Bildobjekt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6076950"/>
          <a:ext cx="1423988"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pageSetUpPr fitToPage="1"/>
  </sheetPr>
  <dimension ref="A1:V31"/>
  <sheetViews>
    <sheetView showGridLines="0" tabSelected="1" zoomScaleNormal="100" workbookViewId="0">
      <selection sqref="A1:V1"/>
    </sheetView>
  </sheetViews>
  <sheetFormatPr defaultRowHeight="12.75" x14ac:dyDescent="0.2"/>
  <cols>
    <col min="1" max="21" width="9.140625" style="144"/>
    <col min="22" max="22" width="0.140625" style="144" customWidth="1"/>
    <col min="23" max="16384" width="9.140625" style="144"/>
  </cols>
  <sheetData>
    <row r="1" spans="1:22" ht="32.25" customHeight="1" x14ac:dyDescent="0.2">
      <c r="A1" s="641" t="s">
        <v>694</v>
      </c>
      <c r="B1" s="642"/>
      <c r="C1" s="642"/>
      <c r="D1" s="642"/>
      <c r="E1" s="642"/>
      <c r="F1" s="642"/>
      <c r="G1" s="642"/>
      <c r="H1" s="642"/>
      <c r="I1" s="642"/>
      <c r="J1" s="642"/>
      <c r="K1" s="642"/>
      <c r="L1" s="642"/>
      <c r="M1" s="642"/>
      <c r="N1" s="642"/>
      <c r="O1" s="642"/>
      <c r="P1" s="642"/>
      <c r="Q1" s="642"/>
      <c r="R1" s="642"/>
      <c r="S1" s="643"/>
      <c r="T1" s="643"/>
      <c r="U1" s="643"/>
      <c r="V1" s="643"/>
    </row>
    <row r="11" spans="1:22" ht="65.25" customHeight="1" x14ac:dyDescent="0.4">
      <c r="B11" s="329" t="s">
        <v>626</v>
      </c>
    </row>
    <row r="12" spans="1:22" ht="20.25" x14ac:dyDescent="0.3">
      <c r="B12" s="330" t="s">
        <v>627</v>
      </c>
    </row>
    <row r="13" spans="1:22" ht="18.75" x14ac:dyDescent="0.3">
      <c r="A13" s="162"/>
      <c r="B13" s="638"/>
      <c r="C13" s="162"/>
      <c r="D13" s="162"/>
      <c r="E13" s="162"/>
      <c r="F13" s="162"/>
      <c r="G13" s="162"/>
    </row>
    <row r="14" spans="1:22" ht="14.25" customHeight="1" x14ac:dyDescent="0.2">
      <c r="A14" s="162"/>
      <c r="B14" s="639" t="s">
        <v>628</v>
      </c>
      <c r="C14" s="162"/>
      <c r="D14" s="162"/>
      <c r="E14" s="162"/>
      <c r="F14" s="162"/>
      <c r="G14" s="162"/>
    </row>
    <row r="15" spans="1:22" ht="16.5" customHeight="1" x14ac:dyDescent="0.2">
      <c r="A15" s="162"/>
      <c r="B15" s="640" t="s">
        <v>695</v>
      </c>
      <c r="C15" s="162"/>
      <c r="D15" s="162"/>
      <c r="E15" s="162"/>
      <c r="F15" s="162"/>
      <c r="G15" s="162"/>
    </row>
    <row r="16" spans="1:22" ht="16.5" customHeight="1" x14ac:dyDescent="0.2">
      <c r="A16" s="162"/>
      <c r="B16" s="162"/>
      <c r="C16" s="162"/>
      <c r="D16" s="162"/>
      <c r="E16" s="162"/>
      <c r="F16" s="162"/>
      <c r="G16" s="162"/>
    </row>
    <row r="17" spans="2:2" x14ac:dyDescent="0.2">
      <c r="B17" s="331" t="s">
        <v>613</v>
      </c>
    </row>
    <row r="18" spans="2:2" x14ac:dyDescent="0.2">
      <c r="B18" s="331" t="s">
        <v>614</v>
      </c>
    </row>
    <row r="19" spans="2:2" x14ac:dyDescent="0.2">
      <c r="B19" s="144" t="s">
        <v>615</v>
      </c>
    </row>
    <row r="20" spans="2:2" x14ac:dyDescent="0.2">
      <c r="B20" s="144" t="s">
        <v>616</v>
      </c>
    </row>
    <row r="21" spans="2:2" x14ac:dyDescent="0.2">
      <c r="B21" s="603"/>
    </row>
    <row r="22" spans="2:2" x14ac:dyDescent="0.2">
      <c r="B22" s="604"/>
    </row>
    <row r="23" spans="2:2" x14ac:dyDescent="0.2">
      <c r="B23" s="603"/>
    </row>
    <row r="25" spans="2:2" ht="18.75" x14ac:dyDescent="0.3">
      <c r="B25" s="332"/>
    </row>
    <row r="26" spans="2:2" x14ac:dyDescent="0.2">
      <c r="B26" s="331"/>
    </row>
    <row r="27" spans="2:2" x14ac:dyDescent="0.2">
      <c r="B27" s="333"/>
    </row>
    <row r="28" spans="2:2" x14ac:dyDescent="0.2">
      <c r="B28" s="333"/>
    </row>
    <row r="29" spans="2:2" x14ac:dyDescent="0.2">
      <c r="B29" s="333"/>
    </row>
    <row r="30" spans="2:2" x14ac:dyDescent="0.2">
      <c r="B30" s="333"/>
    </row>
    <row r="31" spans="2:2" x14ac:dyDescent="0.2">
      <c r="B31" s="334"/>
    </row>
  </sheetData>
  <mergeCells count="1">
    <mergeCell ref="A1:V1"/>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dimension ref="A1:O64"/>
  <sheetViews>
    <sheetView view="pageBreakPreview" zoomScaleNormal="100" zoomScaleSheetLayoutView="100" workbookViewId="0">
      <pane ySplit="13" topLeftCell="A14" activePane="bottomLeft" state="frozen"/>
      <selection activeCell="B1" sqref="B1:O1048576"/>
      <selection pane="bottomLeft" activeCell="A9" sqref="A9"/>
    </sheetView>
  </sheetViews>
  <sheetFormatPr defaultColWidth="9.140625" defaultRowHeight="11.25" x14ac:dyDescent="0.2"/>
  <cols>
    <col min="1" max="1" width="21" style="98" customWidth="1"/>
    <col min="2" max="2" width="9.7109375" style="141" customWidth="1"/>
    <col min="3" max="3" width="12.5703125" style="141" customWidth="1"/>
    <col min="4" max="9" width="11.140625" style="141" customWidth="1"/>
    <col min="10" max="14" width="11.140625" style="98" customWidth="1"/>
    <col min="15" max="16384" width="9.140625" style="98"/>
  </cols>
  <sheetData>
    <row r="1" spans="1:15" s="99" customFormat="1" ht="11.25" customHeight="1" x14ac:dyDescent="0.2">
      <c r="A1" s="99" t="s">
        <v>684</v>
      </c>
      <c r="B1" s="164"/>
      <c r="C1" s="164"/>
      <c r="D1" s="164"/>
      <c r="E1" s="164"/>
      <c r="F1" s="164"/>
      <c r="G1" s="164"/>
      <c r="H1" s="164"/>
      <c r="I1" s="164"/>
      <c r="O1" s="614"/>
    </row>
    <row r="2" spans="1:15" s="99" customFormat="1" ht="11.25" hidden="1" customHeight="1" x14ac:dyDescent="0.2">
      <c r="A2" s="99" t="s">
        <v>316</v>
      </c>
      <c r="B2" s="164"/>
      <c r="C2" s="164"/>
      <c r="D2" s="164"/>
      <c r="E2" s="164"/>
      <c r="F2" s="164"/>
      <c r="G2" s="164"/>
      <c r="H2" s="164"/>
      <c r="I2" s="164"/>
    </row>
    <row r="3" spans="1:15" s="99" customFormat="1" ht="11.25" customHeight="1" x14ac:dyDescent="0.2">
      <c r="A3" s="100" t="s">
        <v>640</v>
      </c>
      <c r="B3" s="164"/>
      <c r="C3" s="164"/>
      <c r="D3" s="164"/>
      <c r="E3" s="164"/>
      <c r="F3" s="164"/>
      <c r="G3" s="164"/>
      <c r="H3" s="164"/>
      <c r="I3" s="164"/>
    </row>
    <row r="4" spans="1:15" s="99" customFormat="1" ht="11.25" hidden="1" customHeight="1" x14ac:dyDescent="0.2">
      <c r="A4" s="100" t="s">
        <v>316</v>
      </c>
      <c r="B4" s="164"/>
      <c r="C4" s="164"/>
      <c r="D4" s="164"/>
      <c r="E4" s="164"/>
      <c r="F4" s="164"/>
      <c r="G4" s="164"/>
      <c r="H4" s="164"/>
      <c r="I4" s="164"/>
    </row>
    <row r="5" spans="1:15" ht="11.25" customHeight="1" x14ac:dyDescent="0.2">
      <c r="A5" s="101"/>
      <c r="B5" s="346"/>
      <c r="C5" s="346"/>
      <c r="D5" s="346"/>
      <c r="E5" s="346"/>
      <c r="F5" s="346"/>
      <c r="G5" s="346"/>
      <c r="H5" s="346"/>
      <c r="I5" s="346"/>
      <c r="J5" s="101"/>
      <c r="K5" s="101"/>
      <c r="L5" s="101"/>
      <c r="M5" s="101"/>
      <c r="N5" s="101"/>
    </row>
    <row r="6" spans="1:15" s="99" customFormat="1" x14ac:dyDescent="0.2">
      <c r="A6" s="4" t="s">
        <v>213</v>
      </c>
      <c r="B6" s="8" t="s">
        <v>300</v>
      </c>
      <c r="C6" s="66"/>
      <c r="D6" s="66"/>
      <c r="E6" s="66"/>
      <c r="F6" s="66"/>
      <c r="G6" s="66"/>
      <c r="H6" s="66"/>
      <c r="I6" s="66"/>
      <c r="J6" s="59"/>
      <c r="K6" s="59"/>
      <c r="L6" s="59"/>
      <c r="M6" s="59"/>
      <c r="N6" s="59"/>
    </row>
    <row r="7" spans="1:15" s="99" customFormat="1" x14ac:dyDescent="0.2">
      <c r="A7" s="13" t="s">
        <v>214</v>
      </c>
      <c r="B7" s="347" t="s">
        <v>301</v>
      </c>
      <c r="C7" s="338"/>
      <c r="D7" s="338"/>
      <c r="E7" s="338"/>
      <c r="F7" s="338"/>
      <c r="G7" s="338"/>
      <c r="H7" s="338"/>
      <c r="I7" s="338"/>
      <c r="J7" s="64"/>
      <c r="K7" s="64"/>
      <c r="L7" s="64"/>
      <c r="M7" s="64"/>
      <c r="N7" s="64"/>
    </row>
    <row r="8" spans="1:15" s="99" customFormat="1" x14ac:dyDescent="0.2">
      <c r="A8" s="9" t="s">
        <v>529</v>
      </c>
      <c r="B8" s="66" t="s">
        <v>152</v>
      </c>
      <c r="C8" s="66" t="s">
        <v>269</v>
      </c>
      <c r="D8" s="66" t="s">
        <v>270</v>
      </c>
      <c r="E8" s="66"/>
      <c r="F8" s="66"/>
      <c r="G8" s="66"/>
      <c r="H8" s="66"/>
      <c r="I8" s="66"/>
      <c r="J8" s="59" t="s">
        <v>271</v>
      </c>
      <c r="K8" s="59"/>
      <c r="L8" s="59"/>
      <c r="M8" s="59"/>
      <c r="N8" s="59" t="s">
        <v>272</v>
      </c>
    </row>
    <row r="9" spans="1:15" s="99" customFormat="1" x14ac:dyDescent="0.2">
      <c r="A9" s="19" t="s">
        <v>530</v>
      </c>
      <c r="B9" s="345" t="s">
        <v>100</v>
      </c>
      <c r="C9" s="66" t="s">
        <v>273</v>
      </c>
      <c r="D9" s="348" t="s">
        <v>274</v>
      </c>
      <c r="E9" s="338"/>
      <c r="F9" s="338"/>
      <c r="G9" s="338"/>
      <c r="H9" s="338"/>
      <c r="I9" s="338"/>
      <c r="J9" s="63" t="s">
        <v>275</v>
      </c>
      <c r="K9" s="64"/>
      <c r="L9" s="64"/>
      <c r="M9" s="64"/>
      <c r="N9" s="61" t="s">
        <v>215</v>
      </c>
    </row>
    <row r="10" spans="1:15" s="99" customFormat="1" x14ac:dyDescent="0.2">
      <c r="A10" s="4" t="s">
        <v>531</v>
      </c>
      <c r="B10" s="66"/>
      <c r="C10" s="345" t="s">
        <v>276</v>
      </c>
      <c r="D10" s="66" t="s">
        <v>277</v>
      </c>
      <c r="E10" s="66" t="s">
        <v>278</v>
      </c>
      <c r="F10" s="66" t="s">
        <v>279</v>
      </c>
      <c r="G10" s="66" t="s">
        <v>280</v>
      </c>
      <c r="H10" s="66" t="s">
        <v>281</v>
      </c>
      <c r="I10" s="66" t="s">
        <v>272</v>
      </c>
      <c r="J10" s="59" t="s">
        <v>282</v>
      </c>
      <c r="K10" s="59" t="s">
        <v>283</v>
      </c>
      <c r="L10" s="59" t="s">
        <v>284</v>
      </c>
      <c r="M10" s="59" t="s">
        <v>285</v>
      </c>
      <c r="N10" s="59"/>
    </row>
    <row r="11" spans="1:15" s="99" customFormat="1" x14ac:dyDescent="0.2">
      <c r="A11" s="13" t="s">
        <v>532</v>
      </c>
      <c r="B11" s="66"/>
      <c r="C11" s="345" t="s">
        <v>286</v>
      </c>
      <c r="D11" s="66" t="s">
        <v>287</v>
      </c>
      <c r="E11" s="345" t="s">
        <v>288</v>
      </c>
      <c r="F11" s="345" t="s">
        <v>289</v>
      </c>
      <c r="G11" s="345" t="s">
        <v>290</v>
      </c>
      <c r="H11" s="345" t="s">
        <v>291</v>
      </c>
      <c r="I11" s="345" t="s">
        <v>215</v>
      </c>
      <c r="J11" s="61" t="s">
        <v>282</v>
      </c>
      <c r="K11" s="61" t="s">
        <v>292</v>
      </c>
      <c r="L11" s="61" t="s">
        <v>293</v>
      </c>
      <c r="M11" s="61" t="s">
        <v>294</v>
      </c>
      <c r="N11" s="59"/>
    </row>
    <row r="12" spans="1:15" s="99" customFormat="1" x14ac:dyDescent="0.2">
      <c r="A12" s="59"/>
      <c r="B12" s="66"/>
      <c r="C12" s="66"/>
      <c r="D12" s="345" t="s">
        <v>295</v>
      </c>
      <c r="E12" s="345" t="s">
        <v>296</v>
      </c>
      <c r="F12" s="345" t="s">
        <v>297</v>
      </c>
      <c r="G12" s="345" t="s">
        <v>298</v>
      </c>
      <c r="H12" s="66"/>
      <c r="I12" s="66"/>
      <c r="J12" s="59"/>
      <c r="K12" s="59"/>
      <c r="L12" s="59"/>
      <c r="M12" s="59"/>
      <c r="N12" s="59"/>
    </row>
    <row r="13" spans="1:15" s="99" customFormat="1" x14ac:dyDescent="0.2">
      <c r="A13" s="64"/>
      <c r="B13" s="338"/>
      <c r="C13" s="338"/>
      <c r="D13" s="348" t="s">
        <v>299</v>
      </c>
      <c r="E13" s="338"/>
      <c r="F13" s="338"/>
      <c r="G13" s="338"/>
      <c r="H13" s="338"/>
      <c r="I13" s="338"/>
      <c r="J13" s="64"/>
      <c r="K13" s="64"/>
      <c r="L13" s="64"/>
      <c r="M13" s="64"/>
      <c r="N13" s="64"/>
    </row>
    <row r="14" spans="1:15" s="164" customFormat="1" x14ac:dyDescent="0.2">
      <c r="A14" s="66"/>
      <c r="B14" s="276"/>
      <c r="C14" s="400"/>
      <c r="D14" s="350"/>
      <c r="E14" s="400"/>
      <c r="F14" s="400"/>
      <c r="G14" s="400"/>
      <c r="H14" s="400"/>
      <c r="I14" s="350"/>
      <c r="J14" s="400"/>
      <c r="K14" s="400"/>
      <c r="L14" s="276"/>
      <c r="M14" s="400"/>
      <c r="N14" s="400"/>
    </row>
    <row r="15" spans="1:15" s="99" customFormat="1" ht="11.25" customHeight="1" x14ac:dyDescent="0.2">
      <c r="A15" s="66" t="s">
        <v>231</v>
      </c>
      <c r="B15" s="276">
        <v>259</v>
      </c>
      <c r="C15" s="400">
        <v>96</v>
      </c>
      <c r="D15" s="350">
        <v>1</v>
      </c>
      <c r="E15" s="400">
        <v>4</v>
      </c>
      <c r="F15" s="400">
        <v>54</v>
      </c>
      <c r="G15" s="400">
        <v>12</v>
      </c>
      <c r="H15" s="400">
        <v>20</v>
      </c>
      <c r="I15" s="121" t="s">
        <v>141</v>
      </c>
      <c r="J15" s="400">
        <v>3</v>
      </c>
      <c r="K15" s="400">
        <v>13</v>
      </c>
      <c r="L15" s="276">
        <v>28</v>
      </c>
      <c r="M15" s="400">
        <v>11</v>
      </c>
      <c r="N15" s="400">
        <v>17</v>
      </c>
    </row>
    <row r="16" spans="1:15" s="99" customFormat="1" ht="11.25" customHeight="1" x14ac:dyDescent="0.2">
      <c r="A16" s="66"/>
      <c r="B16" s="276"/>
      <c r="C16" s="400"/>
      <c r="D16" s="350"/>
      <c r="E16" s="400"/>
      <c r="F16" s="400"/>
      <c r="G16" s="400"/>
      <c r="H16" s="400"/>
      <c r="I16" s="350"/>
      <c r="J16" s="400"/>
      <c r="K16" s="400"/>
      <c r="L16" s="276"/>
      <c r="M16" s="400"/>
      <c r="N16" s="400"/>
    </row>
    <row r="17" spans="1:14" ht="11.25" customHeight="1" x14ac:dyDescent="0.2">
      <c r="A17" s="2" t="s">
        <v>197</v>
      </c>
      <c r="B17" s="275">
        <v>13</v>
      </c>
      <c r="C17" s="401">
        <v>4</v>
      </c>
      <c r="D17" s="401" t="s">
        <v>141</v>
      </c>
      <c r="E17" s="401" t="s">
        <v>141</v>
      </c>
      <c r="F17" s="401">
        <v>5</v>
      </c>
      <c r="G17" s="401" t="s">
        <v>141</v>
      </c>
      <c r="H17" s="401">
        <v>1</v>
      </c>
      <c r="I17" s="401" t="s">
        <v>141</v>
      </c>
      <c r="J17" s="401" t="s">
        <v>141</v>
      </c>
      <c r="K17" s="401">
        <v>1</v>
      </c>
      <c r="L17" s="275">
        <v>1</v>
      </c>
      <c r="M17" s="401" t="s">
        <v>141</v>
      </c>
      <c r="N17" s="401">
        <v>1</v>
      </c>
    </row>
    <row r="18" spans="1:14" ht="11.25" customHeight="1" x14ac:dyDescent="0.2">
      <c r="A18" s="2" t="s">
        <v>198</v>
      </c>
      <c r="B18" s="286">
        <v>17</v>
      </c>
      <c r="C18" s="138">
        <v>6</v>
      </c>
      <c r="D18" s="138" t="s">
        <v>141</v>
      </c>
      <c r="E18" s="138" t="s">
        <v>141</v>
      </c>
      <c r="F18" s="138">
        <v>3</v>
      </c>
      <c r="G18" s="138" t="s">
        <v>141</v>
      </c>
      <c r="H18" s="138">
        <v>2</v>
      </c>
      <c r="I18" s="138" t="s">
        <v>141</v>
      </c>
      <c r="J18" s="138" t="s">
        <v>141</v>
      </c>
      <c r="K18" s="138">
        <v>1</v>
      </c>
      <c r="L18" s="278">
        <v>3</v>
      </c>
      <c r="M18" s="138">
        <v>1</v>
      </c>
      <c r="N18" s="121">
        <v>1</v>
      </c>
    </row>
    <row r="19" spans="1:14" ht="11.25" customHeight="1" x14ac:dyDescent="0.2">
      <c r="A19" s="2" t="s">
        <v>199</v>
      </c>
      <c r="B19" s="286">
        <v>14</v>
      </c>
      <c r="C19" s="138">
        <v>6</v>
      </c>
      <c r="D19" s="138" t="s">
        <v>141</v>
      </c>
      <c r="E19" s="138" t="s">
        <v>141</v>
      </c>
      <c r="F19" s="138">
        <v>2</v>
      </c>
      <c r="G19" s="138" t="s">
        <v>141</v>
      </c>
      <c r="H19" s="138">
        <v>1</v>
      </c>
      <c r="I19" s="138" t="s">
        <v>141</v>
      </c>
      <c r="J19" s="138" t="s">
        <v>141</v>
      </c>
      <c r="K19" s="121" t="s">
        <v>141</v>
      </c>
      <c r="L19" s="278">
        <v>3</v>
      </c>
      <c r="M19" s="138" t="s">
        <v>141</v>
      </c>
      <c r="N19" s="121">
        <v>2</v>
      </c>
    </row>
    <row r="20" spans="1:14" ht="11.25" customHeight="1" x14ac:dyDescent="0.2">
      <c r="A20" s="2"/>
      <c r="B20" s="286"/>
      <c r="C20" s="138"/>
      <c r="D20" s="138"/>
      <c r="E20" s="138"/>
      <c r="F20" s="138"/>
      <c r="G20" s="138"/>
      <c r="H20" s="138"/>
      <c r="I20" s="138"/>
      <c r="J20" s="138"/>
      <c r="K20" s="121"/>
      <c r="L20" s="278"/>
      <c r="M20" s="138"/>
      <c r="N20" s="121"/>
    </row>
    <row r="21" spans="1:14" ht="11.25" customHeight="1" x14ac:dyDescent="0.2">
      <c r="A21" s="2" t="s">
        <v>200</v>
      </c>
      <c r="B21" s="286">
        <v>13</v>
      </c>
      <c r="C21" s="138">
        <v>5</v>
      </c>
      <c r="D21" s="138" t="s">
        <v>141</v>
      </c>
      <c r="E21" s="138" t="s">
        <v>141</v>
      </c>
      <c r="F21" s="138">
        <v>2</v>
      </c>
      <c r="G21" s="138" t="s">
        <v>141</v>
      </c>
      <c r="H21" s="138">
        <v>1</v>
      </c>
      <c r="I21" s="138" t="s">
        <v>141</v>
      </c>
      <c r="J21" s="138" t="s">
        <v>141</v>
      </c>
      <c r="K21" s="121">
        <v>2</v>
      </c>
      <c r="L21" s="278">
        <v>2</v>
      </c>
      <c r="M21" s="138">
        <v>1</v>
      </c>
      <c r="N21" s="121" t="s">
        <v>141</v>
      </c>
    </row>
    <row r="22" spans="1:14" ht="11.25" customHeight="1" x14ac:dyDescent="0.2">
      <c r="A22" s="2" t="s">
        <v>201</v>
      </c>
      <c r="B22" s="286">
        <v>17</v>
      </c>
      <c r="C22" s="138">
        <v>10</v>
      </c>
      <c r="D22" s="138" t="s">
        <v>141</v>
      </c>
      <c r="E22" s="138" t="s">
        <v>141</v>
      </c>
      <c r="F22" s="138">
        <v>4</v>
      </c>
      <c r="G22" s="138">
        <v>1</v>
      </c>
      <c r="H22" s="138">
        <v>1</v>
      </c>
      <c r="I22" s="138" t="s">
        <v>141</v>
      </c>
      <c r="J22" s="138" t="s">
        <v>141</v>
      </c>
      <c r="K22" s="121" t="s">
        <v>141</v>
      </c>
      <c r="L22" s="278">
        <v>1</v>
      </c>
      <c r="M22" s="138" t="s">
        <v>141</v>
      </c>
      <c r="N22" s="121" t="s">
        <v>141</v>
      </c>
    </row>
    <row r="23" spans="1:14" ht="11.25" customHeight="1" x14ac:dyDescent="0.2">
      <c r="A23" s="2" t="s">
        <v>190</v>
      </c>
      <c r="B23" s="286">
        <v>31</v>
      </c>
      <c r="C23" s="138">
        <v>12</v>
      </c>
      <c r="D23" s="138" t="s">
        <v>141</v>
      </c>
      <c r="E23" s="138" t="s">
        <v>141</v>
      </c>
      <c r="F23" s="138">
        <v>8</v>
      </c>
      <c r="G23" s="138" t="s">
        <v>141</v>
      </c>
      <c r="H23" s="138">
        <v>2</v>
      </c>
      <c r="I23" s="138" t="s">
        <v>141</v>
      </c>
      <c r="J23" s="121">
        <v>1</v>
      </c>
      <c r="K23" s="121">
        <v>1</v>
      </c>
      <c r="L23" s="278">
        <v>4</v>
      </c>
      <c r="M23" s="138">
        <v>1</v>
      </c>
      <c r="N23" s="121">
        <v>2</v>
      </c>
    </row>
    <row r="24" spans="1:14" ht="11.25" customHeight="1" x14ac:dyDescent="0.2">
      <c r="A24" s="2"/>
      <c r="B24" s="286"/>
      <c r="C24" s="138"/>
      <c r="D24" s="138"/>
      <c r="E24" s="138"/>
      <c r="F24" s="138"/>
      <c r="G24" s="138"/>
      <c r="H24" s="138"/>
      <c r="I24" s="138"/>
      <c r="J24" s="121"/>
      <c r="K24" s="121"/>
      <c r="L24" s="278"/>
      <c r="M24" s="138"/>
      <c r="N24" s="121"/>
    </row>
    <row r="25" spans="1:14" ht="11.25" customHeight="1" x14ac:dyDescent="0.2">
      <c r="A25" s="2" t="s">
        <v>191</v>
      </c>
      <c r="B25" s="250">
        <v>29</v>
      </c>
      <c r="C25" s="189">
        <v>12</v>
      </c>
      <c r="D25" s="138" t="s">
        <v>141</v>
      </c>
      <c r="E25" s="189" t="s">
        <v>141</v>
      </c>
      <c r="F25" s="189">
        <v>5</v>
      </c>
      <c r="G25" s="189">
        <v>2</v>
      </c>
      <c r="H25" s="189">
        <v>1</v>
      </c>
      <c r="I25" s="138" t="s">
        <v>141</v>
      </c>
      <c r="J25" s="108" t="s">
        <v>141</v>
      </c>
      <c r="K25" s="108">
        <v>1</v>
      </c>
      <c r="L25" s="277">
        <v>1</v>
      </c>
      <c r="M25" s="138">
        <v>4</v>
      </c>
      <c r="N25" s="108">
        <v>3</v>
      </c>
    </row>
    <row r="26" spans="1:14" ht="11.25" customHeight="1" x14ac:dyDescent="0.2">
      <c r="A26" s="2" t="s">
        <v>192</v>
      </c>
      <c r="B26" s="250">
        <v>24</v>
      </c>
      <c r="C26" s="189">
        <v>7</v>
      </c>
      <c r="D26" s="138">
        <v>1</v>
      </c>
      <c r="E26" s="189" t="s">
        <v>141</v>
      </c>
      <c r="F26" s="189">
        <v>1</v>
      </c>
      <c r="G26" s="189">
        <v>4</v>
      </c>
      <c r="H26" s="189">
        <v>3</v>
      </c>
      <c r="I26" s="138" t="s">
        <v>141</v>
      </c>
      <c r="J26" s="108" t="s">
        <v>141</v>
      </c>
      <c r="K26" s="108">
        <v>1</v>
      </c>
      <c r="L26" s="277">
        <v>2</v>
      </c>
      <c r="M26" s="138">
        <v>1</v>
      </c>
      <c r="N26" s="108">
        <v>4</v>
      </c>
    </row>
    <row r="27" spans="1:14" ht="11.25" customHeight="1" x14ac:dyDescent="0.2">
      <c r="A27" s="2" t="s">
        <v>193</v>
      </c>
      <c r="B27" s="254">
        <v>30</v>
      </c>
      <c r="C27" s="189">
        <v>12</v>
      </c>
      <c r="D27" s="138" t="s">
        <v>141</v>
      </c>
      <c r="E27" s="189">
        <v>2</v>
      </c>
      <c r="F27" s="189">
        <v>5</v>
      </c>
      <c r="G27" s="189">
        <v>2</v>
      </c>
      <c r="H27" s="189">
        <v>2</v>
      </c>
      <c r="I27" s="138" t="s">
        <v>141</v>
      </c>
      <c r="J27" s="108">
        <v>1</v>
      </c>
      <c r="K27" s="108">
        <v>4</v>
      </c>
      <c r="L27" s="277">
        <v>1</v>
      </c>
      <c r="M27" s="138">
        <v>1</v>
      </c>
      <c r="N27" s="108" t="s">
        <v>141</v>
      </c>
    </row>
    <row r="28" spans="1:14" ht="11.25" customHeight="1" x14ac:dyDescent="0.2">
      <c r="A28" s="2"/>
      <c r="B28" s="254"/>
      <c r="C28" s="189"/>
      <c r="D28" s="138"/>
      <c r="E28" s="189"/>
      <c r="F28" s="189"/>
      <c r="G28" s="189"/>
      <c r="H28" s="189"/>
      <c r="I28" s="138"/>
      <c r="J28" s="108"/>
      <c r="K28" s="108"/>
      <c r="L28" s="277"/>
      <c r="M28" s="138"/>
      <c r="N28" s="108"/>
    </row>
    <row r="29" spans="1:14" ht="11.25" customHeight="1" x14ac:dyDescent="0.2">
      <c r="A29" s="2" t="s">
        <v>194</v>
      </c>
      <c r="B29" s="286">
        <v>29</v>
      </c>
      <c r="C29" s="138">
        <v>8</v>
      </c>
      <c r="D29" s="138" t="s">
        <v>141</v>
      </c>
      <c r="E29" s="138">
        <v>1</v>
      </c>
      <c r="F29" s="138">
        <v>9</v>
      </c>
      <c r="G29" s="138">
        <v>1</v>
      </c>
      <c r="H29" s="138">
        <v>2</v>
      </c>
      <c r="I29" s="138" t="s">
        <v>141</v>
      </c>
      <c r="J29" s="121" t="s">
        <v>141</v>
      </c>
      <c r="K29" s="121">
        <v>1</v>
      </c>
      <c r="L29" s="278">
        <v>3</v>
      </c>
      <c r="M29" s="138">
        <v>1</v>
      </c>
      <c r="N29" s="121">
        <v>3</v>
      </c>
    </row>
    <row r="30" spans="1:14" ht="11.25" customHeight="1" x14ac:dyDescent="0.2">
      <c r="A30" s="2" t="s">
        <v>195</v>
      </c>
      <c r="B30" s="286">
        <v>18</v>
      </c>
      <c r="C30" s="138">
        <v>9</v>
      </c>
      <c r="D30" s="138" t="s">
        <v>141</v>
      </c>
      <c r="E30" s="138">
        <v>1</v>
      </c>
      <c r="F30" s="138">
        <v>2</v>
      </c>
      <c r="G30" s="138" t="s">
        <v>141</v>
      </c>
      <c r="H30" s="138">
        <v>1</v>
      </c>
      <c r="I30" s="138" t="s">
        <v>141</v>
      </c>
      <c r="J30" s="121" t="s">
        <v>141</v>
      </c>
      <c r="K30" s="121">
        <v>1</v>
      </c>
      <c r="L30" s="278">
        <v>3</v>
      </c>
      <c r="M30" s="121">
        <v>1</v>
      </c>
      <c r="N30" s="121" t="s">
        <v>141</v>
      </c>
    </row>
    <row r="31" spans="1:14" ht="11.25" customHeight="1" x14ac:dyDescent="0.2">
      <c r="A31" s="1" t="s">
        <v>196</v>
      </c>
      <c r="B31" s="410">
        <v>24</v>
      </c>
      <c r="C31" s="231">
        <v>5</v>
      </c>
      <c r="D31" s="231" t="s">
        <v>141</v>
      </c>
      <c r="E31" s="231" t="s">
        <v>141</v>
      </c>
      <c r="F31" s="231">
        <v>8</v>
      </c>
      <c r="G31" s="231">
        <v>2</v>
      </c>
      <c r="H31" s="231">
        <v>3</v>
      </c>
      <c r="I31" s="231" t="s">
        <v>141</v>
      </c>
      <c r="J31" s="120">
        <v>1</v>
      </c>
      <c r="K31" s="120" t="s">
        <v>141</v>
      </c>
      <c r="L31" s="272">
        <v>4</v>
      </c>
      <c r="M31" s="120" t="s">
        <v>141</v>
      </c>
      <c r="N31" s="120">
        <v>1</v>
      </c>
    </row>
    <row r="32" spans="1:14" ht="11.25" customHeight="1" x14ac:dyDescent="0.2">
      <c r="A32" s="18"/>
      <c r="B32" s="286"/>
      <c r="C32" s="286"/>
      <c r="D32" s="286"/>
      <c r="E32" s="286"/>
      <c r="F32" s="286"/>
      <c r="G32" s="286"/>
      <c r="H32" s="286"/>
      <c r="I32" s="286"/>
      <c r="J32" s="286"/>
      <c r="K32" s="286"/>
      <c r="L32" s="286"/>
      <c r="M32" s="286"/>
      <c r="N32" s="286"/>
    </row>
    <row r="33" spans="1:14" s="99" customFormat="1" ht="11.25" customHeight="1" x14ac:dyDescent="0.2">
      <c r="A33" s="66" t="s">
        <v>231</v>
      </c>
      <c r="B33" s="276">
        <v>259</v>
      </c>
      <c r="C33" s="400">
        <v>96</v>
      </c>
      <c r="D33" s="350">
        <v>1</v>
      </c>
      <c r="E33" s="400">
        <v>4</v>
      </c>
      <c r="F33" s="400">
        <v>54</v>
      </c>
      <c r="G33" s="400">
        <v>12</v>
      </c>
      <c r="H33" s="400">
        <v>20</v>
      </c>
      <c r="I33" s="350" t="s">
        <v>141</v>
      </c>
      <c r="J33" s="400">
        <v>3</v>
      </c>
      <c r="K33" s="400">
        <v>13</v>
      </c>
      <c r="L33" s="276">
        <v>28</v>
      </c>
      <c r="M33" s="400">
        <v>11</v>
      </c>
      <c r="N33" s="400">
        <v>17</v>
      </c>
    </row>
    <row r="34" spans="1:14" x14ac:dyDescent="0.2">
      <c r="A34" s="10"/>
      <c r="B34" s="25"/>
      <c r="C34" s="279"/>
      <c r="D34" s="279"/>
      <c r="E34" s="279"/>
      <c r="F34" s="279"/>
      <c r="G34" s="279"/>
      <c r="H34" s="279"/>
      <c r="I34" s="279"/>
      <c r="J34" s="278"/>
      <c r="K34" s="278"/>
      <c r="L34" s="278"/>
      <c r="M34" s="278"/>
      <c r="N34" s="278"/>
    </row>
    <row r="35" spans="1:14" x14ac:dyDescent="0.2">
      <c r="A35" s="2" t="s">
        <v>429</v>
      </c>
      <c r="B35" s="286">
        <v>39</v>
      </c>
      <c r="C35" s="270">
        <v>11</v>
      </c>
      <c r="D35" s="270" t="s">
        <v>141</v>
      </c>
      <c r="E35" s="270" t="s">
        <v>141</v>
      </c>
      <c r="F35" s="270">
        <v>13</v>
      </c>
      <c r="G35" s="270" t="s">
        <v>141</v>
      </c>
      <c r="H35" s="270">
        <v>2</v>
      </c>
      <c r="I35" s="270" t="s">
        <v>141</v>
      </c>
      <c r="J35" s="408" t="s">
        <v>141</v>
      </c>
      <c r="K35" s="408">
        <v>5</v>
      </c>
      <c r="L35" s="409">
        <v>5</v>
      </c>
      <c r="M35" s="408">
        <v>1</v>
      </c>
      <c r="N35" s="408">
        <v>2</v>
      </c>
    </row>
    <row r="36" spans="1:14" x14ac:dyDescent="0.2">
      <c r="A36" s="2" t="s">
        <v>430</v>
      </c>
      <c r="B36" s="405">
        <v>26</v>
      </c>
      <c r="C36" s="188">
        <v>13</v>
      </c>
      <c r="D36" s="270" t="s">
        <v>141</v>
      </c>
      <c r="E36" s="188">
        <v>1</v>
      </c>
      <c r="F36" s="188">
        <v>5</v>
      </c>
      <c r="G36" s="188">
        <v>2</v>
      </c>
      <c r="H36" s="188" t="s">
        <v>141</v>
      </c>
      <c r="I36" s="270" t="s">
        <v>141</v>
      </c>
      <c r="J36" s="126" t="s">
        <v>141</v>
      </c>
      <c r="K36" s="126">
        <v>1</v>
      </c>
      <c r="L36" s="406">
        <v>2</v>
      </c>
      <c r="M36" s="126">
        <v>1</v>
      </c>
      <c r="N36" s="126">
        <v>1</v>
      </c>
    </row>
    <row r="37" spans="1:14" x14ac:dyDescent="0.2">
      <c r="A37" s="2" t="s">
        <v>431</v>
      </c>
      <c r="B37" s="255">
        <v>34</v>
      </c>
      <c r="C37" s="386">
        <v>10</v>
      </c>
      <c r="D37" s="270">
        <v>1</v>
      </c>
      <c r="E37" s="386" t="s">
        <v>141</v>
      </c>
      <c r="F37" s="386">
        <v>10</v>
      </c>
      <c r="G37" s="386">
        <v>2</v>
      </c>
      <c r="H37" s="386">
        <v>5</v>
      </c>
      <c r="I37" s="270" t="s">
        <v>141</v>
      </c>
      <c r="J37" s="198">
        <v>2</v>
      </c>
      <c r="K37" s="198" t="s">
        <v>141</v>
      </c>
      <c r="L37" s="394">
        <v>2</v>
      </c>
      <c r="M37" s="198" t="s">
        <v>141</v>
      </c>
      <c r="N37" s="198">
        <v>2</v>
      </c>
    </row>
    <row r="38" spans="1:14" x14ac:dyDescent="0.2">
      <c r="A38" s="2" t="s">
        <v>432</v>
      </c>
      <c r="B38" s="407">
        <v>34</v>
      </c>
      <c r="C38" s="270">
        <v>8</v>
      </c>
      <c r="D38" s="270" t="s">
        <v>141</v>
      </c>
      <c r="E38" s="270">
        <v>1</v>
      </c>
      <c r="F38" s="270">
        <v>9</v>
      </c>
      <c r="G38" s="270">
        <v>4</v>
      </c>
      <c r="H38" s="270">
        <v>3</v>
      </c>
      <c r="I38" s="270" t="s">
        <v>141</v>
      </c>
      <c r="J38" s="408" t="s">
        <v>141</v>
      </c>
      <c r="K38" s="408">
        <v>1</v>
      </c>
      <c r="L38" s="409">
        <v>5</v>
      </c>
      <c r="M38" s="408">
        <v>2</v>
      </c>
      <c r="N38" s="408">
        <v>1</v>
      </c>
    </row>
    <row r="39" spans="1:14" x14ac:dyDescent="0.2">
      <c r="A39" s="2" t="s">
        <v>433</v>
      </c>
      <c r="B39" s="407">
        <v>41</v>
      </c>
      <c r="C39" s="270">
        <v>19</v>
      </c>
      <c r="D39" s="270" t="s">
        <v>141</v>
      </c>
      <c r="E39" s="270">
        <v>1</v>
      </c>
      <c r="F39" s="270">
        <v>7</v>
      </c>
      <c r="G39" s="270">
        <v>1</v>
      </c>
      <c r="H39" s="270" t="s">
        <v>141</v>
      </c>
      <c r="I39" s="270" t="s">
        <v>141</v>
      </c>
      <c r="J39" s="408" t="s">
        <v>141</v>
      </c>
      <c r="K39" s="408">
        <v>3</v>
      </c>
      <c r="L39" s="409">
        <v>5</v>
      </c>
      <c r="M39" s="408">
        <v>3</v>
      </c>
      <c r="N39" s="408">
        <v>2</v>
      </c>
    </row>
    <row r="40" spans="1:14" x14ac:dyDescent="0.2">
      <c r="A40" s="2" t="s">
        <v>434</v>
      </c>
      <c r="B40" s="279">
        <v>47</v>
      </c>
      <c r="C40" s="138">
        <v>18</v>
      </c>
      <c r="D40" s="138" t="s">
        <v>141</v>
      </c>
      <c r="E40" s="138" t="s">
        <v>141</v>
      </c>
      <c r="F40" s="138">
        <v>6</v>
      </c>
      <c r="G40" s="138">
        <v>1</v>
      </c>
      <c r="H40" s="138">
        <v>9</v>
      </c>
      <c r="I40" s="138" t="s">
        <v>141</v>
      </c>
      <c r="J40" s="121" t="s">
        <v>141</v>
      </c>
      <c r="K40" s="121">
        <v>1</v>
      </c>
      <c r="L40" s="278">
        <v>5</v>
      </c>
      <c r="M40" s="121">
        <v>1</v>
      </c>
      <c r="N40" s="121">
        <v>6</v>
      </c>
    </row>
    <row r="41" spans="1:14" x14ac:dyDescent="0.2">
      <c r="A41" s="1" t="s">
        <v>435</v>
      </c>
      <c r="B41" s="404">
        <v>38</v>
      </c>
      <c r="C41" s="231">
        <v>17</v>
      </c>
      <c r="D41" s="231" t="s">
        <v>141</v>
      </c>
      <c r="E41" s="231">
        <v>1</v>
      </c>
      <c r="F41" s="231">
        <v>4</v>
      </c>
      <c r="G41" s="231">
        <v>2</v>
      </c>
      <c r="H41" s="231">
        <v>1</v>
      </c>
      <c r="I41" s="231" t="s">
        <v>141</v>
      </c>
      <c r="J41" s="120">
        <v>1</v>
      </c>
      <c r="K41" s="120">
        <v>2</v>
      </c>
      <c r="L41" s="272">
        <v>4</v>
      </c>
      <c r="M41" s="120">
        <v>3</v>
      </c>
      <c r="N41" s="120">
        <v>3</v>
      </c>
    </row>
    <row r="42" spans="1:14" x14ac:dyDescent="0.2">
      <c r="A42" s="18"/>
      <c r="B42" s="407"/>
      <c r="C42" s="407"/>
      <c r="D42" s="407"/>
      <c r="E42" s="407"/>
      <c r="F42" s="407"/>
      <c r="G42" s="407"/>
      <c r="H42" s="407"/>
      <c r="I42" s="407"/>
      <c r="J42" s="407"/>
      <c r="K42" s="407"/>
      <c r="L42" s="407"/>
      <c r="M42" s="407"/>
      <c r="N42" s="407"/>
    </row>
    <row r="43" spans="1:14" s="99" customFormat="1" ht="11.25" customHeight="1" x14ac:dyDescent="0.2">
      <c r="A43" s="66" t="s">
        <v>231</v>
      </c>
      <c r="B43" s="276">
        <v>259</v>
      </c>
      <c r="C43" s="400">
        <v>96</v>
      </c>
      <c r="D43" s="350">
        <v>1</v>
      </c>
      <c r="E43" s="400">
        <v>4</v>
      </c>
      <c r="F43" s="400">
        <v>54</v>
      </c>
      <c r="G43" s="400">
        <v>12</v>
      </c>
      <c r="H43" s="400">
        <v>20</v>
      </c>
      <c r="I43" s="350" t="s">
        <v>141</v>
      </c>
      <c r="J43" s="400">
        <v>3</v>
      </c>
      <c r="K43" s="400">
        <v>13</v>
      </c>
      <c r="L43" s="276">
        <v>28</v>
      </c>
      <c r="M43" s="400">
        <v>11</v>
      </c>
      <c r="N43" s="400">
        <v>17</v>
      </c>
    </row>
    <row r="44" spans="1:14" x14ac:dyDescent="0.2">
      <c r="A44" s="10"/>
      <c r="B44" s="79"/>
      <c r="C44" s="79"/>
      <c r="D44" s="79"/>
      <c r="E44" s="79"/>
      <c r="F44" s="79"/>
      <c r="G44" s="79"/>
      <c r="H44" s="79"/>
      <c r="I44" s="79"/>
      <c r="J44" s="79"/>
      <c r="K44" s="79"/>
      <c r="L44" s="79"/>
      <c r="M44" s="79"/>
      <c r="N44" s="79"/>
    </row>
    <row r="45" spans="1:14" x14ac:dyDescent="0.2">
      <c r="A45" s="2" t="s">
        <v>251</v>
      </c>
      <c r="B45" s="279">
        <v>9</v>
      </c>
      <c r="C45" s="138">
        <v>4</v>
      </c>
      <c r="D45" s="138" t="s">
        <v>141</v>
      </c>
      <c r="E45" s="138">
        <v>1</v>
      </c>
      <c r="F45" s="138">
        <v>1</v>
      </c>
      <c r="G45" s="138" t="s">
        <v>141</v>
      </c>
      <c r="H45" s="138">
        <v>1</v>
      </c>
      <c r="I45" s="138" t="s">
        <v>141</v>
      </c>
      <c r="J45" s="121" t="s">
        <v>141</v>
      </c>
      <c r="K45" s="121">
        <v>1</v>
      </c>
      <c r="L45" s="278" t="s">
        <v>141</v>
      </c>
      <c r="M45" s="121">
        <v>1</v>
      </c>
      <c r="N45" s="121" t="s">
        <v>141</v>
      </c>
    </row>
    <row r="46" spans="1:14" x14ac:dyDescent="0.2">
      <c r="A46" s="89" t="s">
        <v>252</v>
      </c>
      <c r="B46" s="407">
        <v>16</v>
      </c>
      <c r="C46" s="270">
        <v>11</v>
      </c>
      <c r="D46" s="270" t="s">
        <v>141</v>
      </c>
      <c r="E46" s="270" t="s">
        <v>141</v>
      </c>
      <c r="F46" s="270" t="s">
        <v>141</v>
      </c>
      <c r="G46" s="270" t="s">
        <v>141</v>
      </c>
      <c r="H46" s="270">
        <v>1</v>
      </c>
      <c r="I46" s="270" t="s">
        <v>141</v>
      </c>
      <c r="J46" s="408" t="s">
        <v>141</v>
      </c>
      <c r="K46" s="408" t="s">
        <v>141</v>
      </c>
      <c r="L46" s="409">
        <v>1</v>
      </c>
      <c r="M46" s="408">
        <v>1</v>
      </c>
      <c r="N46" s="408">
        <v>2</v>
      </c>
    </row>
    <row r="47" spans="1:14" x14ac:dyDescent="0.2">
      <c r="A47" s="89" t="s">
        <v>253</v>
      </c>
      <c r="B47" s="255">
        <v>6</v>
      </c>
      <c r="C47" s="386">
        <v>4</v>
      </c>
      <c r="D47" s="270" t="s">
        <v>141</v>
      </c>
      <c r="E47" s="386" t="s">
        <v>141</v>
      </c>
      <c r="F47" s="386">
        <v>1</v>
      </c>
      <c r="G47" s="386" t="s">
        <v>141</v>
      </c>
      <c r="H47" s="386" t="s">
        <v>141</v>
      </c>
      <c r="I47" s="270" t="s">
        <v>141</v>
      </c>
      <c r="J47" s="198" t="s">
        <v>141</v>
      </c>
      <c r="K47" s="198" t="s">
        <v>141</v>
      </c>
      <c r="L47" s="394" t="s">
        <v>141</v>
      </c>
      <c r="M47" s="198">
        <v>1</v>
      </c>
      <c r="N47" s="198" t="s">
        <v>141</v>
      </c>
    </row>
    <row r="48" spans="1:14" x14ac:dyDescent="0.2">
      <c r="A48" s="89" t="s">
        <v>254</v>
      </c>
      <c r="B48" s="412">
        <v>20</v>
      </c>
      <c r="C48" s="411">
        <v>7</v>
      </c>
      <c r="D48" s="270" t="s">
        <v>141</v>
      </c>
      <c r="E48" s="411" t="s">
        <v>141</v>
      </c>
      <c r="F48" s="411">
        <v>9</v>
      </c>
      <c r="G48" s="411" t="s">
        <v>141</v>
      </c>
      <c r="H48" s="411">
        <v>1</v>
      </c>
      <c r="I48" s="270" t="s">
        <v>141</v>
      </c>
      <c r="J48" s="414" t="s">
        <v>141</v>
      </c>
      <c r="K48" s="414">
        <v>1</v>
      </c>
      <c r="L48" s="413">
        <v>1</v>
      </c>
      <c r="M48" s="414" t="s">
        <v>141</v>
      </c>
      <c r="N48" s="414">
        <v>1</v>
      </c>
    </row>
    <row r="49" spans="1:14" x14ac:dyDescent="0.2">
      <c r="A49" s="89" t="s">
        <v>255</v>
      </c>
      <c r="B49" s="412">
        <v>19</v>
      </c>
      <c r="C49" s="411">
        <v>6</v>
      </c>
      <c r="D49" s="270" t="s">
        <v>141</v>
      </c>
      <c r="E49" s="411" t="s">
        <v>141</v>
      </c>
      <c r="F49" s="411">
        <v>2</v>
      </c>
      <c r="G49" s="411">
        <v>1</v>
      </c>
      <c r="H49" s="411">
        <v>2</v>
      </c>
      <c r="I49" s="270" t="s">
        <v>141</v>
      </c>
      <c r="J49" s="414" t="s">
        <v>141</v>
      </c>
      <c r="K49" s="414">
        <v>1</v>
      </c>
      <c r="L49" s="413">
        <v>3</v>
      </c>
      <c r="M49" s="414">
        <v>1</v>
      </c>
      <c r="N49" s="414">
        <v>3</v>
      </c>
    </row>
    <row r="50" spans="1:14" x14ac:dyDescent="0.2">
      <c r="A50" s="89" t="s">
        <v>256</v>
      </c>
      <c r="B50" s="412">
        <v>22</v>
      </c>
      <c r="C50" s="411">
        <v>8</v>
      </c>
      <c r="D50" s="270" t="s">
        <v>141</v>
      </c>
      <c r="E50" s="411" t="s">
        <v>141</v>
      </c>
      <c r="F50" s="411">
        <v>4</v>
      </c>
      <c r="G50" s="411">
        <v>1</v>
      </c>
      <c r="H50" s="411">
        <v>3</v>
      </c>
      <c r="I50" s="270" t="s">
        <v>141</v>
      </c>
      <c r="J50" s="414" t="s">
        <v>141</v>
      </c>
      <c r="K50" s="414">
        <v>1</v>
      </c>
      <c r="L50" s="413">
        <v>2</v>
      </c>
      <c r="M50" s="414" t="s">
        <v>141</v>
      </c>
      <c r="N50" s="414">
        <v>3</v>
      </c>
    </row>
    <row r="51" spans="1:14" x14ac:dyDescent="0.2">
      <c r="A51" s="89"/>
      <c r="B51" s="412"/>
      <c r="C51" s="411"/>
      <c r="D51" s="270"/>
      <c r="E51" s="411"/>
      <c r="F51" s="411"/>
      <c r="G51" s="411"/>
      <c r="H51" s="411"/>
      <c r="I51" s="270"/>
      <c r="J51" s="414"/>
      <c r="K51" s="414"/>
      <c r="L51" s="413"/>
      <c r="M51" s="414"/>
      <c r="N51" s="414"/>
    </row>
    <row r="52" spans="1:14" x14ac:dyDescent="0.2">
      <c r="A52" s="89" t="s">
        <v>257</v>
      </c>
      <c r="B52" s="353">
        <v>27</v>
      </c>
      <c r="C52" s="352">
        <v>5</v>
      </c>
      <c r="D52" s="270" t="s">
        <v>141</v>
      </c>
      <c r="E52" s="352" t="s">
        <v>141</v>
      </c>
      <c r="F52" s="352">
        <v>8</v>
      </c>
      <c r="G52" s="352">
        <v>5</v>
      </c>
      <c r="H52" s="352">
        <v>2</v>
      </c>
      <c r="I52" s="270" t="s">
        <v>141</v>
      </c>
      <c r="J52" s="119" t="s">
        <v>141</v>
      </c>
      <c r="K52" s="118">
        <v>3</v>
      </c>
      <c r="L52" s="280">
        <v>2</v>
      </c>
      <c r="M52" s="119">
        <v>1</v>
      </c>
      <c r="N52" s="119">
        <v>1</v>
      </c>
    </row>
    <row r="53" spans="1:14" x14ac:dyDescent="0.2">
      <c r="A53" s="2" t="s">
        <v>258</v>
      </c>
      <c r="B53" s="353">
        <v>32</v>
      </c>
      <c r="C53" s="352">
        <v>11</v>
      </c>
      <c r="D53" s="270" t="s">
        <v>141</v>
      </c>
      <c r="E53" s="352">
        <v>1</v>
      </c>
      <c r="F53" s="352">
        <v>8</v>
      </c>
      <c r="G53" s="352">
        <v>2</v>
      </c>
      <c r="H53" s="352">
        <v>4</v>
      </c>
      <c r="I53" s="270" t="s">
        <v>141</v>
      </c>
      <c r="J53" s="119" t="s">
        <v>141</v>
      </c>
      <c r="K53" s="118">
        <v>1</v>
      </c>
      <c r="L53" s="280">
        <v>2</v>
      </c>
      <c r="M53" s="119">
        <v>1</v>
      </c>
      <c r="N53" s="119">
        <v>2</v>
      </c>
    </row>
    <row r="54" spans="1:14" x14ac:dyDescent="0.2">
      <c r="A54" s="2" t="s">
        <v>259</v>
      </c>
      <c r="B54" s="353">
        <v>42</v>
      </c>
      <c r="C54" s="352">
        <v>8</v>
      </c>
      <c r="D54" s="270" t="s">
        <v>141</v>
      </c>
      <c r="E54" s="352" t="s">
        <v>141</v>
      </c>
      <c r="F54" s="352">
        <v>7</v>
      </c>
      <c r="G54" s="352">
        <v>2</v>
      </c>
      <c r="H54" s="352">
        <v>4</v>
      </c>
      <c r="I54" s="270" t="s">
        <v>141</v>
      </c>
      <c r="J54" s="119">
        <v>1</v>
      </c>
      <c r="K54" s="118">
        <v>5</v>
      </c>
      <c r="L54" s="280">
        <v>11</v>
      </c>
      <c r="M54" s="119">
        <v>1</v>
      </c>
      <c r="N54" s="119">
        <v>3</v>
      </c>
    </row>
    <row r="55" spans="1:14" x14ac:dyDescent="0.2">
      <c r="A55" s="2" t="s">
        <v>260</v>
      </c>
      <c r="B55" s="250">
        <v>23</v>
      </c>
      <c r="C55" s="189">
        <v>5</v>
      </c>
      <c r="D55" s="189">
        <v>1</v>
      </c>
      <c r="E55" s="189">
        <v>2</v>
      </c>
      <c r="F55" s="189">
        <v>8</v>
      </c>
      <c r="G55" s="189">
        <v>1</v>
      </c>
      <c r="H55" s="189">
        <v>2</v>
      </c>
      <c r="I55" s="189" t="s">
        <v>141</v>
      </c>
      <c r="J55" s="108" t="s">
        <v>141</v>
      </c>
      <c r="K55" s="108" t="s">
        <v>141</v>
      </c>
      <c r="L55" s="277">
        <v>3</v>
      </c>
      <c r="M55" s="108" t="s">
        <v>141</v>
      </c>
      <c r="N55" s="108">
        <v>1</v>
      </c>
    </row>
    <row r="56" spans="1:14" x14ac:dyDescent="0.2">
      <c r="A56" s="2" t="s">
        <v>261</v>
      </c>
      <c r="B56" s="353">
        <v>18</v>
      </c>
      <c r="C56" s="352">
        <v>9</v>
      </c>
      <c r="D56" s="270" t="s">
        <v>141</v>
      </c>
      <c r="E56" s="352" t="s">
        <v>141</v>
      </c>
      <c r="F56" s="352">
        <v>4</v>
      </c>
      <c r="G56" s="352" t="s">
        <v>141</v>
      </c>
      <c r="H56" s="352" t="s">
        <v>141</v>
      </c>
      <c r="I56" s="270" t="s">
        <v>141</v>
      </c>
      <c r="J56" s="119">
        <v>1</v>
      </c>
      <c r="K56" s="108" t="s">
        <v>141</v>
      </c>
      <c r="L56" s="280">
        <v>1</v>
      </c>
      <c r="M56" s="119">
        <v>3</v>
      </c>
      <c r="N56" s="119" t="s">
        <v>141</v>
      </c>
    </row>
    <row r="57" spans="1:14" x14ac:dyDescent="0.2">
      <c r="A57" s="2" t="s">
        <v>262</v>
      </c>
      <c r="B57" s="353">
        <v>23</v>
      </c>
      <c r="C57" s="352">
        <v>16</v>
      </c>
      <c r="D57" s="270" t="s">
        <v>141</v>
      </c>
      <c r="E57" s="352" t="s">
        <v>141</v>
      </c>
      <c r="F57" s="352">
        <v>2</v>
      </c>
      <c r="G57" s="352" t="s">
        <v>141</v>
      </c>
      <c r="H57" s="352" t="s">
        <v>141</v>
      </c>
      <c r="I57" s="270" t="s">
        <v>141</v>
      </c>
      <c r="J57" s="119">
        <v>1</v>
      </c>
      <c r="K57" s="108" t="s">
        <v>141</v>
      </c>
      <c r="L57" s="280">
        <v>2</v>
      </c>
      <c r="M57" s="119">
        <v>1</v>
      </c>
      <c r="N57" s="119">
        <v>1</v>
      </c>
    </row>
    <row r="58" spans="1:14" x14ac:dyDescent="0.2">
      <c r="A58" s="1" t="s">
        <v>263</v>
      </c>
      <c r="B58" s="418">
        <v>2</v>
      </c>
      <c r="C58" s="351">
        <v>2</v>
      </c>
      <c r="D58" s="231" t="s">
        <v>141</v>
      </c>
      <c r="E58" s="351" t="s">
        <v>141</v>
      </c>
      <c r="F58" s="351" t="s">
        <v>141</v>
      </c>
      <c r="G58" s="351" t="s">
        <v>141</v>
      </c>
      <c r="H58" s="351" t="s">
        <v>141</v>
      </c>
      <c r="I58" s="231" t="s">
        <v>141</v>
      </c>
      <c r="J58" s="142" t="s">
        <v>141</v>
      </c>
      <c r="K58" s="142" t="s">
        <v>141</v>
      </c>
      <c r="L58" s="273" t="s">
        <v>141</v>
      </c>
      <c r="M58" s="142" t="s">
        <v>141</v>
      </c>
      <c r="N58" s="142" t="s">
        <v>141</v>
      </c>
    </row>
    <row r="59" spans="1:14" x14ac:dyDescent="0.2">
      <c r="B59" s="352"/>
      <c r="C59" s="352"/>
      <c r="D59" s="270"/>
      <c r="E59" s="352"/>
      <c r="F59" s="352"/>
      <c r="G59" s="352"/>
      <c r="H59" s="353"/>
      <c r="I59" s="270"/>
      <c r="J59" s="274"/>
      <c r="K59" s="118"/>
      <c r="L59" s="118"/>
      <c r="M59" s="274"/>
      <c r="N59" s="119"/>
    </row>
    <row r="60" spans="1:14" x14ac:dyDescent="0.2">
      <c r="B60" s="98"/>
      <c r="C60" s="98"/>
      <c r="D60" s="98"/>
      <c r="E60" s="98"/>
      <c r="F60" s="98"/>
      <c r="G60" s="98"/>
      <c r="H60" s="98"/>
      <c r="I60" s="98"/>
    </row>
    <row r="61" spans="1:14" x14ac:dyDescent="0.2">
      <c r="B61" s="98"/>
      <c r="C61" s="98"/>
      <c r="D61" s="98"/>
      <c r="E61" s="98"/>
      <c r="F61" s="98"/>
      <c r="G61" s="98"/>
      <c r="H61" s="98"/>
      <c r="I61" s="98"/>
    </row>
    <row r="62" spans="1:14" x14ac:dyDescent="0.2">
      <c r="B62" s="98"/>
      <c r="C62" s="98"/>
      <c r="D62" s="98"/>
      <c r="E62" s="98"/>
      <c r="F62" s="98"/>
      <c r="G62" s="98"/>
      <c r="H62" s="98"/>
      <c r="I62" s="98"/>
    </row>
    <row r="63" spans="1:14" x14ac:dyDescent="0.2">
      <c r="B63" s="98"/>
      <c r="C63" s="98"/>
      <c r="D63" s="98"/>
      <c r="E63" s="98"/>
      <c r="F63" s="98"/>
      <c r="G63" s="98"/>
      <c r="H63" s="98"/>
      <c r="I63" s="98"/>
    </row>
    <row r="64" spans="1:14" x14ac:dyDescent="0.2">
      <c r="B64" s="98"/>
      <c r="C64" s="98"/>
      <c r="D64" s="98"/>
      <c r="E64" s="98"/>
      <c r="F64" s="98"/>
      <c r="G64" s="98"/>
      <c r="H64" s="98"/>
      <c r="I64" s="98"/>
    </row>
  </sheetData>
  <pageMargins left="0.74803149606299213" right="0.74803149606299213" top="0.98425196850393704" bottom="0.98425196850393704" header="0.51181102362204722" footer="0.51181102362204722"/>
  <pageSetup paperSize="9" scale="6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dimension ref="A1:O77"/>
  <sheetViews>
    <sheetView view="pageBreakPreview" zoomScale="90" zoomScaleNormal="100" zoomScaleSheetLayoutView="90" workbookViewId="0">
      <pane ySplit="5" topLeftCell="A57" activePane="bottomLeft" state="frozen"/>
      <selection activeCell="B1" sqref="B1:O1048576"/>
      <selection pane="bottomLeft" activeCell="A76" sqref="A76"/>
    </sheetView>
  </sheetViews>
  <sheetFormatPr defaultColWidth="9.140625" defaultRowHeight="11.25" customHeight="1" x14ac:dyDescent="0.2"/>
  <cols>
    <col min="1" max="1" width="22.7109375" style="10" customWidth="1"/>
    <col min="2" max="2" width="6.85546875" style="78" customWidth="1"/>
    <col min="3" max="3" width="11.42578125" style="78" customWidth="1"/>
    <col min="4" max="4" width="11.7109375" style="78" customWidth="1"/>
    <col min="5" max="5" width="12.140625" style="78" customWidth="1"/>
    <col min="6" max="6" width="9.85546875" style="78" customWidth="1"/>
    <col min="7" max="7" width="11.28515625" style="78" customWidth="1"/>
    <col min="8" max="8" width="10" style="78" customWidth="1"/>
    <col min="9" max="9" width="6.85546875" style="78" customWidth="1"/>
    <col min="10" max="10" width="9.5703125" style="78" customWidth="1"/>
    <col min="11" max="11" width="7.5703125" style="10" customWidth="1"/>
    <col min="12" max="12" width="10.42578125" style="10" customWidth="1"/>
    <col min="13" max="13" width="8.85546875" style="10" customWidth="1"/>
    <col min="14" max="14" width="9.5703125" style="10" customWidth="1"/>
    <col min="15" max="16384" width="9.140625" style="10"/>
  </cols>
  <sheetData>
    <row r="1" spans="1:15" s="78" customFormat="1" ht="11.25" customHeight="1" x14ac:dyDescent="0.2">
      <c r="A1" s="164" t="s">
        <v>685</v>
      </c>
      <c r="B1" s="80"/>
      <c r="C1" s="81"/>
      <c r="D1" s="81"/>
      <c r="E1" s="81"/>
      <c r="F1" s="81"/>
      <c r="G1" s="81"/>
      <c r="H1" s="81"/>
      <c r="I1" s="81"/>
      <c r="J1" s="81"/>
      <c r="K1" s="81"/>
      <c r="L1" s="81"/>
      <c r="M1" s="81"/>
      <c r="O1" s="614"/>
    </row>
    <row r="2" spans="1:15" s="78" customFormat="1" ht="11.25" customHeight="1" x14ac:dyDescent="0.2">
      <c r="A2" s="164" t="s">
        <v>641</v>
      </c>
      <c r="B2" s="80"/>
      <c r="C2" s="81"/>
      <c r="D2" s="81"/>
      <c r="E2" s="81"/>
      <c r="F2" s="81"/>
      <c r="G2" s="81"/>
      <c r="H2" s="81"/>
      <c r="I2" s="81"/>
      <c r="J2" s="81"/>
      <c r="K2" s="81"/>
      <c r="L2" s="81"/>
      <c r="M2" s="81"/>
    </row>
    <row r="3" spans="1:15" s="78" customFormat="1" ht="11.25" customHeight="1" x14ac:dyDescent="0.2">
      <c r="A3" s="165" t="s">
        <v>410</v>
      </c>
      <c r="B3" s="80"/>
      <c r="C3" s="81"/>
      <c r="D3" s="81"/>
      <c r="E3" s="81"/>
      <c r="F3" s="81"/>
      <c r="G3" s="81"/>
      <c r="H3" s="81"/>
      <c r="I3" s="81"/>
      <c r="J3" s="81"/>
      <c r="K3" s="81"/>
      <c r="L3" s="81"/>
      <c r="M3" s="81"/>
    </row>
    <row r="4" spans="1:15" s="78" customFormat="1" ht="11.25" customHeight="1" x14ac:dyDescent="0.2">
      <c r="A4" s="165" t="s">
        <v>642</v>
      </c>
      <c r="B4" s="80"/>
      <c r="C4" s="81"/>
      <c r="D4" s="81"/>
      <c r="E4" s="81"/>
      <c r="F4" s="81"/>
      <c r="G4" s="81"/>
      <c r="H4" s="81"/>
      <c r="I4" s="81"/>
      <c r="J4" s="81"/>
      <c r="K4" s="81"/>
      <c r="L4" s="81"/>
      <c r="M4" s="81"/>
    </row>
    <row r="5" spans="1:15" s="78" customFormat="1" ht="11.25" customHeight="1" x14ac:dyDescent="0.2">
      <c r="A5" s="130"/>
      <c r="B5" s="129"/>
      <c r="C5" s="131"/>
      <c r="D5" s="131"/>
      <c r="E5" s="131"/>
      <c r="F5" s="131"/>
      <c r="G5" s="131"/>
      <c r="H5" s="131"/>
      <c r="I5" s="131"/>
      <c r="J5" s="131"/>
      <c r="K5" s="131"/>
      <c r="L5" s="131"/>
      <c r="M5" s="131"/>
    </row>
    <row r="6" spans="1:15" s="98" customFormat="1" x14ac:dyDescent="0.2">
      <c r="A6" s="101"/>
      <c r="B6" s="346"/>
      <c r="C6" s="346"/>
      <c r="D6" s="346"/>
      <c r="E6" s="346"/>
      <c r="F6" s="346"/>
      <c r="G6" s="346"/>
      <c r="H6" s="346"/>
      <c r="I6" s="346"/>
      <c r="J6" s="346"/>
      <c r="K6" s="101"/>
      <c r="L6" s="101"/>
      <c r="M6" s="101"/>
      <c r="N6" s="101"/>
    </row>
    <row r="7" spans="1:15" s="99" customFormat="1" x14ac:dyDescent="0.2">
      <c r="A7" s="59"/>
      <c r="B7" s="8" t="s">
        <v>300</v>
      </c>
      <c r="C7" s="66"/>
      <c r="D7" s="66"/>
      <c r="E7" s="66"/>
      <c r="F7" s="66"/>
      <c r="G7" s="66"/>
      <c r="H7" s="66"/>
      <c r="I7" s="66"/>
      <c r="J7" s="66"/>
      <c r="K7" s="59"/>
      <c r="L7" s="59"/>
      <c r="M7" s="59"/>
      <c r="N7" s="59"/>
    </row>
    <row r="8" spans="1:15" s="99" customFormat="1" x14ac:dyDescent="0.2">
      <c r="A8" s="61"/>
      <c r="B8" s="347" t="s">
        <v>301</v>
      </c>
      <c r="C8" s="338"/>
      <c r="D8" s="338"/>
      <c r="E8" s="338"/>
      <c r="F8" s="338"/>
      <c r="G8" s="338"/>
      <c r="H8" s="338"/>
      <c r="I8" s="338"/>
      <c r="J8" s="338"/>
      <c r="K8" s="64"/>
      <c r="L8" s="64"/>
      <c r="M8" s="64"/>
      <c r="N8" s="64"/>
    </row>
    <row r="9" spans="1:15" s="99" customFormat="1" x14ac:dyDescent="0.2">
      <c r="A9" s="59" t="s">
        <v>605</v>
      </c>
      <c r="B9" s="66" t="s">
        <v>152</v>
      </c>
      <c r="C9" s="66" t="s">
        <v>269</v>
      </c>
      <c r="D9" s="66" t="s">
        <v>270</v>
      </c>
      <c r="E9" s="66"/>
      <c r="F9" s="66"/>
      <c r="G9" s="66"/>
      <c r="H9" s="66"/>
      <c r="I9" s="66"/>
      <c r="J9" s="66" t="s">
        <v>271</v>
      </c>
      <c r="K9" s="59"/>
      <c r="L9" s="59"/>
      <c r="M9" s="59"/>
      <c r="N9" s="59" t="s">
        <v>272</v>
      </c>
    </row>
    <row r="10" spans="1:15" s="99" customFormat="1" x14ac:dyDescent="0.2">
      <c r="A10" s="61" t="s">
        <v>606</v>
      </c>
      <c r="B10" s="345" t="s">
        <v>100</v>
      </c>
      <c r="C10" s="66" t="s">
        <v>273</v>
      </c>
      <c r="D10" s="348" t="s">
        <v>274</v>
      </c>
      <c r="E10" s="338"/>
      <c r="F10" s="338"/>
      <c r="G10" s="338"/>
      <c r="H10" s="338"/>
      <c r="I10" s="338"/>
      <c r="J10" s="348" t="s">
        <v>275</v>
      </c>
      <c r="K10" s="64"/>
      <c r="L10" s="64"/>
      <c r="M10" s="64"/>
      <c r="N10" s="61" t="s">
        <v>215</v>
      </c>
    </row>
    <row r="11" spans="1:15" s="99" customFormat="1" x14ac:dyDescent="0.2">
      <c r="A11" s="59"/>
      <c r="B11" s="66"/>
      <c r="C11" s="345" t="s">
        <v>276</v>
      </c>
      <c r="D11" s="66" t="s">
        <v>277</v>
      </c>
      <c r="E11" s="66" t="s">
        <v>278</v>
      </c>
      <c r="F11" s="66" t="s">
        <v>279</v>
      </c>
      <c r="G11" s="66" t="s">
        <v>280</v>
      </c>
      <c r="H11" s="66" t="s">
        <v>281</v>
      </c>
      <c r="I11" s="66" t="s">
        <v>272</v>
      </c>
      <c r="J11" s="66" t="s">
        <v>282</v>
      </c>
      <c r="K11" s="59" t="s">
        <v>283</v>
      </c>
      <c r="L11" s="59" t="s">
        <v>284</v>
      </c>
      <c r="M11" s="59" t="s">
        <v>285</v>
      </c>
      <c r="N11" s="59"/>
    </row>
    <row r="12" spans="1:15" s="99" customFormat="1" x14ac:dyDescent="0.2">
      <c r="A12" s="59"/>
      <c r="B12" s="66"/>
      <c r="C12" s="345" t="s">
        <v>286</v>
      </c>
      <c r="D12" s="66" t="s">
        <v>287</v>
      </c>
      <c r="E12" s="345" t="s">
        <v>288</v>
      </c>
      <c r="F12" s="345" t="s">
        <v>289</v>
      </c>
      <c r="G12" s="345" t="s">
        <v>290</v>
      </c>
      <c r="H12" s="345" t="s">
        <v>291</v>
      </c>
      <c r="I12" s="345" t="s">
        <v>215</v>
      </c>
      <c r="J12" s="345" t="s">
        <v>282</v>
      </c>
      <c r="K12" s="61" t="s">
        <v>292</v>
      </c>
      <c r="L12" s="61" t="s">
        <v>293</v>
      </c>
      <c r="M12" s="61" t="s">
        <v>294</v>
      </c>
      <c r="N12" s="59"/>
    </row>
    <row r="13" spans="1:15" s="99" customFormat="1" x14ac:dyDescent="0.2">
      <c r="A13" s="59"/>
      <c r="B13" s="66"/>
      <c r="C13" s="66"/>
      <c r="D13" s="345" t="s">
        <v>295</v>
      </c>
      <c r="E13" s="345" t="s">
        <v>296</v>
      </c>
      <c r="F13" s="345" t="s">
        <v>297</v>
      </c>
      <c r="G13" s="345" t="s">
        <v>298</v>
      </c>
      <c r="H13" s="66"/>
      <c r="I13" s="66"/>
      <c r="J13" s="66"/>
      <c r="K13" s="59"/>
      <c r="L13" s="59"/>
      <c r="M13" s="59"/>
      <c r="N13" s="59"/>
    </row>
    <row r="14" spans="1:15" s="99" customFormat="1" x14ac:dyDescent="0.2">
      <c r="A14" s="64"/>
      <c r="B14" s="338"/>
      <c r="C14" s="338"/>
      <c r="D14" s="348" t="s">
        <v>299</v>
      </c>
      <c r="E14" s="338"/>
      <c r="F14" s="338"/>
      <c r="G14" s="338"/>
      <c r="H14" s="338"/>
      <c r="I14" s="338"/>
      <c r="J14" s="338"/>
      <c r="K14" s="64"/>
      <c r="L14" s="64"/>
      <c r="M14" s="64"/>
      <c r="N14" s="64"/>
    </row>
    <row r="15" spans="1:15" s="164" customFormat="1" x14ac:dyDescent="0.2">
      <c r="A15" s="66"/>
      <c r="B15" s="276"/>
      <c r="C15" s="400"/>
      <c r="D15" s="350"/>
      <c r="E15" s="400"/>
      <c r="F15" s="400"/>
      <c r="G15" s="400"/>
      <c r="H15" s="400"/>
      <c r="I15" s="350"/>
      <c r="J15" s="400"/>
      <c r="K15" s="400"/>
      <c r="L15" s="276"/>
      <c r="M15" s="400"/>
      <c r="N15" s="400"/>
    </row>
    <row r="16" spans="1:15" s="99" customFormat="1" ht="11.25" customHeight="1" x14ac:dyDescent="0.2">
      <c r="A16" s="66" t="s">
        <v>231</v>
      </c>
      <c r="B16" s="285">
        <v>259</v>
      </c>
      <c r="C16" s="399">
        <v>96</v>
      </c>
      <c r="D16" s="110">
        <v>1</v>
      </c>
      <c r="E16" s="399">
        <v>4</v>
      </c>
      <c r="F16" s="399">
        <v>54</v>
      </c>
      <c r="G16" s="399">
        <v>12</v>
      </c>
      <c r="H16" s="399">
        <v>20</v>
      </c>
      <c r="I16" s="245"/>
      <c r="J16" s="399">
        <v>3</v>
      </c>
      <c r="K16" s="399">
        <v>13</v>
      </c>
      <c r="L16" s="285">
        <v>28</v>
      </c>
      <c r="M16" s="399">
        <v>11</v>
      </c>
      <c r="N16" s="109">
        <v>17</v>
      </c>
    </row>
    <row r="17" spans="1:14" s="99" customFormat="1" ht="11.25" customHeight="1" x14ac:dyDescent="0.2">
      <c r="A17" s="102"/>
      <c r="B17" s="250"/>
      <c r="C17" s="250"/>
      <c r="D17" s="250"/>
      <c r="E17" s="250"/>
      <c r="F17" s="250"/>
      <c r="G17" s="250"/>
      <c r="H17" s="250"/>
      <c r="I17" s="250"/>
      <c r="J17" s="277"/>
      <c r="K17" s="250"/>
      <c r="L17" s="277"/>
      <c r="M17" s="277"/>
      <c r="N17" s="277"/>
    </row>
    <row r="18" spans="1:14" ht="11.25" customHeight="1" x14ac:dyDescent="0.2">
      <c r="A18" s="9" t="s">
        <v>320</v>
      </c>
      <c r="B18" s="286"/>
      <c r="C18" s="286"/>
      <c r="D18" s="286"/>
      <c r="E18" s="286"/>
      <c r="F18" s="286"/>
      <c r="G18" s="286"/>
      <c r="H18" s="286"/>
      <c r="I18" s="286"/>
      <c r="J18" s="286"/>
      <c r="K18" s="286"/>
      <c r="L18" s="286"/>
      <c r="M18" s="286"/>
      <c r="N18" s="286"/>
    </row>
    <row r="19" spans="1:14" ht="11.25" customHeight="1" x14ac:dyDescent="0.2">
      <c r="A19" s="2" t="s">
        <v>369</v>
      </c>
      <c r="B19" s="286">
        <v>58</v>
      </c>
      <c r="C19" s="393">
        <v>18</v>
      </c>
      <c r="D19" s="393" t="s">
        <v>141</v>
      </c>
      <c r="E19" s="393" t="s">
        <v>141</v>
      </c>
      <c r="F19" s="393">
        <v>3</v>
      </c>
      <c r="G19" s="393">
        <v>3</v>
      </c>
      <c r="H19" s="393">
        <v>5</v>
      </c>
      <c r="I19" s="393" t="s">
        <v>141</v>
      </c>
      <c r="J19" s="393">
        <v>1</v>
      </c>
      <c r="K19" s="393">
        <v>8</v>
      </c>
      <c r="L19" s="286">
        <v>18</v>
      </c>
      <c r="M19" s="393" t="s">
        <v>141</v>
      </c>
      <c r="N19" s="393">
        <v>2</v>
      </c>
    </row>
    <row r="20" spans="1:14" ht="11.25" customHeight="1" x14ac:dyDescent="0.2">
      <c r="A20" s="18" t="s">
        <v>370</v>
      </c>
      <c r="B20" s="355">
        <v>189</v>
      </c>
      <c r="C20" s="354">
        <v>75</v>
      </c>
      <c r="D20" s="354">
        <v>1</v>
      </c>
      <c r="E20" s="354">
        <v>4</v>
      </c>
      <c r="F20" s="354">
        <v>51</v>
      </c>
      <c r="G20" s="354">
        <v>9</v>
      </c>
      <c r="H20" s="354">
        <v>15</v>
      </c>
      <c r="I20" s="354" t="s">
        <v>141</v>
      </c>
      <c r="J20" s="133">
        <v>2</v>
      </c>
      <c r="K20" s="354">
        <v>5</v>
      </c>
      <c r="L20" s="284">
        <v>6</v>
      </c>
      <c r="M20" s="133">
        <v>10</v>
      </c>
      <c r="N20" s="133">
        <v>11</v>
      </c>
    </row>
    <row r="21" spans="1:14" ht="11.25" customHeight="1" x14ac:dyDescent="0.2">
      <c r="A21" s="1" t="s">
        <v>72</v>
      </c>
      <c r="B21" s="357">
        <v>12</v>
      </c>
      <c r="C21" s="356">
        <v>3</v>
      </c>
      <c r="D21" s="356" t="s">
        <v>141</v>
      </c>
      <c r="E21" s="356" t="s">
        <v>141</v>
      </c>
      <c r="F21" s="356" t="s">
        <v>141</v>
      </c>
      <c r="G21" s="356" t="s">
        <v>141</v>
      </c>
      <c r="H21" s="356" t="s">
        <v>141</v>
      </c>
      <c r="I21" s="356" t="s">
        <v>141</v>
      </c>
      <c r="J21" s="132" t="s">
        <v>141</v>
      </c>
      <c r="K21" s="356" t="s">
        <v>141</v>
      </c>
      <c r="L21" s="283">
        <v>4</v>
      </c>
      <c r="M21" s="132">
        <v>1</v>
      </c>
      <c r="N21" s="132">
        <v>4</v>
      </c>
    </row>
    <row r="22" spans="1:14" ht="11.25" customHeight="1" x14ac:dyDescent="0.2">
      <c r="A22" s="4"/>
      <c r="B22" s="286"/>
      <c r="C22" s="286"/>
      <c r="D22" s="286"/>
      <c r="E22" s="286"/>
      <c r="F22" s="286"/>
      <c r="G22" s="286"/>
      <c r="H22" s="286"/>
      <c r="I22" s="286"/>
      <c r="J22" s="286"/>
      <c r="K22" s="286"/>
      <c r="L22" s="286"/>
      <c r="M22" s="286"/>
      <c r="N22" s="246"/>
    </row>
    <row r="23" spans="1:14" ht="11.25" customHeight="1" x14ac:dyDescent="0.2">
      <c r="A23" s="4" t="s">
        <v>23</v>
      </c>
      <c r="B23" s="286"/>
      <c r="C23" s="286"/>
      <c r="D23" s="286"/>
      <c r="E23" s="286"/>
      <c r="F23" s="286"/>
      <c r="G23" s="286"/>
      <c r="H23" s="286"/>
      <c r="I23" s="286"/>
      <c r="J23" s="286"/>
      <c r="K23" s="286"/>
      <c r="L23" s="286"/>
      <c r="M23" s="286"/>
      <c r="N23" s="286"/>
    </row>
    <row r="24" spans="1:14" ht="11.25" customHeight="1" x14ac:dyDescent="0.2">
      <c r="A24" s="2" t="s">
        <v>83</v>
      </c>
      <c r="B24" s="286">
        <v>15</v>
      </c>
      <c r="C24" s="352">
        <v>7</v>
      </c>
      <c r="D24" s="352" t="s">
        <v>141</v>
      </c>
      <c r="E24" s="352">
        <v>2</v>
      </c>
      <c r="F24" s="352">
        <v>1</v>
      </c>
      <c r="G24" s="352">
        <v>2</v>
      </c>
      <c r="H24" s="352" t="s">
        <v>141</v>
      </c>
      <c r="I24" s="352" t="s">
        <v>141</v>
      </c>
      <c r="J24" s="352" t="s">
        <v>141</v>
      </c>
      <c r="K24" s="119" t="s">
        <v>141</v>
      </c>
      <c r="L24" s="274">
        <v>1</v>
      </c>
      <c r="M24" s="119">
        <v>2</v>
      </c>
      <c r="N24" s="119" t="s">
        <v>141</v>
      </c>
    </row>
    <row r="25" spans="1:14" ht="11.25" customHeight="1" x14ac:dyDescent="0.2">
      <c r="A25" s="2" t="s">
        <v>84</v>
      </c>
      <c r="B25" s="286">
        <v>15</v>
      </c>
      <c r="C25" s="352">
        <v>5</v>
      </c>
      <c r="D25" s="352" t="s">
        <v>141</v>
      </c>
      <c r="E25" s="352">
        <v>1</v>
      </c>
      <c r="F25" s="352">
        <v>3</v>
      </c>
      <c r="G25" s="352">
        <v>3</v>
      </c>
      <c r="H25" s="352" t="s">
        <v>141</v>
      </c>
      <c r="I25" s="352" t="s">
        <v>141</v>
      </c>
      <c r="J25" s="352" t="s">
        <v>141</v>
      </c>
      <c r="K25" s="119" t="s">
        <v>141</v>
      </c>
      <c r="L25" s="274">
        <v>1</v>
      </c>
      <c r="M25" s="119">
        <v>2</v>
      </c>
      <c r="N25" s="119" t="s">
        <v>141</v>
      </c>
    </row>
    <row r="26" spans="1:14" ht="11.25" customHeight="1" x14ac:dyDescent="0.2">
      <c r="A26" s="2" t="s">
        <v>85</v>
      </c>
      <c r="B26" s="286">
        <v>176</v>
      </c>
      <c r="C26" s="352">
        <v>74</v>
      </c>
      <c r="D26" s="352">
        <v>1</v>
      </c>
      <c r="E26" s="352" t="s">
        <v>141</v>
      </c>
      <c r="F26" s="352">
        <v>48</v>
      </c>
      <c r="G26" s="352">
        <v>4</v>
      </c>
      <c r="H26" s="352">
        <v>14</v>
      </c>
      <c r="I26" s="352" t="s">
        <v>141</v>
      </c>
      <c r="J26" s="358">
        <v>1</v>
      </c>
      <c r="K26" s="118">
        <v>8</v>
      </c>
      <c r="L26" s="274">
        <v>12</v>
      </c>
      <c r="M26" s="119">
        <v>6</v>
      </c>
      <c r="N26" s="119">
        <v>8</v>
      </c>
    </row>
    <row r="27" spans="1:14" ht="11.25" customHeight="1" x14ac:dyDescent="0.2">
      <c r="A27" s="2" t="s">
        <v>86</v>
      </c>
      <c r="B27" s="286">
        <v>29</v>
      </c>
      <c r="C27" s="352">
        <v>3</v>
      </c>
      <c r="D27" s="352" t="s">
        <v>141</v>
      </c>
      <c r="E27" s="352" t="s">
        <v>141</v>
      </c>
      <c r="F27" s="352">
        <v>1</v>
      </c>
      <c r="G27" s="352">
        <v>1</v>
      </c>
      <c r="H27" s="352">
        <v>5</v>
      </c>
      <c r="I27" s="352" t="s">
        <v>141</v>
      </c>
      <c r="J27" s="358" t="s">
        <v>141</v>
      </c>
      <c r="K27" s="118">
        <v>5</v>
      </c>
      <c r="L27" s="274">
        <v>10</v>
      </c>
      <c r="M27" s="119">
        <v>1</v>
      </c>
      <c r="N27" s="119">
        <v>3</v>
      </c>
    </row>
    <row r="28" spans="1:14" s="78" customFormat="1" ht="11.25" customHeight="1" x14ac:dyDescent="0.2">
      <c r="A28" s="26" t="s">
        <v>87</v>
      </c>
      <c r="B28" s="286" t="s">
        <v>141</v>
      </c>
      <c r="C28" s="352" t="s">
        <v>141</v>
      </c>
      <c r="D28" s="352" t="s">
        <v>141</v>
      </c>
      <c r="E28" s="352" t="s">
        <v>141</v>
      </c>
      <c r="F28" s="352" t="s">
        <v>141</v>
      </c>
      <c r="G28" s="352" t="s">
        <v>141</v>
      </c>
      <c r="H28" s="352" t="s">
        <v>141</v>
      </c>
      <c r="I28" s="352" t="s">
        <v>141</v>
      </c>
      <c r="J28" s="358" t="s">
        <v>141</v>
      </c>
      <c r="K28" s="119" t="s">
        <v>141</v>
      </c>
      <c r="L28" s="274" t="s">
        <v>141</v>
      </c>
      <c r="M28" s="119" t="s">
        <v>141</v>
      </c>
      <c r="N28" s="119" t="s">
        <v>141</v>
      </c>
    </row>
    <row r="29" spans="1:14" s="78" customFormat="1" ht="11.25" customHeight="1" x14ac:dyDescent="0.2">
      <c r="A29" s="26" t="s">
        <v>88</v>
      </c>
      <c r="B29" s="286">
        <v>7</v>
      </c>
      <c r="C29" s="352">
        <v>2</v>
      </c>
      <c r="D29" s="352" t="s">
        <v>141</v>
      </c>
      <c r="E29" s="352" t="s">
        <v>141</v>
      </c>
      <c r="F29" s="352" t="s">
        <v>141</v>
      </c>
      <c r="G29" s="352" t="s">
        <v>141</v>
      </c>
      <c r="H29" s="352" t="s">
        <v>141</v>
      </c>
      <c r="I29" s="352" t="s">
        <v>141</v>
      </c>
      <c r="J29" s="352">
        <v>1</v>
      </c>
      <c r="K29" s="119" t="s">
        <v>141</v>
      </c>
      <c r="L29" s="274">
        <v>1</v>
      </c>
      <c r="M29" s="119" t="s">
        <v>141</v>
      </c>
      <c r="N29" s="119">
        <v>3</v>
      </c>
    </row>
    <row r="30" spans="1:14" s="78" customFormat="1" ht="11.25" customHeight="1" x14ac:dyDescent="0.2">
      <c r="A30" s="1" t="s">
        <v>72</v>
      </c>
      <c r="B30" s="410">
        <v>17</v>
      </c>
      <c r="C30" s="359">
        <v>5</v>
      </c>
      <c r="D30" s="359" t="s">
        <v>141</v>
      </c>
      <c r="E30" s="359">
        <v>1</v>
      </c>
      <c r="F30" s="359">
        <v>1</v>
      </c>
      <c r="G30" s="359">
        <v>2</v>
      </c>
      <c r="H30" s="359">
        <v>1</v>
      </c>
      <c r="I30" s="359" t="s">
        <v>141</v>
      </c>
      <c r="J30" s="416">
        <v>1</v>
      </c>
      <c r="K30" s="122" t="s">
        <v>141</v>
      </c>
      <c r="L30" s="282">
        <v>3</v>
      </c>
      <c r="M30" s="117" t="s">
        <v>141</v>
      </c>
      <c r="N30" s="117">
        <v>3</v>
      </c>
    </row>
    <row r="31" spans="1:14" s="78" customFormat="1" ht="11.25" customHeight="1" x14ac:dyDescent="0.2">
      <c r="A31" s="26"/>
      <c r="B31" s="286"/>
      <c r="C31" s="286"/>
      <c r="D31" s="286"/>
      <c r="E31" s="286"/>
      <c r="F31" s="286"/>
      <c r="G31" s="286"/>
      <c r="H31" s="286"/>
      <c r="I31" s="286"/>
      <c r="J31" s="286"/>
      <c r="K31" s="286"/>
      <c r="L31" s="286"/>
      <c r="M31" s="286"/>
      <c r="N31" s="254"/>
    </row>
    <row r="32" spans="1:14" s="9" customFormat="1" ht="11.25" customHeight="1" x14ac:dyDescent="0.2">
      <c r="A32" s="4" t="s">
        <v>22</v>
      </c>
      <c r="B32" s="286"/>
      <c r="C32" s="286"/>
      <c r="D32" s="286"/>
      <c r="E32" s="286"/>
      <c r="F32" s="286"/>
      <c r="G32" s="286"/>
      <c r="H32" s="286"/>
      <c r="I32" s="286"/>
      <c r="J32" s="286"/>
      <c r="K32" s="286"/>
      <c r="L32" s="286"/>
      <c r="M32" s="286"/>
      <c r="N32" s="286"/>
    </row>
    <row r="33" spans="1:14" s="78" customFormat="1" ht="11.25" customHeight="1" x14ac:dyDescent="0.2">
      <c r="A33" s="26" t="s">
        <v>77</v>
      </c>
      <c r="B33" s="353">
        <v>4</v>
      </c>
      <c r="C33" s="352">
        <v>2</v>
      </c>
      <c r="D33" s="352" t="s">
        <v>141</v>
      </c>
      <c r="E33" s="352">
        <v>1</v>
      </c>
      <c r="F33" s="352" t="s">
        <v>141</v>
      </c>
      <c r="G33" s="352" t="s">
        <v>141</v>
      </c>
      <c r="H33" s="352" t="s">
        <v>141</v>
      </c>
      <c r="I33" s="352" t="s">
        <v>141</v>
      </c>
      <c r="J33" s="352" t="s">
        <v>141</v>
      </c>
      <c r="K33" s="119" t="s">
        <v>141</v>
      </c>
      <c r="L33" s="274" t="s">
        <v>141</v>
      </c>
      <c r="M33" s="119">
        <v>1</v>
      </c>
      <c r="N33" s="119" t="s">
        <v>141</v>
      </c>
    </row>
    <row r="34" spans="1:14" ht="11.25" customHeight="1" x14ac:dyDescent="0.2">
      <c r="A34" s="2" t="s">
        <v>78</v>
      </c>
      <c r="B34" s="255">
        <v>5</v>
      </c>
      <c r="C34" s="352">
        <v>4</v>
      </c>
      <c r="D34" s="352" t="s">
        <v>141</v>
      </c>
      <c r="E34" s="352" t="s">
        <v>141</v>
      </c>
      <c r="F34" s="352" t="s">
        <v>141</v>
      </c>
      <c r="G34" s="352" t="s">
        <v>141</v>
      </c>
      <c r="H34" s="352" t="s">
        <v>141</v>
      </c>
      <c r="I34" s="352" t="s">
        <v>141</v>
      </c>
      <c r="J34" s="352" t="s">
        <v>141</v>
      </c>
      <c r="K34" s="119" t="s">
        <v>141</v>
      </c>
      <c r="L34" s="274">
        <v>1</v>
      </c>
      <c r="M34" s="119" t="s">
        <v>141</v>
      </c>
      <c r="N34" s="119" t="s">
        <v>141</v>
      </c>
    </row>
    <row r="35" spans="1:14" ht="11.25" customHeight="1" x14ac:dyDescent="0.2">
      <c r="A35" s="2" t="s">
        <v>223</v>
      </c>
      <c r="B35" s="255">
        <v>15</v>
      </c>
      <c r="C35" s="352">
        <v>4</v>
      </c>
      <c r="D35" s="352" t="s">
        <v>141</v>
      </c>
      <c r="E35" s="352">
        <v>2</v>
      </c>
      <c r="F35" s="352">
        <v>3</v>
      </c>
      <c r="G35" s="352">
        <v>1</v>
      </c>
      <c r="H35" s="352">
        <v>2</v>
      </c>
      <c r="I35" s="352" t="s">
        <v>141</v>
      </c>
      <c r="J35" s="352" t="s">
        <v>141</v>
      </c>
      <c r="K35" s="119" t="s">
        <v>141</v>
      </c>
      <c r="L35" s="274">
        <v>1</v>
      </c>
      <c r="M35" s="119">
        <v>2</v>
      </c>
      <c r="N35" s="119" t="s">
        <v>141</v>
      </c>
    </row>
    <row r="36" spans="1:14" ht="11.25" customHeight="1" x14ac:dyDescent="0.2">
      <c r="A36" s="2" t="s">
        <v>79</v>
      </c>
      <c r="B36" s="255">
        <v>38</v>
      </c>
      <c r="C36" s="352">
        <v>8</v>
      </c>
      <c r="D36" s="352" t="s">
        <v>141</v>
      </c>
      <c r="E36" s="352" t="s">
        <v>141</v>
      </c>
      <c r="F36" s="352">
        <v>15</v>
      </c>
      <c r="G36" s="352">
        <v>4</v>
      </c>
      <c r="H36" s="352">
        <v>2</v>
      </c>
      <c r="I36" s="352" t="s">
        <v>141</v>
      </c>
      <c r="J36" s="358">
        <v>1</v>
      </c>
      <c r="K36" s="118">
        <v>1</v>
      </c>
      <c r="L36" s="274" t="s">
        <v>141</v>
      </c>
      <c r="M36" s="119">
        <v>4</v>
      </c>
      <c r="N36" s="119">
        <v>3</v>
      </c>
    </row>
    <row r="37" spans="1:14" ht="11.25" customHeight="1" x14ac:dyDescent="0.2">
      <c r="A37" s="2" t="s">
        <v>224</v>
      </c>
      <c r="B37" s="255">
        <v>30</v>
      </c>
      <c r="C37" s="352">
        <v>11</v>
      </c>
      <c r="D37" s="352">
        <v>1</v>
      </c>
      <c r="E37" s="352" t="s">
        <v>141</v>
      </c>
      <c r="F37" s="352">
        <v>9</v>
      </c>
      <c r="G37" s="352" t="s">
        <v>141</v>
      </c>
      <c r="H37" s="352">
        <v>2</v>
      </c>
      <c r="I37" s="352" t="s">
        <v>141</v>
      </c>
      <c r="J37" s="358" t="s">
        <v>141</v>
      </c>
      <c r="K37" s="119">
        <v>3</v>
      </c>
      <c r="L37" s="274">
        <v>1</v>
      </c>
      <c r="M37" s="119">
        <v>1</v>
      </c>
      <c r="N37" s="119">
        <v>2</v>
      </c>
    </row>
    <row r="38" spans="1:14" ht="11.25" customHeight="1" x14ac:dyDescent="0.2">
      <c r="A38" s="2" t="s">
        <v>80</v>
      </c>
      <c r="B38" s="255">
        <v>58</v>
      </c>
      <c r="C38" s="352">
        <v>33</v>
      </c>
      <c r="D38" s="352" t="s">
        <v>141</v>
      </c>
      <c r="E38" s="352">
        <v>1</v>
      </c>
      <c r="F38" s="352">
        <v>13</v>
      </c>
      <c r="G38" s="352">
        <v>3</v>
      </c>
      <c r="H38" s="352">
        <v>2</v>
      </c>
      <c r="I38" s="352" t="s">
        <v>141</v>
      </c>
      <c r="J38" s="352">
        <v>1</v>
      </c>
      <c r="K38" s="118" t="s">
        <v>141</v>
      </c>
      <c r="L38" s="274">
        <v>3</v>
      </c>
      <c r="M38" s="119" t="s">
        <v>141</v>
      </c>
      <c r="N38" s="119">
        <v>2</v>
      </c>
    </row>
    <row r="39" spans="1:14" ht="11.25" customHeight="1" x14ac:dyDescent="0.2">
      <c r="A39" s="2" t="s">
        <v>225</v>
      </c>
      <c r="B39" s="255">
        <v>6</v>
      </c>
      <c r="C39" s="352" t="s">
        <v>141</v>
      </c>
      <c r="D39" s="352" t="s">
        <v>141</v>
      </c>
      <c r="E39" s="352" t="s">
        <v>141</v>
      </c>
      <c r="F39" s="352">
        <v>2</v>
      </c>
      <c r="G39" s="352" t="s">
        <v>141</v>
      </c>
      <c r="H39" s="352" t="s">
        <v>141</v>
      </c>
      <c r="I39" s="352" t="s">
        <v>141</v>
      </c>
      <c r="J39" s="352" t="s">
        <v>141</v>
      </c>
      <c r="K39" s="119">
        <v>4</v>
      </c>
      <c r="L39" s="274" t="s">
        <v>141</v>
      </c>
      <c r="M39" s="119" t="s">
        <v>141</v>
      </c>
      <c r="N39" s="119" t="s">
        <v>141</v>
      </c>
    </row>
    <row r="40" spans="1:14" ht="11.25" customHeight="1" x14ac:dyDescent="0.2">
      <c r="A40" s="2" t="s">
        <v>81</v>
      </c>
      <c r="B40" s="255">
        <v>41</v>
      </c>
      <c r="C40" s="352">
        <v>16</v>
      </c>
      <c r="D40" s="352" t="s">
        <v>141</v>
      </c>
      <c r="E40" s="352" t="s">
        <v>141</v>
      </c>
      <c r="F40" s="352">
        <v>5</v>
      </c>
      <c r="G40" s="352">
        <v>1</v>
      </c>
      <c r="H40" s="352">
        <v>7</v>
      </c>
      <c r="I40" s="352" t="s">
        <v>141</v>
      </c>
      <c r="J40" s="358" t="s">
        <v>141</v>
      </c>
      <c r="K40" s="118">
        <v>3</v>
      </c>
      <c r="L40" s="274">
        <v>9</v>
      </c>
      <c r="M40" s="119" t="s">
        <v>141</v>
      </c>
      <c r="N40" s="119" t="s">
        <v>141</v>
      </c>
    </row>
    <row r="41" spans="1:14" s="78" customFormat="1" ht="11.25" customHeight="1" x14ac:dyDescent="0.2">
      <c r="A41" s="26" t="s">
        <v>226</v>
      </c>
      <c r="B41" s="286">
        <v>4</v>
      </c>
      <c r="C41" s="189">
        <v>2</v>
      </c>
      <c r="D41" s="189" t="s">
        <v>141</v>
      </c>
      <c r="E41" s="189" t="s">
        <v>141</v>
      </c>
      <c r="F41" s="189">
        <v>1</v>
      </c>
      <c r="G41" s="189" t="s">
        <v>141</v>
      </c>
      <c r="H41" s="189" t="s">
        <v>141</v>
      </c>
      <c r="I41" s="189" t="s">
        <v>141</v>
      </c>
      <c r="J41" s="189" t="s">
        <v>141</v>
      </c>
      <c r="K41" s="108" t="s">
        <v>141</v>
      </c>
      <c r="L41" s="277">
        <v>1</v>
      </c>
      <c r="M41" s="108" t="s">
        <v>141</v>
      </c>
      <c r="N41" s="108" t="s">
        <v>141</v>
      </c>
    </row>
    <row r="42" spans="1:14" s="78" customFormat="1" ht="11.25" customHeight="1" x14ac:dyDescent="0.2">
      <c r="A42" s="26" t="s">
        <v>82</v>
      </c>
      <c r="B42" s="255">
        <v>4</v>
      </c>
      <c r="C42" s="352">
        <v>1</v>
      </c>
      <c r="D42" s="352" t="s">
        <v>141</v>
      </c>
      <c r="E42" s="352" t="s">
        <v>141</v>
      </c>
      <c r="F42" s="352" t="s">
        <v>141</v>
      </c>
      <c r="G42" s="352" t="s">
        <v>141</v>
      </c>
      <c r="H42" s="352" t="s">
        <v>141</v>
      </c>
      <c r="I42" s="352" t="s">
        <v>141</v>
      </c>
      <c r="J42" s="352" t="s">
        <v>141</v>
      </c>
      <c r="K42" s="118">
        <v>1</v>
      </c>
      <c r="L42" s="274">
        <v>1</v>
      </c>
      <c r="M42" s="119" t="s">
        <v>141</v>
      </c>
      <c r="N42" s="119">
        <v>1</v>
      </c>
    </row>
    <row r="43" spans="1:14" ht="11.25" customHeight="1" x14ac:dyDescent="0.2">
      <c r="A43" s="1" t="s">
        <v>72</v>
      </c>
      <c r="B43" s="410">
        <v>54</v>
      </c>
      <c r="C43" s="359">
        <v>15</v>
      </c>
      <c r="D43" s="359" t="s">
        <v>141</v>
      </c>
      <c r="E43" s="359" t="s">
        <v>141</v>
      </c>
      <c r="F43" s="359">
        <v>6</v>
      </c>
      <c r="G43" s="359">
        <v>3</v>
      </c>
      <c r="H43" s="359">
        <v>5</v>
      </c>
      <c r="I43" s="359" t="s">
        <v>141</v>
      </c>
      <c r="J43" s="416">
        <v>1</v>
      </c>
      <c r="K43" s="122">
        <v>1</v>
      </c>
      <c r="L43" s="282">
        <v>11</v>
      </c>
      <c r="M43" s="117">
        <v>3</v>
      </c>
      <c r="N43" s="117">
        <v>9</v>
      </c>
    </row>
    <row r="44" spans="1:14" x14ac:dyDescent="0.2">
      <c r="A44" s="2"/>
      <c r="B44" s="286"/>
      <c r="C44" s="286"/>
      <c r="D44" s="286"/>
      <c r="E44" s="286"/>
      <c r="F44" s="286"/>
      <c r="G44" s="286"/>
      <c r="H44" s="286"/>
      <c r="I44" s="286"/>
      <c r="J44" s="286"/>
      <c r="K44" s="286"/>
      <c r="L44" s="286"/>
      <c r="M44" s="286"/>
      <c r="N44" s="246"/>
    </row>
    <row r="45" spans="1:14" s="78" customFormat="1" ht="11.25" customHeight="1" x14ac:dyDescent="0.2">
      <c r="A45" s="8" t="s">
        <v>142</v>
      </c>
      <c r="B45" s="214"/>
      <c r="C45" s="214"/>
      <c r="D45" s="214"/>
      <c r="E45" s="214"/>
      <c r="F45" s="214"/>
      <c r="G45" s="214"/>
      <c r="H45" s="214"/>
      <c r="I45" s="214"/>
      <c r="J45" s="214"/>
      <c r="K45" s="214"/>
      <c r="L45" s="214"/>
      <c r="M45" s="214"/>
      <c r="N45" s="214"/>
    </row>
    <row r="46" spans="1:14" ht="11.25" customHeight="1" x14ac:dyDescent="0.2">
      <c r="A46" s="2" t="s">
        <v>89</v>
      </c>
      <c r="B46" s="286">
        <v>196</v>
      </c>
      <c r="C46" s="352">
        <v>89</v>
      </c>
      <c r="D46" s="352" t="s">
        <v>141</v>
      </c>
      <c r="E46" s="352">
        <v>4</v>
      </c>
      <c r="F46" s="352">
        <v>51</v>
      </c>
      <c r="G46" s="352">
        <v>1</v>
      </c>
      <c r="H46" s="352">
        <v>3</v>
      </c>
      <c r="I46" s="352" t="s">
        <v>141</v>
      </c>
      <c r="J46" s="358">
        <v>2</v>
      </c>
      <c r="K46" s="119">
        <v>5</v>
      </c>
      <c r="L46" s="274">
        <v>16</v>
      </c>
      <c r="M46" s="119">
        <v>11</v>
      </c>
      <c r="N46" s="119">
        <v>14</v>
      </c>
    </row>
    <row r="47" spans="1:14" ht="11.25" customHeight="1" x14ac:dyDescent="0.2">
      <c r="A47" s="2" t="s">
        <v>90</v>
      </c>
      <c r="B47" s="286">
        <v>48</v>
      </c>
      <c r="C47" s="352" t="s">
        <v>141</v>
      </c>
      <c r="D47" s="352">
        <v>1</v>
      </c>
      <c r="E47" s="352" t="s">
        <v>141</v>
      </c>
      <c r="F47" s="352">
        <v>3</v>
      </c>
      <c r="G47" s="352">
        <v>11</v>
      </c>
      <c r="H47" s="352">
        <v>17</v>
      </c>
      <c r="I47" s="352" t="s">
        <v>141</v>
      </c>
      <c r="J47" s="358" t="s">
        <v>141</v>
      </c>
      <c r="K47" s="119">
        <v>7</v>
      </c>
      <c r="L47" s="274">
        <v>8</v>
      </c>
      <c r="M47" s="119" t="s">
        <v>141</v>
      </c>
      <c r="N47" s="119">
        <v>1</v>
      </c>
    </row>
    <row r="48" spans="1:14" s="78" customFormat="1" ht="11.25" customHeight="1" x14ac:dyDescent="0.2">
      <c r="A48" s="26" t="s">
        <v>91</v>
      </c>
      <c r="B48" s="286" t="s">
        <v>141</v>
      </c>
      <c r="C48" s="352" t="s">
        <v>141</v>
      </c>
      <c r="D48" s="352" t="s">
        <v>141</v>
      </c>
      <c r="E48" s="352" t="s">
        <v>141</v>
      </c>
      <c r="F48" s="352" t="s">
        <v>141</v>
      </c>
      <c r="G48" s="352" t="s">
        <v>141</v>
      </c>
      <c r="H48" s="352" t="s">
        <v>141</v>
      </c>
      <c r="I48" s="352" t="s">
        <v>141</v>
      </c>
      <c r="J48" s="358" t="s">
        <v>141</v>
      </c>
      <c r="K48" s="119" t="s">
        <v>141</v>
      </c>
      <c r="L48" s="274" t="s">
        <v>141</v>
      </c>
      <c r="M48" s="119" t="s">
        <v>141</v>
      </c>
      <c r="N48" s="119" t="s">
        <v>141</v>
      </c>
    </row>
    <row r="49" spans="1:14" ht="11.25" customHeight="1" x14ac:dyDescent="0.2">
      <c r="A49" s="2" t="s">
        <v>92</v>
      </c>
      <c r="B49" s="286">
        <v>5</v>
      </c>
      <c r="C49" s="189">
        <v>3</v>
      </c>
      <c r="D49" s="189" t="s">
        <v>141</v>
      </c>
      <c r="E49" s="189" t="s">
        <v>141</v>
      </c>
      <c r="F49" s="189" t="s">
        <v>141</v>
      </c>
      <c r="G49" s="189" t="s">
        <v>141</v>
      </c>
      <c r="H49" s="189" t="s">
        <v>141</v>
      </c>
      <c r="I49" s="189" t="s">
        <v>141</v>
      </c>
      <c r="J49" s="189" t="s">
        <v>141</v>
      </c>
      <c r="K49" s="108">
        <v>1</v>
      </c>
      <c r="L49" s="277">
        <v>1</v>
      </c>
      <c r="M49" s="108" t="s">
        <v>141</v>
      </c>
      <c r="N49" s="108" t="s">
        <v>141</v>
      </c>
    </row>
    <row r="50" spans="1:14" s="78" customFormat="1" ht="11.25" customHeight="1" x14ac:dyDescent="0.2">
      <c r="A50" s="75" t="s">
        <v>601</v>
      </c>
      <c r="B50" s="410">
        <v>10</v>
      </c>
      <c r="C50" s="359">
        <v>4</v>
      </c>
      <c r="D50" s="359" t="s">
        <v>141</v>
      </c>
      <c r="E50" s="359" t="s">
        <v>141</v>
      </c>
      <c r="F50" s="359" t="s">
        <v>141</v>
      </c>
      <c r="G50" s="359" t="s">
        <v>141</v>
      </c>
      <c r="H50" s="359" t="s">
        <v>141</v>
      </c>
      <c r="I50" s="359" t="s">
        <v>141</v>
      </c>
      <c r="J50" s="359">
        <v>1</v>
      </c>
      <c r="K50" s="117" t="s">
        <v>141</v>
      </c>
      <c r="L50" s="282">
        <v>3</v>
      </c>
      <c r="M50" s="117" t="s">
        <v>141</v>
      </c>
      <c r="N50" s="117">
        <v>2</v>
      </c>
    </row>
    <row r="51" spans="1:14" s="78" customFormat="1" ht="11.25" customHeight="1" x14ac:dyDescent="0.2">
      <c r="A51" s="128"/>
      <c r="B51" s="286"/>
      <c r="C51" s="286"/>
      <c r="D51" s="286"/>
      <c r="E51" s="286"/>
      <c r="F51" s="286"/>
      <c r="G51" s="286"/>
      <c r="H51" s="286"/>
      <c r="I51" s="286"/>
      <c r="J51" s="286"/>
      <c r="K51" s="286"/>
      <c r="L51" s="286"/>
      <c r="M51" s="286"/>
      <c r="N51" s="254"/>
    </row>
    <row r="52" spans="1:14" ht="11.25" customHeight="1" x14ac:dyDescent="0.2">
      <c r="A52" s="4" t="s">
        <v>368</v>
      </c>
      <c r="B52" s="214"/>
      <c r="C52" s="214"/>
      <c r="D52" s="214"/>
      <c r="E52" s="214"/>
      <c r="F52" s="214"/>
      <c r="G52" s="214"/>
      <c r="H52" s="214"/>
      <c r="I52" s="214"/>
      <c r="J52" s="214"/>
      <c r="K52" s="214"/>
      <c r="L52" s="214"/>
      <c r="M52" s="214"/>
      <c r="N52" s="214"/>
    </row>
    <row r="53" spans="1:14" ht="11.25" customHeight="1" x14ac:dyDescent="0.2">
      <c r="A53" s="2" t="s">
        <v>371</v>
      </c>
      <c r="B53" s="355">
        <v>205</v>
      </c>
      <c r="C53" s="354">
        <v>80</v>
      </c>
      <c r="D53" s="354">
        <v>1</v>
      </c>
      <c r="E53" s="354">
        <v>4</v>
      </c>
      <c r="F53" s="354">
        <v>42</v>
      </c>
      <c r="G53" s="354">
        <v>11</v>
      </c>
      <c r="H53" s="354">
        <v>19</v>
      </c>
      <c r="I53" s="354" t="s">
        <v>141</v>
      </c>
      <c r="J53" s="354">
        <v>3</v>
      </c>
      <c r="K53" s="133">
        <v>13</v>
      </c>
      <c r="L53" s="284">
        <v>14</v>
      </c>
      <c r="M53" s="133">
        <v>8</v>
      </c>
      <c r="N53" s="133">
        <v>10</v>
      </c>
    </row>
    <row r="54" spans="1:14" ht="11.25" customHeight="1" x14ac:dyDescent="0.2">
      <c r="A54" s="2" t="s">
        <v>372</v>
      </c>
      <c r="B54" s="355">
        <v>4</v>
      </c>
      <c r="C54" s="354">
        <v>1</v>
      </c>
      <c r="D54" s="354" t="s">
        <v>141</v>
      </c>
      <c r="E54" s="354" t="s">
        <v>141</v>
      </c>
      <c r="F54" s="354">
        <v>2</v>
      </c>
      <c r="G54" s="354" t="s">
        <v>141</v>
      </c>
      <c r="H54" s="354" t="s">
        <v>141</v>
      </c>
      <c r="I54" s="354" t="s">
        <v>141</v>
      </c>
      <c r="J54" s="354" t="s">
        <v>141</v>
      </c>
      <c r="K54" s="133" t="s">
        <v>141</v>
      </c>
      <c r="L54" s="284">
        <v>1</v>
      </c>
      <c r="M54" s="133" t="s">
        <v>141</v>
      </c>
      <c r="N54" s="133" t="s">
        <v>141</v>
      </c>
    </row>
    <row r="55" spans="1:14" ht="11.25" customHeight="1" x14ac:dyDescent="0.2">
      <c r="A55" s="2" t="s">
        <v>373</v>
      </c>
      <c r="B55" s="355">
        <v>21</v>
      </c>
      <c r="C55" s="354">
        <v>6</v>
      </c>
      <c r="D55" s="354" t="s">
        <v>141</v>
      </c>
      <c r="E55" s="354" t="s">
        <v>141</v>
      </c>
      <c r="F55" s="354">
        <v>5</v>
      </c>
      <c r="G55" s="354">
        <v>1</v>
      </c>
      <c r="H55" s="354">
        <v>1</v>
      </c>
      <c r="I55" s="354" t="s">
        <v>141</v>
      </c>
      <c r="J55" s="354" t="s">
        <v>141</v>
      </c>
      <c r="K55" s="133" t="s">
        <v>141</v>
      </c>
      <c r="L55" s="284">
        <v>6</v>
      </c>
      <c r="M55" s="133">
        <v>1</v>
      </c>
      <c r="N55" s="133">
        <v>1</v>
      </c>
    </row>
    <row r="56" spans="1:14" ht="11.25" customHeight="1" x14ac:dyDescent="0.2">
      <c r="A56" s="2" t="s">
        <v>374</v>
      </c>
      <c r="B56" s="355">
        <v>9</v>
      </c>
      <c r="C56" s="354">
        <v>3</v>
      </c>
      <c r="D56" s="354" t="s">
        <v>141</v>
      </c>
      <c r="E56" s="354" t="s">
        <v>141</v>
      </c>
      <c r="F56" s="354">
        <v>4</v>
      </c>
      <c r="G56" s="354" t="s">
        <v>141</v>
      </c>
      <c r="H56" s="354" t="s">
        <v>141</v>
      </c>
      <c r="I56" s="354" t="s">
        <v>141</v>
      </c>
      <c r="J56" s="354" t="s">
        <v>141</v>
      </c>
      <c r="K56" s="133" t="s">
        <v>141</v>
      </c>
      <c r="L56" s="284">
        <v>1</v>
      </c>
      <c r="M56" s="133" t="s">
        <v>141</v>
      </c>
      <c r="N56" s="133">
        <v>1</v>
      </c>
    </row>
    <row r="57" spans="1:14" ht="11.25" customHeight="1" x14ac:dyDescent="0.2">
      <c r="A57" s="1" t="s">
        <v>72</v>
      </c>
      <c r="B57" s="357">
        <v>20</v>
      </c>
      <c r="C57" s="356">
        <v>6</v>
      </c>
      <c r="D57" s="356" t="s">
        <v>141</v>
      </c>
      <c r="E57" s="356" t="s">
        <v>141</v>
      </c>
      <c r="F57" s="356">
        <v>1</v>
      </c>
      <c r="G57" s="356" t="s">
        <v>141</v>
      </c>
      <c r="H57" s="356" t="s">
        <v>141</v>
      </c>
      <c r="I57" s="356" t="s">
        <v>141</v>
      </c>
      <c r="J57" s="356" t="s">
        <v>141</v>
      </c>
      <c r="K57" s="132" t="s">
        <v>141</v>
      </c>
      <c r="L57" s="283">
        <v>6</v>
      </c>
      <c r="M57" s="132">
        <v>2</v>
      </c>
      <c r="N57" s="132">
        <v>5</v>
      </c>
    </row>
    <row r="58" spans="1:14" ht="11.25" customHeight="1" x14ac:dyDescent="0.2">
      <c r="A58" s="2"/>
      <c r="B58" s="286"/>
      <c r="C58" s="286"/>
      <c r="D58" s="286"/>
      <c r="E58" s="286"/>
      <c r="F58" s="286"/>
      <c r="G58" s="286"/>
      <c r="H58" s="286"/>
      <c r="I58" s="286"/>
      <c r="J58" s="286"/>
      <c r="K58" s="286"/>
      <c r="L58" s="286"/>
      <c r="M58" s="286"/>
      <c r="N58" s="246"/>
    </row>
    <row r="59" spans="1:14" s="81" customFormat="1" ht="11.25" customHeight="1" x14ac:dyDescent="0.2">
      <c r="A59" s="8" t="s">
        <v>268</v>
      </c>
      <c r="B59" s="286"/>
      <c r="C59" s="286"/>
      <c r="D59" s="286"/>
      <c r="E59" s="286"/>
      <c r="F59" s="286"/>
      <c r="G59" s="286"/>
      <c r="H59" s="286"/>
      <c r="I59" s="286"/>
      <c r="J59" s="286"/>
      <c r="K59" s="286"/>
      <c r="L59" s="286"/>
      <c r="M59" s="286"/>
      <c r="N59" s="286"/>
    </row>
    <row r="60" spans="1:14" ht="11.25" customHeight="1" x14ac:dyDescent="0.2">
      <c r="A60" s="2" t="s">
        <v>69</v>
      </c>
      <c r="B60" s="286">
        <v>154</v>
      </c>
      <c r="C60" s="352">
        <v>59</v>
      </c>
      <c r="D60" s="352">
        <v>1</v>
      </c>
      <c r="E60" s="352">
        <v>3</v>
      </c>
      <c r="F60" s="352">
        <v>29</v>
      </c>
      <c r="G60" s="352">
        <v>11</v>
      </c>
      <c r="H60" s="352">
        <v>13</v>
      </c>
      <c r="I60" s="352" t="s">
        <v>141</v>
      </c>
      <c r="J60" s="358">
        <v>2</v>
      </c>
      <c r="K60" s="119">
        <v>12</v>
      </c>
      <c r="L60" s="274">
        <v>11</v>
      </c>
      <c r="M60" s="119">
        <v>5</v>
      </c>
      <c r="N60" s="119">
        <v>8</v>
      </c>
    </row>
    <row r="61" spans="1:14" ht="11.25" customHeight="1" x14ac:dyDescent="0.2">
      <c r="A61" s="2" t="s">
        <v>70</v>
      </c>
      <c r="B61" s="286">
        <v>63</v>
      </c>
      <c r="C61" s="189">
        <v>24</v>
      </c>
      <c r="D61" s="352" t="s">
        <v>141</v>
      </c>
      <c r="E61" s="352">
        <v>1</v>
      </c>
      <c r="F61" s="189">
        <v>14</v>
      </c>
      <c r="G61" s="189">
        <v>1</v>
      </c>
      <c r="H61" s="189">
        <v>6</v>
      </c>
      <c r="I61" s="352" t="s">
        <v>141</v>
      </c>
      <c r="J61" s="352">
        <v>1</v>
      </c>
      <c r="K61" s="119">
        <v>1</v>
      </c>
      <c r="L61" s="277">
        <v>10</v>
      </c>
      <c r="M61" s="119">
        <v>3</v>
      </c>
      <c r="N61" s="108">
        <v>2</v>
      </c>
    </row>
    <row r="62" spans="1:14" ht="11.25" customHeight="1" x14ac:dyDescent="0.2">
      <c r="A62" s="2" t="s">
        <v>71</v>
      </c>
      <c r="B62" s="560">
        <v>25</v>
      </c>
      <c r="C62" s="560">
        <v>8</v>
      </c>
      <c r="D62" s="560">
        <f t="shared" ref="D62:N62" si="0">SUM(D63:D65)</f>
        <v>0</v>
      </c>
      <c r="E62" s="560">
        <f t="shared" si="0"/>
        <v>0</v>
      </c>
      <c r="F62" s="560">
        <f t="shared" si="0"/>
        <v>11</v>
      </c>
      <c r="G62" s="560">
        <f t="shared" si="0"/>
        <v>0</v>
      </c>
      <c r="H62" s="560">
        <f t="shared" si="0"/>
        <v>1</v>
      </c>
      <c r="I62" s="560">
        <f t="shared" si="0"/>
        <v>0</v>
      </c>
      <c r="J62" s="560">
        <f t="shared" si="0"/>
        <v>0</v>
      </c>
      <c r="K62" s="560">
        <f t="shared" si="0"/>
        <v>0</v>
      </c>
      <c r="L62" s="560">
        <f t="shared" si="0"/>
        <v>2</v>
      </c>
      <c r="M62" s="560">
        <f t="shared" si="0"/>
        <v>1</v>
      </c>
      <c r="N62" s="560">
        <f t="shared" si="0"/>
        <v>2</v>
      </c>
    </row>
    <row r="63" spans="1:14" s="71" customFormat="1" ht="11.25" customHeight="1" x14ac:dyDescent="0.2">
      <c r="A63" s="21" t="s">
        <v>227</v>
      </c>
      <c r="B63" s="456">
        <v>7</v>
      </c>
      <c r="C63" s="457">
        <v>2</v>
      </c>
      <c r="D63" s="457" t="s">
        <v>141</v>
      </c>
      <c r="E63" s="457" t="s">
        <v>141</v>
      </c>
      <c r="F63" s="457">
        <v>2</v>
      </c>
      <c r="G63" s="457" t="s">
        <v>141</v>
      </c>
      <c r="H63" s="457">
        <v>1</v>
      </c>
      <c r="I63" s="457" t="s">
        <v>141</v>
      </c>
      <c r="J63" s="457" t="s">
        <v>141</v>
      </c>
      <c r="K63" s="458" t="s">
        <v>141</v>
      </c>
      <c r="L63" s="459" t="s">
        <v>141</v>
      </c>
      <c r="M63" s="458" t="s">
        <v>141</v>
      </c>
      <c r="N63" s="458">
        <v>2</v>
      </c>
    </row>
    <row r="64" spans="1:14" s="71" customFormat="1" ht="11.25" customHeight="1" x14ac:dyDescent="0.2">
      <c r="A64" s="21" t="s">
        <v>228</v>
      </c>
      <c r="B64" s="456">
        <v>10</v>
      </c>
      <c r="C64" s="457">
        <v>3</v>
      </c>
      <c r="D64" s="457" t="s">
        <v>141</v>
      </c>
      <c r="E64" s="457" t="s">
        <v>141</v>
      </c>
      <c r="F64" s="457">
        <v>5</v>
      </c>
      <c r="G64" s="457" t="s">
        <v>141</v>
      </c>
      <c r="H64" s="457" t="s">
        <v>141</v>
      </c>
      <c r="I64" s="457" t="s">
        <v>141</v>
      </c>
      <c r="J64" s="457" t="s">
        <v>141</v>
      </c>
      <c r="K64" s="458" t="s">
        <v>141</v>
      </c>
      <c r="L64" s="459">
        <v>1</v>
      </c>
      <c r="M64" s="458">
        <v>1</v>
      </c>
      <c r="N64" s="458" t="s">
        <v>141</v>
      </c>
    </row>
    <row r="65" spans="1:15" s="71" customFormat="1" ht="11.25" customHeight="1" x14ac:dyDescent="0.2">
      <c r="A65" s="21" t="s">
        <v>229</v>
      </c>
      <c r="B65" s="456">
        <v>8</v>
      </c>
      <c r="C65" s="457">
        <v>3</v>
      </c>
      <c r="D65" s="457" t="s">
        <v>141</v>
      </c>
      <c r="E65" s="457" t="s">
        <v>141</v>
      </c>
      <c r="F65" s="457">
        <v>4</v>
      </c>
      <c r="G65" s="457" t="s">
        <v>141</v>
      </c>
      <c r="H65" s="457" t="s">
        <v>141</v>
      </c>
      <c r="I65" s="457" t="s">
        <v>141</v>
      </c>
      <c r="J65" s="457" t="s">
        <v>141</v>
      </c>
      <c r="K65" s="458" t="s">
        <v>141</v>
      </c>
      <c r="L65" s="459">
        <v>1</v>
      </c>
      <c r="M65" s="458" t="s">
        <v>141</v>
      </c>
      <c r="N65" s="458" t="s">
        <v>141</v>
      </c>
    </row>
    <row r="66" spans="1:15" ht="11.25" customHeight="1" x14ac:dyDescent="0.2">
      <c r="A66" s="1" t="s">
        <v>72</v>
      </c>
      <c r="B66" s="410">
        <v>17</v>
      </c>
      <c r="C66" s="359">
        <v>5</v>
      </c>
      <c r="D66" s="359" t="s">
        <v>141</v>
      </c>
      <c r="E66" s="359" t="s">
        <v>141</v>
      </c>
      <c r="F66" s="359" t="s">
        <v>141</v>
      </c>
      <c r="G66" s="359" t="s">
        <v>141</v>
      </c>
      <c r="H66" s="359" t="s">
        <v>141</v>
      </c>
      <c r="I66" s="359" t="s">
        <v>141</v>
      </c>
      <c r="J66" s="416" t="s">
        <v>141</v>
      </c>
      <c r="K66" s="117" t="s">
        <v>141</v>
      </c>
      <c r="L66" s="282">
        <v>5</v>
      </c>
      <c r="M66" s="117">
        <v>2</v>
      </c>
      <c r="N66" s="117">
        <v>5</v>
      </c>
    </row>
    <row r="67" spans="1:15" s="78" customFormat="1" ht="11.25" customHeight="1" x14ac:dyDescent="0.2">
      <c r="A67" s="26"/>
      <c r="B67" s="286"/>
      <c r="C67" s="286"/>
      <c r="D67" s="286"/>
      <c r="E67" s="286"/>
      <c r="F67" s="286"/>
      <c r="G67" s="286"/>
      <c r="H67" s="286"/>
      <c r="I67" s="286"/>
      <c r="J67" s="286"/>
      <c r="K67" s="286"/>
      <c r="L67" s="286"/>
      <c r="M67" s="286"/>
      <c r="N67" s="254"/>
    </row>
    <row r="68" spans="1:15" s="81" customFormat="1" ht="11.25" customHeight="1" x14ac:dyDescent="0.2">
      <c r="A68" s="8" t="s">
        <v>73</v>
      </c>
      <c r="B68" s="286"/>
      <c r="C68" s="286"/>
      <c r="D68" s="286"/>
      <c r="E68" s="286"/>
      <c r="F68" s="286"/>
      <c r="G68" s="286"/>
      <c r="H68" s="286"/>
      <c r="I68" s="286"/>
      <c r="J68" s="286"/>
      <c r="K68" s="286"/>
      <c r="L68" s="286"/>
      <c r="M68" s="286"/>
      <c r="N68" s="286"/>
    </row>
    <row r="69" spans="1:15" ht="11.25" customHeight="1" x14ac:dyDescent="0.2">
      <c r="A69" s="2" t="s">
        <v>74</v>
      </c>
      <c r="B69" s="286">
        <v>146</v>
      </c>
      <c r="C69" s="352">
        <v>45</v>
      </c>
      <c r="D69" s="352">
        <v>1</v>
      </c>
      <c r="E69" s="352">
        <v>1</v>
      </c>
      <c r="F69" s="352">
        <v>37</v>
      </c>
      <c r="G69" s="352">
        <v>10</v>
      </c>
      <c r="H69" s="352">
        <v>15</v>
      </c>
      <c r="I69" s="352" t="s">
        <v>141</v>
      </c>
      <c r="J69" s="352">
        <v>1</v>
      </c>
      <c r="K69" s="119">
        <v>11</v>
      </c>
      <c r="L69" s="274">
        <v>12</v>
      </c>
      <c r="M69" s="119">
        <v>3</v>
      </c>
      <c r="N69" s="119">
        <v>10</v>
      </c>
      <c r="O69" s="615"/>
    </row>
    <row r="70" spans="1:15" ht="11.25" customHeight="1" x14ac:dyDescent="0.2">
      <c r="A70" s="2" t="s">
        <v>75</v>
      </c>
      <c r="B70" s="286">
        <v>74</v>
      </c>
      <c r="C70" s="352">
        <v>34</v>
      </c>
      <c r="D70" s="352" t="s">
        <v>141</v>
      </c>
      <c r="E70" s="352">
        <v>2</v>
      </c>
      <c r="F70" s="352">
        <v>13</v>
      </c>
      <c r="G70" s="352" t="s">
        <v>141</v>
      </c>
      <c r="H70" s="352">
        <v>5</v>
      </c>
      <c r="I70" s="352" t="s">
        <v>141</v>
      </c>
      <c r="J70" s="352">
        <v>1</v>
      </c>
      <c r="K70" s="119">
        <v>1</v>
      </c>
      <c r="L70" s="274">
        <v>11</v>
      </c>
      <c r="M70" s="119">
        <v>6</v>
      </c>
      <c r="N70" s="119">
        <v>1</v>
      </c>
      <c r="O70" s="615"/>
    </row>
    <row r="71" spans="1:15" s="71" customFormat="1" ht="11.25" customHeight="1" x14ac:dyDescent="0.2">
      <c r="A71" s="21" t="s">
        <v>230</v>
      </c>
      <c r="B71" s="456">
        <v>23</v>
      </c>
      <c r="C71" s="457">
        <v>10</v>
      </c>
      <c r="D71" s="457" t="s">
        <v>141</v>
      </c>
      <c r="E71" s="457" t="s">
        <v>141</v>
      </c>
      <c r="F71" s="457">
        <v>3</v>
      </c>
      <c r="G71" s="457" t="s">
        <v>141</v>
      </c>
      <c r="H71" s="457">
        <v>1</v>
      </c>
      <c r="I71" s="457" t="s">
        <v>141</v>
      </c>
      <c r="J71" s="457">
        <v>1</v>
      </c>
      <c r="K71" s="458">
        <v>1</v>
      </c>
      <c r="L71" s="459">
        <v>7</v>
      </c>
      <c r="M71" s="458" t="s">
        <v>141</v>
      </c>
      <c r="N71" s="458" t="s">
        <v>141</v>
      </c>
    </row>
    <row r="72" spans="1:15" ht="11.25" customHeight="1" x14ac:dyDescent="0.2">
      <c r="A72" s="2" t="s">
        <v>76</v>
      </c>
      <c r="B72" s="286">
        <v>21</v>
      </c>
      <c r="C72" s="352">
        <v>9</v>
      </c>
      <c r="D72" s="352" t="s">
        <v>141</v>
      </c>
      <c r="E72" s="352">
        <v>1</v>
      </c>
      <c r="F72" s="352">
        <v>4</v>
      </c>
      <c r="G72" s="352">
        <v>2</v>
      </c>
      <c r="H72" s="352" t="s">
        <v>141</v>
      </c>
      <c r="I72" s="352" t="s">
        <v>141</v>
      </c>
      <c r="J72" s="352">
        <v>1</v>
      </c>
      <c r="K72" s="119">
        <v>1</v>
      </c>
      <c r="L72" s="274" t="s">
        <v>141</v>
      </c>
      <c r="M72" s="119" t="s">
        <v>141</v>
      </c>
      <c r="N72" s="119">
        <v>3</v>
      </c>
    </row>
    <row r="73" spans="1:15" s="82" customFormat="1" ht="11.25" customHeight="1" x14ac:dyDescent="0.2">
      <c r="A73" s="74" t="s">
        <v>230</v>
      </c>
      <c r="B73" s="457">
        <v>3</v>
      </c>
      <c r="C73" s="457" t="s">
        <v>141</v>
      </c>
      <c r="D73" s="457" t="s">
        <v>141</v>
      </c>
      <c r="E73" s="457" t="s">
        <v>141</v>
      </c>
      <c r="F73" s="457" t="s">
        <v>141</v>
      </c>
      <c r="G73" s="457">
        <v>1</v>
      </c>
      <c r="H73" s="457" t="s">
        <v>141</v>
      </c>
      <c r="I73" s="457" t="s">
        <v>141</v>
      </c>
      <c r="J73" s="457" t="s">
        <v>141</v>
      </c>
      <c r="K73" s="457">
        <v>1</v>
      </c>
      <c r="L73" s="457" t="s">
        <v>141</v>
      </c>
      <c r="M73" s="457" t="s">
        <v>141</v>
      </c>
      <c r="N73" s="457">
        <v>1</v>
      </c>
    </row>
    <row r="74" spans="1:15" ht="11.25" customHeight="1" x14ac:dyDescent="0.2">
      <c r="A74" s="1" t="s">
        <v>72</v>
      </c>
      <c r="B74" s="410">
        <v>18</v>
      </c>
      <c r="C74" s="359">
        <v>8</v>
      </c>
      <c r="D74" s="359" t="s">
        <v>141</v>
      </c>
      <c r="E74" s="359" t="s">
        <v>141</v>
      </c>
      <c r="F74" s="359" t="s">
        <v>141</v>
      </c>
      <c r="G74" s="359" t="s">
        <v>141</v>
      </c>
      <c r="H74" s="359" t="s">
        <v>141</v>
      </c>
      <c r="I74" s="359" t="s">
        <v>141</v>
      </c>
      <c r="J74" s="359" t="s">
        <v>141</v>
      </c>
      <c r="K74" s="117" t="s">
        <v>141</v>
      </c>
      <c r="L74" s="282">
        <v>5</v>
      </c>
      <c r="M74" s="117">
        <v>2</v>
      </c>
      <c r="N74" s="117">
        <v>3</v>
      </c>
    </row>
    <row r="75" spans="1:15" ht="11.25" customHeight="1" x14ac:dyDescent="0.2">
      <c r="A75" s="2"/>
      <c r="B75" s="25"/>
      <c r="C75" s="25"/>
      <c r="D75" s="25"/>
      <c r="E75" s="25"/>
      <c r="F75" s="25"/>
      <c r="G75" s="25"/>
      <c r="H75" s="25"/>
      <c r="I75" s="25"/>
      <c r="J75" s="25"/>
      <c r="K75" s="25"/>
      <c r="L75" s="25"/>
      <c r="M75" s="25"/>
    </row>
    <row r="76" spans="1:15" ht="11.25" customHeight="1" x14ac:dyDescent="0.2">
      <c r="B76" s="77"/>
      <c r="C76" s="77"/>
      <c r="D76" s="77"/>
      <c r="E76" s="77"/>
      <c r="F76" s="77"/>
      <c r="G76" s="77"/>
      <c r="H76" s="77"/>
      <c r="I76" s="77"/>
      <c r="J76" s="77"/>
      <c r="K76" s="77"/>
      <c r="L76" s="77"/>
      <c r="M76" s="77"/>
      <c r="N76" s="77"/>
    </row>
    <row r="77" spans="1:15" ht="11.25" customHeight="1" x14ac:dyDescent="0.2">
      <c r="B77" s="77"/>
      <c r="C77" s="77"/>
      <c r="D77" s="77"/>
      <c r="E77" s="77"/>
      <c r="F77" s="77"/>
      <c r="G77" s="77"/>
      <c r="H77" s="77"/>
      <c r="I77" s="77"/>
      <c r="J77" s="77"/>
      <c r="K77" s="77"/>
      <c r="L77" s="77"/>
      <c r="M77" s="77"/>
      <c r="N77" s="77"/>
    </row>
  </sheetData>
  <pageMargins left="0.74803149606299213" right="0.74803149606299213" top="0.98425196850393704" bottom="0.98425196850393704" header="0.51181102362204722" footer="0.51181102362204722"/>
  <pageSetup paperSize="9" scale="5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
  <dimension ref="A1:P43"/>
  <sheetViews>
    <sheetView view="pageBreakPreview" zoomScaleNormal="100" zoomScaleSheetLayoutView="100" workbookViewId="0">
      <pane ySplit="13" topLeftCell="A14" activePane="bottomLeft" state="frozen"/>
      <selection activeCell="B1" sqref="B1:O1048576"/>
      <selection pane="bottomLeft" activeCell="B17" sqref="B17"/>
    </sheetView>
  </sheetViews>
  <sheetFormatPr defaultColWidth="9.140625" defaultRowHeight="11.25" x14ac:dyDescent="0.2"/>
  <cols>
    <col min="1" max="1" width="21" style="98" customWidth="1"/>
    <col min="2" max="2" width="12.5703125" style="98" customWidth="1"/>
    <col min="3" max="7" width="11.140625" style="98" customWidth="1"/>
    <col min="8" max="8" width="9.28515625" style="98" customWidth="1"/>
    <col min="9" max="12" width="11.140625" style="98" customWidth="1"/>
    <col min="13" max="13" width="10" style="98" customWidth="1"/>
    <col min="14" max="16384" width="9.140625" style="98"/>
  </cols>
  <sheetData>
    <row r="1" spans="1:16" s="99" customFormat="1" ht="11.25" customHeight="1" x14ac:dyDescent="0.2">
      <c r="A1" s="99" t="s">
        <v>686</v>
      </c>
      <c r="O1" s="614"/>
    </row>
    <row r="2" spans="1:16" s="99" customFormat="1" ht="11.25" hidden="1" customHeight="1" x14ac:dyDescent="0.2">
      <c r="A2" s="99" t="s">
        <v>316</v>
      </c>
    </row>
    <row r="3" spans="1:16" s="99" customFormat="1" ht="11.25" customHeight="1" x14ac:dyDescent="0.2">
      <c r="A3" s="100" t="s">
        <v>643</v>
      </c>
    </row>
    <row r="4" spans="1:16" s="99" customFormat="1" ht="11.25" hidden="1" customHeight="1" x14ac:dyDescent="0.2">
      <c r="A4" s="100" t="s">
        <v>316</v>
      </c>
    </row>
    <row r="5" spans="1:16" ht="11.25" customHeight="1" x14ac:dyDescent="0.2">
      <c r="A5" s="101"/>
      <c r="B5" s="101"/>
      <c r="C5" s="101"/>
      <c r="D5" s="101"/>
      <c r="E5" s="101"/>
      <c r="F5" s="101"/>
      <c r="G5" s="101"/>
      <c r="H5" s="101"/>
      <c r="I5" s="101"/>
      <c r="J5" s="101"/>
      <c r="K5" s="101"/>
      <c r="L5" s="101"/>
      <c r="M5" s="101"/>
      <c r="N5" s="101"/>
    </row>
    <row r="6" spans="1:16" s="99" customFormat="1" x14ac:dyDescent="0.2">
      <c r="A6" s="59"/>
      <c r="B6" s="4" t="s">
        <v>300</v>
      </c>
      <c r="C6" s="59"/>
      <c r="D6" s="59"/>
      <c r="E6" s="59"/>
      <c r="F6" s="59"/>
      <c r="G6" s="59"/>
      <c r="H6" s="59"/>
      <c r="I6" s="59"/>
      <c r="J6" s="59"/>
      <c r="K6" s="59"/>
      <c r="L6" s="59"/>
      <c r="M6" s="59"/>
      <c r="N6" s="59"/>
    </row>
    <row r="7" spans="1:16" s="99" customFormat="1" x14ac:dyDescent="0.2">
      <c r="A7" s="61"/>
      <c r="B7" s="15" t="s">
        <v>301</v>
      </c>
      <c r="C7" s="64"/>
      <c r="D7" s="64"/>
      <c r="E7" s="64"/>
      <c r="F7" s="64"/>
      <c r="G7" s="64"/>
      <c r="H7" s="64"/>
      <c r="I7" s="64"/>
      <c r="J7" s="64"/>
      <c r="K7" s="64"/>
      <c r="L7" s="64"/>
      <c r="M7" s="64"/>
      <c r="N7" s="64"/>
    </row>
    <row r="8" spans="1:16" s="99" customFormat="1" x14ac:dyDescent="0.2">
      <c r="A8" s="59" t="s">
        <v>443</v>
      </c>
      <c r="B8" s="59" t="s">
        <v>152</v>
      </c>
      <c r="C8" s="59" t="s">
        <v>269</v>
      </c>
      <c r="D8" s="59" t="s">
        <v>270</v>
      </c>
      <c r="E8" s="59"/>
      <c r="F8" s="59"/>
      <c r="G8" s="59"/>
      <c r="H8" s="59"/>
      <c r="I8" s="59"/>
      <c r="J8" s="59" t="s">
        <v>271</v>
      </c>
      <c r="K8" s="59"/>
      <c r="L8" s="59"/>
      <c r="M8" s="59"/>
      <c r="N8" s="59" t="s">
        <v>272</v>
      </c>
      <c r="O8" s="614"/>
    </row>
    <row r="9" spans="1:16" s="99" customFormat="1" x14ac:dyDescent="0.2">
      <c r="A9" s="61" t="s">
        <v>607</v>
      </c>
      <c r="B9" s="61" t="s">
        <v>100</v>
      </c>
      <c r="C9" s="59" t="s">
        <v>273</v>
      </c>
      <c r="D9" s="63" t="s">
        <v>274</v>
      </c>
      <c r="E9" s="64"/>
      <c r="F9" s="64"/>
      <c r="G9" s="64"/>
      <c r="H9" s="64"/>
      <c r="I9" s="64"/>
      <c r="J9" s="63" t="s">
        <v>275</v>
      </c>
      <c r="K9" s="64"/>
      <c r="L9" s="64"/>
      <c r="M9" s="64"/>
      <c r="N9" s="61" t="s">
        <v>215</v>
      </c>
    </row>
    <row r="10" spans="1:16" s="99" customFormat="1" x14ac:dyDescent="0.2">
      <c r="A10" s="59"/>
      <c r="B10" s="59"/>
      <c r="C10" s="61" t="s">
        <v>276</v>
      </c>
      <c r="D10" s="59" t="s">
        <v>277</v>
      </c>
      <c r="E10" s="59" t="s">
        <v>278</v>
      </c>
      <c r="F10" s="59" t="s">
        <v>279</v>
      </c>
      <c r="G10" s="59" t="s">
        <v>280</v>
      </c>
      <c r="H10" s="59" t="s">
        <v>281</v>
      </c>
      <c r="I10" s="59" t="s">
        <v>272</v>
      </c>
      <c r="J10" s="59" t="s">
        <v>282</v>
      </c>
      <c r="K10" s="59" t="s">
        <v>283</v>
      </c>
      <c r="L10" s="59" t="s">
        <v>284</v>
      </c>
      <c r="M10" s="59" t="s">
        <v>285</v>
      </c>
      <c r="N10" s="59"/>
    </row>
    <row r="11" spans="1:16" s="99" customFormat="1" x14ac:dyDescent="0.2">
      <c r="A11" s="59"/>
      <c r="B11" s="59"/>
      <c r="C11" s="61" t="s">
        <v>286</v>
      </c>
      <c r="D11" s="59" t="s">
        <v>287</v>
      </c>
      <c r="E11" s="61" t="s">
        <v>288</v>
      </c>
      <c r="F11" s="61" t="s">
        <v>289</v>
      </c>
      <c r="G11" s="61" t="s">
        <v>290</v>
      </c>
      <c r="H11" s="61" t="s">
        <v>291</v>
      </c>
      <c r="I11" s="61" t="s">
        <v>215</v>
      </c>
      <c r="J11" s="61" t="s">
        <v>282</v>
      </c>
      <c r="K11" s="61" t="s">
        <v>292</v>
      </c>
      <c r="L11" s="61" t="s">
        <v>293</v>
      </c>
      <c r="M11" s="61" t="s">
        <v>294</v>
      </c>
      <c r="N11" s="59"/>
    </row>
    <row r="12" spans="1:16" s="99" customFormat="1" x14ac:dyDescent="0.2">
      <c r="A12" s="59"/>
      <c r="B12" s="59"/>
      <c r="C12" s="59"/>
      <c r="D12" s="61" t="s">
        <v>295</v>
      </c>
      <c r="E12" s="61" t="s">
        <v>296</v>
      </c>
      <c r="F12" s="61" t="s">
        <v>297</v>
      </c>
      <c r="G12" s="61" t="s">
        <v>298</v>
      </c>
      <c r="H12" s="59"/>
      <c r="I12" s="59"/>
      <c r="J12" s="59"/>
      <c r="K12" s="59"/>
      <c r="L12" s="59"/>
      <c r="M12" s="59"/>
      <c r="N12" s="59"/>
    </row>
    <row r="13" spans="1:16" s="99" customFormat="1" x14ac:dyDescent="0.2">
      <c r="A13" s="64"/>
      <c r="B13" s="64"/>
      <c r="C13" s="64"/>
      <c r="D13" s="63" t="s">
        <v>299</v>
      </c>
      <c r="E13" s="64"/>
      <c r="F13" s="64"/>
      <c r="G13" s="64"/>
      <c r="H13" s="64"/>
      <c r="I13" s="64"/>
      <c r="J13" s="64"/>
      <c r="K13" s="64"/>
      <c r="L13" s="64"/>
      <c r="M13" s="64"/>
      <c r="N13" s="64"/>
    </row>
    <row r="14" spans="1:16" s="164" customFormat="1" x14ac:dyDescent="0.2">
      <c r="A14" s="66"/>
      <c r="B14" s="276"/>
      <c r="C14" s="400"/>
      <c r="D14" s="350"/>
      <c r="E14" s="400"/>
      <c r="F14" s="400"/>
      <c r="G14" s="400"/>
      <c r="H14" s="400"/>
      <c r="I14" s="350"/>
      <c r="J14" s="400"/>
      <c r="K14" s="400"/>
      <c r="L14" s="276"/>
      <c r="M14" s="400"/>
      <c r="N14" s="400"/>
      <c r="O14" s="79"/>
      <c r="P14" s="349"/>
    </row>
    <row r="15" spans="1:16" s="99" customFormat="1" ht="11.25" customHeight="1" x14ac:dyDescent="0.2">
      <c r="A15" s="66" t="s">
        <v>231</v>
      </c>
      <c r="B15" s="285">
        <v>259</v>
      </c>
      <c r="C15" s="399">
        <v>96</v>
      </c>
      <c r="D15" s="110">
        <v>1</v>
      </c>
      <c r="E15" s="399">
        <v>4</v>
      </c>
      <c r="F15" s="399">
        <v>54</v>
      </c>
      <c r="G15" s="399">
        <v>12</v>
      </c>
      <c r="H15" s="399">
        <v>20</v>
      </c>
      <c r="I15" s="189" t="s">
        <v>141</v>
      </c>
      <c r="J15" s="399">
        <v>3</v>
      </c>
      <c r="K15" s="399">
        <v>13</v>
      </c>
      <c r="L15" s="285">
        <v>28</v>
      </c>
      <c r="M15" s="399">
        <v>11</v>
      </c>
      <c r="N15" s="109">
        <v>17</v>
      </c>
    </row>
    <row r="17" spans="1:14" x14ac:dyDescent="0.2">
      <c r="A17" s="60" t="s">
        <v>155</v>
      </c>
      <c r="B17" s="277">
        <v>102</v>
      </c>
      <c r="C17" s="108">
        <v>48</v>
      </c>
      <c r="D17" s="108" t="s">
        <v>141</v>
      </c>
      <c r="E17" s="108">
        <v>2</v>
      </c>
      <c r="F17" s="108">
        <v>35</v>
      </c>
      <c r="G17" s="108">
        <v>3</v>
      </c>
      <c r="H17" s="189">
        <v>8</v>
      </c>
      <c r="I17" s="189" t="s">
        <v>141</v>
      </c>
      <c r="J17" s="108" t="s">
        <v>141</v>
      </c>
      <c r="K17" s="108" t="s">
        <v>141</v>
      </c>
      <c r="L17" s="277" t="s">
        <v>141</v>
      </c>
      <c r="M17" s="108">
        <v>4</v>
      </c>
      <c r="N17" s="99">
        <v>2</v>
      </c>
    </row>
    <row r="18" spans="1:14" x14ac:dyDescent="0.2">
      <c r="A18" s="60" t="s">
        <v>156</v>
      </c>
      <c r="B18" s="287">
        <v>42</v>
      </c>
      <c r="C18" s="108">
        <v>22</v>
      </c>
      <c r="D18" s="108" t="s">
        <v>141</v>
      </c>
      <c r="E18" s="108">
        <v>1</v>
      </c>
      <c r="F18" s="108">
        <v>9</v>
      </c>
      <c r="G18" s="108">
        <v>3</v>
      </c>
      <c r="H18" s="189">
        <v>5</v>
      </c>
      <c r="I18" s="189" t="s">
        <v>141</v>
      </c>
      <c r="J18" s="108" t="s">
        <v>141</v>
      </c>
      <c r="K18" s="108" t="s">
        <v>141</v>
      </c>
      <c r="L18" s="277" t="s">
        <v>141</v>
      </c>
      <c r="M18" s="108">
        <v>2</v>
      </c>
      <c r="N18" s="111" t="s">
        <v>141</v>
      </c>
    </row>
    <row r="19" spans="1:14" x14ac:dyDescent="0.2">
      <c r="A19" s="60" t="s">
        <v>157</v>
      </c>
      <c r="B19" s="287">
        <v>11</v>
      </c>
      <c r="C19" s="108">
        <v>6</v>
      </c>
      <c r="D19" s="108" t="s">
        <v>141</v>
      </c>
      <c r="E19" s="108" t="s">
        <v>141</v>
      </c>
      <c r="F19" s="108">
        <v>4</v>
      </c>
      <c r="G19" s="108" t="s">
        <v>141</v>
      </c>
      <c r="H19" s="189" t="s">
        <v>141</v>
      </c>
      <c r="I19" s="189" t="s">
        <v>141</v>
      </c>
      <c r="J19" s="108" t="s">
        <v>141</v>
      </c>
      <c r="K19" s="108" t="s">
        <v>141</v>
      </c>
      <c r="L19" s="277" t="s">
        <v>141</v>
      </c>
      <c r="M19" s="108">
        <v>1</v>
      </c>
      <c r="N19" s="111" t="s">
        <v>141</v>
      </c>
    </row>
    <row r="20" spans="1:14" x14ac:dyDescent="0.2">
      <c r="A20" s="60" t="s">
        <v>158</v>
      </c>
      <c r="B20" s="287">
        <v>4</v>
      </c>
      <c r="C20" s="108">
        <v>3</v>
      </c>
      <c r="D20" s="108" t="s">
        <v>141</v>
      </c>
      <c r="E20" s="108">
        <v>1</v>
      </c>
      <c r="F20" s="108" t="s">
        <v>141</v>
      </c>
      <c r="G20" s="108" t="s">
        <v>141</v>
      </c>
      <c r="H20" s="189" t="s">
        <v>141</v>
      </c>
      <c r="I20" s="189" t="s">
        <v>141</v>
      </c>
      <c r="J20" s="108" t="s">
        <v>141</v>
      </c>
      <c r="K20" s="108" t="s">
        <v>141</v>
      </c>
      <c r="L20" s="277" t="s">
        <v>141</v>
      </c>
      <c r="M20" s="108" t="s">
        <v>141</v>
      </c>
      <c r="N20" s="111" t="s">
        <v>141</v>
      </c>
    </row>
    <row r="21" spans="1:14" x14ac:dyDescent="0.2">
      <c r="A21" s="60" t="s">
        <v>159</v>
      </c>
      <c r="B21" s="287">
        <v>42</v>
      </c>
      <c r="C21" s="108">
        <v>16</v>
      </c>
      <c r="D21" s="108">
        <v>1</v>
      </c>
      <c r="E21" s="108" t="s">
        <v>141</v>
      </c>
      <c r="F21" s="108">
        <v>5</v>
      </c>
      <c r="G21" s="108">
        <v>6</v>
      </c>
      <c r="H21" s="108">
        <v>7</v>
      </c>
      <c r="I21" s="108" t="s">
        <v>141</v>
      </c>
      <c r="J21" s="108">
        <v>1</v>
      </c>
      <c r="K21" s="108" t="s">
        <v>141</v>
      </c>
      <c r="L21" s="277" t="s">
        <v>141</v>
      </c>
      <c r="M21" s="108">
        <v>4</v>
      </c>
      <c r="N21" s="111">
        <v>2</v>
      </c>
    </row>
    <row r="22" spans="1:14" x14ac:dyDescent="0.2">
      <c r="A22" s="60" t="s">
        <v>160</v>
      </c>
      <c r="B22" s="287">
        <v>2</v>
      </c>
      <c r="C22" s="108">
        <v>1</v>
      </c>
      <c r="D22" s="108" t="s">
        <v>141</v>
      </c>
      <c r="E22" s="108" t="s">
        <v>141</v>
      </c>
      <c r="F22" s="108">
        <v>1</v>
      </c>
      <c r="G22" s="108" t="s">
        <v>141</v>
      </c>
      <c r="H22" s="108" t="s">
        <v>141</v>
      </c>
      <c r="I22" s="108" t="s">
        <v>141</v>
      </c>
      <c r="J22" s="108" t="s">
        <v>141</v>
      </c>
      <c r="K22" s="108" t="s">
        <v>141</v>
      </c>
      <c r="L22" s="277" t="s">
        <v>141</v>
      </c>
      <c r="M22" s="108" t="s">
        <v>141</v>
      </c>
      <c r="N22" s="111" t="s">
        <v>141</v>
      </c>
    </row>
    <row r="23" spans="1:14" x14ac:dyDescent="0.2">
      <c r="A23" s="60" t="s">
        <v>21</v>
      </c>
      <c r="B23" s="287">
        <v>5</v>
      </c>
      <c r="C23" s="108" t="s">
        <v>141</v>
      </c>
      <c r="D23" s="108" t="s">
        <v>141</v>
      </c>
      <c r="E23" s="108" t="s">
        <v>141</v>
      </c>
      <c r="F23" s="108" t="s">
        <v>141</v>
      </c>
      <c r="G23" s="108" t="s">
        <v>141</v>
      </c>
      <c r="H23" s="108" t="s">
        <v>141</v>
      </c>
      <c r="I23" s="108" t="s">
        <v>141</v>
      </c>
      <c r="J23" s="108">
        <v>2</v>
      </c>
      <c r="K23" s="108" t="s">
        <v>141</v>
      </c>
      <c r="L23" s="277" t="s">
        <v>141</v>
      </c>
      <c r="M23" s="108" t="s">
        <v>141</v>
      </c>
      <c r="N23" s="111">
        <v>3</v>
      </c>
    </row>
    <row r="24" spans="1:14" x14ac:dyDescent="0.2">
      <c r="A24" s="60" t="s">
        <v>93</v>
      </c>
      <c r="B24" s="287">
        <v>17</v>
      </c>
      <c r="C24" s="108" t="s">
        <v>141</v>
      </c>
      <c r="D24" s="108" t="s">
        <v>141</v>
      </c>
      <c r="E24" s="108" t="s">
        <v>141</v>
      </c>
      <c r="F24" s="108" t="s">
        <v>141</v>
      </c>
      <c r="G24" s="108" t="s">
        <v>141</v>
      </c>
      <c r="H24" s="108" t="s">
        <v>141</v>
      </c>
      <c r="I24" s="108" t="s">
        <v>141</v>
      </c>
      <c r="J24" s="108" t="s">
        <v>141</v>
      </c>
      <c r="K24" s="108">
        <v>13</v>
      </c>
      <c r="L24" s="277" t="s">
        <v>141</v>
      </c>
      <c r="M24" s="108" t="s">
        <v>141</v>
      </c>
      <c r="N24" s="111">
        <v>4</v>
      </c>
    </row>
    <row r="25" spans="1:14" x14ac:dyDescent="0.2">
      <c r="A25" s="60" t="s">
        <v>163</v>
      </c>
      <c r="B25" s="287">
        <v>28</v>
      </c>
      <c r="C25" s="108" t="s">
        <v>141</v>
      </c>
      <c r="D25" s="108" t="s">
        <v>141</v>
      </c>
      <c r="E25" s="108" t="s">
        <v>141</v>
      </c>
      <c r="F25" s="108" t="s">
        <v>141</v>
      </c>
      <c r="G25" s="108" t="s">
        <v>141</v>
      </c>
      <c r="H25" s="108" t="s">
        <v>141</v>
      </c>
      <c r="I25" s="108" t="s">
        <v>141</v>
      </c>
      <c r="J25" s="108" t="s">
        <v>141</v>
      </c>
      <c r="K25" s="108" t="s">
        <v>141</v>
      </c>
      <c r="L25" s="277">
        <v>28</v>
      </c>
      <c r="M25" s="108" t="s">
        <v>141</v>
      </c>
      <c r="N25" s="111" t="s">
        <v>141</v>
      </c>
    </row>
    <row r="26" spans="1:14" x14ac:dyDescent="0.2">
      <c r="A26" s="62" t="s">
        <v>164</v>
      </c>
      <c r="B26" s="415">
        <v>6</v>
      </c>
      <c r="C26" s="142" t="s">
        <v>141</v>
      </c>
      <c r="D26" s="142" t="s">
        <v>141</v>
      </c>
      <c r="E26" s="142" t="s">
        <v>141</v>
      </c>
      <c r="F26" s="142" t="s">
        <v>141</v>
      </c>
      <c r="G26" s="142" t="s">
        <v>141</v>
      </c>
      <c r="H26" s="142" t="s">
        <v>141</v>
      </c>
      <c r="I26" s="142" t="s">
        <v>141</v>
      </c>
      <c r="J26" s="142" t="s">
        <v>141</v>
      </c>
      <c r="K26" s="142" t="s">
        <v>141</v>
      </c>
      <c r="L26" s="273" t="s">
        <v>141</v>
      </c>
      <c r="M26" s="142" t="s">
        <v>141</v>
      </c>
      <c r="N26" s="112">
        <v>6</v>
      </c>
    </row>
    <row r="27" spans="1:14" ht="12" customHeight="1" x14ac:dyDescent="0.2"/>
    <row r="30" spans="1:14" x14ac:dyDescent="0.2">
      <c r="B30" s="281"/>
      <c r="C30" s="281"/>
      <c r="D30" s="281"/>
      <c r="E30" s="281"/>
      <c r="F30" s="281"/>
      <c r="G30" s="281"/>
      <c r="H30" s="281"/>
      <c r="I30" s="281"/>
      <c r="J30" s="281"/>
      <c r="K30" s="281"/>
      <c r="L30" s="281"/>
      <c r="M30" s="281"/>
      <c r="N30" s="281"/>
    </row>
    <row r="31" spans="1:14" x14ac:dyDescent="0.2">
      <c r="B31" s="281"/>
      <c r="C31" s="281"/>
      <c r="D31" s="281"/>
      <c r="E31" s="281"/>
      <c r="F31" s="281"/>
      <c r="G31" s="281"/>
      <c r="H31" s="281"/>
      <c r="I31" s="281"/>
      <c r="J31" s="281"/>
      <c r="K31" s="281"/>
      <c r="L31" s="281"/>
      <c r="M31" s="281"/>
      <c r="N31" s="281"/>
    </row>
    <row r="32" spans="1:14" x14ac:dyDescent="0.2">
      <c r="B32" s="281"/>
      <c r="C32" s="281"/>
      <c r="D32" s="281"/>
      <c r="E32" s="281"/>
      <c r="F32" s="281"/>
      <c r="G32" s="281"/>
      <c r="H32" s="281"/>
      <c r="I32" s="281"/>
      <c r="J32" s="281"/>
      <c r="K32" s="281"/>
      <c r="L32" s="281"/>
      <c r="M32" s="281"/>
      <c r="N32" s="281"/>
    </row>
    <row r="33" spans="2:14" x14ac:dyDescent="0.2">
      <c r="B33" s="281"/>
      <c r="C33" s="281"/>
      <c r="D33" s="281"/>
      <c r="E33" s="281"/>
      <c r="F33" s="281"/>
      <c r="G33" s="281"/>
      <c r="H33" s="281"/>
      <c r="I33" s="281"/>
      <c r="J33" s="281"/>
      <c r="K33" s="281"/>
      <c r="L33" s="281"/>
      <c r="M33" s="281"/>
      <c r="N33" s="281"/>
    </row>
    <row r="34" spans="2:14" x14ac:dyDescent="0.2">
      <c r="B34" s="281"/>
      <c r="C34" s="281"/>
      <c r="D34" s="281"/>
      <c r="E34" s="281"/>
      <c r="F34" s="281"/>
      <c r="G34" s="281"/>
      <c r="H34" s="281"/>
      <c r="I34" s="281"/>
      <c r="J34" s="281"/>
      <c r="K34" s="281"/>
      <c r="L34" s="281"/>
      <c r="M34" s="281"/>
      <c r="N34" s="281"/>
    </row>
    <row r="35" spans="2:14" x14ac:dyDescent="0.2">
      <c r="B35" s="281"/>
      <c r="C35" s="281"/>
      <c r="D35" s="281"/>
      <c r="E35" s="281"/>
      <c r="F35" s="281"/>
      <c r="G35" s="281"/>
      <c r="H35" s="281"/>
      <c r="I35" s="281"/>
      <c r="J35" s="281"/>
      <c r="K35" s="281"/>
      <c r="L35" s="281"/>
      <c r="M35" s="281"/>
      <c r="N35" s="281"/>
    </row>
    <row r="36" spans="2:14" x14ac:dyDescent="0.2">
      <c r="B36" s="281"/>
      <c r="C36" s="281"/>
      <c r="D36" s="281"/>
      <c r="E36" s="281"/>
      <c r="F36" s="281"/>
      <c r="G36" s="281"/>
      <c r="H36" s="281"/>
      <c r="I36" s="281"/>
      <c r="J36" s="281"/>
      <c r="K36" s="281"/>
      <c r="L36" s="281"/>
      <c r="M36" s="281"/>
      <c r="N36" s="281"/>
    </row>
    <row r="37" spans="2:14" x14ac:dyDescent="0.2">
      <c r="B37" s="281"/>
      <c r="C37" s="281"/>
      <c r="D37" s="281"/>
      <c r="E37" s="281"/>
      <c r="F37" s="281"/>
      <c r="G37" s="281"/>
      <c r="H37" s="281"/>
      <c r="I37" s="281"/>
      <c r="J37" s="281"/>
      <c r="K37" s="281"/>
      <c r="L37" s="281"/>
      <c r="M37" s="281"/>
      <c r="N37" s="281"/>
    </row>
    <row r="38" spans="2:14" x14ac:dyDescent="0.2">
      <c r="B38" s="281"/>
      <c r="C38" s="281"/>
      <c r="D38" s="281"/>
      <c r="E38" s="281"/>
      <c r="F38" s="281"/>
      <c r="G38" s="281"/>
      <c r="H38" s="281"/>
      <c r="I38" s="281"/>
      <c r="J38" s="281"/>
      <c r="K38" s="281"/>
      <c r="L38" s="281"/>
      <c r="M38" s="281"/>
      <c r="N38" s="281"/>
    </row>
    <row r="39" spans="2:14" x14ac:dyDescent="0.2">
      <c r="B39" s="281"/>
      <c r="C39" s="281"/>
      <c r="D39" s="281"/>
      <c r="E39" s="281"/>
      <c r="F39" s="281"/>
      <c r="G39" s="281"/>
      <c r="H39" s="281"/>
      <c r="I39" s="281"/>
      <c r="J39" s="281"/>
      <c r="K39" s="281"/>
      <c r="L39" s="281"/>
      <c r="M39" s="281"/>
      <c r="N39" s="281"/>
    </row>
    <row r="40" spans="2:14" x14ac:dyDescent="0.2">
      <c r="B40" s="281"/>
      <c r="C40" s="281"/>
      <c r="D40" s="281"/>
      <c r="E40" s="281"/>
      <c r="F40" s="281"/>
      <c r="G40" s="281"/>
      <c r="H40" s="281"/>
      <c r="I40" s="281"/>
      <c r="J40" s="281"/>
      <c r="K40" s="281"/>
      <c r="L40" s="281"/>
      <c r="M40" s="281"/>
      <c r="N40" s="281"/>
    </row>
    <row r="41" spans="2:14" x14ac:dyDescent="0.2">
      <c r="B41" s="281"/>
      <c r="C41" s="281"/>
      <c r="D41" s="281"/>
      <c r="E41" s="281"/>
      <c r="F41" s="281"/>
      <c r="G41" s="281"/>
      <c r="H41" s="281"/>
      <c r="I41" s="281"/>
      <c r="J41" s="281"/>
      <c r="K41" s="281"/>
      <c r="L41" s="281"/>
      <c r="M41" s="281"/>
      <c r="N41" s="281"/>
    </row>
    <row r="42" spans="2:14" x14ac:dyDescent="0.2">
      <c r="B42" s="281"/>
      <c r="C42" s="281"/>
      <c r="D42" s="281"/>
      <c r="E42" s="281"/>
      <c r="F42" s="281"/>
      <c r="G42" s="281"/>
      <c r="H42" s="281"/>
      <c r="I42" s="281"/>
      <c r="J42" s="281"/>
      <c r="K42" s="281"/>
      <c r="L42" s="281"/>
      <c r="M42" s="281"/>
      <c r="N42" s="281"/>
    </row>
    <row r="43" spans="2:14" x14ac:dyDescent="0.2">
      <c r="B43" s="281"/>
      <c r="C43" s="281"/>
      <c r="D43" s="281"/>
      <c r="E43" s="281"/>
      <c r="F43" s="281"/>
      <c r="G43" s="281"/>
      <c r="H43" s="281"/>
      <c r="I43" s="281"/>
      <c r="J43" s="281"/>
      <c r="K43" s="281"/>
      <c r="L43" s="281"/>
      <c r="M43" s="281"/>
      <c r="N43" s="281"/>
    </row>
  </sheetData>
  <pageMargins left="0.74803149606299213" right="0.74803149606299213" top="0.98425196850393704" bottom="0.98425196850393704" header="0.51181102362204722" footer="0.51181102362204722"/>
  <pageSetup paperSize="9" scale="8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Normal="100" zoomScaleSheetLayoutView="100" workbookViewId="0">
      <pane ySplit="11" topLeftCell="A33" activePane="bottomLeft" state="frozen"/>
      <selection activeCell="B28" sqref="B28"/>
      <selection pane="bottomLeft" activeCell="A44" sqref="A44"/>
    </sheetView>
  </sheetViews>
  <sheetFormatPr defaultColWidth="9.140625" defaultRowHeight="11.25" customHeight="1" x14ac:dyDescent="0.2"/>
  <cols>
    <col min="1" max="1" width="22.140625" style="60" customWidth="1"/>
    <col min="2" max="2" width="16.42578125" style="189" customWidth="1"/>
    <col min="3" max="3" width="14.28515625" style="189" customWidth="1"/>
    <col min="4" max="4" width="12.85546875" style="108" customWidth="1"/>
    <col min="5" max="6" width="13.85546875" style="108" customWidth="1"/>
    <col min="7" max="7" width="16" style="108" customWidth="1"/>
    <col min="8" max="9" width="12.85546875" style="108" customWidth="1"/>
    <col min="10" max="10" width="9.5703125" style="108" customWidth="1"/>
    <col min="11" max="11" width="12.85546875" style="108" customWidth="1"/>
    <col min="12" max="12" width="16.85546875" style="108" customWidth="1"/>
    <col min="13" max="16384" width="9.140625" style="60"/>
  </cols>
  <sheetData>
    <row r="1" spans="1:12" ht="11.25" customHeight="1" x14ac:dyDescent="0.2">
      <c r="A1" s="59" t="s">
        <v>690</v>
      </c>
      <c r="B1" s="245"/>
      <c r="C1" s="245"/>
      <c r="D1" s="110"/>
      <c r="E1" s="110"/>
      <c r="F1" s="110"/>
      <c r="G1" s="110"/>
      <c r="H1" s="110"/>
      <c r="I1" s="110"/>
      <c r="J1" s="110"/>
      <c r="K1" s="110"/>
      <c r="L1" s="110"/>
    </row>
    <row r="2" spans="1:12" ht="11.25" hidden="1" customHeight="1" x14ac:dyDescent="0.2">
      <c r="A2" s="59" t="s">
        <v>316</v>
      </c>
      <c r="B2" s="245"/>
      <c r="C2" s="245"/>
      <c r="D2" s="110"/>
      <c r="E2" s="110"/>
      <c r="F2" s="110"/>
      <c r="G2" s="110"/>
      <c r="H2" s="110"/>
      <c r="I2" s="110"/>
      <c r="J2" s="110"/>
      <c r="K2" s="110"/>
      <c r="L2" s="110"/>
    </row>
    <row r="3" spans="1:12" ht="10.5" customHeight="1" x14ac:dyDescent="0.2">
      <c r="A3" s="61" t="s">
        <v>691</v>
      </c>
      <c r="B3" s="245"/>
      <c r="C3" s="245"/>
      <c r="D3" s="110"/>
      <c r="E3" s="110"/>
      <c r="F3" s="110"/>
      <c r="G3" s="110"/>
      <c r="H3" s="110"/>
      <c r="I3" s="110"/>
      <c r="J3" s="110"/>
      <c r="K3" s="110"/>
      <c r="L3" s="110"/>
    </row>
    <row r="4" spans="1:12" ht="11.25" hidden="1" customHeight="1" x14ac:dyDescent="0.2">
      <c r="A4" s="61" t="s">
        <v>316</v>
      </c>
      <c r="B4" s="245"/>
      <c r="C4" s="245"/>
      <c r="D4" s="110"/>
      <c r="E4" s="110"/>
      <c r="F4" s="110"/>
      <c r="G4" s="110"/>
      <c r="H4" s="110"/>
      <c r="I4" s="110"/>
      <c r="J4" s="110"/>
      <c r="K4" s="110"/>
      <c r="L4" s="110"/>
    </row>
    <row r="5" spans="1:12" ht="11.25" customHeight="1" x14ac:dyDescent="0.2">
      <c r="A5" s="62" t="s">
        <v>316</v>
      </c>
      <c r="B5" s="351"/>
      <c r="C5" s="351"/>
      <c r="D5" s="142"/>
      <c r="E5" s="142"/>
      <c r="F5" s="142"/>
      <c r="G5" s="142"/>
      <c r="H5" s="142"/>
      <c r="I5" s="142"/>
      <c r="J5" s="142"/>
      <c r="K5" s="142"/>
      <c r="L5" s="142"/>
    </row>
    <row r="6" spans="1:12" ht="11.25" customHeight="1" x14ac:dyDescent="0.2">
      <c r="A6" s="59" t="s">
        <v>20</v>
      </c>
      <c r="B6" s="339" t="s">
        <v>300</v>
      </c>
      <c r="C6" s="245"/>
      <c r="D6" s="110"/>
      <c r="E6" s="110"/>
      <c r="F6" s="110"/>
      <c r="G6" s="110"/>
      <c r="H6" s="110"/>
      <c r="I6" s="110"/>
      <c r="J6" s="110"/>
      <c r="K6" s="110"/>
      <c r="L6" s="110"/>
    </row>
    <row r="7" spans="1:12" ht="11.25" customHeight="1" x14ac:dyDescent="0.2">
      <c r="A7" s="61" t="s">
        <v>94</v>
      </c>
      <c r="B7" s="360" t="s">
        <v>302</v>
      </c>
      <c r="C7" s="337"/>
      <c r="D7" s="125"/>
      <c r="E7" s="125"/>
      <c r="F7" s="125"/>
      <c r="G7" s="125"/>
      <c r="H7" s="125"/>
      <c r="I7" s="125"/>
      <c r="J7" s="125"/>
      <c r="K7" s="125"/>
      <c r="L7" s="125"/>
    </row>
    <row r="8" spans="1:12" ht="11.25" customHeight="1" x14ac:dyDescent="0.2">
      <c r="A8" s="59"/>
      <c r="B8" s="245" t="s">
        <v>151</v>
      </c>
      <c r="C8" s="245" t="s">
        <v>155</v>
      </c>
      <c r="D8" s="110" t="s">
        <v>134</v>
      </c>
      <c r="E8" s="110" t="s">
        <v>157</v>
      </c>
      <c r="F8" s="110" t="s">
        <v>135</v>
      </c>
      <c r="G8" s="110" t="s">
        <v>159</v>
      </c>
      <c r="H8" s="110" t="s">
        <v>136</v>
      </c>
      <c r="I8" s="110" t="s">
        <v>21</v>
      </c>
      <c r="J8" s="110" t="s">
        <v>93</v>
      </c>
      <c r="K8" s="110" t="s">
        <v>163</v>
      </c>
      <c r="L8" s="110" t="s">
        <v>164</v>
      </c>
    </row>
    <row r="9" spans="1:12" ht="11.25" customHeight="1" x14ac:dyDescent="0.2">
      <c r="A9" s="61"/>
      <c r="B9" s="340" t="s">
        <v>95</v>
      </c>
      <c r="C9" s="340" t="s">
        <v>218</v>
      </c>
      <c r="D9" s="110" t="s">
        <v>137</v>
      </c>
      <c r="E9" s="116" t="s">
        <v>96</v>
      </c>
      <c r="F9" s="110" t="s">
        <v>137</v>
      </c>
      <c r="G9" s="116" t="s">
        <v>97</v>
      </c>
      <c r="H9" s="110" t="s">
        <v>137</v>
      </c>
      <c r="I9" s="116" t="s">
        <v>222</v>
      </c>
      <c r="J9" s="116" t="s">
        <v>98</v>
      </c>
      <c r="K9" s="116" t="s">
        <v>99</v>
      </c>
      <c r="L9" s="116" t="s">
        <v>32</v>
      </c>
    </row>
    <row r="10" spans="1:12" s="61" customFormat="1" ht="11.25" customHeight="1" x14ac:dyDescent="0.15">
      <c r="B10" s="343"/>
      <c r="C10" s="343" t="s">
        <v>219</v>
      </c>
      <c r="D10" s="127" t="s">
        <v>138</v>
      </c>
      <c r="E10" s="116"/>
      <c r="F10" s="116" t="s">
        <v>221</v>
      </c>
      <c r="G10" s="116"/>
      <c r="H10" s="116" t="s">
        <v>139</v>
      </c>
      <c r="I10" s="116"/>
      <c r="J10" s="116"/>
      <c r="K10" s="116"/>
      <c r="L10" s="116"/>
    </row>
    <row r="11" spans="1:12" ht="11.25" customHeight="1" x14ac:dyDescent="0.2">
      <c r="A11" s="64"/>
      <c r="B11" s="337"/>
      <c r="C11" s="337"/>
      <c r="D11" s="124" t="s">
        <v>140</v>
      </c>
      <c r="E11" s="125"/>
      <c r="F11" s="124" t="s">
        <v>140</v>
      </c>
      <c r="G11" s="125"/>
      <c r="H11" s="124" t="s">
        <v>140</v>
      </c>
      <c r="I11" s="125"/>
      <c r="J11" s="125"/>
      <c r="K11" s="125"/>
      <c r="L11" s="125"/>
    </row>
    <row r="12" spans="1:12" s="134" customFormat="1" ht="11.25" customHeight="1" x14ac:dyDescent="0.2">
      <c r="B12" s="189"/>
      <c r="C12" s="189"/>
      <c r="D12" s="189"/>
      <c r="E12" s="189"/>
      <c r="F12" s="189"/>
      <c r="G12" s="189"/>
      <c r="H12" s="189"/>
      <c r="I12" s="189"/>
      <c r="J12" s="189"/>
      <c r="K12" s="189"/>
      <c r="L12" s="189"/>
    </row>
    <row r="13" spans="1:12" s="59" customFormat="1" ht="11.25" customHeight="1" x14ac:dyDescent="0.2">
      <c r="A13" s="8" t="s">
        <v>166</v>
      </c>
      <c r="B13" s="110">
        <v>259</v>
      </c>
      <c r="C13" s="110">
        <v>102</v>
      </c>
      <c r="D13" s="110">
        <v>42</v>
      </c>
      <c r="E13" s="110">
        <v>11</v>
      </c>
      <c r="F13" s="110">
        <v>4</v>
      </c>
      <c r="G13" s="110">
        <v>42</v>
      </c>
      <c r="H13" s="110">
        <v>2</v>
      </c>
      <c r="I13" s="110">
        <v>5</v>
      </c>
      <c r="J13" s="110">
        <v>17</v>
      </c>
      <c r="K13" s="110">
        <v>28</v>
      </c>
      <c r="L13" s="110">
        <v>6</v>
      </c>
    </row>
    <row r="14" spans="1:12" ht="11.25" customHeight="1" x14ac:dyDescent="0.2">
      <c r="A14" s="8"/>
    </row>
    <row r="15" spans="1:12" ht="11.25" customHeight="1" x14ac:dyDescent="0.2">
      <c r="A15" s="2" t="s">
        <v>167</v>
      </c>
      <c r="B15" s="108">
        <v>14</v>
      </c>
      <c r="C15" s="108">
        <v>1</v>
      </c>
      <c r="D15" s="108">
        <v>1</v>
      </c>
      <c r="E15" s="108">
        <v>1</v>
      </c>
      <c r="F15" s="108">
        <v>1</v>
      </c>
      <c r="G15" s="108">
        <v>3</v>
      </c>
      <c r="H15" s="108" t="s">
        <v>141</v>
      </c>
      <c r="I15" s="108" t="s">
        <v>141</v>
      </c>
      <c r="J15" s="108">
        <v>2</v>
      </c>
      <c r="K15" s="108">
        <v>5</v>
      </c>
      <c r="L15" s="108" t="s">
        <v>141</v>
      </c>
    </row>
    <row r="16" spans="1:12" s="68" customFormat="1" ht="11.25" customHeight="1" x14ac:dyDescent="0.2">
      <c r="A16" s="21" t="s">
        <v>234</v>
      </c>
      <c r="B16" s="623">
        <v>4</v>
      </c>
      <c r="C16" s="623" t="s">
        <v>141</v>
      </c>
      <c r="D16" s="623" t="s">
        <v>141</v>
      </c>
      <c r="E16" s="623" t="s">
        <v>141</v>
      </c>
      <c r="F16" s="623" t="s">
        <v>141</v>
      </c>
      <c r="G16" s="623">
        <v>2</v>
      </c>
      <c r="H16" s="623" t="s">
        <v>141</v>
      </c>
      <c r="I16" s="623" t="s">
        <v>141</v>
      </c>
      <c r="J16" s="623" t="s">
        <v>141</v>
      </c>
      <c r="K16" s="623">
        <v>2</v>
      </c>
      <c r="L16" s="623" t="s">
        <v>141</v>
      </c>
    </row>
    <row r="17" spans="1:12" ht="11.25" customHeight="1" x14ac:dyDescent="0.2">
      <c r="A17" s="2" t="s">
        <v>168</v>
      </c>
      <c r="B17" s="108">
        <v>8</v>
      </c>
      <c r="C17" s="108">
        <v>5</v>
      </c>
      <c r="D17" s="108">
        <v>2</v>
      </c>
      <c r="E17" s="108" t="s">
        <v>141</v>
      </c>
      <c r="F17" s="108" t="s">
        <v>141</v>
      </c>
      <c r="G17" s="108">
        <v>1</v>
      </c>
      <c r="H17" s="108" t="s">
        <v>141</v>
      </c>
      <c r="I17" s="108" t="s">
        <v>141</v>
      </c>
      <c r="J17" s="108" t="s">
        <v>141</v>
      </c>
      <c r="K17" s="108" t="s">
        <v>141</v>
      </c>
      <c r="L17" s="108" t="s">
        <v>141</v>
      </c>
    </row>
    <row r="18" spans="1:12" ht="11.25" customHeight="1" x14ac:dyDescent="0.2">
      <c r="A18" s="2" t="s">
        <v>169</v>
      </c>
      <c r="B18" s="108">
        <v>7</v>
      </c>
      <c r="C18" s="108">
        <v>2</v>
      </c>
      <c r="D18" s="108" t="s">
        <v>141</v>
      </c>
      <c r="E18" s="108">
        <v>1</v>
      </c>
      <c r="F18" s="108">
        <v>1</v>
      </c>
      <c r="G18" s="108">
        <v>1</v>
      </c>
      <c r="H18" s="108" t="s">
        <v>141</v>
      </c>
      <c r="I18" s="108" t="s">
        <v>141</v>
      </c>
      <c r="J18" s="108" t="s">
        <v>141</v>
      </c>
      <c r="K18" s="108" t="s">
        <v>141</v>
      </c>
      <c r="L18" s="108">
        <v>2</v>
      </c>
    </row>
    <row r="19" spans="1:12" ht="11.25" customHeight="1" x14ac:dyDescent="0.2">
      <c r="A19" s="2" t="s">
        <v>170</v>
      </c>
      <c r="B19" s="189">
        <v>6</v>
      </c>
      <c r="C19" s="189">
        <v>5</v>
      </c>
      <c r="D19" s="108" t="s">
        <v>141</v>
      </c>
      <c r="E19" s="108" t="s">
        <v>141</v>
      </c>
      <c r="F19" s="108" t="s">
        <v>141</v>
      </c>
      <c r="G19" s="108" t="s">
        <v>141</v>
      </c>
      <c r="H19" s="108" t="s">
        <v>141</v>
      </c>
      <c r="I19" s="108" t="s">
        <v>141</v>
      </c>
      <c r="J19" s="108">
        <v>1</v>
      </c>
      <c r="K19" s="108" t="s">
        <v>141</v>
      </c>
      <c r="L19" s="108" t="s">
        <v>141</v>
      </c>
    </row>
    <row r="20" spans="1:12" ht="11.25" customHeight="1" x14ac:dyDescent="0.2">
      <c r="A20" s="2"/>
    </row>
    <row r="21" spans="1:12" ht="11.25" customHeight="1" x14ac:dyDescent="0.2">
      <c r="A21" s="2" t="s">
        <v>171</v>
      </c>
      <c r="B21" s="189">
        <v>13</v>
      </c>
      <c r="C21" s="189">
        <v>3</v>
      </c>
      <c r="D21" s="108">
        <v>3</v>
      </c>
      <c r="E21" s="108">
        <v>1</v>
      </c>
      <c r="F21" s="108" t="s">
        <v>141</v>
      </c>
      <c r="G21" s="108">
        <v>3</v>
      </c>
      <c r="H21" s="108" t="s">
        <v>141</v>
      </c>
      <c r="I21" s="108" t="s">
        <v>141</v>
      </c>
      <c r="J21" s="108">
        <v>1</v>
      </c>
      <c r="K21" s="108">
        <v>1</v>
      </c>
      <c r="L21" s="108">
        <v>1</v>
      </c>
    </row>
    <row r="22" spans="1:12" ht="11.25" customHeight="1" x14ac:dyDescent="0.2">
      <c r="A22" s="2" t="s">
        <v>172</v>
      </c>
      <c r="B22" s="189">
        <v>9</v>
      </c>
      <c r="C22" s="189">
        <v>6</v>
      </c>
      <c r="D22" s="108" t="s">
        <v>141</v>
      </c>
      <c r="E22" s="108">
        <v>2</v>
      </c>
      <c r="F22" s="108" t="s">
        <v>141</v>
      </c>
      <c r="G22" s="108">
        <v>1</v>
      </c>
      <c r="H22" s="108" t="s">
        <v>141</v>
      </c>
      <c r="I22" s="108" t="s">
        <v>141</v>
      </c>
      <c r="J22" s="108" t="s">
        <v>141</v>
      </c>
      <c r="K22" s="108" t="s">
        <v>141</v>
      </c>
      <c r="L22" s="108" t="s">
        <v>141</v>
      </c>
    </row>
    <row r="23" spans="1:12" ht="11.25" customHeight="1" x14ac:dyDescent="0.2">
      <c r="A23" s="2" t="s">
        <v>173</v>
      </c>
      <c r="B23" s="624">
        <v>8</v>
      </c>
      <c r="C23" s="624">
        <v>2</v>
      </c>
      <c r="D23" s="625" t="s">
        <v>141</v>
      </c>
      <c r="E23" s="625" t="s">
        <v>141</v>
      </c>
      <c r="F23" s="625" t="s">
        <v>141</v>
      </c>
      <c r="G23" s="625">
        <v>3</v>
      </c>
      <c r="H23" s="625" t="s">
        <v>141</v>
      </c>
      <c r="I23" s="625" t="s">
        <v>141</v>
      </c>
      <c r="J23" s="625" t="s">
        <v>141</v>
      </c>
      <c r="K23" s="625">
        <v>3</v>
      </c>
      <c r="L23" s="108" t="s">
        <v>141</v>
      </c>
    </row>
    <row r="24" spans="1:12" ht="11.25" customHeight="1" x14ac:dyDescent="0.2">
      <c r="A24" s="26" t="s">
        <v>174</v>
      </c>
      <c r="B24" s="189">
        <v>2</v>
      </c>
      <c r="C24" s="189">
        <v>2</v>
      </c>
      <c r="D24" s="108" t="s">
        <v>141</v>
      </c>
      <c r="E24" s="108" t="s">
        <v>141</v>
      </c>
      <c r="F24" s="108" t="s">
        <v>141</v>
      </c>
      <c r="G24" s="108" t="s">
        <v>141</v>
      </c>
      <c r="H24" s="108" t="s">
        <v>141</v>
      </c>
      <c r="I24" s="108" t="s">
        <v>141</v>
      </c>
      <c r="J24" s="108" t="s">
        <v>141</v>
      </c>
      <c r="K24" s="108" t="s">
        <v>141</v>
      </c>
      <c r="L24" s="108" t="s">
        <v>141</v>
      </c>
    </row>
    <row r="25" spans="1:12" ht="11.25" customHeight="1" x14ac:dyDescent="0.2">
      <c r="A25" s="2" t="s">
        <v>175</v>
      </c>
      <c r="B25" s="189">
        <v>4</v>
      </c>
      <c r="C25" s="189">
        <v>4</v>
      </c>
      <c r="D25" s="108" t="s">
        <v>141</v>
      </c>
      <c r="E25" s="108" t="s">
        <v>141</v>
      </c>
      <c r="F25" s="108" t="s">
        <v>141</v>
      </c>
      <c r="G25" s="108" t="s">
        <v>141</v>
      </c>
      <c r="H25" s="108" t="s">
        <v>141</v>
      </c>
      <c r="I25" s="108" t="s">
        <v>141</v>
      </c>
      <c r="J25" s="108" t="s">
        <v>141</v>
      </c>
      <c r="K25" s="108" t="s">
        <v>141</v>
      </c>
      <c r="L25" s="108" t="s">
        <v>141</v>
      </c>
    </row>
    <row r="26" spans="1:12" ht="11.25" customHeight="1" x14ac:dyDescent="0.2">
      <c r="A26" s="2"/>
    </row>
    <row r="27" spans="1:12" ht="11.25" customHeight="1" x14ac:dyDescent="0.2">
      <c r="A27" s="2" t="s">
        <v>176</v>
      </c>
      <c r="B27" s="189">
        <v>35</v>
      </c>
      <c r="C27" s="189">
        <v>9</v>
      </c>
      <c r="D27" s="108">
        <v>6</v>
      </c>
      <c r="E27" s="108" t="s">
        <v>141</v>
      </c>
      <c r="F27" s="108">
        <v>1</v>
      </c>
      <c r="G27" s="108">
        <v>6</v>
      </c>
      <c r="H27" s="108" t="s">
        <v>141</v>
      </c>
      <c r="I27" s="108" t="s">
        <v>141</v>
      </c>
      <c r="J27" s="108">
        <v>4</v>
      </c>
      <c r="K27" s="108">
        <v>9</v>
      </c>
      <c r="L27" s="108" t="s">
        <v>141</v>
      </c>
    </row>
    <row r="28" spans="1:12" s="68" customFormat="1" ht="11.25" customHeight="1" x14ac:dyDescent="0.2">
      <c r="A28" s="21" t="s">
        <v>235</v>
      </c>
      <c r="B28" s="626">
        <v>6</v>
      </c>
      <c r="C28" s="626">
        <v>1</v>
      </c>
      <c r="D28" s="623" t="s">
        <v>141</v>
      </c>
      <c r="E28" s="623" t="s">
        <v>141</v>
      </c>
      <c r="F28" s="623" t="s">
        <v>141</v>
      </c>
      <c r="G28" s="623">
        <v>1</v>
      </c>
      <c r="H28" s="623" t="s">
        <v>141</v>
      </c>
      <c r="I28" s="623" t="s">
        <v>141</v>
      </c>
      <c r="J28" s="623">
        <v>2</v>
      </c>
      <c r="K28" s="623">
        <v>2</v>
      </c>
      <c r="L28" s="623" t="s">
        <v>141</v>
      </c>
    </row>
    <row r="29" spans="1:12" ht="11.25" customHeight="1" x14ac:dyDescent="0.2">
      <c r="A29" s="2" t="s">
        <v>177</v>
      </c>
      <c r="B29" s="189">
        <v>11</v>
      </c>
      <c r="C29" s="189">
        <v>5</v>
      </c>
      <c r="D29" s="108">
        <v>2</v>
      </c>
      <c r="E29" s="108" t="s">
        <v>141</v>
      </c>
      <c r="F29" s="108">
        <v>1</v>
      </c>
      <c r="G29" s="108" t="s">
        <v>141</v>
      </c>
      <c r="H29" s="108">
        <v>1</v>
      </c>
      <c r="I29" s="108" t="s">
        <v>141</v>
      </c>
      <c r="J29" s="108" t="s">
        <v>141</v>
      </c>
      <c r="K29" s="108">
        <v>2</v>
      </c>
      <c r="L29" s="108" t="s">
        <v>141</v>
      </c>
    </row>
    <row r="30" spans="1:12" ht="11.25" customHeight="1" x14ac:dyDescent="0.2">
      <c r="A30" s="2" t="s">
        <v>178</v>
      </c>
      <c r="B30" s="189">
        <v>41</v>
      </c>
      <c r="C30" s="189">
        <v>15</v>
      </c>
      <c r="D30" s="108">
        <v>2</v>
      </c>
      <c r="E30" s="108">
        <v>2</v>
      </c>
      <c r="F30" s="108" t="s">
        <v>141</v>
      </c>
      <c r="G30" s="108">
        <v>13</v>
      </c>
      <c r="H30" s="108">
        <v>1</v>
      </c>
      <c r="I30" s="108">
        <v>2</v>
      </c>
      <c r="J30" s="108">
        <v>2</v>
      </c>
      <c r="K30" s="108">
        <v>4</v>
      </c>
      <c r="L30" s="108" t="s">
        <v>141</v>
      </c>
    </row>
    <row r="31" spans="1:12" s="68" customFormat="1" ht="11.25" customHeight="1" x14ac:dyDescent="0.2">
      <c r="A31" s="74" t="s">
        <v>236</v>
      </c>
      <c r="B31" s="626">
        <v>6</v>
      </c>
      <c r="C31" s="626">
        <v>3</v>
      </c>
      <c r="D31" s="623">
        <v>2</v>
      </c>
      <c r="E31" s="623" t="s">
        <v>141</v>
      </c>
      <c r="F31" s="623" t="s">
        <v>141</v>
      </c>
      <c r="G31" s="623">
        <v>1</v>
      </c>
      <c r="H31" s="623" t="s">
        <v>141</v>
      </c>
      <c r="I31" s="623" t="s">
        <v>141</v>
      </c>
      <c r="J31" s="623" t="s">
        <v>141</v>
      </c>
      <c r="K31" s="623" t="s">
        <v>141</v>
      </c>
      <c r="L31" s="623" t="s">
        <v>141</v>
      </c>
    </row>
    <row r="32" spans="1:12" ht="11.25" customHeight="1" x14ac:dyDescent="0.2">
      <c r="A32" s="2"/>
    </row>
    <row r="33" spans="1:12" ht="11.25" customHeight="1" x14ac:dyDescent="0.2">
      <c r="A33" s="2" t="s">
        <v>179</v>
      </c>
      <c r="B33" s="189">
        <v>9</v>
      </c>
      <c r="C33" s="189">
        <v>5</v>
      </c>
      <c r="D33" s="108">
        <v>2</v>
      </c>
      <c r="E33" s="108" t="s">
        <v>141</v>
      </c>
      <c r="F33" s="108" t="s">
        <v>141</v>
      </c>
      <c r="G33" s="108">
        <v>2</v>
      </c>
      <c r="H33" s="108" t="s">
        <v>141</v>
      </c>
      <c r="I33" s="108" t="s">
        <v>141</v>
      </c>
      <c r="J33" s="108" t="s">
        <v>141</v>
      </c>
      <c r="K33" s="108" t="s">
        <v>141</v>
      </c>
      <c r="L33" s="108" t="s">
        <v>141</v>
      </c>
    </row>
    <row r="34" spans="1:12" ht="11.25" customHeight="1" x14ac:dyDescent="0.2">
      <c r="A34" s="2" t="s">
        <v>180</v>
      </c>
      <c r="B34" s="189">
        <v>12</v>
      </c>
      <c r="C34" s="189">
        <v>4</v>
      </c>
      <c r="D34" s="108">
        <v>4</v>
      </c>
      <c r="E34" s="108">
        <v>1</v>
      </c>
      <c r="F34" s="108" t="s">
        <v>141</v>
      </c>
      <c r="G34" s="108">
        <v>1</v>
      </c>
      <c r="H34" s="108" t="s">
        <v>141</v>
      </c>
      <c r="I34" s="108" t="s">
        <v>141</v>
      </c>
      <c r="J34" s="108" t="s">
        <v>141</v>
      </c>
      <c r="K34" s="108">
        <v>1</v>
      </c>
      <c r="L34" s="108">
        <v>1</v>
      </c>
    </row>
    <row r="35" spans="1:12" ht="11.25" customHeight="1" x14ac:dyDescent="0.2">
      <c r="A35" s="2" t="s">
        <v>181</v>
      </c>
      <c r="B35" s="189">
        <v>11</v>
      </c>
      <c r="C35" s="189">
        <v>5</v>
      </c>
      <c r="D35" s="108">
        <v>3</v>
      </c>
      <c r="E35" s="108">
        <v>1</v>
      </c>
      <c r="F35" s="108" t="s">
        <v>141</v>
      </c>
      <c r="G35" s="108">
        <v>1</v>
      </c>
      <c r="H35" s="108" t="s">
        <v>141</v>
      </c>
      <c r="I35" s="108" t="s">
        <v>141</v>
      </c>
      <c r="J35" s="108">
        <v>1</v>
      </c>
      <c r="K35" s="108" t="s">
        <v>141</v>
      </c>
      <c r="L35" s="108" t="s">
        <v>141</v>
      </c>
    </row>
    <row r="36" spans="1:12" ht="11.25" customHeight="1" x14ac:dyDescent="0.2">
      <c r="A36" s="2" t="s">
        <v>182</v>
      </c>
      <c r="B36" s="189">
        <v>15</v>
      </c>
      <c r="C36" s="189">
        <v>7</v>
      </c>
      <c r="D36" s="108">
        <v>6</v>
      </c>
      <c r="E36" s="108" t="s">
        <v>141</v>
      </c>
      <c r="F36" s="108" t="s">
        <v>141</v>
      </c>
      <c r="G36" s="108">
        <v>1</v>
      </c>
      <c r="H36" s="108" t="s">
        <v>141</v>
      </c>
      <c r="I36" s="108" t="s">
        <v>141</v>
      </c>
      <c r="J36" s="108" t="s">
        <v>141</v>
      </c>
      <c r="K36" s="108" t="s">
        <v>141</v>
      </c>
      <c r="L36" s="108">
        <v>1</v>
      </c>
    </row>
    <row r="37" spans="1:12" ht="11.25" customHeight="1" x14ac:dyDescent="0.2">
      <c r="A37" s="2" t="s">
        <v>183</v>
      </c>
      <c r="B37" s="189">
        <v>19</v>
      </c>
      <c r="C37" s="189">
        <v>5</v>
      </c>
      <c r="D37" s="108">
        <v>4</v>
      </c>
      <c r="E37" s="108">
        <v>1</v>
      </c>
      <c r="F37" s="108" t="s">
        <v>141</v>
      </c>
      <c r="G37" s="108">
        <v>4</v>
      </c>
      <c r="H37" s="108" t="s">
        <v>141</v>
      </c>
      <c r="I37" s="108" t="s">
        <v>141</v>
      </c>
      <c r="J37" s="108">
        <v>2</v>
      </c>
      <c r="K37" s="108">
        <v>2</v>
      </c>
      <c r="L37" s="108">
        <v>1</v>
      </c>
    </row>
    <row r="38" spans="1:12" ht="11.25" customHeight="1" x14ac:dyDescent="0.2">
      <c r="A38" s="2"/>
    </row>
    <row r="39" spans="1:12" ht="11.25" customHeight="1" x14ac:dyDescent="0.2">
      <c r="A39" s="2" t="s">
        <v>184</v>
      </c>
      <c r="B39" s="189">
        <v>6</v>
      </c>
      <c r="C39" s="189">
        <v>4</v>
      </c>
      <c r="D39" s="108">
        <v>1</v>
      </c>
      <c r="E39" s="108" t="s">
        <v>141</v>
      </c>
      <c r="F39" s="108" t="s">
        <v>141</v>
      </c>
      <c r="G39" s="108" t="s">
        <v>141</v>
      </c>
      <c r="H39" s="108" t="s">
        <v>141</v>
      </c>
      <c r="I39" s="108" t="s">
        <v>141</v>
      </c>
      <c r="J39" s="108" t="s">
        <v>141</v>
      </c>
      <c r="K39" s="108">
        <v>1</v>
      </c>
      <c r="L39" s="108" t="s">
        <v>141</v>
      </c>
    </row>
    <row r="40" spans="1:12" ht="11.25" customHeight="1" x14ac:dyDescent="0.2">
      <c r="A40" s="2" t="s">
        <v>185</v>
      </c>
      <c r="B40" s="189">
        <v>3</v>
      </c>
      <c r="C40" s="189">
        <v>1</v>
      </c>
      <c r="D40" s="108">
        <v>2</v>
      </c>
      <c r="E40" s="108" t="s">
        <v>141</v>
      </c>
      <c r="F40" s="108" t="s">
        <v>141</v>
      </c>
      <c r="G40" s="108" t="s">
        <v>141</v>
      </c>
      <c r="H40" s="108" t="s">
        <v>141</v>
      </c>
      <c r="I40" s="108" t="s">
        <v>141</v>
      </c>
      <c r="J40" s="108" t="s">
        <v>141</v>
      </c>
      <c r="K40" s="108" t="s">
        <v>141</v>
      </c>
      <c r="L40" s="108" t="s">
        <v>141</v>
      </c>
    </row>
    <row r="41" spans="1:12" ht="11.25" customHeight="1" x14ac:dyDescent="0.2">
      <c r="A41" s="2" t="s">
        <v>186</v>
      </c>
      <c r="B41" s="189">
        <v>12</v>
      </c>
      <c r="C41" s="189">
        <v>4</v>
      </c>
      <c r="D41" s="108">
        <v>2</v>
      </c>
      <c r="E41" s="108" t="s">
        <v>141</v>
      </c>
      <c r="F41" s="108" t="s">
        <v>141</v>
      </c>
      <c r="G41" s="108">
        <v>1</v>
      </c>
      <c r="H41" s="108" t="s">
        <v>141</v>
      </c>
      <c r="I41" s="108">
        <v>1</v>
      </c>
      <c r="J41" s="108">
        <v>4</v>
      </c>
      <c r="K41" s="108" t="s">
        <v>141</v>
      </c>
      <c r="L41" s="108" t="s">
        <v>141</v>
      </c>
    </row>
    <row r="42" spans="1:12" ht="11.25" customHeight="1" x14ac:dyDescent="0.2">
      <c r="A42" s="75" t="s">
        <v>187</v>
      </c>
      <c r="B42" s="351">
        <v>14</v>
      </c>
      <c r="C42" s="351">
        <v>8</v>
      </c>
      <c r="D42" s="142">
        <v>2</v>
      </c>
      <c r="E42" s="142">
        <v>1</v>
      </c>
      <c r="F42" s="142" t="s">
        <v>141</v>
      </c>
      <c r="G42" s="142">
        <v>1</v>
      </c>
      <c r="H42" s="142" t="s">
        <v>141</v>
      </c>
      <c r="I42" s="142">
        <v>2</v>
      </c>
      <c r="J42" s="142" t="s">
        <v>141</v>
      </c>
      <c r="K42" s="142" t="s">
        <v>141</v>
      </c>
      <c r="L42" s="142" t="s">
        <v>141</v>
      </c>
    </row>
    <row r="43" spans="1:12" ht="11.25" customHeight="1" x14ac:dyDescent="0.2">
      <c r="B43" s="60"/>
      <c r="C43" s="60"/>
      <c r="D43" s="60"/>
      <c r="E43" s="60"/>
      <c r="F43" s="60"/>
      <c r="G43" s="60"/>
      <c r="H43" s="60"/>
      <c r="I43" s="60"/>
      <c r="J43" s="60"/>
      <c r="K43" s="60"/>
      <c r="L43" s="60"/>
    </row>
    <row r="44" spans="1:12" ht="11.25" customHeight="1" x14ac:dyDescent="0.2">
      <c r="B44" s="60"/>
      <c r="C44" s="60"/>
      <c r="D44" s="60"/>
      <c r="E44" s="60"/>
      <c r="F44" s="60"/>
      <c r="G44" s="60"/>
      <c r="H44" s="60"/>
      <c r="I44" s="60"/>
      <c r="J44" s="60"/>
      <c r="K44" s="60"/>
      <c r="L44" s="60"/>
    </row>
    <row r="45" spans="1:12" ht="11.25" customHeight="1" x14ac:dyDescent="0.2">
      <c r="B45" s="60"/>
      <c r="C45" s="60"/>
      <c r="D45" s="60"/>
      <c r="E45" s="60"/>
      <c r="F45" s="60"/>
      <c r="G45" s="60"/>
      <c r="H45" s="60"/>
      <c r="I45" s="60"/>
      <c r="J45" s="60"/>
      <c r="K45" s="60"/>
      <c r="L45" s="60"/>
    </row>
    <row r="46" spans="1:12" ht="11.25" customHeight="1" x14ac:dyDescent="0.2">
      <c r="B46" s="60"/>
      <c r="C46" s="60"/>
      <c r="D46" s="60"/>
      <c r="E46" s="60"/>
      <c r="F46" s="60"/>
      <c r="G46" s="60"/>
      <c r="H46" s="60"/>
      <c r="I46" s="60"/>
      <c r="J46" s="60"/>
      <c r="K46" s="60"/>
      <c r="L46" s="60"/>
    </row>
  </sheetData>
  <pageMargins left="0.74803149606299213" right="0.74803149606299213" top="0.98425196850393704" bottom="0.98425196850393704" header="0.51181102362204722" footer="0.51181102362204722"/>
  <pageSetup paperSize="9" scale="61"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6"/>
  <dimension ref="A1:M67"/>
  <sheetViews>
    <sheetView view="pageBreakPreview" zoomScaleNormal="100" zoomScaleSheetLayoutView="100" workbookViewId="0">
      <pane ySplit="11" topLeftCell="A51" activePane="bottomLeft" state="frozen"/>
      <selection activeCell="B1" sqref="B1:O1048576"/>
      <selection pane="bottomLeft" activeCell="A58" sqref="A58"/>
    </sheetView>
  </sheetViews>
  <sheetFormatPr defaultColWidth="9.140625" defaultRowHeight="11.25" customHeight="1" x14ac:dyDescent="0.2"/>
  <cols>
    <col min="1" max="1" width="11.85546875" style="60" customWidth="1"/>
    <col min="2" max="2" width="16.7109375" style="189" customWidth="1"/>
    <col min="3" max="3" width="15.140625" style="189" customWidth="1"/>
    <col min="4" max="4" width="12.85546875" style="108" customWidth="1"/>
    <col min="5" max="5" width="15.140625" style="108" customWidth="1"/>
    <col min="6" max="6" width="12.28515625" style="108" customWidth="1"/>
    <col min="7" max="7" width="16.42578125" style="108" customWidth="1"/>
    <col min="8" max="8" width="11.5703125" style="108" customWidth="1"/>
    <col min="9" max="9" width="11.28515625" style="108" customWidth="1"/>
    <col min="10" max="10" width="8.7109375" style="108" customWidth="1"/>
    <col min="11" max="11" width="11.42578125" style="108" customWidth="1"/>
    <col min="12" max="12" width="17.140625" style="108" customWidth="1"/>
    <col min="13" max="13" width="9.85546875" style="60" bestFit="1" customWidth="1"/>
    <col min="14" max="16384" width="9.140625" style="60"/>
  </cols>
  <sheetData>
    <row r="1" spans="1:13" ht="11.25" customHeight="1" x14ac:dyDescent="0.2">
      <c r="A1" s="59" t="s">
        <v>644</v>
      </c>
      <c r="B1" s="245"/>
      <c r="C1" s="245"/>
      <c r="D1" s="110"/>
      <c r="E1" s="110"/>
      <c r="F1" s="110"/>
      <c r="G1" s="110"/>
      <c r="H1" s="110"/>
      <c r="I1" s="110"/>
      <c r="J1" s="110"/>
      <c r="K1" s="110"/>
      <c r="L1" s="110"/>
    </row>
    <row r="2" spans="1:13" ht="11.25" hidden="1" customHeight="1" x14ac:dyDescent="0.2">
      <c r="A2" s="59" t="s">
        <v>316</v>
      </c>
      <c r="B2" s="245"/>
      <c r="C2" s="245"/>
      <c r="D2" s="110"/>
      <c r="E2" s="110"/>
      <c r="F2" s="110"/>
      <c r="G2" s="110"/>
      <c r="H2" s="110"/>
      <c r="I2" s="110"/>
      <c r="J2" s="110"/>
      <c r="K2" s="110"/>
      <c r="L2" s="110"/>
    </row>
    <row r="3" spans="1:13" ht="10.5" customHeight="1" x14ac:dyDescent="0.2">
      <c r="A3" s="61" t="s">
        <v>645</v>
      </c>
      <c r="B3" s="245"/>
      <c r="C3" s="245"/>
      <c r="D3" s="110"/>
      <c r="E3" s="110"/>
      <c r="F3" s="110"/>
      <c r="G3" s="110"/>
      <c r="H3" s="110"/>
      <c r="I3" s="110"/>
      <c r="J3" s="110"/>
      <c r="K3" s="110"/>
      <c r="L3" s="110"/>
    </row>
    <row r="4" spans="1:13" ht="11.25" hidden="1" customHeight="1" x14ac:dyDescent="0.2">
      <c r="A4" s="61" t="s">
        <v>316</v>
      </c>
      <c r="B4" s="245"/>
      <c r="C4" s="245"/>
      <c r="D4" s="110"/>
      <c r="E4" s="110"/>
      <c r="F4" s="110"/>
      <c r="G4" s="110"/>
      <c r="H4" s="110"/>
      <c r="I4" s="110"/>
      <c r="J4" s="110"/>
      <c r="K4" s="110"/>
      <c r="L4" s="110"/>
    </row>
    <row r="5" spans="1:13" ht="11.25" customHeight="1" x14ac:dyDescent="0.2">
      <c r="A5" s="62" t="s">
        <v>316</v>
      </c>
      <c r="B5" s="351"/>
      <c r="C5" s="351"/>
      <c r="D5" s="142"/>
      <c r="E5" s="142"/>
      <c r="F5" s="142"/>
      <c r="G5" s="142"/>
      <c r="H5" s="142"/>
      <c r="I5" s="142"/>
      <c r="J5" s="142"/>
      <c r="K5" s="142"/>
      <c r="L5" s="142"/>
    </row>
    <row r="6" spans="1:13" ht="11.25" customHeight="1" x14ac:dyDescent="0.2">
      <c r="A6" s="4" t="s">
        <v>213</v>
      </c>
      <c r="B6" s="339" t="s">
        <v>300</v>
      </c>
      <c r="C6" s="245"/>
      <c r="D6" s="110"/>
      <c r="E6" s="110"/>
      <c r="F6" s="110"/>
      <c r="G6" s="110"/>
      <c r="H6" s="110"/>
      <c r="I6" s="110"/>
      <c r="J6" s="110"/>
      <c r="K6" s="110"/>
      <c r="L6" s="110"/>
    </row>
    <row r="7" spans="1:13" ht="11.25" customHeight="1" x14ac:dyDescent="0.2">
      <c r="A7" s="13" t="s">
        <v>214</v>
      </c>
      <c r="B7" s="360" t="s">
        <v>302</v>
      </c>
      <c r="C7" s="337"/>
      <c r="D7" s="125"/>
      <c r="E7" s="125"/>
      <c r="F7" s="125"/>
      <c r="G7" s="125"/>
      <c r="H7" s="125"/>
      <c r="I7" s="125"/>
      <c r="J7" s="125"/>
      <c r="K7" s="125"/>
      <c r="L7" s="125"/>
    </row>
    <row r="8" spans="1:13" ht="11.25" customHeight="1" x14ac:dyDescent="0.2">
      <c r="A8" s="9" t="s">
        <v>529</v>
      </c>
      <c r="B8" s="245" t="s">
        <v>151</v>
      </c>
      <c r="C8" s="245" t="s">
        <v>155</v>
      </c>
      <c r="D8" s="110" t="s">
        <v>134</v>
      </c>
      <c r="E8" s="110" t="s">
        <v>157</v>
      </c>
      <c r="F8" s="110" t="s">
        <v>135</v>
      </c>
      <c r="G8" s="110" t="s">
        <v>159</v>
      </c>
      <c r="H8" s="110" t="s">
        <v>136</v>
      </c>
      <c r="I8" s="110" t="s">
        <v>21</v>
      </c>
      <c r="J8" s="110" t="s">
        <v>93</v>
      </c>
      <c r="K8" s="110" t="s">
        <v>163</v>
      </c>
      <c r="L8" s="110" t="s">
        <v>164</v>
      </c>
      <c r="M8" s="57"/>
    </row>
    <row r="9" spans="1:13" ht="11.25" customHeight="1" x14ac:dyDescent="0.2">
      <c r="A9" s="19" t="s">
        <v>530</v>
      </c>
      <c r="B9" s="340" t="s">
        <v>95</v>
      </c>
      <c r="C9" s="340" t="s">
        <v>218</v>
      </c>
      <c r="D9" s="110" t="s">
        <v>137</v>
      </c>
      <c r="E9" s="116" t="s">
        <v>96</v>
      </c>
      <c r="F9" s="110" t="s">
        <v>137</v>
      </c>
      <c r="G9" s="116" t="s">
        <v>97</v>
      </c>
      <c r="H9" s="110" t="s">
        <v>137</v>
      </c>
      <c r="I9" s="116" t="s">
        <v>222</v>
      </c>
      <c r="J9" s="116" t="s">
        <v>98</v>
      </c>
      <c r="K9" s="116" t="s">
        <v>99</v>
      </c>
      <c r="L9" s="116" t="s">
        <v>32</v>
      </c>
    </row>
    <row r="10" spans="1:13" s="61" customFormat="1" ht="11.25" customHeight="1" x14ac:dyDescent="0.2">
      <c r="A10" s="4" t="s">
        <v>531</v>
      </c>
      <c r="B10" s="343"/>
      <c r="C10" s="343" t="s">
        <v>219</v>
      </c>
      <c r="D10" s="127" t="s">
        <v>138</v>
      </c>
      <c r="E10" s="116"/>
      <c r="F10" s="116" t="s">
        <v>221</v>
      </c>
      <c r="G10" s="116"/>
      <c r="H10" s="116" t="s">
        <v>139</v>
      </c>
      <c r="I10" s="116"/>
      <c r="J10" s="116"/>
      <c r="K10" s="116"/>
      <c r="L10" s="116"/>
    </row>
    <row r="11" spans="1:13" ht="11.25" customHeight="1" x14ac:dyDescent="0.2">
      <c r="A11" s="15" t="s">
        <v>532</v>
      </c>
      <c r="B11" s="337"/>
      <c r="C11" s="337"/>
      <c r="D11" s="124" t="s">
        <v>140</v>
      </c>
      <c r="E11" s="125"/>
      <c r="F11" s="124" t="s">
        <v>140</v>
      </c>
      <c r="G11" s="125"/>
      <c r="H11" s="124" t="s">
        <v>140</v>
      </c>
      <c r="I11" s="125"/>
      <c r="J11" s="125"/>
      <c r="K11" s="125"/>
      <c r="L11" s="125"/>
    </row>
    <row r="12" spans="1:13" s="66" customFormat="1" ht="11.25" customHeight="1" x14ac:dyDescent="0.2">
      <c r="A12" s="8"/>
      <c r="B12" s="245"/>
      <c r="C12" s="245"/>
      <c r="D12" s="245"/>
      <c r="E12" s="245"/>
      <c r="F12" s="245"/>
      <c r="G12" s="245"/>
      <c r="H12" s="245"/>
      <c r="I12" s="245"/>
      <c r="J12" s="245"/>
      <c r="K12" s="245"/>
      <c r="L12" s="245"/>
    </row>
    <row r="13" spans="1:13" s="59" customFormat="1" ht="11.25" customHeight="1" x14ac:dyDescent="0.2">
      <c r="A13" s="8" t="s">
        <v>231</v>
      </c>
      <c r="B13" s="361">
        <v>259</v>
      </c>
      <c r="C13" s="361">
        <v>102</v>
      </c>
      <c r="D13" s="109">
        <v>42</v>
      </c>
      <c r="E13" s="109">
        <v>11</v>
      </c>
      <c r="F13" s="109">
        <v>4</v>
      </c>
      <c r="G13" s="109">
        <v>42</v>
      </c>
      <c r="H13" s="109">
        <v>2</v>
      </c>
      <c r="I13" s="109">
        <v>5</v>
      </c>
      <c r="J13" s="109">
        <v>17</v>
      </c>
      <c r="K13" s="109">
        <v>28</v>
      </c>
      <c r="L13" s="109">
        <v>6</v>
      </c>
    </row>
    <row r="14" spans="1:13" s="59" customFormat="1" ht="11.25" customHeight="1" x14ac:dyDescent="0.2">
      <c r="A14" s="8"/>
      <c r="B14" s="361"/>
      <c r="C14" s="361"/>
      <c r="D14" s="109"/>
      <c r="E14" s="109"/>
      <c r="F14" s="109"/>
      <c r="G14" s="109"/>
      <c r="H14" s="109"/>
      <c r="I14" s="109"/>
      <c r="J14" s="109"/>
      <c r="K14" s="109"/>
      <c r="L14" s="109"/>
    </row>
    <row r="15" spans="1:13" ht="11.25" customHeight="1" x14ac:dyDescent="0.2">
      <c r="A15" s="2" t="s">
        <v>197</v>
      </c>
      <c r="B15" s="362">
        <v>13</v>
      </c>
      <c r="C15" s="362">
        <v>7</v>
      </c>
      <c r="D15" s="111">
        <v>1</v>
      </c>
      <c r="E15" s="111">
        <v>2</v>
      </c>
      <c r="F15" s="111" t="s">
        <v>141</v>
      </c>
      <c r="G15" s="111" t="s">
        <v>141</v>
      </c>
      <c r="H15" s="111" t="s">
        <v>141</v>
      </c>
      <c r="I15" s="111" t="s">
        <v>141</v>
      </c>
      <c r="J15" s="111">
        <v>2</v>
      </c>
      <c r="K15" s="111">
        <v>1</v>
      </c>
      <c r="L15" s="111" t="s">
        <v>141</v>
      </c>
    </row>
    <row r="16" spans="1:13" ht="11.25" customHeight="1" x14ac:dyDescent="0.2">
      <c r="A16" s="2" t="s">
        <v>198</v>
      </c>
      <c r="B16" s="362">
        <v>17</v>
      </c>
      <c r="C16" s="362">
        <v>9</v>
      </c>
      <c r="D16" s="111">
        <v>3</v>
      </c>
      <c r="E16" s="111" t="s">
        <v>141</v>
      </c>
      <c r="F16" s="111" t="s">
        <v>141</v>
      </c>
      <c r="G16" s="111">
        <v>1</v>
      </c>
      <c r="H16" s="111" t="s">
        <v>141</v>
      </c>
      <c r="I16" s="111" t="s">
        <v>141</v>
      </c>
      <c r="J16" s="111">
        <v>1</v>
      </c>
      <c r="K16" s="111">
        <v>3</v>
      </c>
      <c r="L16" s="111" t="s">
        <v>141</v>
      </c>
    </row>
    <row r="17" spans="1:12" ht="11.25" customHeight="1" x14ac:dyDescent="0.2">
      <c r="A17" s="2" t="s">
        <v>199</v>
      </c>
      <c r="B17" s="362">
        <v>14</v>
      </c>
      <c r="C17" s="362">
        <v>5</v>
      </c>
      <c r="D17" s="111">
        <v>1</v>
      </c>
      <c r="E17" s="111">
        <v>1</v>
      </c>
      <c r="F17" s="111">
        <v>1</v>
      </c>
      <c r="G17" s="111">
        <v>2</v>
      </c>
      <c r="H17" s="111" t="s">
        <v>141</v>
      </c>
      <c r="I17" s="111" t="s">
        <v>141</v>
      </c>
      <c r="J17" s="111" t="s">
        <v>141</v>
      </c>
      <c r="K17" s="111">
        <v>3</v>
      </c>
      <c r="L17" s="111">
        <v>1</v>
      </c>
    </row>
    <row r="18" spans="1:12" ht="11.25" customHeight="1" x14ac:dyDescent="0.2">
      <c r="A18" s="2"/>
      <c r="B18" s="362"/>
      <c r="C18" s="362"/>
      <c r="D18" s="111"/>
      <c r="E18" s="111"/>
      <c r="F18" s="111"/>
      <c r="G18" s="111"/>
      <c r="H18" s="111"/>
      <c r="I18" s="111"/>
      <c r="J18" s="111"/>
      <c r="K18" s="111"/>
      <c r="L18" s="111"/>
    </row>
    <row r="19" spans="1:12" ht="11.25" customHeight="1" x14ac:dyDescent="0.2">
      <c r="A19" s="2" t="s">
        <v>200</v>
      </c>
      <c r="B19" s="362">
        <v>13</v>
      </c>
      <c r="C19" s="362">
        <v>4</v>
      </c>
      <c r="D19" s="111">
        <v>2</v>
      </c>
      <c r="E19" s="111">
        <v>1</v>
      </c>
      <c r="F19" s="111">
        <v>1</v>
      </c>
      <c r="G19" s="111">
        <v>1</v>
      </c>
      <c r="H19" s="111" t="s">
        <v>141</v>
      </c>
      <c r="I19" s="111" t="s">
        <v>141</v>
      </c>
      <c r="J19" s="111">
        <v>2</v>
      </c>
      <c r="K19" s="111">
        <v>2</v>
      </c>
      <c r="L19" s="111" t="s">
        <v>141</v>
      </c>
    </row>
    <row r="20" spans="1:12" ht="11.25" customHeight="1" x14ac:dyDescent="0.2">
      <c r="A20" s="2" t="s">
        <v>201</v>
      </c>
      <c r="B20" s="189">
        <v>17</v>
      </c>
      <c r="C20" s="189">
        <v>8</v>
      </c>
      <c r="D20" s="108">
        <v>6</v>
      </c>
      <c r="E20" s="108" t="s">
        <v>141</v>
      </c>
      <c r="F20" s="108" t="s">
        <v>141</v>
      </c>
      <c r="G20" s="108">
        <v>2</v>
      </c>
      <c r="H20" s="108" t="s">
        <v>141</v>
      </c>
      <c r="I20" s="108" t="s">
        <v>141</v>
      </c>
      <c r="J20" s="108" t="s">
        <v>141</v>
      </c>
      <c r="K20" s="108">
        <v>1</v>
      </c>
      <c r="L20" s="108" t="s">
        <v>141</v>
      </c>
    </row>
    <row r="21" spans="1:12" ht="11.25" customHeight="1" x14ac:dyDescent="0.2">
      <c r="A21" s="2" t="s">
        <v>190</v>
      </c>
      <c r="B21" s="362">
        <v>31</v>
      </c>
      <c r="C21" s="362">
        <v>13</v>
      </c>
      <c r="D21" s="111">
        <v>3</v>
      </c>
      <c r="E21" s="111">
        <v>2</v>
      </c>
      <c r="F21" s="111">
        <v>1</v>
      </c>
      <c r="G21" s="111">
        <v>4</v>
      </c>
      <c r="H21" s="111" t="s">
        <v>141</v>
      </c>
      <c r="I21" s="111">
        <v>1</v>
      </c>
      <c r="J21" s="111">
        <v>2</v>
      </c>
      <c r="K21" s="111">
        <v>4</v>
      </c>
      <c r="L21" s="111">
        <v>1</v>
      </c>
    </row>
    <row r="22" spans="1:12" ht="11.25" customHeight="1" x14ac:dyDescent="0.2">
      <c r="A22" s="2"/>
      <c r="B22" s="362"/>
      <c r="C22" s="362"/>
      <c r="D22" s="111"/>
      <c r="E22" s="111"/>
      <c r="F22" s="111"/>
      <c r="G22" s="111"/>
      <c r="H22" s="111"/>
      <c r="I22" s="111"/>
      <c r="J22" s="111"/>
      <c r="K22" s="111"/>
      <c r="L22" s="111"/>
    </row>
    <row r="23" spans="1:12" ht="11.25" customHeight="1" x14ac:dyDescent="0.2">
      <c r="A23" s="2" t="s">
        <v>191</v>
      </c>
      <c r="B23" s="362">
        <v>29</v>
      </c>
      <c r="C23" s="362">
        <v>3</v>
      </c>
      <c r="D23" s="111">
        <v>7</v>
      </c>
      <c r="E23" s="111">
        <v>1</v>
      </c>
      <c r="F23" s="111" t="s">
        <v>141</v>
      </c>
      <c r="G23" s="111">
        <v>11</v>
      </c>
      <c r="H23" s="111">
        <v>2</v>
      </c>
      <c r="I23" s="111">
        <v>1</v>
      </c>
      <c r="J23" s="111">
        <v>3</v>
      </c>
      <c r="K23" s="111">
        <v>1</v>
      </c>
      <c r="L23" s="111" t="s">
        <v>141</v>
      </c>
    </row>
    <row r="24" spans="1:12" ht="11.25" customHeight="1" x14ac:dyDescent="0.2">
      <c r="A24" s="2" t="s">
        <v>192</v>
      </c>
      <c r="B24" s="362">
        <v>24</v>
      </c>
      <c r="C24" s="362">
        <v>9</v>
      </c>
      <c r="D24" s="111" t="s">
        <v>141</v>
      </c>
      <c r="E24" s="111" t="s">
        <v>141</v>
      </c>
      <c r="F24" s="111" t="s">
        <v>141</v>
      </c>
      <c r="G24" s="111">
        <v>9</v>
      </c>
      <c r="H24" s="111" t="s">
        <v>141</v>
      </c>
      <c r="I24" s="111">
        <v>1</v>
      </c>
      <c r="J24" s="111">
        <v>1</v>
      </c>
      <c r="K24" s="111">
        <v>2</v>
      </c>
      <c r="L24" s="111">
        <v>2</v>
      </c>
    </row>
    <row r="25" spans="1:12" ht="11.25" customHeight="1" x14ac:dyDescent="0.2">
      <c r="A25" s="2" t="s">
        <v>193</v>
      </c>
      <c r="B25" s="189">
        <v>30</v>
      </c>
      <c r="C25" s="189">
        <v>16</v>
      </c>
      <c r="D25" s="108">
        <v>4</v>
      </c>
      <c r="E25" s="108" t="s">
        <v>141</v>
      </c>
      <c r="F25" s="108" t="s">
        <v>141</v>
      </c>
      <c r="G25" s="108">
        <v>5</v>
      </c>
      <c r="H25" s="108" t="s">
        <v>141</v>
      </c>
      <c r="I25" s="108" t="s">
        <v>141</v>
      </c>
      <c r="J25" s="108">
        <v>4</v>
      </c>
      <c r="K25" s="108">
        <v>1</v>
      </c>
      <c r="L25" s="108" t="s">
        <v>141</v>
      </c>
    </row>
    <row r="26" spans="1:12" s="68" customFormat="1" ht="11.25" customHeight="1" x14ac:dyDescent="0.2">
      <c r="A26" s="2"/>
      <c r="B26" s="362"/>
      <c r="C26" s="362"/>
      <c r="D26" s="111"/>
      <c r="E26" s="111"/>
      <c r="F26" s="111"/>
      <c r="G26" s="111"/>
      <c r="H26" s="111"/>
      <c r="I26" s="111"/>
      <c r="J26" s="111"/>
      <c r="K26" s="111"/>
      <c r="L26" s="111"/>
    </row>
    <row r="27" spans="1:12" ht="11.25" customHeight="1" x14ac:dyDescent="0.2">
      <c r="A27" s="2" t="s">
        <v>194</v>
      </c>
      <c r="B27" s="362">
        <v>29</v>
      </c>
      <c r="C27" s="362">
        <v>8</v>
      </c>
      <c r="D27" s="111">
        <v>7</v>
      </c>
      <c r="E27" s="111">
        <v>2</v>
      </c>
      <c r="F27" s="111" t="s">
        <v>141</v>
      </c>
      <c r="G27" s="111">
        <v>6</v>
      </c>
      <c r="H27" s="111" t="s">
        <v>141</v>
      </c>
      <c r="I27" s="111">
        <v>1</v>
      </c>
      <c r="J27" s="111">
        <v>1</v>
      </c>
      <c r="K27" s="111">
        <v>3</v>
      </c>
      <c r="L27" s="111">
        <v>1</v>
      </c>
    </row>
    <row r="28" spans="1:12" ht="11.25" customHeight="1" x14ac:dyDescent="0.2">
      <c r="A28" s="2" t="s">
        <v>195</v>
      </c>
      <c r="B28" s="362">
        <v>18</v>
      </c>
      <c r="C28" s="362">
        <v>8</v>
      </c>
      <c r="D28" s="111">
        <v>3</v>
      </c>
      <c r="E28" s="111">
        <v>1</v>
      </c>
      <c r="F28" s="111">
        <v>1</v>
      </c>
      <c r="G28" s="111">
        <v>1</v>
      </c>
      <c r="H28" s="111" t="s">
        <v>141</v>
      </c>
      <c r="I28" s="111" t="s">
        <v>141</v>
      </c>
      <c r="J28" s="111">
        <v>1</v>
      </c>
      <c r="K28" s="111">
        <v>3</v>
      </c>
      <c r="L28" s="111" t="s">
        <v>141</v>
      </c>
    </row>
    <row r="29" spans="1:12" s="68" customFormat="1" ht="11.25" customHeight="1" x14ac:dyDescent="0.2">
      <c r="A29" s="1" t="s">
        <v>196</v>
      </c>
      <c r="B29" s="362">
        <v>24</v>
      </c>
      <c r="C29" s="362">
        <v>12</v>
      </c>
      <c r="D29" s="111">
        <v>5</v>
      </c>
      <c r="E29" s="111">
        <v>1</v>
      </c>
      <c r="F29" s="111" t="s">
        <v>141</v>
      </c>
      <c r="G29" s="111" t="s">
        <v>141</v>
      </c>
      <c r="H29" s="111" t="s">
        <v>141</v>
      </c>
      <c r="I29" s="111">
        <v>1</v>
      </c>
      <c r="J29" s="111" t="s">
        <v>141</v>
      </c>
      <c r="K29" s="111">
        <v>4</v>
      </c>
      <c r="L29" s="111">
        <v>1</v>
      </c>
    </row>
    <row r="30" spans="1:12" s="68" customFormat="1" ht="11.25" customHeight="1" x14ac:dyDescent="0.2">
      <c r="A30" s="10"/>
      <c r="B30" s="440"/>
      <c r="C30" s="440"/>
      <c r="D30" s="440"/>
      <c r="E30" s="440"/>
      <c r="F30" s="440"/>
      <c r="G30" s="440"/>
      <c r="H30" s="440"/>
      <c r="I30" s="440"/>
      <c r="J30" s="440"/>
      <c r="K30" s="440"/>
      <c r="L30" s="440"/>
    </row>
    <row r="31" spans="1:12" s="65" customFormat="1" ht="11.25" customHeight="1" x14ac:dyDescent="0.2">
      <c r="A31" s="143" t="s">
        <v>231</v>
      </c>
      <c r="B31" s="370">
        <v>259</v>
      </c>
      <c r="C31" s="370">
        <v>102</v>
      </c>
      <c r="D31" s="441">
        <v>42</v>
      </c>
      <c r="E31" s="441">
        <v>11</v>
      </c>
      <c r="F31" s="441">
        <v>4</v>
      </c>
      <c r="G31" s="441">
        <v>42</v>
      </c>
      <c r="H31" s="441">
        <v>2</v>
      </c>
      <c r="I31" s="441">
        <v>5</v>
      </c>
      <c r="J31" s="441">
        <v>17</v>
      </c>
      <c r="K31" s="441">
        <v>28</v>
      </c>
      <c r="L31" s="441">
        <v>6</v>
      </c>
    </row>
    <row r="32" spans="1:12" s="59" customFormat="1" ht="11.25" customHeight="1" x14ac:dyDescent="0.2">
      <c r="A32" s="8"/>
      <c r="B32" s="386"/>
      <c r="C32" s="386"/>
      <c r="D32" s="198"/>
      <c r="E32" s="198"/>
      <c r="F32" s="198"/>
      <c r="G32" s="198"/>
      <c r="H32" s="198"/>
      <c r="I32" s="198"/>
      <c r="J32" s="198"/>
      <c r="K32" s="198"/>
      <c r="L32" s="198"/>
    </row>
    <row r="33" spans="1:12" s="68" customFormat="1" ht="11.25" customHeight="1" x14ac:dyDescent="0.2">
      <c r="A33" s="2" t="s">
        <v>429</v>
      </c>
      <c r="B33" s="362">
        <v>39</v>
      </c>
      <c r="C33" s="362">
        <v>19</v>
      </c>
      <c r="D33" s="111">
        <v>2</v>
      </c>
      <c r="E33" s="111">
        <v>3</v>
      </c>
      <c r="F33" s="111">
        <v>1</v>
      </c>
      <c r="G33" s="111">
        <v>4</v>
      </c>
      <c r="H33" s="111" t="s">
        <v>141</v>
      </c>
      <c r="I33" s="111" t="s">
        <v>141</v>
      </c>
      <c r="J33" s="111">
        <v>5</v>
      </c>
      <c r="K33" s="111">
        <v>5</v>
      </c>
      <c r="L33" s="111" t="s">
        <v>141</v>
      </c>
    </row>
    <row r="34" spans="1:12" s="68" customFormat="1" ht="11.25" customHeight="1" x14ac:dyDescent="0.2">
      <c r="A34" s="2" t="s">
        <v>430</v>
      </c>
      <c r="B34" s="362">
        <v>26</v>
      </c>
      <c r="C34" s="362">
        <v>12</v>
      </c>
      <c r="D34" s="111">
        <v>7</v>
      </c>
      <c r="E34" s="111">
        <v>2</v>
      </c>
      <c r="F34" s="111" t="s">
        <v>141</v>
      </c>
      <c r="G34" s="111">
        <v>1</v>
      </c>
      <c r="H34" s="111" t="s">
        <v>141</v>
      </c>
      <c r="I34" s="111" t="s">
        <v>141</v>
      </c>
      <c r="J34" s="111">
        <v>2</v>
      </c>
      <c r="K34" s="111">
        <v>2</v>
      </c>
      <c r="L34" s="111" t="s">
        <v>141</v>
      </c>
    </row>
    <row r="35" spans="1:12" s="68" customFormat="1" ht="11.25" customHeight="1" x14ac:dyDescent="0.2">
      <c r="A35" s="2" t="s">
        <v>431</v>
      </c>
      <c r="B35" s="364">
        <v>34</v>
      </c>
      <c r="C35" s="364">
        <v>12</v>
      </c>
      <c r="D35" s="113">
        <v>3</v>
      </c>
      <c r="E35" s="113">
        <v>1</v>
      </c>
      <c r="F35" s="113" t="s">
        <v>141</v>
      </c>
      <c r="G35" s="113">
        <v>13</v>
      </c>
      <c r="H35" s="113" t="s">
        <v>141</v>
      </c>
      <c r="I35" s="113">
        <v>1</v>
      </c>
      <c r="J35" s="113">
        <v>1</v>
      </c>
      <c r="K35" s="113">
        <v>2</v>
      </c>
      <c r="L35" s="113">
        <v>1</v>
      </c>
    </row>
    <row r="36" spans="1:12" s="68" customFormat="1" ht="11.25" customHeight="1" x14ac:dyDescent="0.2">
      <c r="A36" s="2" t="s">
        <v>432</v>
      </c>
      <c r="B36" s="364">
        <v>34</v>
      </c>
      <c r="C36" s="364">
        <v>15</v>
      </c>
      <c r="D36" s="113">
        <v>5</v>
      </c>
      <c r="E36" s="113">
        <v>2</v>
      </c>
      <c r="F36" s="113" t="s">
        <v>141</v>
      </c>
      <c r="G36" s="113">
        <v>5</v>
      </c>
      <c r="H36" s="113" t="s">
        <v>141</v>
      </c>
      <c r="I36" s="113">
        <v>1</v>
      </c>
      <c r="J36" s="113">
        <v>1</v>
      </c>
      <c r="K36" s="113">
        <v>5</v>
      </c>
      <c r="L36" s="113" t="s">
        <v>141</v>
      </c>
    </row>
    <row r="37" spans="1:12" s="68" customFormat="1" ht="11.25" customHeight="1" x14ac:dyDescent="0.2">
      <c r="A37" s="2" t="s">
        <v>433</v>
      </c>
      <c r="B37" s="364">
        <v>41</v>
      </c>
      <c r="C37" s="364">
        <v>18</v>
      </c>
      <c r="D37" s="113">
        <v>6</v>
      </c>
      <c r="E37" s="113">
        <v>1</v>
      </c>
      <c r="F37" s="113">
        <v>1</v>
      </c>
      <c r="G37" s="113">
        <v>6</v>
      </c>
      <c r="H37" s="113" t="s">
        <v>141</v>
      </c>
      <c r="I37" s="113" t="s">
        <v>141</v>
      </c>
      <c r="J37" s="113">
        <v>3</v>
      </c>
      <c r="K37" s="113">
        <v>5</v>
      </c>
      <c r="L37" s="113">
        <v>1</v>
      </c>
    </row>
    <row r="38" spans="1:12" s="197" customFormat="1" ht="11.25" customHeight="1" x14ac:dyDescent="0.2">
      <c r="A38" s="18" t="s">
        <v>434</v>
      </c>
      <c r="B38" s="364">
        <v>47</v>
      </c>
      <c r="C38" s="364">
        <v>16</v>
      </c>
      <c r="D38" s="113">
        <v>10</v>
      </c>
      <c r="E38" s="113" t="s">
        <v>141</v>
      </c>
      <c r="F38" s="113">
        <v>2</v>
      </c>
      <c r="G38" s="113">
        <v>6</v>
      </c>
      <c r="H38" s="113">
        <v>1</v>
      </c>
      <c r="I38" s="113">
        <v>2</v>
      </c>
      <c r="J38" s="113">
        <v>2</v>
      </c>
      <c r="K38" s="113">
        <v>5</v>
      </c>
      <c r="L38" s="113">
        <v>3</v>
      </c>
    </row>
    <row r="39" spans="1:12" s="197" customFormat="1" ht="11.25" customHeight="1" x14ac:dyDescent="0.2">
      <c r="A39" s="1" t="s">
        <v>435</v>
      </c>
      <c r="B39" s="366">
        <v>38</v>
      </c>
      <c r="C39" s="366">
        <v>10</v>
      </c>
      <c r="D39" s="114">
        <v>9</v>
      </c>
      <c r="E39" s="114">
        <v>2</v>
      </c>
      <c r="F39" s="114" t="s">
        <v>141</v>
      </c>
      <c r="G39" s="114">
        <v>7</v>
      </c>
      <c r="H39" s="114">
        <v>1</v>
      </c>
      <c r="I39" s="114">
        <v>1</v>
      </c>
      <c r="J39" s="114">
        <v>3</v>
      </c>
      <c r="K39" s="114">
        <v>4</v>
      </c>
      <c r="L39" s="114">
        <v>1</v>
      </c>
    </row>
    <row r="40" spans="1:12" s="67" customFormat="1" ht="12" customHeight="1" x14ac:dyDescent="0.2">
      <c r="A40" s="3"/>
      <c r="B40" s="364"/>
      <c r="C40" s="364"/>
      <c r="D40" s="364"/>
      <c r="E40" s="364"/>
      <c r="F40" s="364"/>
      <c r="G40" s="364"/>
      <c r="H40" s="364"/>
      <c r="I40" s="364"/>
      <c r="J40" s="364"/>
      <c r="K40" s="364"/>
      <c r="L40" s="364"/>
    </row>
    <row r="41" spans="1:12" s="65" customFormat="1" ht="11.25" customHeight="1" x14ac:dyDescent="0.2">
      <c r="A41" s="143" t="s">
        <v>231</v>
      </c>
      <c r="B41" s="442">
        <v>259</v>
      </c>
      <c r="C41" s="442">
        <v>102</v>
      </c>
      <c r="D41" s="443">
        <v>42</v>
      </c>
      <c r="E41" s="443">
        <v>11</v>
      </c>
      <c r="F41" s="443">
        <v>4</v>
      </c>
      <c r="G41" s="443">
        <v>42</v>
      </c>
      <c r="H41" s="443">
        <v>2</v>
      </c>
      <c r="I41" s="443">
        <v>5</v>
      </c>
      <c r="J41" s="443">
        <v>17</v>
      </c>
      <c r="K41" s="443">
        <v>28</v>
      </c>
      <c r="L41" s="443">
        <v>6</v>
      </c>
    </row>
    <row r="42" spans="1:12" s="65" customFormat="1" ht="11.25" customHeight="1" x14ac:dyDescent="0.2">
      <c r="A42" s="143"/>
      <c r="B42" s="365"/>
      <c r="C42" s="365"/>
      <c r="D42" s="135"/>
      <c r="E42" s="135"/>
      <c r="F42" s="135"/>
      <c r="G42" s="135"/>
      <c r="H42" s="135"/>
      <c r="I42" s="135"/>
      <c r="J42" s="135"/>
      <c r="K42" s="135"/>
      <c r="L42" s="135"/>
    </row>
    <row r="43" spans="1:12" s="67" customFormat="1" ht="11.25" customHeight="1" x14ac:dyDescent="0.2">
      <c r="A43" s="18" t="s">
        <v>251</v>
      </c>
      <c r="B43" s="188">
        <v>9</v>
      </c>
      <c r="C43" s="188">
        <v>4</v>
      </c>
      <c r="D43" s="126">
        <v>3</v>
      </c>
      <c r="E43" s="126" t="s">
        <v>141</v>
      </c>
      <c r="F43" s="126" t="s">
        <v>141</v>
      </c>
      <c r="G43" s="126">
        <v>1</v>
      </c>
      <c r="H43" s="126" t="s">
        <v>141</v>
      </c>
      <c r="I43" s="126" t="s">
        <v>141</v>
      </c>
      <c r="J43" s="126">
        <v>1</v>
      </c>
      <c r="K43" s="126" t="s">
        <v>141</v>
      </c>
      <c r="L43" s="126" t="s">
        <v>141</v>
      </c>
    </row>
    <row r="44" spans="1:12" ht="11.25" customHeight="1" x14ac:dyDescent="0.2">
      <c r="A44" s="89" t="s">
        <v>252</v>
      </c>
      <c r="B44" s="188">
        <v>16</v>
      </c>
      <c r="C44" s="188">
        <v>6</v>
      </c>
      <c r="D44" s="126">
        <v>1</v>
      </c>
      <c r="E44" s="126" t="s">
        <v>141</v>
      </c>
      <c r="F44" s="126">
        <v>2</v>
      </c>
      <c r="G44" s="126">
        <v>3</v>
      </c>
      <c r="H44" s="126">
        <v>1</v>
      </c>
      <c r="I44" s="126">
        <v>1</v>
      </c>
      <c r="J44" s="126" t="s">
        <v>141</v>
      </c>
      <c r="K44" s="126">
        <v>1</v>
      </c>
      <c r="L44" s="126">
        <v>1</v>
      </c>
    </row>
    <row r="45" spans="1:12" ht="11.25" customHeight="1" x14ac:dyDescent="0.2">
      <c r="A45" s="89" t="s">
        <v>253</v>
      </c>
      <c r="B45" s="362">
        <v>6</v>
      </c>
      <c r="C45" s="362">
        <v>5</v>
      </c>
      <c r="D45" s="111">
        <v>1</v>
      </c>
      <c r="E45" s="111" t="s">
        <v>141</v>
      </c>
      <c r="F45" s="111" t="s">
        <v>141</v>
      </c>
      <c r="G45" s="111" t="s">
        <v>141</v>
      </c>
      <c r="H45" s="111" t="s">
        <v>141</v>
      </c>
      <c r="I45" s="111" t="s">
        <v>141</v>
      </c>
      <c r="J45" s="111" t="s">
        <v>141</v>
      </c>
      <c r="K45" s="111" t="s">
        <v>141</v>
      </c>
      <c r="L45" s="111" t="s">
        <v>141</v>
      </c>
    </row>
    <row r="46" spans="1:12" ht="11.25" customHeight="1" x14ac:dyDescent="0.2">
      <c r="A46" s="89" t="s">
        <v>254</v>
      </c>
      <c r="B46" s="423">
        <v>20</v>
      </c>
      <c r="C46" s="423">
        <v>10</v>
      </c>
      <c r="D46" s="444">
        <v>3</v>
      </c>
      <c r="E46" s="444">
        <v>1</v>
      </c>
      <c r="F46" s="444" t="s">
        <v>141</v>
      </c>
      <c r="G46" s="444">
        <v>3</v>
      </c>
      <c r="H46" s="444" t="s">
        <v>141</v>
      </c>
      <c r="I46" s="444" t="s">
        <v>141</v>
      </c>
      <c r="J46" s="444">
        <v>1</v>
      </c>
      <c r="K46" s="444">
        <v>1</v>
      </c>
      <c r="L46" s="444">
        <v>1</v>
      </c>
    </row>
    <row r="47" spans="1:12" ht="11.25" customHeight="1" x14ac:dyDescent="0.2">
      <c r="A47" s="89" t="s">
        <v>255</v>
      </c>
      <c r="B47" s="365">
        <v>19</v>
      </c>
      <c r="C47" s="365">
        <v>8</v>
      </c>
      <c r="D47" s="135">
        <v>1</v>
      </c>
      <c r="E47" s="135" t="s">
        <v>141</v>
      </c>
      <c r="F47" s="135" t="s">
        <v>141</v>
      </c>
      <c r="G47" s="135">
        <v>3</v>
      </c>
      <c r="H47" s="135" t="s">
        <v>141</v>
      </c>
      <c r="I47" s="135" t="s">
        <v>141</v>
      </c>
      <c r="J47" s="135">
        <v>3</v>
      </c>
      <c r="K47" s="135">
        <v>3</v>
      </c>
      <c r="L47" s="135">
        <v>1</v>
      </c>
    </row>
    <row r="48" spans="1:12" ht="11.25" customHeight="1" x14ac:dyDescent="0.2">
      <c r="A48" s="89" t="s">
        <v>256</v>
      </c>
      <c r="B48" s="364">
        <v>22</v>
      </c>
      <c r="C48" s="364">
        <v>8</v>
      </c>
      <c r="D48" s="113" t="s">
        <v>141</v>
      </c>
      <c r="E48" s="113">
        <v>5</v>
      </c>
      <c r="F48" s="113" t="s">
        <v>141</v>
      </c>
      <c r="G48" s="113">
        <v>3</v>
      </c>
      <c r="H48" s="113">
        <v>1</v>
      </c>
      <c r="I48" s="113">
        <v>1</v>
      </c>
      <c r="J48" s="113">
        <v>1</v>
      </c>
      <c r="K48" s="113">
        <v>2</v>
      </c>
      <c r="L48" s="113">
        <v>1</v>
      </c>
    </row>
    <row r="49" spans="1:12" ht="11.25" customHeight="1" x14ac:dyDescent="0.2">
      <c r="A49" s="89"/>
      <c r="B49" s="364"/>
      <c r="C49" s="364"/>
      <c r="D49" s="113"/>
      <c r="E49" s="113"/>
      <c r="F49" s="113"/>
      <c r="G49" s="113"/>
      <c r="H49" s="113"/>
      <c r="I49" s="113"/>
      <c r="J49" s="113"/>
      <c r="K49" s="113"/>
      <c r="L49" s="113"/>
    </row>
    <row r="50" spans="1:12" ht="11.25" customHeight="1" x14ac:dyDescent="0.2">
      <c r="A50" s="89" t="s">
        <v>257</v>
      </c>
      <c r="B50" s="364">
        <v>27</v>
      </c>
      <c r="C50" s="364">
        <v>9</v>
      </c>
      <c r="D50" s="113">
        <v>6</v>
      </c>
      <c r="E50" s="113">
        <v>1</v>
      </c>
      <c r="F50" s="113" t="s">
        <v>141</v>
      </c>
      <c r="G50" s="113">
        <v>5</v>
      </c>
      <c r="H50" s="113" t="s">
        <v>141</v>
      </c>
      <c r="I50" s="113" t="s">
        <v>141</v>
      </c>
      <c r="J50" s="113">
        <v>3</v>
      </c>
      <c r="K50" s="113">
        <v>2</v>
      </c>
      <c r="L50" s="113">
        <v>1</v>
      </c>
    </row>
    <row r="51" spans="1:12" ht="11.25" customHeight="1" x14ac:dyDescent="0.2">
      <c r="A51" s="2" t="s">
        <v>258</v>
      </c>
      <c r="B51" s="364">
        <v>32</v>
      </c>
      <c r="C51" s="364">
        <v>13</v>
      </c>
      <c r="D51" s="113">
        <v>6</v>
      </c>
      <c r="E51" s="113">
        <v>3</v>
      </c>
      <c r="F51" s="113" t="s">
        <v>141</v>
      </c>
      <c r="G51" s="113">
        <v>6</v>
      </c>
      <c r="H51" s="113" t="s">
        <v>141</v>
      </c>
      <c r="I51" s="113" t="s">
        <v>141</v>
      </c>
      <c r="J51" s="113">
        <v>2</v>
      </c>
      <c r="K51" s="113">
        <v>2</v>
      </c>
      <c r="L51" s="113" t="s">
        <v>141</v>
      </c>
    </row>
    <row r="52" spans="1:12" ht="11.25" customHeight="1" x14ac:dyDescent="0.2">
      <c r="A52" s="2" t="s">
        <v>259</v>
      </c>
      <c r="B52" s="364">
        <v>42</v>
      </c>
      <c r="C52" s="364">
        <v>11</v>
      </c>
      <c r="D52" s="113">
        <v>5</v>
      </c>
      <c r="E52" s="113">
        <v>1</v>
      </c>
      <c r="F52" s="113" t="s">
        <v>141</v>
      </c>
      <c r="G52" s="113">
        <v>6</v>
      </c>
      <c r="H52" s="113" t="s">
        <v>141</v>
      </c>
      <c r="I52" s="113">
        <v>2</v>
      </c>
      <c r="J52" s="113">
        <v>5</v>
      </c>
      <c r="K52" s="113">
        <v>11</v>
      </c>
      <c r="L52" s="113">
        <v>1</v>
      </c>
    </row>
    <row r="53" spans="1:12" ht="11.25" customHeight="1" x14ac:dyDescent="0.2">
      <c r="A53" s="2" t="s">
        <v>260</v>
      </c>
      <c r="B53" s="364">
        <v>23</v>
      </c>
      <c r="C53" s="364">
        <v>10</v>
      </c>
      <c r="D53" s="113">
        <v>4</v>
      </c>
      <c r="E53" s="113" t="s">
        <v>141</v>
      </c>
      <c r="F53" s="113">
        <v>1</v>
      </c>
      <c r="G53" s="113">
        <v>4</v>
      </c>
      <c r="H53" s="113" t="s">
        <v>141</v>
      </c>
      <c r="I53" s="113" t="s">
        <v>141</v>
      </c>
      <c r="J53" s="113">
        <v>1</v>
      </c>
      <c r="K53" s="113">
        <v>3</v>
      </c>
      <c r="L53" s="113" t="s">
        <v>141</v>
      </c>
    </row>
    <row r="54" spans="1:12" ht="11.25" customHeight="1" x14ac:dyDescent="0.2">
      <c r="A54" s="2" t="s">
        <v>261</v>
      </c>
      <c r="B54" s="189">
        <v>18</v>
      </c>
      <c r="C54" s="189">
        <v>9</v>
      </c>
      <c r="D54" s="108">
        <v>4</v>
      </c>
      <c r="E54" s="108" t="s">
        <v>141</v>
      </c>
      <c r="F54" s="108">
        <v>1</v>
      </c>
      <c r="G54" s="108">
        <v>3</v>
      </c>
      <c r="H54" s="108" t="s">
        <v>141</v>
      </c>
      <c r="I54" s="108" t="s">
        <v>141</v>
      </c>
      <c r="J54" s="108" t="s">
        <v>141</v>
      </c>
      <c r="K54" s="108">
        <v>1</v>
      </c>
      <c r="L54" s="108" t="s">
        <v>141</v>
      </c>
    </row>
    <row r="55" spans="1:12" ht="11.25" customHeight="1" x14ac:dyDescent="0.2">
      <c r="A55" s="2" t="s">
        <v>262</v>
      </c>
      <c r="B55" s="189">
        <v>23</v>
      </c>
      <c r="C55" s="189">
        <v>8</v>
      </c>
      <c r="D55" s="108">
        <v>8</v>
      </c>
      <c r="E55" s="108" t="s">
        <v>141</v>
      </c>
      <c r="F55" s="108" t="s">
        <v>141</v>
      </c>
      <c r="G55" s="108">
        <v>4</v>
      </c>
      <c r="H55" s="108" t="s">
        <v>141</v>
      </c>
      <c r="I55" s="108">
        <v>1</v>
      </c>
      <c r="J55" s="108" t="s">
        <v>141</v>
      </c>
      <c r="K55" s="108">
        <v>2</v>
      </c>
      <c r="L55" s="108" t="s">
        <v>141</v>
      </c>
    </row>
    <row r="56" spans="1:12" ht="11.25" customHeight="1" x14ac:dyDescent="0.2">
      <c r="A56" s="1" t="s">
        <v>263</v>
      </c>
      <c r="B56" s="366">
        <v>2</v>
      </c>
      <c r="C56" s="366">
        <v>1</v>
      </c>
      <c r="D56" s="114" t="s">
        <v>141</v>
      </c>
      <c r="E56" s="114" t="s">
        <v>141</v>
      </c>
      <c r="F56" s="114" t="s">
        <v>141</v>
      </c>
      <c r="G56" s="114">
        <v>1</v>
      </c>
      <c r="H56" s="114" t="s">
        <v>141</v>
      </c>
      <c r="I56" s="114" t="s">
        <v>141</v>
      </c>
      <c r="J56" s="114" t="s">
        <v>141</v>
      </c>
      <c r="K56" s="114" t="s">
        <v>141</v>
      </c>
      <c r="L56" s="114" t="s">
        <v>141</v>
      </c>
    </row>
    <row r="57" spans="1:12" ht="11.25" customHeight="1" x14ac:dyDescent="0.2">
      <c r="B57" s="367"/>
      <c r="C57" s="367"/>
      <c r="D57" s="244"/>
      <c r="E57" s="244"/>
      <c r="F57" s="244"/>
      <c r="G57" s="244"/>
      <c r="H57" s="244"/>
      <c r="I57" s="244"/>
      <c r="J57" s="244"/>
      <c r="K57" s="244"/>
      <c r="L57" s="244"/>
    </row>
    <row r="58" spans="1:12" ht="11.25" customHeight="1" x14ac:dyDescent="0.2">
      <c r="B58" s="250"/>
      <c r="C58" s="250"/>
      <c r="D58" s="250"/>
      <c r="E58" s="250"/>
      <c r="F58" s="250"/>
      <c r="G58" s="250"/>
      <c r="H58" s="250"/>
      <c r="I58" s="250"/>
      <c r="J58" s="250"/>
      <c r="K58" s="250"/>
      <c r="L58" s="250"/>
    </row>
    <row r="59" spans="1:12" ht="11.25" customHeight="1" x14ac:dyDescent="0.2">
      <c r="B59" s="250"/>
      <c r="C59" s="250"/>
      <c r="D59" s="250"/>
      <c r="E59" s="250"/>
      <c r="F59" s="250"/>
      <c r="G59" s="250"/>
      <c r="H59" s="250"/>
      <c r="I59" s="250"/>
      <c r="J59" s="250"/>
      <c r="K59" s="250"/>
      <c r="L59" s="250"/>
    </row>
    <row r="60" spans="1:12" ht="11.25" customHeight="1" x14ac:dyDescent="0.2">
      <c r="B60" s="250"/>
      <c r="C60" s="250"/>
      <c r="D60" s="250"/>
      <c r="E60" s="250"/>
      <c r="F60" s="250"/>
      <c r="G60" s="250"/>
      <c r="H60" s="250"/>
      <c r="I60" s="250"/>
      <c r="J60" s="250"/>
      <c r="K60" s="250"/>
      <c r="L60" s="250"/>
    </row>
    <row r="61" spans="1:12" ht="11.25" customHeight="1" x14ac:dyDescent="0.2">
      <c r="B61" s="250"/>
      <c r="C61" s="250"/>
      <c r="D61" s="250"/>
      <c r="E61" s="250"/>
      <c r="F61" s="250"/>
      <c r="G61" s="250"/>
      <c r="H61" s="250"/>
      <c r="I61" s="250"/>
      <c r="J61" s="250"/>
      <c r="K61" s="250"/>
      <c r="L61" s="250"/>
    </row>
    <row r="62" spans="1:12" ht="11.25" customHeight="1" x14ac:dyDescent="0.2">
      <c r="B62" s="250"/>
      <c r="C62" s="250"/>
      <c r="D62" s="250"/>
      <c r="E62" s="250"/>
      <c r="F62" s="250"/>
      <c r="G62" s="250"/>
      <c r="H62" s="250"/>
      <c r="I62" s="250"/>
      <c r="J62" s="250"/>
      <c r="K62" s="250"/>
      <c r="L62" s="250"/>
    </row>
    <row r="63" spans="1:12" ht="11.25" customHeight="1" x14ac:dyDescent="0.2">
      <c r="B63" s="250"/>
      <c r="C63" s="250"/>
      <c r="D63" s="250"/>
      <c r="E63" s="250"/>
      <c r="F63" s="250"/>
      <c r="G63" s="250"/>
      <c r="H63" s="250"/>
      <c r="I63" s="250"/>
      <c r="J63" s="250"/>
      <c r="K63" s="250"/>
      <c r="L63" s="250"/>
    </row>
    <row r="64" spans="1:12" ht="11.25" customHeight="1" x14ac:dyDescent="0.2">
      <c r="B64" s="250"/>
      <c r="C64" s="250"/>
      <c r="D64" s="250"/>
      <c r="E64" s="250"/>
      <c r="F64" s="250"/>
      <c r="G64" s="250"/>
      <c r="H64" s="250"/>
      <c r="I64" s="250"/>
      <c r="J64" s="250"/>
      <c r="K64" s="250"/>
      <c r="L64" s="250"/>
    </row>
    <row r="65" spans="2:12" ht="11.25" customHeight="1" x14ac:dyDescent="0.2">
      <c r="B65" s="250"/>
      <c r="C65" s="250"/>
      <c r="D65" s="250"/>
      <c r="E65" s="250"/>
      <c r="F65" s="250"/>
      <c r="G65" s="250"/>
      <c r="H65" s="250"/>
      <c r="I65" s="250"/>
      <c r="J65" s="250"/>
      <c r="K65" s="250"/>
      <c r="L65" s="250"/>
    </row>
    <row r="66" spans="2:12" ht="11.25" customHeight="1" x14ac:dyDescent="0.2">
      <c r="B66" s="250"/>
      <c r="C66" s="250"/>
      <c r="D66" s="250"/>
      <c r="E66" s="250"/>
      <c r="F66" s="250"/>
      <c r="G66" s="250"/>
      <c r="H66" s="250"/>
      <c r="I66" s="250"/>
      <c r="J66" s="250"/>
      <c r="K66" s="250"/>
      <c r="L66" s="250"/>
    </row>
    <row r="67" spans="2:12" ht="11.25" customHeight="1" x14ac:dyDescent="0.2">
      <c r="B67" s="250"/>
      <c r="C67" s="250"/>
      <c r="D67" s="250"/>
      <c r="E67" s="250"/>
      <c r="F67" s="250"/>
      <c r="G67" s="250"/>
      <c r="H67" s="250"/>
      <c r="I67" s="250"/>
      <c r="J67" s="250"/>
      <c r="K67" s="250"/>
      <c r="L67" s="250"/>
    </row>
  </sheetData>
  <pageMargins left="0.74803149606299213" right="0.74803149606299213" top="0.98425196850393704" bottom="0.98425196850393704" header="0.51181102362204722" footer="0.51181102362204722"/>
  <pageSetup paperSize="9" scale="61"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1"/>
  <dimension ref="A1:M88"/>
  <sheetViews>
    <sheetView view="pageBreakPreview" zoomScale="90" zoomScaleNormal="100" zoomScaleSheetLayoutView="90" workbookViewId="0">
      <pane ySplit="14" topLeftCell="A72" activePane="bottomLeft" state="frozen"/>
      <selection activeCell="B1" sqref="B1:O1048576"/>
      <selection pane="bottomLeft" activeCell="A74" sqref="A74"/>
    </sheetView>
  </sheetViews>
  <sheetFormatPr defaultColWidth="9.140625" defaultRowHeight="11.25" customHeight="1" x14ac:dyDescent="0.2"/>
  <cols>
    <col min="1" max="1" width="22.7109375" style="10" customWidth="1"/>
    <col min="2" max="2" width="16.28515625" style="363" customWidth="1"/>
    <col min="3" max="3" width="14.5703125" style="363" customWidth="1"/>
    <col min="4" max="4" width="14" style="363" customWidth="1"/>
    <col min="5" max="5" width="15" style="363" customWidth="1"/>
    <col min="6" max="6" width="11" style="44" customWidth="1"/>
    <col min="7" max="7" width="16.42578125" style="44" customWidth="1"/>
    <col min="8" max="9" width="12.140625" style="44" customWidth="1"/>
    <col min="10" max="10" width="10" style="44" customWidth="1"/>
    <col min="11" max="11" width="11" style="44" customWidth="1"/>
    <col min="12" max="12" width="17.5703125" style="44" customWidth="1"/>
    <col min="13" max="13" width="9.85546875" style="10" bestFit="1" customWidth="1"/>
    <col min="14" max="16384" width="9.140625" style="10"/>
  </cols>
  <sheetData>
    <row r="1" spans="1:13" s="134" customFormat="1" ht="11.25" customHeight="1" x14ac:dyDescent="0.2">
      <c r="A1" s="164" t="s">
        <v>687</v>
      </c>
      <c r="B1" s="245"/>
      <c r="C1" s="245"/>
      <c r="D1" s="245"/>
      <c r="E1" s="245"/>
      <c r="F1" s="245"/>
      <c r="G1" s="245"/>
      <c r="H1" s="245"/>
      <c r="I1" s="245"/>
      <c r="J1" s="245"/>
      <c r="K1" s="245"/>
      <c r="L1" s="245"/>
    </row>
    <row r="2" spans="1:13" s="134" customFormat="1" ht="11.25" hidden="1" customHeight="1" x14ac:dyDescent="0.2">
      <c r="A2" s="164" t="s">
        <v>316</v>
      </c>
      <c r="B2" s="245"/>
      <c r="C2" s="245"/>
      <c r="D2" s="245"/>
      <c r="E2" s="245"/>
      <c r="F2" s="245"/>
      <c r="G2" s="245"/>
      <c r="H2" s="245"/>
      <c r="I2" s="245"/>
      <c r="J2" s="245"/>
      <c r="K2" s="245"/>
      <c r="L2" s="245"/>
    </row>
    <row r="3" spans="1:13" s="134" customFormat="1" ht="11.25" customHeight="1" x14ac:dyDescent="0.2">
      <c r="A3" s="165" t="s">
        <v>646</v>
      </c>
      <c r="B3" s="245"/>
      <c r="C3" s="245"/>
      <c r="D3" s="245"/>
      <c r="E3" s="245"/>
      <c r="F3" s="245"/>
      <c r="G3" s="245"/>
      <c r="H3" s="245"/>
      <c r="I3" s="245"/>
      <c r="J3" s="245"/>
      <c r="K3" s="245"/>
      <c r="L3" s="245"/>
      <c r="M3" s="424"/>
    </row>
    <row r="4" spans="1:13" s="134" customFormat="1" ht="11.25" hidden="1" customHeight="1" x14ac:dyDescent="0.2">
      <c r="A4" s="165" t="s">
        <v>316</v>
      </c>
      <c r="B4" s="245"/>
      <c r="C4" s="245"/>
      <c r="D4" s="245"/>
      <c r="E4" s="245"/>
      <c r="F4" s="245"/>
      <c r="G4" s="245"/>
      <c r="H4" s="245"/>
      <c r="I4" s="245"/>
      <c r="J4" s="245"/>
      <c r="K4" s="245"/>
      <c r="L4" s="245"/>
    </row>
    <row r="5" spans="1:13" s="60" customFormat="1" ht="11.25" customHeight="1" x14ac:dyDescent="0.2">
      <c r="A5" s="62" t="s">
        <v>316</v>
      </c>
      <c r="B5" s="351"/>
      <c r="C5" s="351"/>
      <c r="D5" s="351"/>
      <c r="E5" s="351"/>
      <c r="F5" s="142"/>
      <c r="G5" s="142"/>
      <c r="H5" s="142"/>
      <c r="I5" s="142"/>
      <c r="J5" s="142"/>
      <c r="K5" s="142"/>
      <c r="L5" s="142"/>
    </row>
    <row r="6" spans="1:13" s="60" customFormat="1" ht="11.25" customHeight="1" x14ac:dyDescent="0.2">
      <c r="A6" s="59" t="s">
        <v>542</v>
      </c>
      <c r="B6" s="339" t="s">
        <v>300</v>
      </c>
      <c r="C6" s="245"/>
      <c r="D6" s="245"/>
      <c r="E6" s="245"/>
      <c r="F6" s="110"/>
      <c r="G6" s="110"/>
      <c r="H6" s="110"/>
      <c r="I6" s="110"/>
      <c r="J6" s="110"/>
      <c r="K6" s="110"/>
      <c r="L6" s="110"/>
    </row>
    <row r="7" spans="1:13" s="60" customFormat="1" ht="11.25" customHeight="1" x14ac:dyDescent="0.2">
      <c r="A7" s="61" t="s">
        <v>543</v>
      </c>
      <c r="B7" s="360" t="s">
        <v>302</v>
      </c>
      <c r="C7" s="337"/>
      <c r="D7" s="337"/>
      <c r="E7" s="337"/>
      <c r="F7" s="125"/>
      <c r="G7" s="125"/>
      <c r="H7" s="125"/>
      <c r="I7" s="125"/>
      <c r="J7" s="125"/>
      <c r="K7" s="125"/>
      <c r="L7" s="125"/>
    </row>
    <row r="8" spans="1:13" s="60" customFormat="1" ht="11.25" customHeight="1" x14ac:dyDescent="0.2">
      <c r="A8" s="59"/>
      <c r="B8" s="245" t="s">
        <v>151</v>
      </c>
      <c r="C8" s="245" t="s">
        <v>155</v>
      </c>
      <c r="D8" s="245" t="s">
        <v>134</v>
      </c>
      <c r="E8" s="245" t="s">
        <v>157</v>
      </c>
      <c r="F8" s="110" t="s">
        <v>135</v>
      </c>
      <c r="G8" s="110" t="s">
        <v>159</v>
      </c>
      <c r="H8" s="110" t="s">
        <v>136</v>
      </c>
      <c r="I8" s="110" t="s">
        <v>21</v>
      </c>
      <c r="J8" s="110" t="s">
        <v>93</v>
      </c>
      <c r="K8" s="110" t="s">
        <v>163</v>
      </c>
      <c r="L8" s="110" t="s">
        <v>164</v>
      </c>
    </row>
    <row r="9" spans="1:13" s="60" customFormat="1" ht="11.25" customHeight="1" x14ac:dyDescent="0.2">
      <c r="A9" s="61"/>
      <c r="B9" s="340" t="s">
        <v>95</v>
      </c>
      <c r="C9" s="340" t="s">
        <v>218</v>
      </c>
      <c r="D9" s="245" t="s">
        <v>137</v>
      </c>
      <c r="E9" s="343" t="s">
        <v>96</v>
      </c>
      <c r="F9" s="110" t="s">
        <v>137</v>
      </c>
      <c r="G9" s="116" t="s">
        <v>97</v>
      </c>
      <c r="H9" s="110" t="s">
        <v>137</v>
      </c>
      <c r="I9" s="116" t="s">
        <v>222</v>
      </c>
      <c r="J9" s="116" t="s">
        <v>98</v>
      </c>
      <c r="K9" s="116" t="s">
        <v>99</v>
      </c>
      <c r="L9" s="116" t="s">
        <v>32</v>
      </c>
    </row>
    <row r="10" spans="1:13" s="61" customFormat="1" ht="11.25" customHeight="1" x14ac:dyDescent="0.15">
      <c r="B10" s="343"/>
      <c r="C10" s="343" t="s">
        <v>219</v>
      </c>
      <c r="D10" s="340" t="s">
        <v>138</v>
      </c>
      <c r="E10" s="343"/>
      <c r="F10" s="116" t="s">
        <v>221</v>
      </c>
      <c r="G10" s="116"/>
      <c r="H10" s="116" t="s">
        <v>139</v>
      </c>
      <c r="I10" s="116"/>
      <c r="J10" s="116"/>
      <c r="K10" s="116"/>
      <c r="L10" s="116"/>
    </row>
    <row r="11" spans="1:13" s="60" customFormat="1" ht="11.25" customHeight="1" x14ac:dyDescent="0.2">
      <c r="A11" s="64"/>
      <c r="B11" s="337"/>
      <c r="C11" s="337"/>
      <c r="D11" s="344" t="s">
        <v>140</v>
      </c>
      <c r="E11" s="337"/>
      <c r="F11" s="124" t="s">
        <v>140</v>
      </c>
      <c r="G11" s="125"/>
      <c r="H11" s="124" t="s">
        <v>140</v>
      </c>
      <c r="I11" s="125"/>
      <c r="J11" s="125"/>
      <c r="K11" s="125"/>
      <c r="L11" s="125"/>
    </row>
    <row r="12" spans="1:13" s="59" customFormat="1" ht="11.25" customHeight="1" x14ac:dyDescent="0.2">
      <c r="A12" s="8"/>
      <c r="B12" s="361"/>
      <c r="C12" s="361"/>
      <c r="D12" s="109"/>
      <c r="E12" s="109"/>
      <c r="F12" s="109"/>
      <c r="G12" s="109"/>
      <c r="H12" s="109"/>
      <c r="I12" s="109"/>
      <c r="J12" s="109"/>
      <c r="K12" s="109"/>
      <c r="L12" s="109"/>
    </row>
    <row r="13" spans="1:13" s="59" customFormat="1" ht="11.25" customHeight="1" x14ac:dyDescent="0.2">
      <c r="A13" s="4" t="s">
        <v>231</v>
      </c>
      <c r="B13" s="361">
        <v>259</v>
      </c>
      <c r="C13" s="361">
        <v>102</v>
      </c>
      <c r="D13" s="109">
        <v>42</v>
      </c>
      <c r="E13" s="109">
        <v>11</v>
      </c>
      <c r="F13" s="109">
        <v>4</v>
      </c>
      <c r="G13" s="109">
        <v>42</v>
      </c>
      <c r="H13" s="109">
        <v>2</v>
      </c>
      <c r="I13" s="109">
        <v>5</v>
      </c>
      <c r="J13" s="109">
        <v>17</v>
      </c>
      <c r="K13" s="109">
        <v>28</v>
      </c>
      <c r="L13" s="109">
        <v>6</v>
      </c>
    </row>
    <row r="14" spans="1:13" s="65" customFormat="1" ht="11.25" customHeight="1" x14ac:dyDescent="0.2">
      <c r="A14" s="128"/>
      <c r="B14" s="25"/>
      <c r="C14" s="25"/>
      <c r="D14" s="25"/>
      <c r="E14" s="25"/>
      <c r="F14" s="25"/>
      <c r="G14" s="25"/>
      <c r="H14" s="25"/>
      <c r="I14" s="25"/>
      <c r="J14" s="25"/>
      <c r="K14" s="25"/>
      <c r="L14" s="25"/>
    </row>
    <row r="15" spans="1:13" s="65" customFormat="1" ht="11.25" customHeight="1" x14ac:dyDescent="0.2">
      <c r="A15" s="128"/>
      <c r="B15" s="188"/>
      <c r="C15" s="188"/>
      <c r="D15" s="188"/>
      <c r="E15" s="188"/>
      <c r="F15" s="126"/>
      <c r="G15" s="126"/>
      <c r="H15" s="126"/>
      <c r="I15" s="126"/>
      <c r="J15" s="126"/>
      <c r="K15" s="126"/>
      <c r="L15" s="126"/>
    </row>
    <row r="16" spans="1:13" s="3" customFormat="1" ht="11.25" customHeight="1" x14ac:dyDescent="0.2">
      <c r="A16" s="16" t="s">
        <v>320</v>
      </c>
      <c r="B16" s="45"/>
      <c r="C16" s="45"/>
      <c r="D16" s="45"/>
      <c r="E16" s="45"/>
      <c r="F16" s="45"/>
      <c r="G16" s="45"/>
      <c r="H16" s="45"/>
      <c r="I16" s="45"/>
      <c r="J16" s="45"/>
      <c r="K16" s="45"/>
      <c r="L16" s="45"/>
    </row>
    <row r="17" spans="1:12" ht="11.25" customHeight="1" x14ac:dyDescent="0.2">
      <c r="A17" s="2" t="s">
        <v>369</v>
      </c>
      <c r="B17" s="393">
        <v>58</v>
      </c>
      <c r="C17" s="393">
        <v>11</v>
      </c>
      <c r="D17" s="393">
        <v>9</v>
      </c>
      <c r="E17" s="393">
        <v>1</v>
      </c>
      <c r="F17" s="393" t="s">
        <v>141</v>
      </c>
      <c r="G17" s="393">
        <v>10</v>
      </c>
      <c r="H17" s="393" t="s">
        <v>141</v>
      </c>
      <c r="I17" s="393">
        <v>1</v>
      </c>
      <c r="J17" s="393">
        <v>8</v>
      </c>
      <c r="K17" s="393">
        <v>18</v>
      </c>
      <c r="L17" s="393" t="s">
        <v>141</v>
      </c>
    </row>
    <row r="18" spans="1:12" ht="11.25" customHeight="1" x14ac:dyDescent="0.2">
      <c r="A18" s="18" t="s">
        <v>370</v>
      </c>
      <c r="B18" s="354">
        <v>189</v>
      </c>
      <c r="C18" s="354">
        <v>90</v>
      </c>
      <c r="D18" s="354">
        <v>33</v>
      </c>
      <c r="E18" s="354">
        <v>9</v>
      </c>
      <c r="F18" s="133">
        <v>4</v>
      </c>
      <c r="G18" s="133">
        <v>30</v>
      </c>
      <c r="H18" s="133">
        <v>2</v>
      </c>
      <c r="I18" s="133">
        <v>3</v>
      </c>
      <c r="J18" s="133">
        <v>7</v>
      </c>
      <c r="K18" s="133">
        <v>6</v>
      </c>
      <c r="L18" s="133">
        <v>5</v>
      </c>
    </row>
    <row r="19" spans="1:12" ht="11.25" customHeight="1" x14ac:dyDescent="0.2">
      <c r="A19" s="1" t="s">
        <v>72</v>
      </c>
      <c r="B19" s="356">
        <v>12</v>
      </c>
      <c r="C19" s="356">
        <v>1</v>
      </c>
      <c r="D19" s="356" t="s">
        <v>141</v>
      </c>
      <c r="E19" s="356">
        <v>1</v>
      </c>
      <c r="F19" s="132" t="s">
        <v>141</v>
      </c>
      <c r="G19" s="132">
        <v>2</v>
      </c>
      <c r="H19" s="132" t="s">
        <v>141</v>
      </c>
      <c r="I19" s="132">
        <v>1</v>
      </c>
      <c r="J19" s="132">
        <v>2</v>
      </c>
      <c r="K19" s="132">
        <v>4</v>
      </c>
      <c r="L19" s="132">
        <v>1</v>
      </c>
    </row>
    <row r="20" spans="1:12" ht="11.25" customHeight="1" x14ac:dyDescent="0.2">
      <c r="A20" s="4"/>
      <c r="B20" s="25"/>
      <c r="C20" s="25"/>
      <c r="D20" s="25"/>
      <c r="E20" s="25"/>
      <c r="F20" s="25"/>
      <c r="G20" s="25"/>
      <c r="H20" s="25"/>
      <c r="I20" s="25"/>
      <c r="J20" s="25"/>
      <c r="K20" s="25"/>
      <c r="L20" s="25"/>
    </row>
    <row r="21" spans="1:12" ht="11.25" customHeight="1" x14ac:dyDescent="0.2">
      <c r="A21" s="4" t="s">
        <v>23</v>
      </c>
      <c r="B21" s="25"/>
      <c r="C21" s="25"/>
      <c r="D21" s="25"/>
      <c r="E21" s="25"/>
      <c r="F21" s="25"/>
      <c r="G21" s="25"/>
      <c r="H21" s="25"/>
      <c r="I21" s="25"/>
      <c r="J21" s="25"/>
      <c r="K21" s="25"/>
      <c r="L21" s="25"/>
    </row>
    <row r="22" spans="1:12" ht="11.25" customHeight="1" x14ac:dyDescent="0.2">
      <c r="A22" s="2" t="s">
        <v>83</v>
      </c>
      <c r="B22" s="393">
        <v>15</v>
      </c>
      <c r="C22" s="364">
        <v>8</v>
      </c>
      <c r="D22" s="364">
        <v>2</v>
      </c>
      <c r="E22" s="364">
        <v>2</v>
      </c>
      <c r="F22" s="113">
        <v>2</v>
      </c>
      <c r="G22" s="113" t="s">
        <v>141</v>
      </c>
      <c r="H22" s="113" t="s">
        <v>141</v>
      </c>
      <c r="I22" s="113" t="s">
        <v>141</v>
      </c>
      <c r="J22" s="113" t="s">
        <v>141</v>
      </c>
      <c r="K22" s="113">
        <v>1</v>
      </c>
      <c r="L22" s="113" t="s">
        <v>141</v>
      </c>
    </row>
    <row r="23" spans="1:12" ht="11.25" customHeight="1" x14ac:dyDescent="0.2">
      <c r="A23" s="2" t="s">
        <v>84</v>
      </c>
      <c r="B23" s="393">
        <v>15</v>
      </c>
      <c r="C23" s="364">
        <v>5</v>
      </c>
      <c r="D23" s="364">
        <v>4</v>
      </c>
      <c r="E23" s="364" t="s">
        <v>141</v>
      </c>
      <c r="F23" s="113">
        <v>1</v>
      </c>
      <c r="G23" s="113">
        <v>4</v>
      </c>
      <c r="H23" s="113" t="s">
        <v>141</v>
      </c>
      <c r="I23" s="113" t="s">
        <v>141</v>
      </c>
      <c r="J23" s="113" t="s">
        <v>141</v>
      </c>
      <c r="K23" s="113">
        <v>1</v>
      </c>
      <c r="L23" s="113" t="s">
        <v>141</v>
      </c>
    </row>
    <row r="24" spans="1:12" ht="11.25" customHeight="1" x14ac:dyDescent="0.2">
      <c r="A24" s="2" t="s">
        <v>85</v>
      </c>
      <c r="B24" s="393">
        <v>176</v>
      </c>
      <c r="C24" s="364">
        <v>82</v>
      </c>
      <c r="D24" s="364">
        <v>32</v>
      </c>
      <c r="E24" s="364">
        <v>9</v>
      </c>
      <c r="F24" s="113">
        <v>1</v>
      </c>
      <c r="G24" s="113">
        <v>26</v>
      </c>
      <c r="H24" s="113">
        <v>1</v>
      </c>
      <c r="I24" s="113">
        <v>1</v>
      </c>
      <c r="J24" s="113">
        <v>10</v>
      </c>
      <c r="K24" s="113">
        <v>12</v>
      </c>
      <c r="L24" s="113">
        <v>2</v>
      </c>
    </row>
    <row r="25" spans="1:12" ht="11.25" customHeight="1" x14ac:dyDescent="0.2">
      <c r="A25" s="2" t="s">
        <v>86</v>
      </c>
      <c r="B25" s="393">
        <v>29</v>
      </c>
      <c r="C25" s="364">
        <v>2</v>
      </c>
      <c r="D25" s="364">
        <v>2</v>
      </c>
      <c r="E25" s="364" t="s">
        <v>141</v>
      </c>
      <c r="F25" s="113" t="s">
        <v>141</v>
      </c>
      <c r="G25" s="113">
        <v>7</v>
      </c>
      <c r="H25" s="113" t="s">
        <v>141</v>
      </c>
      <c r="I25" s="113">
        <v>1</v>
      </c>
      <c r="J25" s="113">
        <v>6</v>
      </c>
      <c r="K25" s="113">
        <v>10</v>
      </c>
      <c r="L25" s="113">
        <v>1</v>
      </c>
    </row>
    <row r="26" spans="1:12" s="78" customFormat="1" ht="11.25" customHeight="1" x14ac:dyDescent="0.2">
      <c r="A26" s="26" t="s">
        <v>87</v>
      </c>
      <c r="B26" s="393" t="s">
        <v>141</v>
      </c>
      <c r="C26" s="364" t="s">
        <v>141</v>
      </c>
      <c r="D26" s="364" t="s">
        <v>141</v>
      </c>
      <c r="E26" s="364" t="s">
        <v>141</v>
      </c>
      <c r="F26" s="113" t="s">
        <v>141</v>
      </c>
      <c r="G26" s="113" t="s">
        <v>141</v>
      </c>
      <c r="H26" s="113" t="s">
        <v>141</v>
      </c>
      <c r="I26" s="113" t="s">
        <v>141</v>
      </c>
      <c r="J26" s="113" t="s">
        <v>141</v>
      </c>
      <c r="K26" s="113" t="s">
        <v>141</v>
      </c>
      <c r="L26" s="113" t="s">
        <v>141</v>
      </c>
    </row>
    <row r="27" spans="1:12" s="78" customFormat="1" ht="11.25" customHeight="1" x14ac:dyDescent="0.2">
      <c r="A27" s="26" t="s">
        <v>88</v>
      </c>
      <c r="B27" s="393">
        <v>7</v>
      </c>
      <c r="C27" s="364" t="s">
        <v>141</v>
      </c>
      <c r="D27" s="364" t="s">
        <v>141</v>
      </c>
      <c r="E27" s="364" t="s">
        <v>141</v>
      </c>
      <c r="F27" s="113" t="s">
        <v>141</v>
      </c>
      <c r="G27" s="113">
        <v>2</v>
      </c>
      <c r="H27" s="113">
        <v>1</v>
      </c>
      <c r="I27" s="113">
        <v>1</v>
      </c>
      <c r="J27" s="113" t="s">
        <v>141</v>
      </c>
      <c r="K27" s="113">
        <v>1</v>
      </c>
      <c r="L27" s="113">
        <v>2</v>
      </c>
    </row>
    <row r="28" spans="1:12" s="78" customFormat="1" ht="11.25" customHeight="1" x14ac:dyDescent="0.2">
      <c r="A28" s="1" t="s">
        <v>72</v>
      </c>
      <c r="B28" s="395">
        <v>17</v>
      </c>
      <c r="C28" s="366">
        <v>5</v>
      </c>
      <c r="D28" s="366">
        <v>2</v>
      </c>
      <c r="E28" s="366" t="s">
        <v>141</v>
      </c>
      <c r="F28" s="114" t="s">
        <v>141</v>
      </c>
      <c r="G28" s="114">
        <v>3</v>
      </c>
      <c r="H28" s="114" t="s">
        <v>141</v>
      </c>
      <c r="I28" s="114">
        <v>2</v>
      </c>
      <c r="J28" s="114">
        <v>1</v>
      </c>
      <c r="K28" s="114">
        <v>3</v>
      </c>
      <c r="L28" s="114">
        <v>1</v>
      </c>
    </row>
    <row r="29" spans="1:12" s="78" customFormat="1" ht="11.25" customHeight="1" x14ac:dyDescent="0.2">
      <c r="A29" s="26"/>
      <c r="B29" s="25"/>
      <c r="C29" s="25"/>
      <c r="D29" s="25"/>
      <c r="E29" s="25"/>
      <c r="F29" s="25"/>
      <c r="G29" s="25"/>
      <c r="H29" s="25"/>
      <c r="I29" s="25"/>
      <c r="J29" s="25"/>
      <c r="K29" s="25"/>
      <c r="L29" s="25"/>
    </row>
    <row r="30" spans="1:12" s="9" customFormat="1" ht="11.25" customHeight="1" x14ac:dyDescent="0.2">
      <c r="A30" s="4" t="s">
        <v>22</v>
      </c>
      <c r="B30" s="25"/>
      <c r="C30" s="25"/>
      <c r="D30" s="25"/>
      <c r="E30" s="25"/>
      <c r="F30" s="25"/>
      <c r="G30" s="25"/>
      <c r="H30" s="25"/>
      <c r="I30" s="25"/>
      <c r="J30" s="25"/>
      <c r="K30" s="25"/>
      <c r="L30" s="25"/>
    </row>
    <row r="31" spans="1:12" s="78" customFormat="1" ht="11.25" customHeight="1" x14ac:dyDescent="0.2">
      <c r="A31" s="26" t="s">
        <v>77</v>
      </c>
      <c r="B31" s="364">
        <v>4</v>
      </c>
      <c r="C31" s="364">
        <v>1</v>
      </c>
      <c r="D31" s="364">
        <v>1</v>
      </c>
      <c r="E31" s="364">
        <v>1</v>
      </c>
      <c r="F31" s="113">
        <v>1</v>
      </c>
      <c r="G31" s="113" t="s">
        <v>141</v>
      </c>
      <c r="H31" s="113" t="s">
        <v>141</v>
      </c>
      <c r="I31" s="113" t="s">
        <v>141</v>
      </c>
      <c r="J31" s="113" t="s">
        <v>141</v>
      </c>
      <c r="K31" s="113" t="s">
        <v>141</v>
      </c>
      <c r="L31" s="113" t="s">
        <v>141</v>
      </c>
    </row>
    <row r="32" spans="1:12" ht="11.25" customHeight="1" x14ac:dyDescent="0.2">
      <c r="A32" s="2" t="s">
        <v>78</v>
      </c>
      <c r="B32" s="364">
        <v>5</v>
      </c>
      <c r="C32" s="364">
        <v>2</v>
      </c>
      <c r="D32" s="364" t="s">
        <v>141</v>
      </c>
      <c r="E32" s="364">
        <v>1</v>
      </c>
      <c r="F32" s="113">
        <v>1</v>
      </c>
      <c r="G32" s="113" t="s">
        <v>141</v>
      </c>
      <c r="H32" s="113" t="s">
        <v>141</v>
      </c>
      <c r="I32" s="113" t="s">
        <v>141</v>
      </c>
      <c r="J32" s="113" t="s">
        <v>141</v>
      </c>
      <c r="K32" s="113">
        <v>1</v>
      </c>
      <c r="L32" s="113" t="s">
        <v>141</v>
      </c>
    </row>
    <row r="33" spans="1:12" ht="11.25" customHeight="1" x14ac:dyDescent="0.2">
      <c r="A33" s="2" t="s">
        <v>223</v>
      </c>
      <c r="B33" s="364">
        <v>15</v>
      </c>
      <c r="C33" s="364">
        <v>9</v>
      </c>
      <c r="D33" s="364">
        <v>3</v>
      </c>
      <c r="E33" s="364" t="s">
        <v>141</v>
      </c>
      <c r="F33" s="113" t="s">
        <v>141</v>
      </c>
      <c r="G33" s="113">
        <v>2</v>
      </c>
      <c r="H33" s="113" t="s">
        <v>141</v>
      </c>
      <c r="I33" s="113" t="s">
        <v>141</v>
      </c>
      <c r="J33" s="113" t="s">
        <v>141</v>
      </c>
      <c r="K33" s="113">
        <v>1</v>
      </c>
      <c r="L33" s="113" t="s">
        <v>141</v>
      </c>
    </row>
    <row r="34" spans="1:12" ht="11.25" customHeight="1" x14ac:dyDescent="0.2">
      <c r="A34" s="2" t="s">
        <v>79</v>
      </c>
      <c r="B34" s="364">
        <v>38</v>
      </c>
      <c r="C34" s="364">
        <v>20</v>
      </c>
      <c r="D34" s="364">
        <v>11</v>
      </c>
      <c r="E34" s="364">
        <v>1</v>
      </c>
      <c r="F34" s="113" t="s">
        <v>141</v>
      </c>
      <c r="G34" s="113">
        <v>4</v>
      </c>
      <c r="H34" s="113" t="s">
        <v>141</v>
      </c>
      <c r="I34" s="113">
        <v>1</v>
      </c>
      <c r="J34" s="113">
        <v>1</v>
      </c>
      <c r="K34" s="113" t="s">
        <v>141</v>
      </c>
      <c r="L34" s="113" t="s">
        <v>141</v>
      </c>
    </row>
    <row r="35" spans="1:12" ht="11.25" customHeight="1" x14ac:dyDescent="0.2">
      <c r="A35" s="2" t="s">
        <v>224</v>
      </c>
      <c r="B35" s="364">
        <v>30</v>
      </c>
      <c r="C35" s="364">
        <v>14</v>
      </c>
      <c r="D35" s="364">
        <v>4</v>
      </c>
      <c r="E35" s="364">
        <v>2</v>
      </c>
      <c r="F35" s="113">
        <v>1</v>
      </c>
      <c r="G35" s="113">
        <v>4</v>
      </c>
      <c r="H35" s="113" t="s">
        <v>141</v>
      </c>
      <c r="I35" s="113" t="s">
        <v>141</v>
      </c>
      <c r="J35" s="113">
        <v>4</v>
      </c>
      <c r="K35" s="113">
        <v>1</v>
      </c>
      <c r="L35" s="113" t="s">
        <v>141</v>
      </c>
    </row>
    <row r="36" spans="1:12" ht="11.25" customHeight="1" x14ac:dyDescent="0.2">
      <c r="A36" s="2" t="s">
        <v>80</v>
      </c>
      <c r="B36" s="364">
        <v>58</v>
      </c>
      <c r="C36" s="364">
        <v>33</v>
      </c>
      <c r="D36" s="364">
        <v>6</v>
      </c>
      <c r="E36" s="364">
        <v>3</v>
      </c>
      <c r="F36" s="113">
        <v>1</v>
      </c>
      <c r="G36" s="113">
        <v>9</v>
      </c>
      <c r="H36" s="113" t="s">
        <v>141</v>
      </c>
      <c r="I36" s="113">
        <v>1</v>
      </c>
      <c r="J36" s="113" t="s">
        <v>141</v>
      </c>
      <c r="K36" s="113">
        <v>3</v>
      </c>
      <c r="L36" s="113">
        <v>2</v>
      </c>
    </row>
    <row r="37" spans="1:12" ht="11.25" customHeight="1" x14ac:dyDescent="0.2">
      <c r="A37" s="2" t="s">
        <v>225</v>
      </c>
      <c r="B37" s="364">
        <v>6</v>
      </c>
      <c r="C37" s="364">
        <v>1</v>
      </c>
      <c r="D37" s="364" t="s">
        <v>141</v>
      </c>
      <c r="E37" s="364">
        <v>1</v>
      </c>
      <c r="F37" s="113" t="s">
        <v>141</v>
      </c>
      <c r="G37" s="113" t="s">
        <v>141</v>
      </c>
      <c r="H37" s="113" t="s">
        <v>141</v>
      </c>
      <c r="I37" s="113" t="s">
        <v>141</v>
      </c>
      <c r="J37" s="113">
        <v>4</v>
      </c>
      <c r="K37" s="113" t="s">
        <v>141</v>
      </c>
      <c r="L37" s="113" t="s">
        <v>141</v>
      </c>
    </row>
    <row r="38" spans="1:12" ht="11.25" customHeight="1" x14ac:dyDescent="0.2">
      <c r="A38" s="2" t="s">
        <v>81</v>
      </c>
      <c r="B38" s="364">
        <v>41</v>
      </c>
      <c r="C38" s="364">
        <v>7</v>
      </c>
      <c r="D38" s="364">
        <v>10</v>
      </c>
      <c r="E38" s="364" t="s">
        <v>141</v>
      </c>
      <c r="F38" s="113" t="s">
        <v>141</v>
      </c>
      <c r="G38" s="113">
        <v>12</v>
      </c>
      <c r="H38" s="113" t="s">
        <v>141</v>
      </c>
      <c r="I38" s="113" t="s">
        <v>141</v>
      </c>
      <c r="J38" s="113">
        <v>3</v>
      </c>
      <c r="K38" s="113">
        <v>9</v>
      </c>
      <c r="L38" s="113" t="s">
        <v>141</v>
      </c>
    </row>
    <row r="39" spans="1:12" s="78" customFormat="1" ht="11.25" customHeight="1" x14ac:dyDescent="0.2">
      <c r="A39" s="26" t="s">
        <v>226</v>
      </c>
      <c r="B39" s="189">
        <v>4</v>
      </c>
      <c r="C39" s="189">
        <v>1</v>
      </c>
      <c r="D39" s="189" t="s">
        <v>141</v>
      </c>
      <c r="E39" s="189" t="s">
        <v>141</v>
      </c>
      <c r="F39" s="108" t="s">
        <v>141</v>
      </c>
      <c r="G39" s="108">
        <v>2</v>
      </c>
      <c r="H39" s="108" t="s">
        <v>141</v>
      </c>
      <c r="I39" s="108" t="s">
        <v>141</v>
      </c>
      <c r="J39" s="108" t="s">
        <v>141</v>
      </c>
      <c r="K39" s="108">
        <v>1</v>
      </c>
      <c r="L39" s="108" t="s">
        <v>141</v>
      </c>
    </row>
    <row r="40" spans="1:12" s="78" customFormat="1" ht="11.25" customHeight="1" x14ac:dyDescent="0.2">
      <c r="A40" s="26" t="s">
        <v>82</v>
      </c>
      <c r="B40" s="364">
        <v>4</v>
      </c>
      <c r="C40" s="364">
        <v>1</v>
      </c>
      <c r="D40" s="364" t="s">
        <v>141</v>
      </c>
      <c r="E40" s="364" t="s">
        <v>141</v>
      </c>
      <c r="F40" s="113" t="s">
        <v>141</v>
      </c>
      <c r="G40" s="113" t="s">
        <v>141</v>
      </c>
      <c r="H40" s="113" t="s">
        <v>141</v>
      </c>
      <c r="I40" s="113">
        <v>1</v>
      </c>
      <c r="J40" s="113">
        <v>1</v>
      </c>
      <c r="K40" s="113">
        <v>1</v>
      </c>
      <c r="L40" s="113" t="s">
        <v>141</v>
      </c>
    </row>
    <row r="41" spans="1:12" ht="11.25" customHeight="1" x14ac:dyDescent="0.2">
      <c r="A41" s="1" t="s">
        <v>72</v>
      </c>
      <c r="B41" s="366">
        <v>54</v>
      </c>
      <c r="C41" s="366">
        <v>13</v>
      </c>
      <c r="D41" s="366">
        <v>7</v>
      </c>
      <c r="E41" s="366">
        <v>2</v>
      </c>
      <c r="F41" s="114" t="s">
        <v>141</v>
      </c>
      <c r="G41" s="114">
        <v>9</v>
      </c>
      <c r="H41" s="114">
        <v>2</v>
      </c>
      <c r="I41" s="114">
        <v>2</v>
      </c>
      <c r="J41" s="114">
        <v>4</v>
      </c>
      <c r="K41" s="114">
        <v>11</v>
      </c>
      <c r="L41" s="114">
        <v>4</v>
      </c>
    </row>
    <row r="42" spans="1:12" ht="9.6" customHeight="1" x14ac:dyDescent="0.2">
      <c r="A42" s="2"/>
      <c r="B42" s="25"/>
      <c r="C42" s="25"/>
      <c r="D42" s="25"/>
      <c r="E42" s="25"/>
      <c r="F42" s="25"/>
      <c r="G42" s="25"/>
      <c r="H42" s="25"/>
      <c r="I42" s="25"/>
      <c r="J42" s="25"/>
      <c r="K42" s="25"/>
      <c r="L42" s="25"/>
    </row>
    <row r="43" spans="1:12" s="78" customFormat="1" ht="11.25" customHeight="1" x14ac:dyDescent="0.2">
      <c r="A43" s="8" t="s">
        <v>142</v>
      </c>
      <c r="B43" s="214"/>
      <c r="C43" s="214"/>
      <c r="D43" s="214"/>
      <c r="E43" s="214"/>
      <c r="F43" s="214"/>
      <c r="G43" s="214"/>
      <c r="H43" s="214"/>
      <c r="I43" s="214"/>
      <c r="J43" s="214"/>
      <c r="K43" s="214"/>
      <c r="L43" s="214"/>
    </row>
    <row r="44" spans="1:12" ht="11.25" customHeight="1" x14ac:dyDescent="0.2">
      <c r="A44" s="2" t="s">
        <v>89</v>
      </c>
      <c r="B44" s="393">
        <v>196</v>
      </c>
      <c r="C44" s="364">
        <v>89</v>
      </c>
      <c r="D44" s="364">
        <v>32</v>
      </c>
      <c r="E44" s="364">
        <v>11</v>
      </c>
      <c r="F44" s="113">
        <v>4</v>
      </c>
      <c r="G44" s="113">
        <v>25</v>
      </c>
      <c r="H44" s="113">
        <v>1</v>
      </c>
      <c r="I44" s="113">
        <v>4</v>
      </c>
      <c r="J44" s="113">
        <v>9</v>
      </c>
      <c r="K44" s="113">
        <v>16</v>
      </c>
      <c r="L44" s="113">
        <v>5</v>
      </c>
    </row>
    <row r="45" spans="1:12" ht="11.25" customHeight="1" x14ac:dyDescent="0.2">
      <c r="A45" s="2" t="s">
        <v>90</v>
      </c>
      <c r="B45" s="393">
        <v>48</v>
      </c>
      <c r="C45" s="364">
        <v>12</v>
      </c>
      <c r="D45" s="364">
        <v>8</v>
      </c>
      <c r="E45" s="364" t="s">
        <v>141</v>
      </c>
      <c r="F45" s="113" t="s">
        <v>141</v>
      </c>
      <c r="G45" s="113">
        <v>13</v>
      </c>
      <c r="H45" s="113" t="s">
        <v>141</v>
      </c>
      <c r="I45" s="113" t="s">
        <v>141</v>
      </c>
      <c r="J45" s="113">
        <v>7</v>
      </c>
      <c r="K45" s="113">
        <v>8</v>
      </c>
      <c r="L45" s="113" t="s">
        <v>141</v>
      </c>
    </row>
    <row r="46" spans="1:12" s="78" customFormat="1" ht="11.25" customHeight="1" x14ac:dyDescent="0.2">
      <c r="A46" s="26" t="s">
        <v>91</v>
      </c>
      <c r="B46" s="393" t="s">
        <v>141</v>
      </c>
      <c r="C46" s="393" t="s">
        <v>141</v>
      </c>
      <c r="D46" s="393" t="s">
        <v>141</v>
      </c>
      <c r="E46" s="393" t="s">
        <v>141</v>
      </c>
      <c r="F46" s="393" t="s">
        <v>141</v>
      </c>
      <c r="G46" s="393" t="s">
        <v>141</v>
      </c>
      <c r="H46" s="393" t="s">
        <v>141</v>
      </c>
      <c r="I46" s="393" t="s">
        <v>141</v>
      </c>
      <c r="J46" s="393" t="s">
        <v>141</v>
      </c>
      <c r="K46" s="393" t="s">
        <v>141</v>
      </c>
      <c r="L46" s="393" t="s">
        <v>141</v>
      </c>
    </row>
    <row r="47" spans="1:12" ht="11.25" customHeight="1" x14ac:dyDescent="0.2">
      <c r="A47" s="2" t="s">
        <v>92</v>
      </c>
      <c r="B47" s="393">
        <v>5</v>
      </c>
      <c r="C47" s="364" t="s">
        <v>141</v>
      </c>
      <c r="D47" s="364">
        <v>2</v>
      </c>
      <c r="E47" s="364" t="s">
        <v>141</v>
      </c>
      <c r="F47" s="113" t="s">
        <v>141</v>
      </c>
      <c r="G47" s="113">
        <v>1</v>
      </c>
      <c r="H47" s="113" t="s">
        <v>141</v>
      </c>
      <c r="I47" s="113" t="s">
        <v>141</v>
      </c>
      <c r="J47" s="113">
        <v>1</v>
      </c>
      <c r="K47" s="113">
        <v>1</v>
      </c>
      <c r="L47" s="113" t="s">
        <v>141</v>
      </c>
    </row>
    <row r="48" spans="1:12" s="78" customFormat="1" ht="11.25" customHeight="1" x14ac:dyDescent="0.2">
      <c r="A48" s="75" t="s">
        <v>625</v>
      </c>
      <c r="B48" s="395">
        <v>10</v>
      </c>
      <c r="C48" s="366">
        <v>1</v>
      </c>
      <c r="D48" s="366" t="s">
        <v>141</v>
      </c>
      <c r="E48" s="366" t="s">
        <v>141</v>
      </c>
      <c r="F48" s="114" t="s">
        <v>141</v>
      </c>
      <c r="G48" s="114">
        <v>3</v>
      </c>
      <c r="H48" s="114">
        <v>1</v>
      </c>
      <c r="I48" s="114">
        <v>1</v>
      </c>
      <c r="J48" s="114" t="s">
        <v>141</v>
      </c>
      <c r="K48" s="114">
        <v>3</v>
      </c>
      <c r="L48" s="114">
        <v>1</v>
      </c>
    </row>
    <row r="49" spans="1:12" s="78" customFormat="1" ht="11.25" customHeight="1" x14ac:dyDescent="0.2">
      <c r="A49" s="128"/>
      <c r="B49" s="25"/>
      <c r="C49" s="25"/>
      <c r="D49" s="25"/>
      <c r="E49" s="25"/>
      <c r="F49" s="25"/>
      <c r="G49" s="25"/>
      <c r="H49" s="25"/>
      <c r="I49" s="25"/>
      <c r="J49" s="25"/>
      <c r="K49" s="25"/>
      <c r="L49" s="25"/>
    </row>
    <row r="50" spans="1:12" ht="11.25" customHeight="1" x14ac:dyDescent="0.2">
      <c r="A50" s="4" t="s">
        <v>368</v>
      </c>
      <c r="B50" s="214"/>
      <c r="C50" s="214"/>
      <c r="D50" s="214"/>
      <c r="E50" s="214"/>
      <c r="F50" s="214"/>
      <c r="G50" s="214"/>
      <c r="H50" s="214"/>
      <c r="I50" s="214"/>
      <c r="J50" s="214"/>
      <c r="K50" s="214"/>
      <c r="L50" s="214"/>
    </row>
    <row r="51" spans="1:12" ht="11.25" customHeight="1" x14ac:dyDescent="0.2">
      <c r="A51" s="2" t="s">
        <v>371</v>
      </c>
      <c r="B51" s="354">
        <v>205</v>
      </c>
      <c r="C51" s="354">
        <v>82</v>
      </c>
      <c r="D51" s="354">
        <v>37</v>
      </c>
      <c r="E51" s="354">
        <v>6</v>
      </c>
      <c r="F51" s="133">
        <v>4</v>
      </c>
      <c r="G51" s="133">
        <v>38</v>
      </c>
      <c r="H51" s="133">
        <v>2</v>
      </c>
      <c r="I51" s="133">
        <v>3</v>
      </c>
      <c r="J51" s="133">
        <v>14</v>
      </c>
      <c r="K51" s="133">
        <v>14</v>
      </c>
      <c r="L51" s="133">
        <v>5</v>
      </c>
    </row>
    <row r="52" spans="1:12" ht="11.25" customHeight="1" x14ac:dyDescent="0.2">
      <c r="A52" s="2" t="s">
        <v>372</v>
      </c>
      <c r="B52" s="354">
        <v>4</v>
      </c>
      <c r="C52" s="354">
        <v>3</v>
      </c>
      <c r="D52" s="354" t="s">
        <v>141</v>
      </c>
      <c r="E52" s="354" t="s">
        <v>141</v>
      </c>
      <c r="F52" s="133" t="s">
        <v>141</v>
      </c>
      <c r="G52" s="133" t="s">
        <v>141</v>
      </c>
      <c r="H52" s="133" t="s">
        <v>141</v>
      </c>
      <c r="I52" s="133" t="s">
        <v>141</v>
      </c>
      <c r="J52" s="133" t="s">
        <v>141</v>
      </c>
      <c r="K52" s="133">
        <v>1</v>
      </c>
      <c r="L52" s="133" t="s">
        <v>141</v>
      </c>
    </row>
    <row r="53" spans="1:12" ht="11.25" customHeight="1" x14ac:dyDescent="0.2">
      <c r="A53" s="2" t="s">
        <v>373</v>
      </c>
      <c r="B53" s="354">
        <v>21</v>
      </c>
      <c r="C53" s="354">
        <v>7</v>
      </c>
      <c r="D53" s="354">
        <v>3</v>
      </c>
      <c r="E53" s="354">
        <v>2</v>
      </c>
      <c r="F53" s="133" t="s">
        <v>141</v>
      </c>
      <c r="G53" s="133">
        <v>2</v>
      </c>
      <c r="H53" s="133" t="s">
        <v>141</v>
      </c>
      <c r="I53" s="133">
        <v>1</v>
      </c>
      <c r="J53" s="133" t="s">
        <v>141</v>
      </c>
      <c r="K53" s="133">
        <v>6</v>
      </c>
      <c r="L53" s="133" t="s">
        <v>141</v>
      </c>
    </row>
    <row r="54" spans="1:12" ht="11.25" customHeight="1" x14ac:dyDescent="0.2">
      <c r="A54" s="2" t="s">
        <v>374</v>
      </c>
      <c r="B54" s="354">
        <v>9</v>
      </c>
      <c r="C54" s="354">
        <v>7</v>
      </c>
      <c r="D54" s="354" t="s">
        <v>141</v>
      </c>
      <c r="E54" s="354">
        <v>1</v>
      </c>
      <c r="F54" s="133" t="s">
        <v>141</v>
      </c>
      <c r="G54" s="133" t="s">
        <v>141</v>
      </c>
      <c r="H54" s="133" t="s">
        <v>141</v>
      </c>
      <c r="I54" s="133" t="s">
        <v>141</v>
      </c>
      <c r="J54" s="133" t="s">
        <v>141</v>
      </c>
      <c r="K54" s="133">
        <v>1</v>
      </c>
      <c r="L54" s="133" t="s">
        <v>141</v>
      </c>
    </row>
    <row r="55" spans="1:12" ht="11.25" customHeight="1" x14ac:dyDescent="0.2">
      <c r="A55" s="1" t="s">
        <v>72</v>
      </c>
      <c r="B55" s="356">
        <v>20</v>
      </c>
      <c r="C55" s="356">
        <v>3</v>
      </c>
      <c r="D55" s="356">
        <v>2</v>
      </c>
      <c r="E55" s="356">
        <v>2</v>
      </c>
      <c r="F55" s="132" t="s">
        <v>141</v>
      </c>
      <c r="G55" s="132">
        <v>2</v>
      </c>
      <c r="H55" s="132" t="s">
        <v>141</v>
      </c>
      <c r="I55" s="132">
        <v>1</v>
      </c>
      <c r="J55" s="132">
        <v>3</v>
      </c>
      <c r="K55" s="132">
        <v>6</v>
      </c>
      <c r="L55" s="132">
        <v>1</v>
      </c>
    </row>
    <row r="56" spans="1:12" ht="11.25" customHeight="1" x14ac:dyDescent="0.2">
      <c r="A56" s="2"/>
      <c r="B56" s="25"/>
      <c r="C56" s="25"/>
      <c r="D56" s="25"/>
      <c r="E56" s="25"/>
      <c r="F56" s="25"/>
      <c r="G56" s="25"/>
      <c r="H56" s="25"/>
      <c r="I56" s="25"/>
      <c r="J56" s="25"/>
      <c r="K56" s="25"/>
      <c r="L56" s="25"/>
    </row>
    <row r="57" spans="1:12" s="81" customFormat="1" ht="11.25" customHeight="1" x14ac:dyDescent="0.2">
      <c r="A57" s="8" t="s">
        <v>268</v>
      </c>
      <c r="B57" s="25"/>
      <c r="C57" s="25"/>
      <c r="D57" s="25"/>
      <c r="E57" s="25"/>
      <c r="F57" s="25"/>
      <c r="G57" s="25"/>
      <c r="H57" s="25"/>
      <c r="I57" s="25"/>
      <c r="J57" s="25"/>
      <c r="K57" s="25"/>
      <c r="L57" s="25"/>
    </row>
    <row r="58" spans="1:12" ht="11.25" customHeight="1" x14ac:dyDescent="0.2">
      <c r="A58" s="2" t="s">
        <v>69</v>
      </c>
      <c r="B58" s="393">
        <v>154</v>
      </c>
      <c r="C58" s="364">
        <v>54</v>
      </c>
      <c r="D58" s="364">
        <v>28</v>
      </c>
      <c r="E58" s="364">
        <v>5</v>
      </c>
      <c r="F58" s="113">
        <v>2</v>
      </c>
      <c r="G58" s="113">
        <v>33</v>
      </c>
      <c r="H58" s="113">
        <v>2</v>
      </c>
      <c r="I58" s="113">
        <v>2</v>
      </c>
      <c r="J58" s="113">
        <v>13</v>
      </c>
      <c r="K58" s="113">
        <v>11</v>
      </c>
      <c r="L58" s="113">
        <v>4</v>
      </c>
    </row>
    <row r="59" spans="1:12" ht="11.25" customHeight="1" x14ac:dyDescent="0.2">
      <c r="A59" s="2" t="s">
        <v>70</v>
      </c>
      <c r="B59" s="393">
        <v>63</v>
      </c>
      <c r="C59" s="364">
        <v>30</v>
      </c>
      <c r="D59" s="364">
        <v>9</v>
      </c>
      <c r="E59" s="364">
        <v>3</v>
      </c>
      <c r="F59" s="113">
        <v>1</v>
      </c>
      <c r="G59" s="113">
        <v>7</v>
      </c>
      <c r="H59" s="113" t="s">
        <v>141</v>
      </c>
      <c r="I59" s="113">
        <v>2</v>
      </c>
      <c r="J59" s="113">
        <v>1</v>
      </c>
      <c r="K59" s="113">
        <v>10</v>
      </c>
      <c r="L59" s="113" t="s">
        <v>141</v>
      </c>
    </row>
    <row r="60" spans="1:12" ht="11.25" customHeight="1" x14ac:dyDescent="0.2">
      <c r="A60" s="2" t="s">
        <v>71</v>
      </c>
      <c r="B60" s="393">
        <v>25</v>
      </c>
      <c r="C60" s="189">
        <v>15</v>
      </c>
      <c r="D60" s="189">
        <v>4</v>
      </c>
      <c r="E60" s="189">
        <v>2</v>
      </c>
      <c r="F60" s="108">
        <v>1</v>
      </c>
      <c r="G60" s="108" t="s">
        <v>141</v>
      </c>
      <c r="H60" s="108" t="s">
        <v>141</v>
      </c>
      <c r="I60" s="108" t="s">
        <v>141</v>
      </c>
      <c r="J60" s="108" t="s">
        <v>141</v>
      </c>
      <c r="K60" s="108">
        <v>2</v>
      </c>
      <c r="L60" s="108">
        <v>1</v>
      </c>
    </row>
    <row r="61" spans="1:12" s="71" customFormat="1" ht="11.25" customHeight="1" x14ac:dyDescent="0.2">
      <c r="A61" s="21" t="s">
        <v>227</v>
      </c>
      <c r="B61" s="396">
        <v>7</v>
      </c>
      <c r="C61" s="368">
        <v>2</v>
      </c>
      <c r="D61" s="368">
        <v>2</v>
      </c>
      <c r="E61" s="368">
        <v>2</v>
      </c>
      <c r="F61" s="115" t="s">
        <v>141</v>
      </c>
      <c r="G61" s="115" t="s">
        <v>141</v>
      </c>
      <c r="H61" s="115" t="s">
        <v>141</v>
      </c>
      <c r="I61" s="115" t="s">
        <v>141</v>
      </c>
      <c r="J61" s="115" t="s">
        <v>141</v>
      </c>
      <c r="K61" s="115" t="s">
        <v>141</v>
      </c>
      <c r="L61" s="115">
        <v>1</v>
      </c>
    </row>
    <row r="62" spans="1:12" s="71" customFormat="1" ht="11.25" customHeight="1" x14ac:dyDescent="0.2">
      <c r="A62" s="21" t="s">
        <v>228</v>
      </c>
      <c r="B62" s="396">
        <v>10</v>
      </c>
      <c r="C62" s="368">
        <v>6</v>
      </c>
      <c r="D62" s="368">
        <v>2</v>
      </c>
      <c r="E62" s="368" t="s">
        <v>141</v>
      </c>
      <c r="F62" s="115">
        <v>1</v>
      </c>
      <c r="G62" s="115" t="s">
        <v>141</v>
      </c>
      <c r="H62" s="115" t="s">
        <v>141</v>
      </c>
      <c r="I62" s="115" t="s">
        <v>141</v>
      </c>
      <c r="J62" s="115" t="s">
        <v>141</v>
      </c>
      <c r="K62" s="115">
        <v>1</v>
      </c>
      <c r="L62" s="115" t="s">
        <v>141</v>
      </c>
    </row>
    <row r="63" spans="1:12" s="71" customFormat="1" ht="11.25" customHeight="1" x14ac:dyDescent="0.2">
      <c r="A63" s="21" t="s">
        <v>229</v>
      </c>
      <c r="B63" s="396">
        <v>8</v>
      </c>
      <c r="C63" s="368">
        <v>7</v>
      </c>
      <c r="D63" s="368" t="s">
        <v>141</v>
      </c>
      <c r="E63" s="368" t="s">
        <v>141</v>
      </c>
      <c r="F63" s="115" t="s">
        <v>141</v>
      </c>
      <c r="G63" s="115" t="s">
        <v>141</v>
      </c>
      <c r="H63" s="115" t="s">
        <v>141</v>
      </c>
      <c r="I63" s="115" t="s">
        <v>141</v>
      </c>
      <c r="J63" s="115" t="s">
        <v>141</v>
      </c>
      <c r="K63" s="115">
        <v>1</v>
      </c>
      <c r="L63" s="115" t="s">
        <v>141</v>
      </c>
    </row>
    <row r="64" spans="1:12" ht="11.25" customHeight="1" x14ac:dyDescent="0.2">
      <c r="A64" s="1" t="s">
        <v>72</v>
      </c>
      <c r="B64" s="395">
        <v>17</v>
      </c>
      <c r="C64" s="366">
        <v>3</v>
      </c>
      <c r="D64" s="366">
        <v>1</v>
      </c>
      <c r="E64" s="366">
        <v>1</v>
      </c>
      <c r="F64" s="114" t="s">
        <v>141</v>
      </c>
      <c r="G64" s="114">
        <v>2</v>
      </c>
      <c r="H64" s="114" t="s">
        <v>141</v>
      </c>
      <c r="I64" s="114">
        <v>1</v>
      </c>
      <c r="J64" s="114">
        <v>3</v>
      </c>
      <c r="K64" s="114">
        <v>5</v>
      </c>
      <c r="L64" s="114">
        <v>1</v>
      </c>
    </row>
    <row r="65" spans="1:12" s="78" customFormat="1" ht="11.25" customHeight="1" x14ac:dyDescent="0.2">
      <c r="A65" s="26"/>
      <c r="B65" s="25"/>
      <c r="C65" s="25"/>
      <c r="D65" s="25"/>
      <c r="E65" s="25"/>
      <c r="F65" s="25"/>
      <c r="G65" s="25"/>
      <c r="H65" s="25"/>
      <c r="I65" s="25"/>
      <c r="J65" s="25"/>
      <c r="K65" s="25"/>
      <c r="L65" s="25"/>
    </row>
    <row r="66" spans="1:12" s="81" customFormat="1" ht="11.25" customHeight="1" x14ac:dyDescent="0.2">
      <c r="A66" s="8" t="s">
        <v>73</v>
      </c>
    </row>
    <row r="67" spans="1:12" ht="11.25" customHeight="1" x14ac:dyDescent="0.2">
      <c r="A67" s="2" t="s">
        <v>74</v>
      </c>
      <c r="B67" s="364">
        <v>146</v>
      </c>
      <c r="C67" s="364">
        <v>56</v>
      </c>
      <c r="D67" s="364">
        <v>21</v>
      </c>
      <c r="E67" s="364">
        <v>8</v>
      </c>
      <c r="F67" s="113" t="s">
        <v>141</v>
      </c>
      <c r="G67" s="113">
        <v>28</v>
      </c>
      <c r="H67" s="113">
        <v>1</v>
      </c>
      <c r="I67" s="113">
        <v>2</v>
      </c>
      <c r="J67" s="113">
        <v>14</v>
      </c>
      <c r="K67" s="113">
        <v>12</v>
      </c>
      <c r="L67" s="113">
        <v>4</v>
      </c>
    </row>
    <row r="68" spans="1:12" ht="11.25" customHeight="1" x14ac:dyDescent="0.2">
      <c r="A68" s="2" t="s">
        <v>75</v>
      </c>
      <c r="B68" s="364">
        <v>74</v>
      </c>
      <c r="C68" s="364">
        <v>35</v>
      </c>
      <c r="D68" s="364">
        <v>14</v>
      </c>
      <c r="E68" s="364">
        <v>1</v>
      </c>
      <c r="F68" s="113">
        <v>4</v>
      </c>
      <c r="G68" s="113">
        <v>7</v>
      </c>
      <c r="H68" s="113">
        <v>1</v>
      </c>
      <c r="I68" s="113" t="s">
        <v>141</v>
      </c>
      <c r="J68" s="113">
        <v>1</v>
      </c>
      <c r="K68" s="113">
        <v>11</v>
      </c>
      <c r="L68" s="113" t="s">
        <v>141</v>
      </c>
    </row>
    <row r="69" spans="1:12" s="71" customFormat="1" ht="11.25" customHeight="1" x14ac:dyDescent="0.2">
      <c r="A69" s="21" t="s">
        <v>230</v>
      </c>
      <c r="B69" s="368">
        <v>23</v>
      </c>
      <c r="C69" s="368">
        <v>6</v>
      </c>
      <c r="D69" s="368">
        <v>5</v>
      </c>
      <c r="E69" s="368" t="s">
        <v>141</v>
      </c>
      <c r="F69" s="115">
        <v>1</v>
      </c>
      <c r="G69" s="115">
        <v>3</v>
      </c>
      <c r="H69" s="115" t="s">
        <v>141</v>
      </c>
      <c r="I69" s="115" t="s">
        <v>141</v>
      </c>
      <c r="J69" s="115">
        <v>1</v>
      </c>
      <c r="K69" s="115">
        <v>7</v>
      </c>
      <c r="L69" s="115" t="s">
        <v>141</v>
      </c>
    </row>
    <row r="70" spans="1:12" ht="11.25" customHeight="1" x14ac:dyDescent="0.2">
      <c r="A70" s="2" t="s">
        <v>76</v>
      </c>
      <c r="B70" s="364">
        <v>21</v>
      </c>
      <c r="C70" s="364">
        <v>8</v>
      </c>
      <c r="D70" s="364">
        <v>5</v>
      </c>
      <c r="E70" s="364">
        <v>1</v>
      </c>
      <c r="F70" s="113" t="s">
        <v>141</v>
      </c>
      <c r="G70" s="113">
        <v>3</v>
      </c>
      <c r="H70" s="113" t="s">
        <v>141</v>
      </c>
      <c r="I70" s="113">
        <v>2</v>
      </c>
      <c r="J70" s="113">
        <v>1</v>
      </c>
      <c r="K70" s="113" t="s">
        <v>141</v>
      </c>
      <c r="L70" s="113">
        <v>1</v>
      </c>
    </row>
    <row r="71" spans="1:12" s="82" customFormat="1" ht="11.25" customHeight="1" x14ac:dyDescent="0.2">
      <c r="A71" s="74" t="s">
        <v>230</v>
      </c>
      <c r="B71" s="364">
        <v>3</v>
      </c>
      <c r="C71" s="364" t="s">
        <v>141</v>
      </c>
      <c r="D71" s="364">
        <v>1</v>
      </c>
      <c r="E71" s="364" t="s">
        <v>141</v>
      </c>
      <c r="F71" s="113" t="s">
        <v>141</v>
      </c>
      <c r="G71" s="113">
        <v>1</v>
      </c>
      <c r="H71" s="113" t="s">
        <v>141</v>
      </c>
      <c r="I71" s="113" t="s">
        <v>141</v>
      </c>
      <c r="J71" s="113">
        <v>1</v>
      </c>
      <c r="K71" s="113" t="s">
        <v>141</v>
      </c>
      <c r="L71" s="113" t="s">
        <v>141</v>
      </c>
    </row>
    <row r="72" spans="1:12" ht="11.25" customHeight="1" x14ac:dyDescent="0.2">
      <c r="A72" s="1" t="s">
        <v>72</v>
      </c>
      <c r="B72" s="397">
        <v>18</v>
      </c>
      <c r="C72" s="397">
        <v>3</v>
      </c>
      <c r="D72" s="397">
        <v>2</v>
      </c>
      <c r="E72" s="397">
        <v>1</v>
      </c>
      <c r="F72" s="398" t="s">
        <v>141</v>
      </c>
      <c r="G72" s="398">
        <v>4</v>
      </c>
      <c r="H72" s="398" t="s">
        <v>141</v>
      </c>
      <c r="I72" s="398">
        <v>1</v>
      </c>
      <c r="J72" s="398">
        <v>1</v>
      </c>
      <c r="K72" s="398">
        <v>5</v>
      </c>
      <c r="L72" s="398">
        <v>1</v>
      </c>
    </row>
    <row r="73" spans="1:12" ht="11.25" customHeight="1" x14ac:dyDescent="0.2">
      <c r="A73" s="2"/>
      <c r="B73" s="3"/>
      <c r="C73" s="102"/>
      <c r="D73" s="10"/>
      <c r="E73" s="10"/>
      <c r="F73" s="10"/>
      <c r="G73" s="10"/>
      <c r="H73" s="10"/>
      <c r="I73" s="10"/>
      <c r="J73" s="10"/>
      <c r="K73" s="10"/>
      <c r="L73" s="10"/>
    </row>
    <row r="74" spans="1:12" ht="11.25" customHeight="1" x14ac:dyDescent="0.2">
      <c r="A74" s="2"/>
      <c r="B74" s="25"/>
      <c r="C74" s="25"/>
      <c r="D74" s="25"/>
      <c r="E74" s="25"/>
      <c r="F74" s="25"/>
      <c r="G74" s="25"/>
      <c r="H74" s="25"/>
      <c r="I74" s="25"/>
      <c r="J74" s="25"/>
      <c r="K74" s="25"/>
      <c r="L74" s="25"/>
    </row>
    <row r="75" spans="1:12" ht="11.25" customHeight="1" x14ac:dyDescent="0.2">
      <c r="A75" s="21"/>
      <c r="B75" s="77"/>
      <c r="K75" s="246"/>
      <c r="L75" s="220"/>
    </row>
    <row r="76" spans="1:12" ht="11.25" customHeight="1" x14ac:dyDescent="0.2">
      <c r="A76" s="2"/>
      <c r="B76" s="77"/>
      <c r="K76" s="246"/>
      <c r="L76" s="220"/>
    </row>
    <row r="77" spans="1:12" ht="11.25" customHeight="1" x14ac:dyDescent="0.2">
      <c r="A77" s="2"/>
      <c r="B77" s="77"/>
      <c r="K77" s="246"/>
      <c r="L77" s="220"/>
    </row>
    <row r="78" spans="1:12" ht="11.25" customHeight="1" x14ac:dyDescent="0.2">
      <c r="A78" s="2"/>
      <c r="B78" s="77"/>
      <c r="K78" s="246"/>
      <c r="L78" s="220"/>
    </row>
    <row r="79" spans="1:12" ht="11.25" customHeight="1" x14ac:dyDescent="0.2">
      <c r="A79" s="2"/>
      <c r="B79" s="77"/>
      <c r="K79" s="246"/>
      <c r="L79" s="220"/>
    </row>
    <row r="80" spans="1:12" ht="11.25" customHeight="1" x14ac:dyDescent="0.2">
      <c r="A80" s="2"/>
      <c r="B80" s="77"/>
      <c r="K80" s="246"/>
      <c r="L80" s="220"/>
    </row>
    <row r="81" spans="1:12" ht="11.25" customHeight="1" x14ac:dyDescent="0.2">
      <c r="A81" s="2"/>
      <c r="B81" s="77"/>
      <c r="K81" s="246"/>
      <c r="L81" s="220"/>
    </row>
    <row r="82" spans="1:12" ht="11.25" customHeight="1" x14ac:dyDescent="0.2">
      <c r="A82" s="2"/>
      <c r="B82" s="77"/>
      <c r="K82" s="246"/>
      <c r="L82" s="220"/>
    </row>
    <row r="83" spans="1:12" ht="11.25" customHeight="1" x14ac:dyDescent="0.2">
      <c r="A83" s="2"/>
      <c r="B83" s="77"/>
      <c r="K83" s="246"/>
      <c r="L83" s="220"/>
    </row>
    <row r="84" spans="1:12" ht="11.25" customHeight="1" x14ac:dyDescent="0.2">
      <c r="A84" s="2"/>
      <c r="B84" s="77"/>
      <c r="K84" s="246"/>
      <c r="L84" s="220"/>
    </row>
    <row r="85" spans="1:12" ht="11.25" customHeight="1" x14ac:dyDescent="0.2">
      <c r="A85" s="2"/>
      <c r="B85" s="77"/>
      <c r="K85" s="246"/>
      <c r="L85" s="220"/>
    </row>
    <row r="86" spans="1:12" ht="11.25" customHeight="1" x14ac:dyDescent="0.2">
      <c r="A86" s="2"/>
      <c r="B86" s="77"/>
      <c r="K86" s="246"/>
      <c r="L86" s="220"/>
    </row>
    <row r="87" spans="1:12" ht="11.25" customHeight="1" x14ac:dyDescent="0.2">
      <c r="A87" s="2"/>
      <c r="B87" s="77"/>
      <c r="K87" s="246"/>
      <c r="L87" s="220"/>
    </row>
    <row r="88" spans="1:12" ht="11.25" customHeight="1" x14ac:dyDescent="0.2">
      <c r="B88" s="77"/>
      <c r="K88" s="246"/>
      <c r="L88" s="220"/>
    </row>
  </sheetData>
  <pageMargins left="0.74803149606299213" right="0.74803149606299213" top="0.98425196850393704" bottom="0.98425196850393704" header="0.51181102362204722" footer="0.51181102362204722"/>
  <pageSetup paperSize="9" scale="48"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3"/>
  <sheetViews>
    <sheetView view="pageBreakPreview" topLeftCell="A119" zoomScaleNormal="100" zoomScaleSheetLayoutView="100" workbookViewId="0">
      <selection activeCell="A135" sqref="A135"/>
    </sheetView>
  </sheetViews>
  <sheetFormatPr defaultColWidth="9.140625" defaultRowHeight="12.75" x14ac:dyDescent="0.2"/>
  <cols>
    <col min="1" max="1" width="20.85546875" style="582" customWidth="1"/>
    <col min="2" max="2" width="7.140625" style="582" customWidth="1"/>
    <col min="3" max="18" width="6.140625" style="587" customWidth="1"/>
    <col min="19" max="19" width="8.7109375" style="587" customWidth="1"/>
    <col min="20" max="16384" width="9.140625" style="97"/>
  </cols>
  <sheetData>
    <row r="1" spans="1:21" s="90" customFormat="1" ht="11.25" customHeight="1" x14ac:dyDescent="0.2">
      <c r="A1" s="143" t="s">
        <v>647</v>
      </c>
      <c r="B1" s="96"/>
      <c r="C1" s="565"/>
      <c r="D1" s="565"/>
      <c r="E1" s="565"/>
      <c r="F1" s="565"/>
      <c r="G1" s="565"/>
      <c r="H1" s="565"/>
      <c r="I1" s="565"/>
      <c r="J1" s="565"/>
      <c r="K1" s="565"/>
      <c r="L1" s="565"/>
      <c r="M1" s="565"/>
      <c r="N1" s="565"/>
      <c r="O1" s="565"/>
      <c r="P1" s="565"/>
      <c r="Q1" s="565"/>
      <c r="R1" s="565"/>
      <c r="S1" s="566"/>
    </row>
    <row r="2" spans="1:21" s="91" customFormat="1" ht="11.25" hidden="1" customHeight="1" x14ac:dyDescent="0.2">
      <c r="A2" s="143" t="s">
        <v>316</v>
      </c>
      <c r="B2" s="535"/>
      <c r="C2" s="567"/>
      <c r="D2" s="567"/>
      <c r="E2" s="567"/>
      <c r="F2" s="567"/>
      <c r="G2" s="567"/>
      <c r="H2" s="567"/>
      <c r="I2" s="567"/>
      <c r="J2" s="567"/>
      <c r="K2" s="567"/>
      <c r="L2" s="567"/>
      <c r="M2" s="567"/>
      <c r="N2" s="567"/>
      <c r="O2" s="567"/>
      <c r="P2" s="567"/>
      <c r="Q2" s="567"/>
      <c r="R2" s="567"/>
      <c r="S2" s="567"/>
    </row>
    <row r="3" spans="1:21" s="92" customFormat="1" ht="11.25" customHeight="1" x14ac:dyDescent="0.15">
      <c r="A3" s="166" t="s">
        <v>648</v>
      </c>
      <c r="B3" s="568"/>
      <c r="C3" s="569"/>
      <c r="D3" s="569"/>
      <c r="E3" s="569"/>
      <c r="F3" s="569"/>
      <c r="G3" s="569"/>
      <c r="H3" s="569"/>
      <c r="I3" s="569"/>
      <c r="J3" s="569"/>
      <c r="K3" s="569"/>
      <c r="L3" s="569"/>
      <c r="M3" s="569"/>
      <c r="N3" s="569"/>
      <c r="O3" s="569"/>
      <c r="P3" s="569"/>
      <c r="Q3" s="569"/>
      <c r="R3" s="569"/>
      <c r="S3" s="569"/>
    </row>
    <row r="4" spans="1:21" s="92" customFormat="1" ht="11.25" hidden="1" customHeight="1" x14ac:dyDescent="0.15">
      <c r="A4" s="166" t="s">
        <v>316</v>
      </c>
      <c r="B4" s="568"/>
      <c r="C4" s="569"/>
      <c r="D4" s="569"/>
      <c r="E4" s="569"/>
      <c r="F4" s="569"/>
      <c r="G4" s="569"/>
      <c r="H4" s="569"/>
      <c r="I4" s="569"/>
      <c r="J4" s="569"/>
      <c r="K4" s="569"/>
      <c r="L4" s="569"/>
      <c r="M4" s="569"/>
      <c r="N4" s="569"/>
      <c r="O4" s="569"/>
      <c r="P4" s="569"/>
      <c r="Q4" s="569"/>
      <c r="R4" s="569"/>
      <c r="S4" s="569"/>
    </row>
    <row r="5" spans="1:21" s="90" customFormat="1" ht="11.25" customHeight="1" x14ac:dyDescent="0.2">
      <c r="A5" s="570" t="s">
        <v>316</v>
      </c>
      <c r="B5" s="570"/>
      <c r="C5" s="571"/>
      <c r="D5" s="571"/>
      <c r="E5" s="571"/>
      <c r="F5" s="571"/>
      <c r="G5" s="571"/>
      <c r="H5" s="571"/>
      <c r="I5" s="571"/>
      <c r="J5" s="571"/>
      <c r="K5" s="571"/>
      <c r="L5" s="571"/>
      <c r="M5" s="571"/>
      <c r="N5" s="571"/>
      <c r="O5" s="571"/>
      <c r="P5" s="571"/>
      <c r="Q5" s="571"/>
      <c r="R5" s="571"/>
      <c r="S5" s="571"/>
    </row>
    <row r="6" spans="1:21" s="90" customFormat="1" ht="11.25" customHeight="1" x14ac:dyDescent="0.2">
      <c r="A6" s="572"/>
      <c r="B6" s="573" t="s">
        <v>102</v>
      </c>
      <c r="C6" s="574"/>
      <c r="D6" s="574"/>
      <c r="E6" s="574"/>
      <c r="F6" s="574"/>
      <c r="G6" s="574"/>
      <c r="H6" s="574"/>
      <c r="I6" s="574"/>
      <c r="J6" s="574"/>
      <c r="K6" s="574"/>
      <c r="L6" s="574"/>
      <c r="M6" s="574"/>
      <c r="N6" s="574"/>
      <c r="O6" s="574"/>
      <c r="P6" s="574"/>
      <c r="Q6" s="574"/>
      <c r="R6" s="574"/>
      <c r="S6" s="574"/>
      <c r="T6" s="158"/>
      <c r="U6" s="158"/>
    </row>
    <row r="7" spans="1:21" s="90" customFormat="1" ht="11.25" x14ac:dyDescent="0.2">
      <c r="A7" s="575"/>
      <c r="B7" s="576" t="s">
        <v>104</v>
      </c>
      <c r="C7" s="577"/>
      <c r="D7" s="577"/>
      <c r="E7" s="577"/>
      <c r="F7" s="577"/>
      <c r="G7" s="577"/>
      <c r="H7" s="577"/>
      <c r="I7" s="577"/>
      <c r="J7" s="577"/>
      <c r="K7" s="577"/>
      <c r="L7" s="577"/>
      <c r="M7" s="577"/>
      <c r="N7" s="577"/>
      <c r="O7" s="577"/>
      <c r="P7" s="577"/>
      <c r="Q7" s="577"/>
      <c r="R7" s="577"/>
      <c r="S7" s="571"/>
    </row>
    <row r="8" spans="1:21" s="90" customFormat="1" ht="11.25" x14ac:dyDescent="0.2">
      <c r="A8" s="578" t="s">
        <v>20</v>
      </c>
      <c r="B8" s="578" t="s">
        <v>152</v>
      </c>
      <c r="C8" s="565">
        <v>0</v>
      </c>
      <c r="D8" s="565" t="s">
        <v>105</v>
      </c>
      <c r="E8" s="565" t="s">
        <v>106</v>
      </c>
      <c r="F8" s="565" t="s">
        <v>107</v>
      </c>
      <c r="G8" s="565" t="s">
        <v>108</v>
      </c>
      <c r="H8" s="565" t="s">
        <v>109</v>
      </c>
      <c r="I8" s="565">
        <v>15</v>
      </c>
      <c r="J8" s="565" t="s">
        <v>110</v>
      </c>
      <c r="K8" s="565" t="s">
        <v>111</v>
      </c>
      <c r="L8" s="565" t="s">
        <v>112</v>
      </c>
      <c r="M8" s="565" t="s">
        <v>113</v>
      </c>
      <c r="N8" s="565" t="s">
        <v>114</v>
      </c>
      <c r="O8" s="565" t="s">
        <v>115</v>
      </c>
      <c r="P8" s="565" t="s">
        <v>116</v>
      </c>
      <c r="Q8" s="565" t="s">
        <v>117</v>
      </c>
      <c r="R8" s="565" t="s">
        <v>600</v>
      </c>
      <c r="S8" s="565" t="s">
        <v>118</v>
      </c>
    </row>
    <row r="9" spans="1:21" s="90" customFormat="1" ht="11.25" x14ac:dyDescent="0.2">
      <c r="A9" s="579" t="s">
        <v>94</v>
      </c>
      <c r="B9" s="579" t="s">
        <v>100</v>
      </c>
      <c r="C9" s="577"/>
      <c r="D9" s="577"/>
      <c r="E9" s="577"/>
      <c r="F9" s="577"/>
      <c r="G9" s="577"/>
      <c r="H9" s="577"/>
      <c r="I9" s="577"/>
      <c r="J9" s="577"/>
      <c r="K9" s="577"/>
      <c r="L9" s="577"/>
      <c r="M9" s="577"/>
      <c r="N9" s="577"/>
      <c r="O9" s="577"/>
      <c r="P9" s="577"/>
      <c r="Q9" s="577"/>
      <c r="R9" s="577"/>
      <c r="S9" s="577" t="s">
        <v>119</v>
      </c>
    </row>
    <row r="10" spans="1:21" s="446" customFormat="1" ht="11.25" x14ac:dyDescent="0.2">
      <c r="A10" s="535"/>
      <c r="B10" s="564"/>
      <c r="C10" s="564"/>
      <c r="D10" s="564"/>
      <c r="E10" s="564"/>
      <c r="F10" s="564"/>
      <c r="G10" s="564"/>
      <c r="H10" s="564"/>
      <c r="I10" s="564"/>
      <c r="J10" s="564"/>
      <c r="K10" s="564"/>
      <c r="L10" s="564"/>
      <c r="M10" s="564"/>
      <c r="N10" s="564"/>
      <c r="O10" s="564"/>
      <c r="P10" s="564"/>
      <c r="Q10" s="564"/>
      <c r="R10" s="564"/>
      <c r="S10" s="564"/>
    </row>
    <row r="11" spans="1:21" s="90" customFormat="1" ht="11.25" x14ac:dyDescent="0.2">
      <c r="A11" s="96" t="s">
        <v>9</v>
      </c>
      <c r="B11" s="94">
        <v>259</v>
      </c>
      <c r="C11" s="94">
        <v>1</v>
      </c>
      <c r="D11" s="94">
        <v>2</v>
      </c>
      <c r="E11" s="94"/>
      <c r="F11" s="94"/>
      <c r="G11" s="94">
        <v>3</v>
      </c>
      <c r="H11" s="94">
        <v>1</v>
      </c>
      <c r="I11" s="94">
        <v>3</v>
      </c>
      <c r="J11" s="94">
        <v>6</v>
      </c>
      <c r="K11" s="94">
        <v>12</v>
      </c>
      <c r="L11" s="94">
        <v>23</v>
      </c>
      <c r="M11" s="94">
        <v>44</v>
      </c>
      <c r="N11" s="94">
        <v>26</v>
      </c>
      <c r="O11" s="94">
        <v>30</v>
      </c>
      <c r="P11" s="94">
        <v>38</v>
      </c>
      <c r="Q11" s="94">
        <v>35</v>
      </c>
      <c r="R11" s="94">
        <v>35</v>
      </c>
      <c r="S11" s="94"/>
    </row>
    <row r="12" spans="1:21" s="90" customFormat="1" ht="11.25" x14ac:dyDescent="0.2">
      <c r="A12" s="96"/>
      <c r="B12" s="264"/>
      <c r="C12" s="264"/>
      <c r="D12" s="264"/>
      <c r="E12" s="264"/>
      <c r="F12" s="264"/>
      <c r="G12" s="264"/>
      <c r="H12" s="264"/>
      <c r="I12" s="264"/>
      <c r="J12" s="264"/>
      <c r="K12" s="264"/>
      <c r="L12" s="264"/>
      <c r="M12" s="264"/>
      <c r="N12" s="264"/>
      <c r="O12" s="264"/>
      <c r="P12" s="264"/>
      <c r="Q12" s="264"/>
      <c r="R12" s="264"/>
      <c r="S12" s="95"/>
    </row>
    <row r="13" spans="1:21" s="93" customFormat="1" ht="11.25" x14ac:dyDescent="0.2">
      <c r="A13" s="446" t="s">
        <v>167</v>
      </c>
      <c r="B13" s="95">
        <v>14</v>
      </c>
      <c r="C13" s="95" t="s">
        <v>141</v>
      </c>
      <c r="D13" s="95" t="s">
        <v>141</v>
      </c>
      <c r="E13" s="95" t="s">
        <v>141</v>
      </c>
      <c r="F13" s="95" t="s">
        <v>141</v>
      </c>
      <c r="G13" s="95" t="s">
        <v>141</v>
      </c>
      <c r="H13" s="95" t="s">
        <v>141</v>
      </c>
      <c r="I13" s="95">
        <v>1</v>
      </c>
      <c r="J13" s="95" t="s">
        <v>141</v>
      </c>
      <c r="K13" s="95">
        <v>1</v>
      </c>
      <c r="L13" s="95">
        <v>1</v>
      </c>
      <c r="M13" s="95">
        <v>1</v>
      </c>
      <c r="N13" s="95">
        <v>2</v>
      </c>
      <c r="O13" s="95">
        <v>1</v>
      </c>
      <c r="P13" s="95">
        <v>4</v>
      </c>
      <c r="Q13" s="95">
        <v>1</v>
      </c>
      <c r="R13" s="95">
        <v>2</v>
      </c>
      <c r="S13" s="95" t="s">
        <v>141</v>
      </c>
    </row>
    <row r="14" spans="1:21" s="263" customFormat="1" ht="11.25" x14ac:dyDescent="0.2">
      <c r="A14" s="263" t="s">
        <v>264</v>
      </c>
      <c r="B14" s="265">
        <v>4</v>
      </c>
      <c r="C14" s="107" t="s">
        <v>141</v>
      </c>
      <c r="D14" s="107" t="s">
        <v>141</v>
      </c>
      <c r="E14" s="107" t="s">
        <v>141</v>
      </c>
      <c r="F14" s="107" t="s">
        <v>141</v>
      </c>
      <c r="G14" s="107" t="s">
        <v>141</v>
      </c>
      <c r="H14" s="107" t="s">
        <v>141</v>
      </c>
      <c r="I14" s="107" t="s">
        <v>141</v>
      </c>
      <c r="J14" s="107" t="s">
        <v>141</v>
      </c>
      <c r="K14" s="265" t="s">
        <v>141</v>
      </c>
      <c r="L14" s="265" t="s">
        <v>141</v>
      </c>
      <c r="M14" s="265">
        <v>1</v>
      </c>
      <c r="N14" s="265" t="s">
        <v>141</v>
      </c>
      <c r="O14" s="265">
        <v>1</v>
      </c>
      <c r="P14" s="265">
        <v>1</v>
      </c>
      <c r="Q14" s="265" t="s">
        <v>141</v>
      </c>
      <c r="R14" s="265">
        <v>1</v>
      </c>
      <c r="S14" s="265" t="s">
        <v>141</v>
      </c>
    </row>
    <row r="15" spans="1:21" s="93" customFormat="1" ht="11.25" x14ac:dyDescent="0.2">
      <c r="A15" s="446" t="s">
        <v>168</v>
      </c>
      <c r="B15" s="264">
        <v>8</v>
      </c>
      <c r="C15" s="95" t="s">
        <v>141</v>
      </c>
      <c r="D15" s="95" t="s">
        <v>141</v>
      </c>
      <c r="E15" s="95" t="s">
        <v>141</v>
      </c>
      <c r="F15" s="95" t="s">
        <v>141</v>
      </c>
      <c r="G15" s="95" t="s">
        <v>141</v>
      </c>
      <c r="H15" s="95" t="s">
        <v>141</v>
      </c>
      <c r="I15" s="95" t="s">
        <v>141</v>
      </c>
      <c r="J15" s="95" t="s">
        <v>141</v>
      </c>
      <c r="K15" s="264" t="s">
        <v>141</v>
      </c>
      <c r="L15" s="264">
        <v>1</v>
      </c>
      <c r="M15" s="264">
        <v>2</v>
      </c>
      <c r="N15" s="264" t="s">
        <v>141</v>
      </c>
      <c r="O15" s="95" t="s">
        <v>141</v>
      </c>
      <c r="P15" s="264">
        <v>2</v>
      </c>
      <c r="Q15" s="264">
        <v>2</v>
      </c>
      <c r="R15" s="264">
        <v>1</v>
      </c>
      <c r="S15" s="95" t="s">
        <v>141</v>
      </c>
    </row>
    <row r="16" spans="1:21" s="93" customFormat="1" ht="11.25" x14ac:dyDescent="0.2">
      <c r="A16" s="446" t="s">
        <v>169</v>
      </c>
      <c r="B16" s="95">
        <v>7</v>
      </c>
      <c r="C16" s="95" t="s">
        <v>141</v>
      </c>
      <c r="D16" s="95" t="s">
        <v>141</v>
      </c>
      <c r="E16" s="95" t="s">
        <v>141</v>
      </c>
      <c r="F16" s="95" t="s">
        <v>141</v>
      </c>
      <c r="G16" s="95" t="s">
        <v>141</v>
      </c>
      <c r="H16" s="95">
        <v>1</v>
      </c>
      <c r="I16" s="95" t="s">
        <v>141</v>
      </c>
      <c r="J16" s="95" t="s">
        <v>141</v>
      </c>
      <c r="K16" s="95" t="s">
        <v>141</v>
      </c>
      <c r="L16" s="95">
        <v>1</v>
      </c>
      <c r="M16" s="95">
        <v>1</v>
      </c>
      <c r="N16" s="95">
        <v>1</v>
      </c>
      <c r="O16" s="95" t="s">
        <v>141</v>
      </c>
      <c r="P16" s="95">
        <v>1</v>
      </c>
      <c r="Q16" s="95">
        <v>1</v>
      </c>
      <c r="R16" s="95">
        <v>1</v>
      </c>
      <c r="S16" s="95" t="s">
        <v>141</v>
      </c>
    </row>
    <row r="17" spans="1:19" s="93" customFormat="1" ht="11.25" x14ac:dyDescent="0.2">
      <c r="A17" s="446" t="s">
        <v>170</v>
      </c>
      <c r="B17" s="95">
        <v>6</v>
      </c>
      <c r="C17" s="95" t="s">
        <v>141</v>
      </c>
      <c r="D17" s="95" t="s">
        <v>141</v>
      </c>
      <c r="E17" s="95" t="s">
        <v>141</v>
      </c>
      <c r="F17" s="95" t="s">
        <v>141</v>
      </c>
      <c r="G17" s="95" t="s">
        <v>141</v>
      </c>
      <c r="H17" s="95" t="s">
        <v>141</v>
      </c>
      <c r="I17" s="95" t="s">
        <v>141</v>
      </c>
      <c r="J17" s="95" t="s">
        <v>141</v>
      </c>
      <c r="K17" s="95" t="s">
        <v>141</v>
      </c>
      <c r="L17" s="95">
        <v>1</v>
      </c>
      <c r="M17" s="95" t="s">
        <v>141</v>
      </c>
      <c r="N17" s="95">
        <v>1</v>
      </c>
      <c r="O17" s="95">
        <v>2</v>
      </c>
      <c r="P17" s="95" t="s">
        <v>141</v>
      </c>
      <c r="Q17" s="95" t="s">
        <v>141</v>
      </c>
      <c r="R17" s="95">
        <v>2</v>
      </c>
      <c r="S17" s="95" t="s">
        <v>141</v>
      </c>
    </row>
    <row r="18" spans="1:19" s="93" customFormat="1" ht="11.25" x14ac:dyDescent="0.2">
      <c r="A18" s="446"/>
      <c r="B18" s="264"/>
      <c r="C18" s="264"/>
      <c r="D18" s="264"/>
      <c r="E18" s="264"/>
      <c r="F18" s="264"/>
      <c r="G18" s="264"/>
      <c r="H18" s="264"/>
      <c r="I18" s="264"/>
      <c r="J18" s="264"/>
      <c r="K18" s="264"/>
      <c r="L18" s="264"/>
      <c r="M18" s="264"/>
      <c r="N18" s="264"/>
      <c r="O18" s="264"/>
      <c r="P18" s="264"/>
      <c r="Q18" s="264"/>
      <c r="R18" s="264"/>
      <c r="S18" s="95"/>
    </row>
    <row r="19" spans="1:19" s="93" customFormat="1" ht="11.25" x14ac:dyDescent="0.2">
      <c r="A19" s="446" t="s">
        <v>171</v>
      </c>
      <c r="B19" s="95">
        <v>13</v>
      </c>
      <c r="C19" s="95" t="s">
        <v>141</v>
      </c>
      <c r="D19" s="95" t="s">
        <v>141</v>
      </c>
      <c r="E19" s="95" t="s">
        <v>141</v>
      </c>
      <c r="F19" s="95" t="s">
        <v>141</v>
      </c>
      <c r="G19" s="95" t="s">
        <v>141</v>
      </c>
      <c r="H19" s="95" t="s">
        <v>141</v>
      </c>
      <c r="I19" s="95" t="s">
        <v>141</v>
      </c>
      <c r="J19" s="95" t="s">
        <v>141</v>
      </c>
      <c r="K19" s="95">
        <v>1</v>
      </c>
      <c r="L19" s="95">
        <v>3</v>
      </c>
      <c r="M19" s="95">
        <v>1</v>
      </c>
      <c r="N19" s="95">
        <v>1</v>
      </c>
      <c r="O19" s="95">
        <v>3</v>
      </c>
      <c r="P19" s="95">
        <v>1</v>
      </c>
      <c r="Q19" s="95">
        <v>2</v>
      </c>
      <c r="R19" s="95">
        <v>1</v>
      </c>
      <c r="S19" s="95" t="s">
        <v>141</v>
      </c>
    </row>
    <row r="20" spans="1:19" s="93" customFormat="1" ht="11.25" x14ac:dyDescent="0.2">
      <c r="A20" s="446" t="s">
        <v>172</v>
      </c>
      <c r="B20" s="95">
        <v>9</v>
      </c>
      <c r="C20" s="95" t="s">
        <v>141</v>
      </c>
      <c r="D20" s="95" t="s">
        <v>141</v>
      </c>
      <c r="E20" s="95" t="s">
        <v>141</v>
      </c>
      <c r="F20" s="95" t="s">
        <v>141</v>
      </c>
      <c r="G20" s="95" t="s">
        <v>141</v>
      </c>
      <c r="H20" s="95" t="s">
        <v>141</v>
      </c>
      <c r="I20" s="95" t="s">
        <v>141</v>
      </c>
      <c r="J20" s="95" t="s">
        <v>141</v>
      </c>
      <c r="K20" s="107" t="s">
        <v>141</v>
      </c>
      <c r="L20" s="95">
        <v>1</v>
      </c>
      <c r="M20" s="95">
        <v>1</v>
      </c>
      <c r="N20" s="95" t="s">
        <v>141</v>
      </c>
      <c r="O20" s="95">
        <v>1</v>
      </c>
      <c r="P20" s="95">
        <v>4</v>
      </c>
      <c r="Q20" s="95" t="s">
        <v>141</v>
      </c>
      <c r="R20" s="95">
        <v>2</v>
      </c>
      <c r="S20" s="95" t="s">
        <v>141</v>
      </c>
    </row>
    <row r="21" spans="1:19" s="93" customFormat="1" ht="11.25" x14ac:dyDescent="0.2">
      <c r="A21" s="446" t="s">
        <v>173</v>
      </c>
      <c r="B21" s="264">
        <v>8</v>
      </c>
      <c r="C21" s="264" t="s">
        <v>141</v>
      </c>
      <c r="D21" s="264" t="s">
        <v>141</v>
      </c>
      <c r="E21" s="264" t="s">
        <v>141</v>
      </c>
      <c r="F21" s="264" t="s">
        <v>141</v>
      </c>
      <c r="G21" s="264" t="s">
        <v>141</v>
      </c>
      <c r="H21" s="264" t="s">
        <v>141</v>
      </c>
      <c r="I21" s="264" t="s">
        <v>141</v>
      </c>
      <c r="J21" s="264" t="s">
        <v>141</v>
      </c>
      <c r="K21" s="265" t="s">
        <v>141</v>
      </c>
      <c r="L21" s="264" t="s">
        <v>141</v>
      </c>
      <c r="M21" s="264" t="s">
        <v>141</v>
      </c>
      <c r="N21" s="264" t="s">
        <v>141</v>
      </c>
      <c r="O21" s="264">
        <v>2</v>
      </c>
      <c r="P21" s="264">
        <v>3</v>
      </c>
      <c r="Q21" s="264">
        <v>2</v>
      </c>
      <c r="R21" s="264">
        <v>1</v>
      </c>
      <c r="S21" s="95" t="s">
        <v>141</v>
      </c>
    </row>
    <row r="22" spans="1:19" s="93" customFormat="1" ht="11.25" x14ac:dyDescent="0.2">
      <c r="A22" s="446" t="s">
        <v>174</v>
      </c>
      <c r="B22" s="95">
        <v>2</v>
      </c>
      <c r="C22" s="95" t="s">
        <v>141</v>
      </c>
      <c r="D22" s="95" t="s">
        <v>141</v>
      </c>
      <c r="E22" s="95" t="s">
        <v>141</v>
      </c>
      <c r="F22" s="95" t="s">
        <v>141</v>
      </c>
      <c r="G22" s="95" t="s">
        <v>141</v>
      </c>
      <c r="H22" s="95" t="s">
        <v>141</v>
      </c>
      <c r="I22" s="95" t="s">
        <v>141</v>
      </c>
      <c r="J22" s="95" t="s">
        <v>141</v>
      </c>
      <c r="K22" s="95" t="s">
        <v>141</v>
      </c>
      <c r="L22" s="95" t="s">
        <v>141</v>
      </c>
      <c r="M22" s="95">
        <v>1</v>
      </c>
      <c r="N22" s="95" t="s">
        <v>141</v>
      </c>
      <c r="O22" s="95" t="s">
        <v>141</v>
      </c>
      <c r="P22" s="95">
        <v>1</v>
      </c>
      <c r="Q22" s="95" t="s">
        <v>141</v>
      </c>
      <c r="R22" s="95" t="s">
        <v>141</v>
      </c>
      <c r="S22" s="95" t="s">
        <v>141</v>
      </c>
    </row>
    <row r="23" spans="1:19" s="93" customFormat="1" ht="11.25" x14ac:dyDescent="0.2">
      <c r="A23" s="446" t="s">
        <v>175</v>
      </c>
      <c r="B23" s="264">
        <v>4</v>
      </c>
      <c r="C23" s="95" t="s">
        <v>141</v>
      </c>
      <c r="D23" s="95" t="s">
        <v>141</v>
      </c>
      <c r="E23" s="95" t="s">
        <v>141</v>
      </c>
      <c r="F23" s="95" t="s">
        <v>141</v>
      </c>
      <c r="G23" s="95" t="s">
        <v>141</v>
      </c>
      <c r="H23" s="95" t="s">
        <v>141</v>
      </c>
      <c r="I23" s="95" t="s">
        <v>141</v>
      </c>
      <c r="J23" s="95" t="s">
        <v>141</v>
      </c>
      <c r="K23" s="95" t="s">
        <v>141</v>
      </c>
      <c r="L23" s="264" t="s">
        <v>141</v>
      </c>
      <c r="M23" s="264">
        <v>1</v>
      </c>
      <c r="N23" s="264">
        <v>1</v>
      </c>
      <c r="O23" s="264" t="s">
        <v>141</v>
      </c>
      <c r="P23" s="264">
        <v>1</v>
      </c>
      <c r="Q23" s="95" t="s">
        <v>141</v>
      </c>
      <c r="R23" s="264">
        <v>1</v>
      </c>
      <c r="S23" s="95" t="s">
        <v>141</v>
      </c>
    </row>
    <row r="24" spans="1:19" s="93" customFormat="1" ht="11.25" x14ac:dyDescent="0.2">
      <c r="A24" s="446"/>
      <c r="B24" s="264"/>
      <c r="C24" s="264"/>
      <c r="D24" s="264"/>
      <c r="E24" s="264"/>
      <c r="F24" s="264"/>
      <c r="G24" s="264"/>
      <c r="H24" s="264"/>
      <c r="I24" s="264"/>
      <c r="J24" s="264"/>
      <c r="K24" s="264"/>
      <c r="L24" s="264"/>
      <c r="M24" s="264"/>
      <c r="N24" s="264"/>
      <c r="O24" s="264"/>
      <c r="P24" s="264"/>
      <c r="Q24" s="264"/>
      <c r="R24" s="264"/>
      <c r="S24" s="95"/>
    </row>
    <row r="25" spans="1:19" s="93" customFormat="1" ht="11.25" x14ac:dyDescent="0.2">
      <c r="A25" s="446" t="s">
        <v>176</v>
      </c>
      <c r="B25" s="95">
        <v>35</v>
      </c>
      <c r="C25" s="95" t="s">
        <v>141</v>
      </c>
      <c r="D25" s="95" t="s">
        <v>141</v>
      </c>
      <c r="E25" s="95" t="s">
        <v>141</v>
      </c>
      <c r="F25" s="95" t="s">
        <v>141</v>
      </c>
      <c r="G25" s="95">
        <v>1</v>
      </c>
      <c r="H25" s="95" t="s">
        <v>141</v>
      </c>
      <c r="I25" s="95">
        <v>1</v>
      </c>
      <c r="J25" s="95" t="s">
        <v>141</v>
      </c>
      <c r="K25" s="95">
        <v>3</v>
      </c>
      <c r="L25" s="95">
        <v>1</v>
      </c>
      <c r="M25" s="95">
        <v>3</v>
      </c>
      <c r="N25" s="95">
        <v>3</v>
      </c>
      <c r="O25" s="95">
        <v>4</v>
      </c>
      <c r="P25" s="95">
        <v>8</v>
      </c>
      <c r="Q25" s="95">
        <v>4</v>
      </c>
      <c r="R25" s="95">
        <v>7</v>
      </c>
      <c r="S25" s="95" t="s">
        <v>141</v>
      </c>
    </row>
    <row r="26" spans="1:19" s="263" customFormat="1" ht="11.25" x14ac:dyDescent="0.2">
      <c r="A26" s="263" t="s">
        <v>235</v>
      </c>
      <c r="B26" s="107">
        <v>6</v>
      </c>
      <c r="C26" s="107" t="s">
        <v>141</v>
      </c>
      <c r="D26" s="107" t="s">
        <v>141</v>
      </c>
      <c r="E26" s="107" t="s">
        <v>141</v>
      </c>
      <c r="F26" s="107" t="s">
        <v>141</v>
      </c>
      <c r="G26" s="107" t="s">
        <v>141</v>
      </c>
      <c r="H26" s="107" t="s">
        <v>141</v>
      </c>
      <c r="I26" s="107">
        <v>1</v>
      </c>
      <c r="J26" s="107" t="s">
        <v>141</v>
      </c>
      <c r="K26" s="107" t="s">
        <v>141</v>
      </c>
      <c r="L26" s="107" t="s">
        <v>141</v>
      </c>
      <c r="M26" s="107" t="s">
        <v>141</v>
      </c>
      <c r="N26" s="107" t="s">
        <v>141</v>
      </c>
      <c r="O26" s="107">
        <v>1</v>
      </c>
      <c r="P26" s="107">
        <v>3</v>
      </c>
      <c r="Q26" s="107">
        <v>1</v>
      </c>
      <c r="R26" s="107" t="s">
        <v>141</v>
      </c>
      <c r="S26" s="107" t="s">
        <v>141</v>
      </c>
    </row>
    <row r="27" spans="1:19" s="93" customFormat="1" ht="11.25" x14ac:dyDescent="0.2">
      <c r="A27" s="446" t="s">
        <v>177</v>
      </c>
      <c r="B27" s="95">
        <v>11</v>
      </c>
      <c r="C27" s="95" t="s">
        <v>141</v>
      </c>
      <c r="D27" s="95" t="s">
        <v>141</v>
      </c>
      <c r="E27" s="95" t="s">
        <v>141</v>
      </c>
      <c r="F27" s="95" t="s">
        <v>141</v>
      </c>
      <c r="G27" s="95">
        <v>1</v>
      </c>
      <c r="H27" s="95" t="s">
        <v>141</v>
      </c>
      <c r="I27" s="95" t="s">
        <v>141</v>
      </c>
      <c r="J27" s="95" t="s">
        <v>141</v>
      </c>
      <c r="K27" s="95" t="s">
        <v>141</v>
      </c>
      <c r="L27" s="95">
        <v>1</v>
      </c>
      <c r="M27" s="95">
        <v>1</v>
      </c>
      <c r="N27" s="95">
        <v>2</v>
      </c>
      <c r="O27" s="95">
        <v>1</v>
      </c>
      <c r="P27" s="95">
        <v>1</v>
      </c>
      <c r="Q27" s="95" t="s">
        <v>141</v>
      </c>
      <c r="R27" s="95">
        <v>4</v>
      </c>
      <c r="S27" s="95" t="s">
        <v>141</v>
      </c>
    </row>
    <row r="28" spans="1:19" s="93" customFormat="1" ht="11.25" x14ac:dyDescent="0.2">
      <c r="A28" s="446" t="s">
        <v>178</v>
      </c>
      <c r="B28" s="95">
        <v>41</v>
      </c>
      <c r="C28" s="95" t="s">
        <v>141</v>
      </c>
      <c r="D28" s="95" t="s">
        <v>141</v>
      </c>
      <c r="E28" s="95" t="s">
        <v>141</v>
      </c>
      <c r="F28" s="95" t="s">
        <v>141</v>
      </c>
      <c r="G28" s="95" t="s">
        <v>141</v>
      </c>
      <c r="H28" s="95" t="s">
        <v>141</v>
      </c>
      <c r="I28" s="95">
        <v>1</v>
      </c>
      <c r="J28" s="95" t="s">
        <v>141</v>
      </c>
      <c r="K28" s="95">
        <v>1</v>
      </c>
      <c r="L28" s="95">
        <v>4</v>
      </c>
      <c r="M28" s="95">
        <v>11</v>
      </c>
      <c r="N28" s="95">
        <v>5</v>
      </c>
      <c r="O28" s="95">
        <v>4</v>
      </c>
      <c r="P28" s="95">
        <v>4</v>
      </c>
      <c r="Q28" s="95">
        <v>6</v>
      </c>
      <c r="R28" s="95">
        <v>5</v>
      </c>
      <c r="S28" s="95" t="s">
        <v>141</v>
      </c>
    </row>
    <row r="29" spans="1:19" s="263" customFormat="1" ht="11.25" x14ac:dyDescent="0.2">
      <c r="A29" s="263" t="s">
        <v>236</v>
      </c>
      <c r="B29" s="107">
        <v>6</v>
      </c>
      <c r="C29" s="107" t="s">
        <v>141</v>
      </c>
      <c r="D29" s="107" t="s">
        <v>141</v>
      </c>
      <c r="E29" s="107" t="s">
        <v>141</v>
      </c>
      <c r="F29" s="107" t="s">
        <v>141</v>
      </c>
      <c r="G29" s="107" t="s">
        <v>141</v>
      </c>
      <c r="H29" s="107" t="s">
        <v>141</v>
      </c>
      <c r="I29" s="107" t="s">
        <v>141</v>
      </c>
      <c r="J29" s="107" t="s">
        <v>141</v>
      </c>
      <c r="K29" s="107">
        <v>1</v>
      </c>
      <c r="L29" s="107">
        <v>1</v>
      </c>
      <c r="M29" s="107">
        <v>2</v>
      </c>
      <c r="N29" s="107">
        <v>1</v>
      </c>
      <c r="O29" s="107" t="s">
        <v>141</v>
      </c>
      <c r="P29" s="107" t="s">
        <v>141</v>
      </c>
      <c r="Q29" s="107" t="s">
        <v>141</v>
      </c>
      <c r="R29" s="107">
        <v>1</v>
      </c>
      <c r="S29" s="107" t="s">
        <v>141</v>
      </c>
    </row>
    <row r="30" spans="1:19" s="93" customFormat="1" ht="11.25" x14ac:dyDescent="0.2">
      <c r="A30" s="446"/>
      <c r="B30" s="264"/>
      <c r="C30" s="264"/>
      <c r="D30" s="264"/>
      <c r="E30" s="264"/>
      <c r="F30" s="264"/>
      <c r="G30" s="264"/>
      <c r="H30" s="264"/>
      <c r="I30" s="264"/>
      <c r="J30" s="264"/>
      <c r="K30" s="264"/>
      <c r="L30" s="264"/>
      <c r="M30" s="264"/>
      <c r="N30" s="264"/>
      <c r="O30" s="264"/>
      <c r="P30" s="264"/>
      <c r="Q30" s="264"/>
      <c r="R30" s="264"/>
      <c r="S30" s="95"/>
    </row>
    <row r="31" spans="1:19" s="93" customFormat="1" ht="11.25" x14ac:dyDescent="0.2">
      <c r="A31" s="446" t="s">
        <v>179</v>
      </c>
      <c r="B31" s="264">
        <v>9</v>
      </c>
      <c r="C31" s="264" t="s">
        <v>141</v>
      </c>
      <c r="D31" s="264" t="s">
        <v>141</v>
      </c>
      <c r="E31" s="264" t="s">
        <v>141</v>
      </c>
      <c r="F31" s="264" t="s">
        <v>141</v>
      </c>
      <c r="G31" s="264" t="s">
        <v>141</v>
      </c>
      <c r="H31" s="264" t="s">
        <v>141</v>
      </c>
      <c r="I31" s="264" t="s">
        <v>141</v>
      </c>
      <c r="J31" s="264">
        <v>1</v>
      </c>
      <c r="K31" s="264">
        <v>1</v>
      </c>
      <c r="L31" s="264" t="s">
        <v>141</v>
      </c>
      <c r="M31" s="264">
        <v>1</v>
      </c>
      <c r="N31" s="264">
        <v>1</v>
      </c>
      <c r="O31" s="264" t="s">
        <v>141</v>
      </c>
      <c r="P31" s="264">
        <v>2</v>
      </c>
      <c r="Q31" s="264">
        <v>1</v>
      </c>
      <c r="R31" s="264">
        <v>2</v>
      </c>
      <c r="S31" s="95" t="s">
        <v>141</v>
      </c>
    </row>
    <row r="32" spans="1:19" s="93" customFormat="1" ht="11.25" x14ac:dyDescent="0.2">
      <c r="A32" s="446" t="s">
        <v>180</v>
      </c>
      <c r="B32" s="95">
        <v>12</v>
      </c>
      <c r="C32" s="95" t="s">
        <v>141</v>
      </c>
      <c r="D32" s="95" t="s">
        <v>141</v>
      </c>
      <c r="E32" s="95" t="s">
        <v>141</v>
      </c>
      <c r="F32" s="95" t="s">
        <v>141</v>
      </c>
      <c r="G32" s="95" t="s">
        <v>141</v>
      </c>
      <c r="H32" s="95" t="s">
        <v>141</v>
      </c>
      <c r="I32" s="95" t="s">
        <v>141</v>
      </c>
      <c r="J32" s="95" t="s">
        <v>141</v>
      </c>
      <c r="K32" s="95">
        <v>1</v>
      </c>
      <c r="L32" s="95" t="s">
        <v>141</v>
      </c>
      <c r="M32" s="95">
        <v>5</v>
      </c>
      <c r="N32" s="95">
        <v>4</v>
      </c>
      <c r="O32" s="95" t="s">
        <v>141</v>
      </c>
      <c r="P32" s="95" t="s">
        <v>141</v>
      </c>
      <c r="Q32" s="95">
        <v>2</v>
      </c>
      <c r="R32" s="95" t="s">
        <v>141</v>
      </c>
      <c r="S32" s="95" t="s">
        <v>141</v>
      </c>
    </row>
    <row r="33" spans="1:19" s="93" customFormat="1" ht="11.25" x14ac:dyDescent="0.2">
      <c r="A33" s="446" t="s">
        <v>181</v>
      </c>
      <c r="B33" s="95">
        <v>11</v>
      </c>
      <c r="C33" s="95" t="s">
        <v>141</v>
      </c>
      <c r="D33" s="95" t="s">
        <v>141</v>
      </c>
      <c r="E33" s="95" t="s">
        <v>141</v>
      </c>
      <c r="F33" s="95" t="s">
        <v>141</v>
      </c>
      <c r="G33" s="95" t="s">
        <v>141</v>
      </c>
      <c r="H33" s="95" t="s">
        <v>141</v>
      </c>
      <c r="I33" s="95" t="s">
        <v>141</v>
      </c>
      <c r="J33" s="95" t="s">
        <v>141</v>
      </c>
      <c r="K33" s="95">
        <v>1</v>
      </c>
      <c r="L33" s="95">
        <v>1</v>
      </c>
      <c r="M33" s="95">
        <v>5</v>
      </c>
      <c r="N33" s="95">
        <v>1</v>
      </c>
      <c r="O33" s="95" t="s">
        <v>141</v>
      </c>
      <c r="P33" s="95">
        <v>3</v>
      </c>
      <c r="Q33" s="95" t="s">
        <v>141</v>
      </c>
      <c r="R33" s="95" t="s">
        <v>141</v>
      </c>
      <c r="S33" s="95" t="s">
        <v>141</v>
      </c>
    </row>
    <row r="34" spans="1:19" s="93" customFormat="1" ht="11.25" x14ac:dyDescent="0.2">
      <c r="A34" s="446" t="s">
        <v>182</v>
      </c>
      <c r="B34" s="264">
        <v>15</v>
      </c>
      <c r="C34" s="95" t="s">
        <v>141</v>
      </c>
      <c r="D34" s="95" t="s">
        <v>141</v>
      </c>
      <c r="E34" s="95" t="s">
        <v>141</v>
      </c>
      <c r="F34" s="95" t="s">
        <v>141</v>
      </c>
      <c r="G34" s="95">
        <v>1</v>
      </c>
      <c r="H34" s="95" t="s">
        <v>141</v>
      </c>
      <c r="I34" s="95" t="s">
        <v>141</v>
      </c>
      <c r="J34" s="95" t="s">
        <v>141</v>
      </c>
      <c r="K34" s="95" t="s">
        <v>141</v>
      </c>
      <c r="L34" s="95">
        <v>2</v>
      </c>
      <c r="M34" s="95">
        <v>2</v>
      </c>
      <c r="N34" s="95">
        <v>1</v>
      </c>
      <c r="O34" s="95">
        <v>6</v>
      </c>
      <c r="P34" s="95">
        <v>1</v>
      </c>
      <c r="Q34" s="95">
        <v>1</v>
      </c>
      <c r="R34" s="264">
        <v>1</v>
      </c>
      <c r="S34" s="95" t="s">
        <v>141</v>
      </c>
    </row>
    <row r="35" spans="1:19" s="93" customFormat="1" ht="11.25" x14ac:dyDescent="0.2">
      <c r="A35" s="446" t="s">
        <v>183</v>
      </c>
      <c r="B35" s="95">
        <v>19</v>
      </c>
      <c r="C35" s="95">
        <v>1</v>
      </c>
      <c r="D35" s="95">
        <v>1</v>
      </c>
      <c r="E35" s="95" t="s">
        <v>141</v>
      </c>
      <c r="F35" s="95" t="s">
        <v>141</v>
      </c>
      <c r="G35" s="95" t="s">
        <v>141</v>
      </c>
      <c r="H35" s="95" t="s">
        <v>141</v>
      </c>
      <c r="I35" s="95" t="s">
        <v>141</v>
      </c>
      <c r="J35" s="95">
        <v>2</v>
      </c>
      <c r="K35" s="95">
        <v>1</v>
      </c>
      <c r="L35" s="95">
        <v>2</v>
      </c>
      <c r="M35" s="95">
        <v>1</v>
      </c>
      <c r="N35" s="95">
        <v>2</v>
      </c>
      <c r="O35" s="95">
        <v>2</v>
      </c>
      <c r="P35" s="95" t="s">
        <v>141</v>
      </c>
      <c r="Q35" s="95">
        <v>6</v>
      </c>
      <c r="R35" s="95">
        <v>1</v>
      </c>
      <c r="S35" s="95" t="s">
        <v>141</v>
      </c>
    </row>
    <row r="36" spans="1:19" s="93" customFormat="1" ht="11.25" x14ac:dyDescent="0.2">
      <c r="A36" s="446"/>
      <c r="B36" s="264"/>
      <c r="C36" s="264"/>
      <c r="D36" s="264"/>
      <c r="E36" s="264"/>
      <c r="F36" s="264"/>
      <c r="G36" s="264"/>
      <c r="H36" s="264"/>
      <c r="I36" s="264"/>
      <c r="J36" s="264"/>
      <c r="K36" s="264"/>
      <c r="L36" s="264"/>
      <c r="M36" s="264"/>
      <c r="N36" s="264"/>
      <c r="O36" s="264"/>
      <c r="P36" s="264"/>
      <c r="Q36" s="264"/>
      <c r="R36" s="264"/>
      <c r="S36" s="95"/>
    </row>
    <row r="37" spans="1:19" s="93" customFormat="1" ht="11.25" x14ac:dyDescent="0.2">
      <c r="A37" s="446" t="s">
        <v>184</v>
      </c>
      <c r="B37" s="95">
        <v>6</v>
      </c>
      <c r="C37" s="95" t="s">
        <v>141</v>
      </c>
      <c r="D37" s="95" t="s">
        <v>141</v>
      </c>
      <c r="E37" s="95" t="s">
        <v>141</v>
      </c>
      <c r="F37" s="95" t="s">
        <v>141</v>
      </c>
      <c r="G37" s="95" t="s">
        <v>141</v>
      </c>
      <c r="H37" s="95" t="s">
        <v>141</v>
      </c>
      <c r="I37" s="95" t="s">
        <v>141</v>
      </c>
      <c r="J37" s="95" t="s">
        <v>141</v>
      </c>
      <c r="K37" s="95" t="s">
        <v>141</v>
      </c>
      <c r="L37" s="95">
        <v>1</v>
      </c>
      <c r="M37" s="95">
        <v>1</v>
      </c>
      <c r="N37" s="95" t="s">
        <v>141</v>
      </c>
      <c r="O37" s="95">
        <v>2</v>
      </c>
      <c r="P37" s="95">
        <v>1</v>
      </c>
      <c r="Q37" s="95" t="s">
        <v>141</v>
      </c>
      <c r="R37" s="95">
        <v>1</v>
      </c>
      <c r="S37" s="95" t="s">
        <v>141</v>
      </c>
    </row>
    <row r="38" spans="1:19" s="93" customFormat="1" ht="11.25" x14ac:dyDescent="0.2">
      <c r="A38" s="446" t="s">
        <v>185</v>
      </c>
      <c r="B38" s="264">
        <v>3</v>
      </c>
      <c r="C38" s="264" t="s">
        <v>141</v>
      </c>
      <c r="D38" s="95">
        <v>1</v>
      </c>
      <c r="E38" s="95" t="s">
        <v>141</v>
      </c>
      <c r="F38" s="264" t="s">
        <v>141</v>
      </c>
      <c r="G38" s="95" t="s">
        <v>141</v>
      </c>
      <c r="H38" s="95" t="s">
        <v>141</v>
      </c>
      <c r="I38" s="95" t="s">
        <v>141</v>
      </c>
      <c r="J38" s="264" t="s">
        <v>141</v>
      </c>
      <c r="K38" s="264" t="s">
        <v>141</v>
      </c>
      <c r="L38" s="264">
        <v>1</v>
      </c>
      <c r="M38" s="264" t="s">
        <v>141</v>
      </c>
      <c r="N38" s="264" t="s">
        <v>141</v>
      </c>
      <c r="O38" s="264" t="s">
        <v>141</v>
      </c>
      <c r="P38" s="264" t="s">
        <v>141</v>
      </c>
      <c r="Q38" s="264" t="s">
        <v>141</v>
      </c>
      <c r="R38" s="264">
        <v>1</v>
      </c>
      <c r="S38" s="95" t="s">
        <v>141</v>
      </c>
    </row>
    <row r="39" spans="1:19" s="93" customFormat="1" ht="11.25" x14ac:dyDescent="0.2">
      <c r="A39" s="446" t="s">
        <v>186</v>
      </c>
      <c r="B39" s="264">
        <v>12</v>
      </c>
      <c r="C39" s="95" t="s">
        <v>141</v>
      </c>
      <c r="D39" s="95" t="s">
        <v>141</v>
      </c>
      <c r="E39" s="95" t="s">
        <v>141</v>
      </c>
      <c r="F39" s="95" t="s">
        <v>141</v>
      </c>
      <c r="G39" s="95" t="s">
        <v>141</v>
      </c>
      <c r="H39" s="95" t="s">
        <v>141</v>
      </c>
      <c r="I39" s="95" t="s">
        <v>141</v>
      </c>
      <c r="J39" s="95">
        <v>2</v>
      </c>
      <c r="K39" s="95">
        <v>1</v>
      </c>
      <c r="L39" s="264" t="s">
        <v>141</v>
      </c>
      <c r="M39" s="264">
        <v>5</v>
      </c>
      <c r="N39" s="95" t="s">
        <v>141</v>
      </c>
      <c r="O39" s="95" t="s">
        <v>141</v>
      </c>
      <c r="P39" s="264" t="s">
        <v>141</v>
      </c>
      <c r="Q39" s="95">
        <v>3</v>
      </c>
      <c r="R39" s="264">
        <v>1</v>
      </c>
      <c r="S39" s="264" t="s">
        <v>141</v>
      </c>
    </row>
    <row r="40" spans="1:19" s="93" customFormat="1" ht="11.25" x14ac:dyDescent="0.2">
      <c r="A40" s="532" t="s">
        <v>187</v>
      </c>
      <c r="B40" s="266">
        <v>14</v>
      </c>
      <c r="C40" s="266" t="s">
        <v>141</v>
      </c>
      <c r="D40" s="266" t="s">
        <v>141</v>
      </c>
      <c r="E40" s="266" t="s">
        <v>141</v>
      </c>
      <c r="F40" s="266" t="s">
        <v>141</v>
      </c>
      <c r="G40" s="266" t="s">
        <v>141</v>
      </c>
      <c r="H40" s="266" t="s">
        <v>141</v>
      </c>
      <c r="I40" s="266" t="s">
        <v>141</v>
      </c>
      <c r="J40" s="266">
        <v>1</v>
      </c>
      <c r="K40" s="266">
        <v>1</v>
      </c>
      <c r="L40" s="266">
        <v>2</v>
      </c>
      <c r="M40" s="266">
        <v>1</v>
      </c>
      <c r="N40" s="266">
        <v>1</v>
      </c>
      <c r="O40" s="266">
        <v>2</v>
      </c>
      <c r="P40" s="266">
        <v>1</v>
      </c>
      <c r="Q40" s="266">
        <v>4</v>
      </c>
      <c r="R40" s="266">
        <v>1</v>
      </c>
      <c r="S40" s="167" t="s">
        <v>141</v>
      </c>
    </row>
    <row r="41" spans="1:19" s="446" customFormat="1" ht="11.25" x14ac:dyDescent="0.2">
      <c r="A41" s="533"/>
      <c r="B41" s="564"/>
      <c r="C41" s="564"/>
      <c r="D41" s="564"/>
      <c r="E41" s="564"/>
      <c r="F41" s="564"/>
      <c r="G41" s="564"/>
      <c r="H41" s="564"/>
      <c r="I41" s="564"/>
      <c r="J41" s="564"/>
      <c r="K41" s="564"/>
      <c r="L41" s="564"/>
      <c r="M41" s="564"/>
      <c r="N41" s="564"/>
      <c r="O41" s="564"/>
      <c r="P41" s="564"/>
      <c r="Q41" s="564"/>
      <c r="R41" s="564"/>
      <c r="S41" s="564"/>
    </row>
    <row r="42" spans="1:19" s="90" customFormat="1" ht="11.25" x14ac:dyDescent="0.2">
      <c r="A42" s="96" t="s">
        <v>165</v>
      </c>
      <c r="B42" s="267">
        <v>2445</v>
      </c>
      <c r="C42" s="94">
        <v>2</v>
      </c>
      <c r="D42" s="94">
        <v>8</v>
      </c>
      <c r="E42" s="94">
        <v>20</v>
      </c>
      <c r="F42" s="94">
        <v>14</v>
      </c>
      <c r="G42" s="94">
        <v>23</v>
      </c>
      <c r="H42" s="94">
        <v>37</v>
      </c>
      <c r="I42" s="94">
        <v>52</v>
      </c>
      <c r="J42" s="94">
        <v>102</v>
      </c>
      <c r="K42" s="267">
        <v>120</v>
      </c>
      <c r="L42" s="267">
        <v>344</v>
      </c>
      <c r="M42" s="267">
        <v>433</v>
      </c>
      <c r="N42" s="267">
        <v>366</v>
      </c>
      <c r="O42" s="94">
        <v>328</v>
      </c>
      <c r="P42" s="267">
        <v>257</v>
      </c>
      <c r="Q42" s="267">
        <v>184</v>
      </c>
      <c r="R42" s="267">
        <v>134</v>
      </c>
      <c r="S42" s="94">
        <v>21</v>
      </c>
    </row>
    <row r="43" spans="1:19" s="531" customFormat="1" ht="11.25" x14ac:dyDescent="0.2">
      <c r="A43" s="530"/>
      <c r="B43" s="580"/>
      <c r="C43" s="538"/>
      <c r="D43" s="538"/>
      <c r="E43" s="538"/>
      <c r="F43" s="538"/>
      <c r="G43" s="538"/>
      <c r="H43" s="538"/>
      <c r="I43" s="538"/>
      <c r="J43" s="538"/>
      <c r="K43" s="580"/>
      <c r="L43" s="580"/>
      <c r="M43" s="580"/>
      <c r="N43" s="580"/>
      <c r="O43" s="538"/>
      <c r="P43" s="580"/>
      <c r="Q43" s="580"/>
      <c r="R43" s="580"/>
      <c r="S43" s="538"/>
    </row>
    <row r="44" spans="1:19" s="93" customFormat="1" ht="11.25" x14ac:dyDescent="0.2">
      <c r="A44" s="446" t="s">
        <v>167</v>
      </c>
      <c r="B44" s="264">
        <v>460</v>
      </c>
      <c r="C44" s="95" t="s">
        <v>141</v>
      </c>
      <c r="D44" s="95">
        <v>1</v>
      </c>
      <c r="E44" s="95">
        <v>3</v>
      </c>
      <c r="F44" s="95">
        <v>4</v>
      </c>
      <c r="G44" s="95">
        <v>3</v>
      </c>
      <c r="H44" s="95">
        <v>4</v>
      </c>
      <c r="I44" s="95">
        <v>15</v>
      </c>
      <c r="J44" s="95">
        <v>12</v>
      </c>
      <c r="K44" s="264">
        <v>17</v>
      </c>
      <c r="L44" s="264">
        <v>54</v>
      </c>
      <c r="M44" s="264">
        <v>95</v>
      </c>
      <c r="N44" s="264">
        <v>82</v>
      </c>
      <c r="O44" s="95">
        <v>72</v>
      </c>
      <c r="P44" s="264">
        <v>47</v>
      </c>
      <c r="Q44" s="264">
        <v>25</v>
      </c>
      <c r="R44" s="264">
        <v>19</v>
      </c>
      <c r="S44" s="95">
        <v>7</v>
      </c>
    </row>
    <row r="45" spans="1:19" s="263" customFormat="1" ht="11.25" x14ac:dyDescent="0.2">
      <c r="A45" s="263" t="s">
        <v>264</v>
      </c>
      <c r="B45" s="265">
        <v>170</v>
      </c>
      <c r="C45" s="107" t="s">
        <v>141</v>
      </c>
      <c r="D45" s="107" t="s">
        <v>141</v>
      </c>
      <c r="E45" s="107">
        <v>1</v>
      </c>
      <c r="F45" s="107">
        <v>2</v>
      </c>
      <c r="G45" s="107">
        <v>1</v>
      </c>
      <c r="H45" s="107">
        <v>2</v>
      </c>
      <c r="I45" s="107">
        <v>5</v>
      </c>
      <c r="J45" s="107">
        <v>2</v>
      </c>
      <c r="K45" s="265">
        <v>5</v>
      </c>
      <c r="L45" s="265">
        <v>19</v>
      </c>
      <c r="M45" s="265">
        <v>33</v>
      </c>
      <c r="N45" s="265">
        <v>35</v>
      </c>
      <c r="O45" s="107">
        <v>28</v>
      </c>
      <c r="P45" s="265">
        <v>17</v>
      </c>
      <c r="Q45" s="265">
        <v>10</v>
      </c>
      <c r="R45" s="265">
        <v>9</v>
      </c>
      <c r="S45" s="107">
        <v>1</v>
      </c>
    </row>
    <row r="46" spans="1:19" s="93" customFormat="1" ht="11.25" x14ac:dyDescent="0.2">
      <c r="A46" s="446" t="s">
        <v>168</v>
      </c>
      <c r="B46" s="95">
        <v>121</v>
      </c>
      <c r="C46" s="95" t="s">
        <v>141</v>
      </c>
      <c r="D46" s="95" t="s">
        <v>141</v>
      </c>
      <c r="E46" s="95">
        <v>1</v>
      </c>
      <c r="F46" s="95">
        <v>1</v>
      </c>
      <c r="G46" s="95">
        <v>1</v>
      </c>
      <c r="H46" s="95">
        <v>1</v>
      </c>
      <c r="I46" s="95">
        <v>1</v>
      </c>
      <c r="J46" s="95">
        <v>8</v>
      </c>
      <c r="K46" s="95">
        <v>7</v>
      </c>
      <c r="L46" s="95">
        <v>15</v>
      </c>
      <c r="M46" s="95">
        <v>31</v>
      </c>
      <c r="N46" s="95">
        <v>19</v>
      </c>
      <c r="O46" s="95">
        <v>14</v>
      </c>
      <c r="P46" s="95">
        <v>11</v>
      </c>
      <c r="Q46" s="95">
        <v>5</v>
      </c>
      <c r="R46" s="95">
        <v>6</v>
      </c>
      <c r="S46" s="95" t="s">
        <v>141</v>
      </c>
    </row>
    <row r="47" spans="1:19" s="93" customFormat="1" ht="11.25" x14ac:dyDescent="0.2">
      <c r="A47" s="446" t="s">
        <v>169</v>
      </c>
      <c r="B47" s="95">
        <v>74</v>
      </c>
      <c r="C47" s="95" t="s">
        <v>141</v>
      </c>
      <c r="D47" s="95" t="s">
        <v>141</v>
      </c>
      <c r="E47" s="95">
        <v>1</v>
      </c>
      <c r="F47" s="95" t="s">
        <v>141</v>
      </c>
      <c r="G47" s="95" t="s">
        <v>141</v>
      </c>
      <c r="H47" s="95" t="s">
        <v>141</v>
      </c>
      <c r="I47" s="95">
        <v>1</v>
      </c>
      <c r="J47" s="95">
        <v>5</v>
      </c>
      <c r="K47" s="95">
        <v>3</v>
      </c>
      <c r="L47" s="95">
        <v>13</v>
      </c>
      <c r="M47" s="95">
        <v>16</v>
      </c>
      <c r="N47" s="95">
        <v>11</v>
      </c>
      <c r="O47" s="95">
        <v>7</v>
      </c>
      <c r="P47" s="95">
        <v>7</v>
      </c>
      <c r="Q47" s="95">
        <v>2</v>
      </c>
      <c r="R47" s="95">
        <v>6</v>
      </c>
      <c r="S47" s="95">
        <v>2</v>
      </c>
    </row>
    <row r="48" spans="1:19" s="93" customFormat="1" ht="11.25" x14ac:dyDescent="0.2">
      <c r="A48" s="446" t="s">
        <v>170</v>
      </c>
      <c r="B48" s="264">
        <v>86</v>
      </c>
      <c r="C48" s="95" t="s">
        <v>141</v>
      </c>
      <c r="D48" s="264" t="s">
        <v>141</v>
      </c>
      <c r="E48" s="264" t="s">
        <v>141</v>
      </c>
      <c r="F48" s="264">
        <v>1</v>
      </c>
      <c r="G48" s="264">
        <v>1</v>
      </c>
      <c r="H48" s="264">
        <v>1</v>
      </c>
      <c r="I48" s="264" t="s">
        <v>141</v>
      </c>
      <c r="J48" s="264">
        <v>2</v>
      </c>
      <c r="K48" s="264">
        <v>6</v>
      </c>
      <c r="L48" s="264">
        <v>8</v>
      </c>
      <c r="M48" s="264">
        <v>14</v>
      </c>
      <c r="N48" s="264">
        <v>9</v>
      </c>
      <c r="O48" s="264">
        <v>8</v>
      </c>
      <c r="P48" s="264">
        <v>15</v>
      </c>
      <c r="Q48" s="264">
        <v>12</v>
      </c>
      <c r="R48" s="264">
        <v>8</v>
      </c>
      <c r="S48" s="264">
        <v>1</v>
      </c>
    </row>
    <row r="49" spans="1:19" s="93" customFormat="1" ht="11.25" x14ac:dyDescent="0.2">
      <c r="A49" s="446"/>
      <c r="B49" s="264"/>
      <c r="C49" s="95"/>
      <c r="D49" s="264"/>
      <c r="E49" s="264"/>
      <c r="F49" s="264"/>
      <c r="G49" s="264"/>
      <c r="H49" s="264"/>
      <c r="I49" s="264"/>
      <c r="J49" s="264"/>
      <c r="K49" s="264"/>
      <c r="L49" s="264"/>
      <c r="M49" s="264"/>
      <c r="N49" s="264"/>
      <c r="O49" s="264"/>
      <c r="P49" s="264"/>
      <c r="Q49" s="264"/>
      <c r="R49" s="264"/>
      <c r="S49" s="264"/>
    </row>
    <row r="50" spans="1:19" s="93" customFormat="1" ht="11.25" x14ac:dyDescent="0.2">
      <c r="A50" s="446" t="s">
        <v>171</v>
      </c>
      <c r="B50" s="264">
        <v>105</v>
      </c>
      <c r="C50" s="95" t="s">
        <v>141</v>
      </c>
      <c r="D50" s="264" t="s">
        <v>141</v>
      </c>
      <c r="E50" s="264">
        <v>1</v>
      </c>
      <c r="F50" s="264">
        <v>2</v>
      </c>
      <c r="G50" s="264">
        <v>1</v>
      </c>
      <c r="H50" s="264">
        <v>4</v>
      </c>
      <c r="I50" s="264">
        <v>1</v>
      </c>
      <c r="J50" s="264">
        <v>4</v>
      </c>
      <c r="K50" s="264">
        <v>11</v>
      </c>
      <c r="L50" s="264">
        <v>12</v>
      </c>
      <c r="M50" s="264">
        <v>22</v>
      </c>
      <c r="N50" s="264">
        <v>11</v>
      </c>
      <c r="O50" s="264">
        <v>15</v>
      </c>
      <c r="P50" s="264">
        <v>10</v>
      </c>
      <c r="Q50" s="264">
        <v>5</v>
      </c>
      <c r="R50" s="264">
        <v>6</v>
      </c>
      <c r="S50" s="264" t="s">
        <v>141</v>
      </c>
    </row>
    <row r="51" spans="1:19" s="93" customFormat="1" ht="11.25" x14ac:dyDescent="0.2">
      <c r="A51" s="446" t="s">
        <v>172</v>
      </c>
      <c r="B51" s="264">
        <v>50</v>
      </c>
      <c r="C51" s="95" t="s">
        <v>141</v>
      </c>
      <c r="D51" s="264" t="s">
        <v>141</v>
      </c>
      <c r="E51" s="264" t="s">
        <v>141</v>
      </c>
      <c r="F51" s="95" t="s">
        <v>141</v>
      </c>
      <c r="G51" s="264" t="s">
        <v>141</v>
      </c>
      <c r="H51" s="264" t="s">
        <v>141</v>
      </c>
      <c r="I51" s="264">
        <v>2</v>
      </c>
      <c r="J51" s="264">
        <v>2</v>
      </c>
      <c r="K51" s="264">
        <v>1</v>
      </c>
      <c r="L51" s="264">
        <v>5</v>
      </c>
      <c r="M51" s="264">
        <v>9</v>
      </c>
      <c r="N51" s="264">
        <v>6</v>
      </c>
      <c r="O51" s="264">
        <v>7</v>
      </c>
      <c r="P51" s="264">
        <v>3</v>
      </c>
      <c r="Q51" s="264">
        <v>8</v>
      </c>
      <c r="R51" s="264">
        <v>7</v>
      </c>
      <c r="S51" s="95" t="s">
        <v>141</v>
      </c>
    </row>
    <row r="52" spans="1:19" s="93" customFormat="1" ht="11.25" x14ac:dyDescent="0.2">
      <c r="A52" s="446" t="s">
        <v>173</v>
      </c>
      <c r="B52" s="264">
        <v>83</v>
      </c>
      <c r="C52" s="95" t="s">
        <v>141</v>
      </c>
      <c r="D52" s="264" t="s">
        <v>141</v>
      </c>
      <c r="E52" s="264">
        <v>1</v>
      </c>
      <c r="F52" s="95">
        <v>1</v>
      </c>
      <c r="G52" s="264">
        <v>3</v>
      </c>
      <c r="H52" s="264" t="s">
        <v>141</v>
      </c>
      <c r="I52" s="264">
        <v>1</v>
      </c>
      <c r="J52" s="264">
        <v>5</v>
      </c>
      <c r="K52" s="264">
        <v>2</v>
      </c>
      <c r="L52" s="264">
        <v>12</v>
      </c>
      <c r="M52" s="264">
        <v>10</v>
      </c>
      <c r="N52" s="264">
        <v>15</v>
      </c>
      <c r="O52" s="264">
        <v>9</v>
      </c>
      <c r="P52" s="264">
        <v>9</v>
      </c>
      <c r="Q52" s="264">
        <v>8</v>
      </c>
      <c r="R52" s="264">
        <v>6</v>
      </c>
      <c r="S52" s="95">
        <v>1</v>
      </c>
    </row>
    <row r="53" spans="1:19" s="93" customFormat="1" ht="11.25" x14ac:dyDescent="0.2">
      <c r="A53" s="446" t="s">
        <v>174</v>
      </c>
      <c r="B53" s="95">
        <v>17</v>
      </c>
      <c r="C53" s="95" t="s">
        <v>141</v>
      </c>
      <c r="D53" s="95" t="s">
        <v>141</v>
      </c>
      <c r="E53" s="95" t="s">
        <v>141</v>
      </c>
      <c r="F53" s="95" t="s">
        <v>141</v>
      </c>
      <c r="G53" s="95" t="s">
        <v>141</v>
      </c>
      <c r="H53" s="95" t="s">
        <v>141</v>
      </c>
      <c r="I53" s="95" t="s">
        <v>141</v>
      </c>
      <c r="J53" s="95">
        <v>1</v>
      </c>
      <c r="K53" s="95" t="s">
        <v>141</v>
      </c>
      <c r="L53" s="95">
        <v>3</v>
      </c>
      <c r="M53" s="95">
        <v>2</v>
      </c>
      <c r="N53" s="95">
        <v>4</v>
      </c>
      <c r="O53" s="95">
        <v>2</v>
      </c>
      <c r="P53" s="95">
        <v>1</v>
      </c>
      <c r="Q53" s="95">
        <v>3</v>
      </c>
      <c r="R53" s="95">
        <v>1</v>
      </c>
      <c r="S53" s="95" t="s">
        <v>141</v>
      </c>
    </row>
    <row r="54" spans="1:19" s="93" customFormat="1" ht="11.25" x14ac:dyDescent="0.2">
      <c r="A54" s="446" t="s">
        <v>175</v>
      </c>
      <c r="B54" s="95">
        <v>30</v>
      </c>
      <c r="C54" s="95" t="s">
        <v>141</v>
      </c>
      <c r="D54" s="95">
        <v>1</v>
      </c>
      <c r="E54" s="95">
        <v>1</v>
      </c>
      <c r="F54" s="95" t="s">
        <v>141</v>
      </c>
      <c r="G54" s="95" t="s">
        <v>141</v>
      </c>
      <c r="H54" s="95" t="s">
        <v>141</v>
      </c>
      <c r="I54" s="95">
        <v>1</v>
      </c>
      <c r="J54" s="95" t="s">
        <v>141</v>
      </c>
      <c r="K54" s="95" t="s">
        <v>141</v>
      </c>
      <c r="L54" s="95">
        <v>5</v>
      </c>
      <c r="M54" s="95">
        <v>6</v>
      </c>
      <c r="N54" s="95">
        <v>4</v>
      </c>
      <c r="O54" s="95">
        <v>3</v>
      </c>
      <c r="P54" s="95">
        <v>3</v>
      </c>
      <c r="Q54" s="95">
        <v>3</v>
      </c>
      <c r="R54" s="95">
        <v>3</v>
      </c>
      <c r="S54" s="95" t="s">
        <v>141</v>
      </c>
    </row>
    <row r="55" spans="1:19" s="93" customFormat="1" ht="11.25" x14ac:dyDescent="0.2">
      <c r="A55" s="446"/>
      <c r="B55" s="95"/>
      <c r="C55" s="95"/>
      <c r="D55" s="95"/>
      <c r="E55" s="95"/>
      <c r="F55" s="95"/>
      <c r="G55" s="95"/>
      <c r="H55" s="95"/>
      <c r="I55" s="95"/>
      <c r="J55" s="95"/>
      <c r="K55" s="95"/>
      <c r="L55" s="95"/>
      <c r="M55" s="95"/>
      <c r="N55" s="95"/>
      <c r="O55" s="95"/>
      <c r="P55" s="95"/>
      <c r="Q55" s="95"/>
      <c r="R55" s="95"/>
      <c r="S55" s="95"/>
    </row>
    <row r="56" spans="1:19" s="446" customFormat="1" ht="11.25" x14ac:dyDescent="0.2">
      <c r="A56" s="446" t="s">
        <v>176</v>
      </c>
      <c r="B56" s="95">
        <v>307</v>
      </c>
      <c r="C56" s="95">
        <v>1</v>
      </c>
      <c r="D56" s="95">
        <v>1</v>
      </c>
      <c r="E56" s="95">
        <v>2</v>
      </c>
      <c r="F56" s="95" t="s">
        <v>141</v>
      </c>
      <c r="G56" s="95">
        <v>3</v>
      </c>
      <c r="H56" s="95">
        <v>9</v>
      </c>
      <c r="I56" s="95">
        <v>3</v>
      </c>
      <c r="J56" s="95">
        <v>13</v>
      </c>
      <c r="K56" s="95">
        <v>20</v>
      </c>
      <c r="L56" s="95">
        <v>41</v>
      </c>
      <c r="M56" s="95">
        <v>48</v>
      </c>
      <c r="N56" s="95">
        <v>49</v>
      </c>
      <c r="O56" s="95">
        <v>41</v>
      </c>
      <c r="P56" s="95">
        <v>26</v>
      </c>
      <c r="Q56" s="95">
        <v>24</v>
      </c>
      <c r="R56" s="95">
        <v>22</v>
      </c>
      <c r="S56" s="95">
        <v>4</v>
      </c>
    </row>
    <row r="57" spans="1:19" s="263" customFormat="1" ht="11.25" x14ac:dyDescent="0.2">
      <c r="A57" s="263" t="s">
        <v>235</v>
      </c>
      <c r="B57" s="107">
        <v>42</v>
      </c>
      <c r="C57" s="107">
        <v>1</v>
      </c>
      <c r="D57" s="107">
        <v>1</v>
      </c>
      <c r="E57" s="107">
        <v>1</v>
      </c>
      <c r="F57" s="107" t="s">
        <v>141</v>
      </c>
      <c r="G57" s="107">
        <v>1</v>
      </c>
      <c r="H57" s="107" t="s">
        <v>141</v>
      </c>
      <c r="I57" s="107" t="s">
        <v>141</v>
      </c>
      <c r="J57" s="107">
        <v>2</v>
      </c>
      <c r="K57" s="107">
        <v>2</v>
      </c>
      <c r="L57" s="107">
        <v>5</v>
      </c>
      <c r="M57" s="107">
        <v>9</v>
      </c>
      <c r="N57" s="107">
        <v>2</v>
      </c>
      <c r="O57" s="107">
        <v>5</v>
      </c>
      <c r="P57" s="107">
        <v>6</v>
      </c>
      <c r="Q57" s="107">
        <v>4</v>
      </c>
      <c r="R57" s="107">
        <v>3</v>
      </c>
      <c r="S57" s="107" t="s">
        <v>141</v>
      </c>
    </row>
    <row r="58" spans="1:19" s="446" customFormat="1" ht="11.25" x14ac:dyDescent="0.2">
      <c r="A58" s="446" t="s">
        <v>177</v>
      </c>
      <c r="B58" s="95">
        <v>102</v>
      </c>
      <c r="C58" s="95" t="s">
        <v>141</v>
      </c>
      <c r="D58" s="95">
        <v>1</v>
      </c>
      <c r="E58" s="95">
        <v>1</v>
      </c>
      <c r="F58" s="95" t="s">
        <v>141</v>
      </c>
      <c r="G58" s="95">
        <v>2</v>
      </c>
      <c r="H58" s="95">
        <v>1</v>
      </c>
      <c r="I58" s="95">
        <v>6</v>
      </c>
      <c r="J58" s="95">
        <v>4</v>
      </c>
      <c r="K58" s="95">
        <v>3</v>
      </c>
      <c r="L58" s="95">
        <v>15</v>
      </c>
      <c r="M58" s="95">
        <v>16</v>
      </c>
      <c r="N58" s="95">
        <v>19</v>
      </c>
      <c r="O58" s="95">
        <v>16</v>
      </c>
      <c r="P58" s="95">
        <v>11</v>
      </c>
      <c r="Q58" s="95">
        <v>4</v>
      </c>
      <c r="R58" s="95">
        <v>3</v>
      </c>
      <c r="S58" s="95" t="s">
        <v>141</v>
      </c>
    </row>
    <row r="59" spans="1:19" s="446" customFormat="1" ht="11.25" x14ac:dyDescent="0.2">
      <c r="A59" s="446" t="s">
        <v>178</v>
      </c>
      <c r="B59" s="264">
        <v>361</v>
      </c>
      <c r="C59" s="95">
        <v>1</v>
      </c>
      <c r="D59" s="95">
        <v>2</v>
      </c>
      <c r="E59" s="264">
        <v>4</v>
      </c>
      <c r="F59" s="264">
        <v>2</v>
      </c>
      <c r="G59" s="264">
        <v>1</v>
      </c>
      <c r="H59" s="264" t="s">
        <v>141</v>
      </c>
      <c r="I59" s="264">
        <v>9</v>
      </c>
      <c r="J59" s="264">
        <v>25</v>
      </c>
      <c r="K59" s="264">
        <v>15</v>
      </c>
      <c r="L59" s="264">
        <v>46</v>
      </c>
      <c r="M59" s="264">
        <v>56</v>
      </c>
      <c r="N59" s="264">
        <v>59</v>
      </c>
      <c r="O59" s="264">
        <v>56</v>
      </c>
      <c r="P59" s="264">
        <v>38</v>
      </c>
      <c r="Q59" s="264">
        <v>29</v>
      </c>
      <c r="R59" s="264">
        <v>15</v>
      </c>
      <c r="S59" s="264">
        <v>3</v>
      </c>
    </row>
    <row r="60" spans="1:19" s="263" customFormat="1" ht="11.25" customHeight="1" x14ac:dyDescent="0.2">
      <c r="A60" s="263" t="s">
        <v>236</v>
      </c>
      <c r="B60" s="265">
        <v>85</v>
      </c>
      <c r="C60" s="107" t="s">
        <v>141</v>
      </c>
      <c r="D60" s="107">
        <v>1</v>
      </c>
      <c r="E60" s="265">
        <v>1</v>
      </c>
      <c r="F60" s="265">
        <v>1</v>
      </c>
      <c r="G60" s="265" t="s">
        <v>141</v>
      </c>
      <c r="H60" s="265" t="s">
        <v>141</v>
      </c>
      <c r="I60" s="265">
        <v>1</v>
      </c>
      <c r="J60" s="265">
        <v>10</v>
      </c>
      <c r="K60" s="265" t="s">
        <v>141</v>
      </c>
      <c r="L60" s="265">
        <v>10</v>
      </c>
      <c r="M60" s="265">
        <v>9</v>
      </c>
      <c r="N60" s="265">
        <v>19</v>
      </c>
      <c r="O60" s="265">
        <v>11</v>
      </c>
      <c r="P60" s="265">
        <v>11</v>
      </c>
      <c r="Q60" s="265">
        <v>6</v>
      </c>
      <c r="R60" s="265">
        <v>3</v>
      </c>
      <c r="S60" s="265">
        <v>2</v>
      </c>
    </row>
    <row r="61" spans="1:19" s="446" customFormat="1" ht="11.25" x14ac:dyDescent="0.2">
      <c r="B61" s="264"/>
      <c r="C61" s="95"/>
      <c r="D61" s="95"/>
      <c r="E61" s="264"/>
      <c r="F61" s="264"/>
      <c r="G61" s="264"/>
      <c r="H61" s="264"/>
      <c r="I61" s="264"/>
      <c r="J61" s="264"/>
      <c r="K61" s="264"/>
      <c r="L61" s="264"/>
      <c r="M61" s="264"/>
      <c r="N61" s="264"/>
      <c r="O61" s="264"/>
      <c r="P61" s="264"/>
      <c r="Q61" s="264"/>
      <c r="R61" s="264"/>
      <c r="S61" s="264"/>
    </row>
    <row r="62" spans="1:19" s="446" customFormat="1" ht="11.25" x14ac:dyDescent="0.2">
      <c r="A62" s="446" t="s">
        <v>179</v>
      </c>
      <c r="B62" s="95">
        <v>37</v>
      </c>
      <c r="C62" s="95" t="s">
        <v>141</v>
      </c>
      <c r="D62" s="95">
        <v>1</v>
      </c>
      <c r="E62" s="95">
        <v>1</v>
      </c>
      <c r="F62" s="95" t="s">
        <v>141</v>
      </c>
      <c r="G62" s="95">
        <v>1</v>
      </c>
      <c r="H62" s="95" t="s">
        <v>141</v>
      </c>
      <c r="I62" s="95">
        <v>1</v>
      </c>
      <c r="J62" s="95">
        <v>1</v>
      </c>
      <c r="K62" s="95">
        <v>1</v>
      </c>
      <c r="L62" s="95">
        <v>4</v>
      </c>
      <c r="M62" s="95">
        <v>8</v>
      </c>
      <c r="N62" s="95">
        <v>6</v>
      </c>
      <c r="O62" s="95">
        <v>4</v>
      </c>
      <c r="P62" s="95">
        <v>6</v>
      </c>
      <c r="Q62" s="95">
        <v>2</v>
      </c>
      <c r="R62" s="95">
        <v>1</v>
      </c>
      <c r="S62" s="95" t="s">
        <v>141</v>
      </c>
    </row>
    <row r="63" spans="1:19" s="446" customFormat="1" ht="11.25" x14ac:dyDescent="0.2">
      <c r="A63" s="446" t="s">
        <v>180</v>
      </c>
      <c r="B63" s="264">
        <v>55</v>
      </c>
      <c r="C63" s="95" t="s">
        <v>141</v>
      </c>
      <c r="D63" s="264" t="s">
        <v>141</v>
      </c>
      <c r="E63" s="95" t="s">
        <v>141</v>
      </c>
      <c r="F63" s="95" t="s">
        <v>141</v>
      </c>
      <c r="G63" s="264" t="s">
        <v>141</v>
      </c>
      <c r="H63" s="95">
        <v>1</v>
      </c>
      <c r="I63" s="264">
        <v>1</v>
      </c>
      <c r="J63" s="264">
        <v>2</v>
      </c>
      <c r="K63" s="264">
        <v>1</v>
      </c>
      <c r="L63" s="264">
        <v>10</v>
      </c>
      <c r="M63" s="264">
        <v>7</v>
      </c>
      <c r="N63" s="264">
        <v>7</v>
      </c>
      <c r="O63" s="264">
        <v>6</v>
      </c>
      <c r="P63" s="264">
        <v>10</v>
      </c>
      <c r="Q63" s="264">
        <v>6</v>
      </c>
      <c r="R63" s="264">
        <v>3</v>
      </c>
      <c r="S63" s="95">
        <v>1</v>
      </c>
    </row>
    <row r="64" spans="1:19" s="446" customFormat="1" ht="11.25" x14ac:dyDescent="0.2">
      <c r="A64" s="446" t="s">
        <v>181</v>
      </c>
      <c r="B64" s="264">
        <v>80</v>
      </c>
      <c r="C64" s="95" t="s">
        <v>141</v>
      </c>
      <c r="D64" s="264" t="s">
        <v>141</v>
      </c>
      <c r="E64" s="95">
        <v>2</v>
      </c>
      <c r="F64" s="95">
        <v>2</v>
      </c>
      <c r="G64" s="264">
        <v>1</v>
      </c>
      <c r="H64" s="95">
        <v>3</v>
      </c>
      <c r="I64" s="264">
        <v>3</v>
      </c>
      <c r="J64" s="264">
        <v>1</v>
      </c>
      <c r="K64" s="264">
        <v>3</v>
      </c>
      <c r="L64" s="264">
        <v>14</v>
      </c>
      <c r="M64" s="264">
        <v>16</v>
      </c>
      <c r="N64" s="264">
        <v>12</v>
      </c>
      <c r="O64" s="264">
        <v>11</v>
      </c>
      <c r="P64" s="264">
        <v>6</v>
      </c>
      <c r="Q64" s="264">
        <v>3</v>
      </c>
      <c r="R64" s="264">
        <v>3</v>
      </c>
      <c r="S64" s="95" t="s">
        <v>141</v>
      </c>
    </row>
    <row r="65" spans="1:19" s="446" customFormat="1" ht="11.25" x14ac:dyDescent="0.2">
      <c r="A65" s="446" t="s">
        <v>182</v>
      </c>
      <c r="B65" s="264">
        <v>72</v>
      </c>
      <c r="C65" s="95" t="s">
        <v>141</v>
      </c>
      <c r="D65" s="264" t="s">
        <v>141</v>
      </c>
      <c r="E65" s="95">
        <v>1</v>
      </c>
      <c r="F65" s="95">
        <v>1</v>
      </c>
      <c r="G65" s="264">
        <v>3</v>
      </c>
      <c r="H65" s="95">
        <v>2</v>
      </c>
      <c r="I65" s="264">
        <v>2</v>
      </c>
      <c r="J65" s="264">
        <v>2</v>
      </c>
      <c r="K65" s="264">
        <v>3</v>
      </c>
      <c r="L65" s="264">
        <v>9</v>
      </c>
      <c r="M65" s="264">
        <v>15</v>
      </c>
      <c r="N65" s="264">
        <v>9</v>
      </c>
      <c r="O65" s="264">
        <v>7</v>
      </c>
      <c r="P65" s="264">
        <v>9</v>
      </c>
      <c r="Q65" s="264">
        <v>5</v>
      </c>
      <c r="R65" s="264">
        <v>4</v>
      </c>
      <c r="S65" s="95" t="s">
        <v>141</v>
      </c>
    </row>
    <row r="66" spans="1:19" s="446" customFormat="1" ht="11.25" x14ac:dyDescent="0.2">
      <c r="A66" s="446" t="s">
        <v>183</v>
      </c>
      <c r="B66" s="95">
        <v>93</v>
      </c>
      <c r="C66" s="95" t="s">
        <v>141</v>
      </c>
      <c r="D66" s="95" t="s">
        <v>141</v>
      </c>
      <c r="E66" s="95">
        <v>1</v>
      </c>
      <c r="F66" s="95" t="s">
        <v>141</v>
      </c>
      <c r="G66" s="95">
        <v>2</v>
      </c>
      <c r="H66" s="95">
        <v>1</v>
      </c>
      <c r="I66" s="95" t="s">
        <v>141</v>
      </c>
      <c r="J66" s="95">
        <v>3</v>
      </c>
      <c r="K66" s="95">
        <v>7</v>
      </c>
      <c r="L66" s="95">
        <v>25</v>
      </c>
      <c r="M66" s="95">
        <v>20</v>
      </c>
      <c r="N66" s="95">
        <v>5</v>
      </c>
      <c r="O66" s="95">
        <v>16</v>
      </c>
      <c r="P66" s="95">
        <v>7</v>
      </c>
      <c r="Q66" s="95">
        <v>5</v>
      </c>
      <c r="R66" s="95" t="s">
        <v>141</v>
      </c>
      <c r="S66" s="95">
        <v>1</v>
      </c>
    </row>
    <row r="67" spans="1:19" s="446" customFormat="1" ht="10.5" customHeight="1" x14ac:dyDescent="0.2">
      <c r="B67" s="95"/>
      <c r="C67" s="95"/>
      <c r="D67" s="95"/>
      <c r="E67" s="95"/>
      <c r="F67" s="95"/>
      <c r="G67" s="95"/>
      <c r="H67" s="95"/>
      <c r="I67" s="95"/>
      <c r="J67" s="95"/>
      <c r="K67" s="95"/>
      <c r="L67" s="95"/>
      <c r="M67" s="95"/>
      <c r="N67" s="95"/>
      <c r="O67" s="95"/>
      <c r="P67" s="95"/>
      <c r="Q67" s="95"/>
      <c r="R67" s="95"/>
      <c r="S67" s="95"/>
    </row>
    <row r="68" spans="1:19" s="446" customFormat="1" ht="11.25" x14ac:dyDescent="0.2">
      <c r="A68" s="446" t="s">
        <v>184</v>
      </c>
      <c r="B68" s="95">
        <v>91</v>
      </c>
      <c r="C68" s="95" t="s">
        <v>141</v>
      </c>
      <c r="D68" s="95" t="s">
        <v>141</v>
      </c>
      <c r="E68" s="95" t="s">
        <v>141</v>
      </c>
      <c r="F68" s="95" t="s">
        <v>141</v>
      </c>
      <c r="G68" s="95">
        <v>1</v>
      </c>
      <c r="H68" s="95">
        <v>1</v>
      </c>
      <c r="I68" s="95" t="s">
        <v>141</v>
      </c>
      <c r="J68" s="95">
        <v>7</v>
      </c>
      <c r="K68" s="95">
        <v>4</v>
      </c>
      <c r="L68" s="95">
        <v>15</v>
      </c>
      <c r="M68" s="95">
        <v>16</v>
      </c>
      <c r="N68" s="95">
        <v>12</v>
      </c>
      <c r="O68" s="95">
        <v>10</v>
      </c>
      <c r="P68" s="95">
        <v>12</v>
      </c>
      <c r="Q68" s="95">
        <v>7</v>
      </c>
      <c r="R68" s="95">
        <v>6</v>
      </c>
      <c r="S68" s="95" t="s">
        <v>141</v>
      </c>
    </row>
    <row r="69" spans="1:19" s="446" customFormat="1" ht="11.25" x14ac:dyDescent="0.2">
      <c r="A69" s="446" t="s">
        <v>185</v>
      </c>
      <c r="B69" s="95">
        <v>45</v>
      </c>
      <c r="C69" s="95" t="s">
        <v>141</v>
      </c>
      <c r="D69" s="95" t="s">
        <v>141</v>
      </c>
      <c r="E69" s="95" t="s">
        <v>141</v>
      </c>
      <c r="F69" s="95" t="s">
        <v>141</v>
      </c>
      <c r="G69" s="95" t="s">
        <v>141</v>
      </c>
      <c r="H69" s="95" t="s">
        <v>141</v>
      </c>
      <c r="I69" s="95">
        <v>1</v>
      </c>
      <c r="J69" s="95">
        <v>1</v>
      </c>
      <c r="K69" s="95">
        <v>3</v>
      </c>
      <c r="L69" s="95">
        <v>11</v>
      </c>
      <c r="M69" s="95">
        <v>5</v>
      </c>
      <c r="N69" s="95">
        <v>3</v>
      </c>
      <c r="O69" s="95">
        <v>5</v>
      </c>
      <c r="P69" s="95">
        <v>7</v>
      </c>
      <c r="Q69" s="95">
        <v>4</v>
      </c>
      <c r="R69" s="95">
        <v>4</v>
      </c>
      <c r="S69" s="95">
        <v>1</v>
      </c>
    </row>
    <row r="70" spans="1:19" s="446" customFormat="1" ht="11.25" x14ac:dyDescent="0.2">
      <c r="A70" s="446" t="s">
        <v>186</v>
      </c>
      <c r="B70" s="95">
        <v>92</v>
      </c>
      <c r="C70" s="95" t="s">
        <v>141</v>
      </c>
      <c r="D70" s="95" t="s">
        <v>141</v>
      </c>
      <c r="E70" s="95" t="s">
        <v>141</v>
      </c>
      <c r="F70" s="95" t="s">
        <v>141</v>
      </c>
      <c r="G70" s="95" t="s">
        <v>141</v>
      </c>
      <c r="H70" s="95">
        <v>4</v>
      </c>
      <c r="I70" s="95">
        <v>3</v>
      </c>
      <c r="J70" s="95">
        <v>2</v>
      </c>
      <c r="K70" s="95">
        <v>8</v>
      </c>
      <c r="L70" s="95">
        <v>15</v>
      </c>
      <c r="M70" s="95">
        <v>9</v>
      </c>
      <c r="N70" s="95">
        <v>13</v>
      </c>
      <c r="O70" s="95">
        <v>7</v>
      </c>
      <c r="P70" s="95">
        <v>14</v>
      </c>
      <c r="Q70" s="95">
        <v>11</v>
      </c>
      <c r="R70" s="95">
        <v>6</v>
      </c>
      <c r="S70" s="95" t="s">
        <v>141</v>
      </c>
    </row>
    <row r="71" spans="1:19" s="446" customFormat="1" ht="11.25" x14ac:dyDescent="0.2">
      <c r="A71" s="532" t="s">
        <v>187</v>
      </c>
      <c r="B71" s="167">
        <v>84</v>
      </c>
      <c r="C71" s="167" t="s">
        <v>141</v>
      </c>
      <c r="D71" s="167">
        <v>1</v>
      </c>
      <c r="E71" s="167" t="s">
        <v>141</v>
      </c>
      <c r="F71" s="167" t="s">
        <v>141</v>
      </c>
      <c r="G71" s="167" t="s">
        <v>141</v>
      </c>
      <c r="H71" s="167">
        <v>5</v>
      </c>
      <c r="I71" s="167">
        <v>1</v>
      </c>
      <c r="J71" s="167">
        <v>2</v>
      </c>
      <c r="K71" s="167">
        <v>5</v>
      </c>
      <c r="L71" s="167">
        <v>12</v>
      </c>
      <c r="M71" s="167">
        <v>12</v>
      </c>
      <c r="N71" s="167">
        <v>11</v>
      </c>
      <c r="O71" s="167">
        <v>12</v>
      </c>
      <c r="P71" s="167">
        <v>5</v>
      </c>
      <c r="Q71" s="167">
        <v>13</v>
      </c>
      <c r="R71" s="167">
        <v>5</v>
      </c>
      <c r="S71" s="167" t="s">
        <v>141</v>
      </c>
    </row>
    <row r="72" spans="1:19" s="446" customFormat="1" ht="11.25" x14ac:dyDescent="0.2">
      <c r="A72" s="533"/>
      <c r="B72" s="564"/>
      <c r="C72" s="564"/>
      <c r="D72" s="564"/>
      <c r="E72" s="564"/>
      <c r="F72" s="564"/>
      <c r="G72" s="564"/>
      <c r="H72" s="564"/>
      <c r="I72" s="564"/>
      <c r="J72" s="564"/>
      <c r="K72" s="564"/>
      <c r="L72" s="564"/>
      <c r="M72" s="564"/>
      <c r="N72" s="564"/>
      <c r="O72" s="564"/>
      <c r="P72" s="564"/>
      <c r="Q72" s="564"/>
      <c r="R72" s="564"/>
      <c r="S72" s="564"/>
    </row>
    <row r="73" spans="1:19" s="96" customFormat="1" ht="11.25" x14ac:dyDescent="0.2">
      <c r="A73" s="96" t="s">
        <v>10</v>
      </c>
      <c r="B73" s="267">
        <v>17198</v>
      </c>
      <c r="C73" s="94">
        <v>33</v>
      </c>
      <c r="D73" s="267">
        <v>121</v>
      </c>
      <c r="E73" s="267">
        <v>158</v>
      </c>
      <c r="F73" s="267">
        <v>203</v>
      </c>
      <c r="G73" s="267">
        <v>259</v>
      </c>
      <c r="H73" s="267">
        <v>232</v>
      </c>
      <c r="I73" s="267">
        <v>425</v>
      </c>
      <c r="J73" s="267">
        <v>618</v>
      </c>
      <c r="K73" s="267">
        <v>998</v>
      </c>
      <c r="L73" s="267">
        <v>2375</v>
      </c>
      <c r="M73" s="267">
        <v>3285</v>
      </c>
      <c r="N73" s="267">
        <v>2548</v>
      </c>
      <c r="O73" s="267">
        <v>2342</v>
      </c>
      <c r="P73" s="267">
        <v>1687</v>
      </c>
      <c r="Q73" s="267">
        <v>1025</v>
      </c>
      <c r="R73" s="267">
        <v>742</v>
      </c>
      <c r="S73" s="267">
        <v>147</v>
      </c>
    </row>
    <row r="74" spans="1:19" s="530" customFormat="1" ht="11.25" x14ac:dyDescent="0.2">
      <c r="B74" s="538"/>
      <c r="C74" s="538"/>
      <c r="D74" s="538"/>
      <c r="E74" s="538"/>
      <c r="F74" s="538"/>
      <c r="G74" s="538"/>
      <c r="H74" s="538"/>
      <c r="I74" s="538"/>
      <c r="J74" s="538"/>
      <c r="K74" s="538"/>
      <c r="L74" s="538"/>
      <c r="M74" s="538"/>
      <c r="N74" s="538"/>
      <c r="O74" s="538"/>
      <c r="P74" s="538"/>
      <c r="Q74" s="538"/>
      <c r="R74" s="538"/>
      <c r="S74" s="538"/>
    </row>
    <row r="75" spans="1:19" s="534" customFormat="1" ht="11.25" x14ac:dyDescent="0.2">
      <c r="A75" s="446" t="s">
        <v>167</v>
      </c>
      <c r="B75" s="95">
        <v>3402</v>
      </c>
      <c r="C75" s="95">
        <v>4</v>
      </c>
      <c r="D75" s="95">
        <v>19</v>
      </c>
      <c r="E75" s="95">
        <v>32</v>
      </c>
      <c r="F75" s="95">
        <v>35</v>
      </c>
      <c r="G75" s="95">
        <v>40</v>
      </c>
      <c r="H75" s="95">
        <v>34</v>
      </c>
      <c r="I75" s="95">
        <v>80</v>
      </c>
      <c r="J75" s="95">
        <v>85</v>
      </c>
      <c r="K75" s="95">
        <v>132</v>
      </c>
      <c r="L75" s="95">
        <v>400</v>
      </c>
      <c r="M75" s="95">
        <v>692</v>
      </c>
      <c r="N75" s="95">
        <v>584</v>
      </c>
      <c r="O75" s="95">
        <v>565</v>
      </c>
      <c r="P75" s="95">
        <v>360</v>
      </c>
      <c r="Q75" s="95">
        <v>171</v>
      </c>
      <c r="R75" s="95">
        <v>117</v>
      </c>
      <c r="S75" s="95">
        <v>52</v>
      </c>
    </row>
    <row r="76" spans="1:19" s="263" customFormat="1" ht="11.25" x14ac:dyDescent="0.2">
      <c r="A76" s="263" t="s">
        <v>264</v>
      </c>
      <c r="B76" s="265">
        <v>1450</v>
      </c>
      <c r="C76" s="107">
        <v>2</v>
      </c>
      <c r="D76" s="107">
        <v>9</v>
      </c>
      <c r="E76" s="107">
        <v>7</v>
      </c>
      <c r="F76" s="107">
        <v>10</v>
      </c>
      <c r="G76" s="107">
        <v>12</v>
      </c>
      <c r="H76" s="265">
        <v>12</v>
      </c>
      <c r="I76" s="107">
        <v>13</v>
      </c>
      <c r="J76" s="265">
        <v>21</v>
      </c>
      <c r="K76" s="265">
        <v>48</v>
      </c>
      <c r="L76" s="265">
        <v>170</v>
      </c>
      <c r="M76" s="265">
        <v>324</v>
      </c>
      <c r="N76" s="265">
        <v>261</v>
      </c>
      <c r="O76" s="265">
        <v>273</v>
      </c>
      <c r="P76" s="265">
        <v>167</v>
      </c>
      <c r="Q76" s="265">
        <v>62</v>
      </c>
      <c r="R76" s="265">
        <v>34</v>
      </c>
      <c r="S76" s="107">
        <v>25</v>
      </c>
    </row>
    <row r="77" spans="1:19" s="446" customFormat="1" ht="11.25" x14ac:dyDescent="0.2">
      <c r="A77" s="446" t="s">
        <v>168</v>
      </c>
      <c r="B77" s="95">
        <v>400</v>
      </c>
      <c r="C77" s="95" t="s">
        <v>141</v>
      </c>
      <c r="D77" s="95">
        <v>2</v>
      </c>
      <c r="E77" s="95">
        <v>4</v>
      </c>
      <c r="F77" s="95">
        <v>4</v>
      </c>
      <c r="G77" s="95">
        <v>9</v>
      </c>
      <c r="H77" s="95">
        <v>4</v>
      </c>
      <c r="I77" s="95">
        <v>8</v>
      </c>
      <c r="J77" s="95">
        <v>6</v>
      </c>
      <c r="K77" s="95">
        <v>21</v>
      </c>
      <c r="L77" s="95">
        <v>73</v>
      </c>
      <c r="M77" s="95">
        <v>71</v>
      </c>
      <c r="N77" s="95">
        <v>57</v>
      </c>
      <c r="O77" s="95">
        <v>62</v>
      </c>
      <c r="P77" s="95">
        <v>36</v>
      </c>
      <c r="Q77" s="95">
        <v>19</v>
      </c>
      <c r="R77" s="95">
        <v>16</v>
      </c>
      <c r="S77" s="95">
        <v>8</v>
      </c>
    </row>
    <row r="78" spans="1:19" s="446" customFormat="1" ht="11.25" x14ac:dyDescent="0.2">
      <c r="A78" s="446" t="s">
        <v>169</v>
      </c>
      <c r="B78" s="447">
        <v>560</v>
      </c>
      <c r="C78" s="447">
        <v>3</v>
      </c>
      <c r="D78" s="447">
        <v>5</v>
      </c>
      <c r="E78" s="447">
        <v>3</v>
      </c>
      <c r="F78" s="447">
        <v>7</v>
      </c>
      <c r="G78" s="447">
        <v>14</v>
      </c>
      <c r="H78" s="447">
        <v>8</v>
      </c>
      <c r="I78" s="447">
        <v>11</v>
      </c>
      <c r="J78" s="447">
        <v>14</v>
      </c>
      <c r="K78" s="447">
        <v>26</v>
      </c>
      <c r="L78" s="447">
        <v>73</v>
      </c>
      <c r="M78" s="447">
        <v>134</v>
      </c>
      <c r="N78" s="447">
        <v>80</v>
      </c>
      <c r="O78" s="447">
        <v>76</v>
      </c>
      <c r="P78" s="447">
        <v>50</v>
      </c>
      <c r="Q78" s="447">
        <v>37</v>
      </c>
      <c r="R78" s="447">
        <v>17</v>
      </c>
      <c r="S78" s="447">
        <v>2</v>
      </c>
    </row>
    <row r="79" spans="1:19" s="446" customFormat="1" ht="11.25" x14ac:dyDescent="0.2">
      <c r="A79" s="446" t="s">
        <v>170</v>
      </c>
      <c r="B79" s="447">
        <v>626</v>
      </c>
      <c r="C79" s="447">
        <v>3</v>
      </c>
      <c r="D79" s="447">
        <v>5</v>
      </c>
      <c r="E79" s="447">
        <v>5</v>
      </c>
      <c r="F79" s="447">
        <v>8</v>
      </c>
      <c r="G79" s="447">
        <v>11</v>
      </c>
      <c r="H79" s="447">
        <v>9</v>
      </c>
      <c r="I79" s="447">
        <v>14</v>
      </c>
      <c r="J79" s="447">
        <v>17</v>
      </c>
      <c r="K79" s="447">
        <v>33</v>
      </c>
      <c r="L79" s="447">
        <v>111</v>
      </c>
      <c r="M79" s="447">
        <v>122</v>
      </c>
      <c r="N79" s="447">
        <v>83</v>
      </c>
      <c r="O79" s="447">
        <v>82</v>
      </c>
      <c r="P79" s="447">
        <v>66</v>
      </c>
      <c r="Q79" s="447">
        <v>39</v>
      </c>
      <c r="R79" s="447">
        <v>17</v>
      </c>
      <c r="S79" s="447">
        <v>1</v>
      </c>
    </row>
    <row r="80" spans="1:19" s="446" customFormat="1" ht="11.25" x14ac:dyDescent="0.2">
      <c r="B80" s="447"/>
      <c r="C80" s="447"/>
      <c r="D80" s="447"/>
      <c r="E80" s="447"/>
      <c r="F80" s="447"/>
      <c r="G80" s="447"/>
      <c r="H80" s="447"/>
      <c r="I80" s="447"/>
      <c r="J80" s="447"/>
      <c r="K80" s="447"/>
      <c r="L80" s="447"/>
      <c r="M80" s="447"/>
      <c r="N80" s="447"/>
      <c r="O80" s="447"/>
      <c r="P80" s="447"/>
      <c r="Q80" s="447"/>
      <c r="R80" s="447"/>
      <c r="S80" s="447"/>
    </row>
    <row r="81" spans="1:19" s="446" customFormat="1" ht="11.25" x14ac:dyDescent="0.2">
      <c r="A81" s="446" t="s">
        <v>171</v>
      </c>
      <c r="B81" s="447">
        <v>681</v>
      </c>
      <c r="C81" s="447" t="s">
        <v>141</v>
      </c>
      <c r="D81" s="447">
        <v>3</v>
      </c>
      <c r="E81" s="447">
        <v>2</v>
      </c>
      <c r="F81" s="447">
        <v>5</v>
      </c>
      <c r="G81" s="447">
        <v>13</v>
      </c>
      <c r="H81" s="447">
        <v>4</v>
      </c>
      <c r="I81" s="447">
        <v>23</v>
      </c>
      <c r="J81" s="447">
        <v>28</v>
      </c>
      <c r="K81" s="447">
        <v>47</v>
      </c>
      <c r="L81" s="447">
        <v>117</v>
      </c>
      <c r="M81" s="447">
        <v>137</v>
      </c>
      <c r="N81" s="447">
        <v>86</v>
      </c>
      <c r="O81" s="447">
        <v>74</v>
      </c>
      <c r="P81" s="447">
        <v>60</v>
      </c>
      <c r="Q81" s="447">
        <v>34</v>
      </c>
      <c r="R81" s="447">
        <v>47</v>
      </c>
      <c r="S81" s="447">
        <v>1</v>
      </c>
    </row>
    <row r="82" spans="1:19" s="446" customFormat="1" ht="11.25" x14ac:dyDescent="0.2">
      <c r="A82" s="446" t="s">
        <v>172</v>
      </c>
      <c r="B82" s="447">
        <v>414</v>
      </c>
      <c r="C82" s="447">
        <v>2</v>
      </c>
      <c r="D82" s="447">
        <v>1</v>
      </c>
      <c r="E82" s="447">
        <v>4</v>
      </c>
      <c r="F82" s="447">
        <v>4</v>
      </c>
      <c r="G82" s="447">
        <v>7</v>
      </c>
      <c r="H82" s="447">
        <v>6</v>
      </c>
      <c r="I82" s="447">
        <v>11</v>
      </c>
      <c r="J82" s="447">
        <v>19</v>
      </c>
      <c r="K82" s="447">
        <v>33</v>
      </c>
      <c r="L82" s="447">
        <v>59</v>
      </c>
      <c r="M82" s="447">
        <v>88</v>
      </c>
      <c r="N82" s="447">
        <v>55</v>
      </c>
      <c r="O82" s="447">
        <v>46</v>
      </c>
      <c r="P82" s="447">
        <v>33</v>
      </c>
      <c r="Q82" s="447">
        <v>24</v>
      </c>
      <c r="R82" s="447">
        <v>21</v>
      </c>
      <c r="S82" s="447">
        <v>1</v>
      </c>
    </row>
    <row r="83" spans="1:19" s="446" customFormat="1" ht="11.25" x14ac:dyDescent="0.2">
      <c r="A83" s="446" t="s">
        <v>173</v>
      </c>
      <c r="B83" s="447">
        <v>541</v>
      </c>
      <c r="C83" s="447">
        <v>1</v>
      </c>
      <c r="D83" s="447">
        <v>6</v>
      </c>
      <c r="E83" s="447">
        <v>6</v>
      </c>
      <c r="F83" s="447">
        <v>6</v>
      </c>
      <c r="G83" s="447">
        <v>9</v>
      </c>
      <c r="H83" s="447">
        <v>9</v>
      </c>
      <c r="I83" s="447">
        <v>13</v>
      </c>
      <c r="J83" s="447">
        <v>26</v>
      </c>
      <c r="K83" s="447">
        <v>39</v>
      </c>
      <c r="L83" s="447">
        <v>73</v>
      </c>
      <c r="M83" s="447">
        <v>83</v>
      </c>
      <c r="N83" s="447">
        <v>68</v>
      </c>
      <c r="O83" s="447">
        <v>64</v>
      </c>
      <c r="P83" s="447">
        <v>47</v>
      </c>
      <c r="Q83" s="447">
        <v>43</v>
      </c>
      <c r="R83" s="447">
        <v>41</v>
      </c>
      <c r="S83" s="447">
        <v>7</v>
      </c>
    </row>
    <row r="84" spans="1:19" s="446" customFormat="1" ht="11.25" x14ac:dyDescent="0.2">
      <c r="A84" s="446" t="s">
        <v>174</v>
      </c>
      <c r="B84" s="447">
        <v>137</v>
      </c>
      <c r="C84" s="447">
        <v>1</v>
      </c>
      <c r="D84" s="447" t="s">
        <v>141</v>
      </c>
      <c r="E84" s="447">
        <v>4</v>
      </c>
      <c r="F84" s="447">
        <v>2</v>
      </c>
      <c r="G84" s="447">
        <v>5</v>
      </c>
      <c r="H84" s="447">
        <v>1</v>
      </c>
      <c r="I84" s="447">
        <v>3</v>
      </c>
      <c r="J84" s="447">
        <v>7</v>
      </c>
      <c r="K84" s="447">
        <v>5</v>
      </c>
      <c r="L84" s="447">
        <v>24</v>
      </c>
      <c r="M84" s="447">
        <v>20</v>
      </c>
      <c r="N84" s="447">
        <v>20</v>
      </c>
      <c r="O84" s="447">
        <v>16</v>
      </c>
      <c r="P84" s="447">
        <v>12</v>
      </c>
      <c r="Q84" s="447">
        <v>9</v>
      </c>
      <c r="R84" s="447">
        <v>8</v>
      </c>
      <c r="S84" s="447" t="s">
        <v>141</v>
      </c>
    </row>
    <row r="85" spans="1:19" s="446" customFormat="1" ht="11.25" x14ac:dyDescent="0.2">
      <c r="A85" s="446" t="s">
        <v>175</v>
      </c>
      <c r="B85" s="95">
        <v>323</v>
      </c>
      <c r="C85" s="95" t="s">
        <v>141</v>
      </c>
      <c r="D85" s="95">
        <v>3</v>
      </c>
      <c r="E85" s="95">
        <v>2</v>
      </c>
      <c r="F85" s="95">
        <v>6</v>
      </c>
      <c r="G85" s="95">
        <v>6</v>
      </c>
      <c r="H85" s="95">
        <v>6</v>
      </c>
      <c r="I85" s="95">
        <v>17</v>
      </c>
      <c r="J85" s="95">
        <v>13</v>
      </c>
      <c r="K85" s="95">
        <v>24</v>
      </c>
      <c r="L85" s="95">
        <v>36</v>
      </c>
      <c r="M85" s="95">
        <v>52</v>
      </c>
      <c r="N85" s="95">
        <v>54</v>
      </c>
      <c r="O85" s="95">
        <v>37</v>
      </c>
      <c r="P85" s="95">
        <v>27</v>
      </c>
      <c r="Q85" s="95">
        <v>28</v>
      </c>
      <c r="R85" s="95">
        <v>12</v>
      </c>
      <c r="S85" s="95" t="s">
        <v>141</v>
      </c>
    </row>
    <row r="86" spans="1:19" s="446" customFormat="1" ht="11.25" x14ac:dyDescent="0.2">
      <c r="B86" s="95"/>
      <c r="C86" s="95"/>
      <c r="D86" s="95"/>
      <c r="E86" s="95"/>
      <c r="F86" s="95"/>
      <c r="G86" s="95"/>
      <c r="H86" s="95"/>
      <c r="I86" s="95"/>
      <c r="J86" s="95"/>
      <c r="K86" s="95"/>
      <c r="L86" s="95"/>
      <c r="M86" s="95"/>
      <c r="N86" s="95"/>
      <c r="O86" s="95"/>
      <c r="P86" s="95"/>
      <c r="Q86" s="95"/>
      <c r="R86" s="95"/>
      <c r="S86" s="95"/>
    </row>
    <row r="87" spans="1:19" s="446" customFormat="1" ht="11.25" x14ac:dyDescent="0.2">
      <c r="A87" s="446" t="s">
        <v>176</v>
      </c>
      <c r="B87" s="95">
        <v>2774</v>
      </c>
      <c r="C87" s="95">
        <v>2</v>
      </c>
      <c r="D87" s="95">
        <v>17</v>
      </c>
      <c r="E87" s="95">
        <v>26</v>
      </c>
      <c r="F87" s="95">
        <v>23</v>
      </c>
      <c r="G87" s="95">
        <v>34</v>
      </c>
      <c r="H87" s="95">
        <v>44</v>
      </c>
      <c r="I87" s="95">
        <v>76</v>
      </c>
      <c r="J87" s="95">
        <v>120</v>
      </c>
      <c r="K87" s="95">
        <v>151</v>
      </c>
      <c r="L87" s="95">
        <v>391</v>
      </c>
      <c r="M87" s="95">
        <v>550</v>
      </c>
      <c r="N87" s="95">
        <v>408</v>
      </c>
      <c r="O87" s="95">
        <v>374</v>
      </c>
      <c r="P87" s="95">
        <v>292</v>
      </c>
      <c r="Q87" s="95">
        <v>148</v>
      </c>
      <c r="R87" s="95">
        <v>108</v>
      </c>
      <c r="S87" s="95">
        <v>10</v>
      </c>
    </row>
    <row r="88" spans="1:19" s="263" customFormat="1" ht="11.25" x14ac:dyDescent="0.2">
      <c r="A88" s="263" t="s">
        <v>235</v>
      </c>
      <c r="B88" s="529">
        <v>751</v>
      </c>
      <c r="C88" s="529">
        <v>1</v>
      </c>
      <c r="D88" s="529">
        <v>4</v>
      </c>
      <c r="E88" s="529">
        <v>5</v>
      </c>
      <c r="F88" s="529">
        <v>5</v>
      </c>
      <c r="G88" s="529">
        <v>12</v>
      </c>
      <c r="H88" s="529">
        <v>11</v>
      </c>
      <c r="I88" s="529">
        <v>16</v>
      </c>
      <c r="J88" s="529">
        <v>27</v>
      </c>
      <c r="K88" s="529">
        <v>32</v>
      </c>
      <c r="L88" s="529">
        <v>96</v>
      </c>
      <c r="M88" s="529">
        <v>170</v>
      </c>
      <c r="N88" s="529">
        <v>118</v>
      </c>
      <c r="O88" s="529">
        <v>118</v>
      </c>
      <c r="P88" s="529">
        <v>74</v>
      </c>
      <c r="Q88" s="529">
        <v>32</v>
      </c>
      <c r="R88" s="529">
        <v>25</v>
      </c>
      <c r="S88" s="529">
        <v>5</v>
      </c>
    </row>
    <row r="89" spans="1:19" s="446" customFormat="1" ht="11.25" x14ac:dyDescent="0.2">
      <c r="A89" s="446" t="s">
        <v>177</v>
      </c>
      <c r="B89" s="447">
        <v>532</v>
      </c>
      <c r="C89" s="447">
        <v>1</v>
      </c>
      <c r="D89" s="447">
        <v>6</v>
      </c>
      <c r="E89" s="447">
        <v>4</v>
      </c>
      <c r="F89" s="447">
        <v>8</v>
      </c>
      <c r="G89" s="447">
        <v>9</v>
      </c>
      <c r="H89" s="447">
        <v>8</v>
      </c>
      <c r="I89" s="447">
        <v>23</v>
      </c>
      <c r="J89" s="447">
        <v>24</v>
      </c>
      <c r="K89" s="447">
        <v>29</v>
      </c>
      <c r="L89" s="447">
        <v>73</v>
      </c>
      <c r="M89" s="447">
        <v>82</v>
      </c>
      <c r="N89" s="447">
        <v>76</v>
      </c>
      <c r="O89" s="447">
        <v>72</v>
      </c>
      <c r="P89" s="447">
        <v>53</v>
      </c>
      <c r="Q89" s="447">
        <v>41</v>
      </c>
      <c r="R89" s="447">
        <v>23</v>
      </c>
      <c r="S89" s="447" t="s">
        <v>141</v>
      </c>
    </row>
    <row r="90" spans="1:19" s="446" customFormat="1" ht="11.25" x14ac:dyDescent="0.2">
      <c r="A90" s="446" t="s">
        <v>178</v>
      </c>
      <c r="B90" s="447">
        <v>2931</v>
      </c>
      <c r="C90" s="447">
        <v>4</v>
      </c>
      <c r="D90" s="447">
        <v>19</v>
      </c>
      <c r="E90" s="447">
        <v>27</v>
      </c>
      <c r="F90" s="447">
        <v>37</v>
      </c>
      <c r="G90" s="447">
        <v>41</v>
      </c>
      <c r="H90" s="447">
        <v>42</v>
      </c>
      <c r="I90" s="447">
        <v>56</v>
      </c>
      <c r="J90" s="447">
        <v>103</v>
      </c>
      <c r="K90" s="447">
        <v>195</v>
      </c>
      <c r="L90" s="447">
        <v>401</v>
      </c>
      <c r="M90" s="447">
        <v>588</v>
      </c>
      <c r="N90" s="447">
        <v>436</v>
      </c>
      <c r="O90" s="447">
        <v>389</v>
      </c>
      <c r="P90" s="447">
        <v>281</v>
      </c>
      <c r="Q90" s="447">
        <v>151</v>
      </c>
      <c r="R90" s="447">
        <v>127</v>
      </c>
      <c r="S90" s="447">
        <v>34</v>
      </c>
    </row>
    <row r="91" spans="1:19" s="263" customFormat="1" ht="11.25" x14ac:dyDescent="0.2">
      <c r="A91" s="263" t="s">
        <v>236</v>
      </c>
      <c r="B91" s="529">
        <v>959</v>
      </c>
      <c r="C91" s="529">
        <v>1</v>
      </c>
      <c r="D91" s="529">
        <v>3</v>
      </c>
      <c r="E91" s="529">
        <v>9</v>
      </c>
      <c r="F91" s="529">
        <v>11</v>
      </c>
      <c r="G91" s="529">
        <v>13</v>
      </c>
      <c r="H91" s="529">
        <v>6</v>
      </c>
      <c r="I91" s="529">
        <v>12</v>
      </c>
      <c r="J91" s="529">
        <v>22</v>
      </c>
      <c r="K91" s="529">
        <v>47</v>
      </c>
      <c r="L91" s="529">
        <v>127</v>
      </c>
      <c r="M91" s="529">
        <v>217</v>
      </c>
      <c r="N91" s="529">
        <v>151</v>
      </c>
      <c r="O91" s="529">
        <v>142</v>
      </c>
      <c r="P91" s="529">
        <v>95</v>
      </c>
      <c r="Q91" s="529">
        <v>47</v>
      </c>
      <c r="R91" s="529">
        <v>36</v>
      </c>
      <c r="S91" s="529">
        <v>20</v>
      </c>
    </row>
    <row r="92" spans="1:19" s="446" customFormat="1" ht="11.25" x14ac:dyDescent="0.2">
      <c r="B92" s="447"/>
      <c r="C92" s="447"/>
      <c r="D92" s="447"/>
      <c r="E92" s="447"/>
      <c r="F92" s="447"/>
      <c r="G92" s="447"/>
      <c r="H92" s="447"/>
      <c r="I92" s="447"/>
      <c r="J92" s="447"/>
      <c r="K92" s="447"/>
      <c r="L92" s="447"/>
      <c r="M92" s="447"/>
      <c r="N92" s="447"/>
      <c r="O92" s="447"/>
      <c r="P92" s="447"/>
      <c r="Q92" s="447"/>
      <c r="R92" s="447"/>
      <c r="S92" s="447"/>
    </row>
    <row r="93" spans="1:19" s="446" customFormat="1" ht="11.25" x14ac:dyDescent="0.2">
      <c r="A93" s="446" t="s">
        <v>179</v>
      </c>
      <c r="B93" s="447">
        <v>471</v>
      </c>
      <c r="C93" s="447">
        <v>3</v>
      </c>
      <c r="D93" s="447">
        <v>3</v>
      </c>
      <c r="E93" s="447">
        <v>5</v>
      </c>
      <c r="F93" s="447">
        <v>9</v>
      </c>
      <c r="G93" s="447">
        <v>3</v>
      </c>
      <c r="H93" s="447">
        <v>6</v>
      </c>
      <c r="I93" s="447">
        <v>6</v>
      </c>
      <c r="J93" s="447">
        <v>17</v>
      </c>
      <c r="K93" s="447">
        <v>32</v>
      </c>
      <c r="L93" s="447">
        <v>56</v>
      </c>
      <c r="M93" s="447">
        <v>74</v>
      </c>
      <c r="N93" s="447">
        <v>74</v>
      </c>
      <c r="O93" s="447">
        <v>64</v>
      </c>
      <c r="P93" s="447">
        <v>46</v>
      </c>
      <c r="Q93" s="447">
        <v>42</v>
      </c>
      <c r="R93" s="447">
        <v>21</v>
      </c>
      <c r="S93" s="447">
        <v>10</v>
      </c>
    </row>
    <row r="94" spans="1:19" s="446" customFormat="1" ht="11.25" x14ac:dyDescent="0.2">
      <c r="A94" s="446" t="s">
        <v>180</v>
      </c>
      <c r="B94" s="447">
        <v>375</v>
      </c>
      <c r="C94" s="447" t="s">
        <v>141</v>
      </c>
      <c r="D94" s="447">
        <v>2</v>
      </c>
      <c r="E94" s="447">
        <v>1</v>
      </c>
      <c r="F94" s="447">
        <v>6</v>
      </c>
      <c r="G94" s="447">
        <v>3</v>
      </c>
      <c r="H94" s="447">
        <v>7</v>
      </c>
      <c r="I94" s="447">
        <v>9</v>
      </c>
      <c r="J94" s="447">
        <v>13</v>
      </c>
      <c r="K94" s="447">
        <v>23</v>
      </c>
      <c r="L94" s="447">
        <v>56</v>
      </c>
      <c r="M94" s="447">
        <v>82</v>
      </c>
      <c r="N94" s="447">
        <v>52</v>
      </c>
      <c r="O94" s="447">
        <v>55</v>
      </c>
      <c r="P94" s="447">
        <v>26</v>
      </c>
      <c r="Q94" s="447">
        <v>24</v>
      </c>
      <c r="R94" s="447">
        <v>14</v>
      </c>
      <c r="S94" s="447">
        <v>2</v>
      </c>
    </row>
    <row r="95" spans="1:19" s="446" customFormat="1" ht="11.25" x14ac:dyDescent="0.2">
      <c r="A95" s="446" t="s">
        <v>181</v>
      </c>
      <c r="B95" s="447">
        <v>588</v>
      </c>
      <c r="C95" s="447">
        <v>1</v>
      </c>
      <c r="D95" s="447">
        <v>3</v>
      </c>
      <c r="E95" s="447">
        <v>6</v>
      </c>
      <c r="F95" s="447">
        <v>4</v>
      </c>
      <c r="G95" s="447">
        <v>11</v>
      </c>
      <c r="H95" s="447">
        <v>13</v>
      </c>
      <c r="I95" s="447">
        <v>11</v>
      </c>
      <c r="J95" s="447">
        <v>18</v>
      </c>
      <c r="K95" s="447">
        <v>35</v>
      </c>
      <c r="L95" s="447">
        <v>88</v>
      </c>
      <c r="M95" s="447">
        <v>109</v>
      </c>
      <c r="N95" s="447">
        <v>85</v>
      </c>
      <c r="O95" s="447">
        <v>91</v>
      </c>
      <c r="P95" s="447">
        <v>55</v>
      </c>
      <c r="Q95" s="447">
        <v>29</v>
      </c>
      <c r="R95" s="447">
        <v>26</v>
      </c>
      <c r="S95" s="447">
        <v>3</v>
      </c>
    </row>
    <row r="96" spans="1:19" s="446" customFormat="1" ht="11.25" x14ac:dyDescent="0.2">
      <c r="A96" s="446" t="s">
        <v>182</v>
      </c>
      <c r="B96" s="264">
        <v>371</v>
      </c>
      <c r="C96" s="264">
        <v>2</v>
      </c>
      <c r="D96" s="264">
        <v>7</v>
      </c>
      <c r="E96" s="264">
        <v>5</v>
      </c>
      <c r="F96" s="264">
        <v>8</v>
      </c>
      <c r="G96" s="264">
        <v>4</v>
      </c>
      <c r="H96" s="264">
        <v>4</v>
      </c>
      <c r="I96" s="264">
        <v>7</v>
      </c>
      <c r="J96" s="264">
        <v>13</v>
      </c>
      <c r="K96" s="264">
        <v>28</v>
      </c>
      <c r="L96" s="264">
        <v>65</v>
      </c>
      <c r="M96" s="264">
        <v>60</v>
      </c>
      <c r="N96" s="264">
        <v>36</v>
      </c>
      <c r="O96" s="264">
        <v>45</v>
      </c>
      <c r="P96" s="264">
        <v>40</v>
      </c>
      <c r="Q96" s="264">
        <v>24</v>
      </c>
      <c r="R96" s="264">
        <v>20</v>
      </c>
      <c r="S96" s="264">
        <v>3</v>
      </c>
    </row>
    <row r="97" spans="1:19" s="448" customFormat="1" ht="11.25" customHeight="1" x14ac:dyDescent="0.2">
      <c r="A97" s="446" t="s">
        <v>183</v>
      </c>
      <c r="B97" s="264">
        <v>318</v>
      </c>
      <c r="C97" s="264">
        <v>2</v>
      </c>
      <c r="D97" s="264">
        <v>5</v>
      </c>
      <c r="E97" s="264">
        <v>4</v>
      </c>
      <c r="F97" s="264">
        <v>4</v>
      </c>
      <c r="G97" s="264">
        <v>7</v>
      </c>
      <c r="H97" s="264">
        <v>2</v>
      </c>
      <c r="I97" s="264">
        <v>8</v>
      </c>
      <c r="J97" s="264">
        <v>16</v>
      </c>
      <c r="K97" s="264">
        <v>31</v>
      </c>
      <c r="L97" s="264">
        <v>43</v>
      </c>
      <c r="M97" s="264">
        <v>47</v>
      </c>
      <c r="N97" s="264">
        <v>39</v>
      </c>
      <c r="O97" s="264">
        <v>40</v>
      </c>
      <c r="P97" s="264">
        <v>29</v>
      </c>
      <c r="Q97" s="264">
        <v>22</v>
      </c>
      <c r="R97" s="264">
        <v>16</v>
      </c>
      <c r="S97" s="95">
        <v>3</v>
      </c>
    </row>
    <row r="98" spans="1:19" s="448" customFormat="1" ht="11.25" customHeight="1" x14ac:dyDescent="0.2">
      <c r="A98" s="446"/>
      <c r="B98" s="264"/>
      <c r="C98" s="264"/>
      <c r="D98" s="264"/>
      <c r="E98" s="264"/>
      <c r="F98" s="264"/>
      <c r="G98" s="264"/>
      <c r="H98" s="264"/>
      <c r="I98" s="264"/>
      <c r="J98" s="264"/>
      <c r="K98" s="264"/>
      <c r="L98" s="264"/>
      <c r="M98" s="264"/>
      <c r="N98" s="264"/>
      <c r="O98" s="264"/>
      <c r="P98" s="264"/>
      <c r="Q98" s="264"/>
      <c r="R98" s="264"/>
      <c r="S98" s="95"/>
    </row>
    <row r="99" spans="1:19" s="448" customFormat="1" ht="11.25" customHeight="1" x14ac:dyDescent="0.2">
      <c r="A99" s="446" t="s">
        <v>184</v>
      </c>
      <c r="B99" s="264">
        <v>560</v>
      </c>
      <c r="C99" s="264" t="s">
        <v>141</v>
      </c>
      <c r="D99" s="264">
        <v>3</v>
      </c>
      <c r="E99" s="264">
        <v>5</v>
      </c>
      <c r="F99" s="264">
        <v>6</v>
      </c>
      <c r="G99" s="264">
        <v>11</v>
      </c>
      <c r="H99" s="264">
        <v>8</v>
      </c>
      <c r="I99" s="264">
        <v>18</v>
      </c>
      <c r="J99" s="264">
        <v>31</v>
      </c>
      <c r="K99" s="264">
        <v>32</v>
      </c>
      <c r="L99" s="264">
        <v>78</v>
      </c>
      <c r="M99" s="264">
        <v>94</v>
      </c>
      <c r="N99" s="264">
        <v>84</v>
      </c>
      <c r="O99" s="264">
        <v>63</v>
      </c>
      <c r="P99" s="264">
        <v>63</v>
      </c>
      <c r="Q99" s="264">
        <v>43</v>
      </c>
      <c r="R99" s="264">
        <v>17</v>
      </c>
      <c r="S99" s="95">
        <v>4</v>
      </c>
    </row>
    <row r="100" spans="1:19" s="448" customFormat="1" ht="11.25" customHeight="1" x14ac:dyDescent="0.2">
      <c r="A100" s="446" t="s">
        <v>185</v>
      </c>
      <c r="B100" s="447">
        <v>263</v>
      </c>
      <c r="C100" s="447">
        <v>2</v>
      </c>
      <c r="D100" s="447">
        <v>2</v>
      </c>
      <c r="E100" s="447">
        <v>3</v>
      </c>
      <c r="F100" s="447">
        <v>3</v>
      </c>
      <c r="G100" s="447">
        <v>4</v>
      </c>
      <c r="H100" s="447">
        <v>4</v>
      </c>
      <c r="I100" s="447">
        <v>3</v>
      </c>
      <c r="J100" s="447">
        <v>11</v>
      </c>
      <c r="K100" s="447">
        <v>14</v>
      </c>
      <c r="L100" s="447">
        <v>38</v>
      </c>
      <c r="M100" s="447">
        <v>39</v>
      </c>
      <c r="N100" s="447">
        <v>47</v>
      </c>
      <c r="O100" s="447">
        <v>33</v>
      </c>
      <c r="P100" s="447">
        <v>24</v>
      </c>
      <c r="Q100" s="447">
        <v>15</v>
      </c>
      <c r="R100" s="447">
        <v>19</v>
      </c>
      <c r="S100" s="447">
        <v>2</v>
      </c>
    </row>
    <row r="101" spans="1:19" s="448" customFormat="1" ht="11.25" customHeight="1" x14ac:dyDescent="0.2">
      <c r="A101" s="446" t="s">
        <v>186</v>
      </c>
      <c r="B101" s="447">
        <v>457</v>
      </c>
      <c r="C101" s="447">
        <v>1</v>
      </c>
      <c r="D101" s="447">
        <v>5</v>
      </c>
      <c r="E101" s="447">
        <v>9</v>
      </c>
      <c r="F101" s="447">
        <v>7</v>
      </c>
      <c r="G101" s="447">
        <v>8</v>
      </c>
      <c r="H101" s="447">
        <v>4</v>
      </c>
      <c r="I101" s="447">
        <v>12</v>
      </c>
      <c r="J101" s="447">
        <v>17</v>
      </c>
      <c r="K101" s="447">
        <v>32</v>
      </c>
      <c r="L101" s="447">
        <v>61</v>
      </c>
      <c r="M101" s="447">
        <v>83</v>
      </c>
      <c r="N101" s="447">
        <v>63</v>
      </c>
      <c r="O101" s="447">
        <v>46</v>
      </c>
      <c r="P101" s="447">
        <v>40</v>
      </c>
      <c r="Q101" s="447">
        <v>36</v>
      </c>
      <c r="R101" s="447">
        <v>29</v>
      </c>
      <c r="S101" s="447">
        <v>4</v>
      </c>
    </row>
    <row r="102" spans="1:19" s="448" customFormat="1" ht="11.25" customHeight="1" x14ac:dyDescent="0.2">
      <c r="A102" s="532" t="s">
        <v>187</v>
      </c>
      <c r="B102" s="266">
        <v>474</v>
      </c>
      <c r="C102" s="266">
        <v>1</v>
      </c>
      <c r="D102" s="266">
        <v>5</v>
      </c>
      <c r="E102" s="266">
        <v>1</v>
      </c>
      <c r="F102" s="266">
        <v>11</v>
      </c>
      <c r="G102" s="266">
        <v>10</v>
      </c>
      <c r="H102" s="266">
        <v>9</v>
      </c>
      <c r="I102" s="266">
        <v>16</v>
      </c>
      <c r="J102" s="266">
        <v>20</v>
      </c>
      <c r="K102" s="266">
        <v>36</v>
      </c>
      <c r="L102" s="266">
        <v>59</v>
      </c>
      <c r="M102" s="266">
        <v>78</v>
      </c>
      <c r="N102" s="266">
        <v>61</v>
      </c>
      <c r="O102" s="266">
        <v>48</v>
      </c>
      <c r="P102" s="266">
        <v>47</v>
      </c>
      <c r="Q102" s="266">
        <v>46</v>
      </c>
      <c r="R102" s="266">
        <v>26</v>
      </c>
      <c r="S102" s="266" t="s">
        <v>141</v>
      </c>
    </row>
    <row r="103" spans="1:19" s="448" customFormat="1" ht="10.9" customHeight="1" x14ac:dyDescent="0.2">
      <c r="A103" s="563"/>
      <c r="B103" s="564"/>
      <c r="C103" s="564"/>
      <c r="D103" s="564"/>
      <c r="E103" s="564"/>
      <c r="F103" s="564"/>
      <c r="G103" s="564"/>
      <c r="H103" s="564"/>
      <c r="I103" s="564"/>
      <c r="J103" s="564"/>
      <c r="K103" s="564"/>
      <c r="L103" s="564"/>
      <c r="M103" s="564"/>
      <c r="N103" s="564"/>
      <c r="O103" s="564"/>
      <c r="P103" s="564"/>
      <c r="Q103" s="564"/>
      <c r="R103" s="564"/>
      <c r="S103" s="564"/>
    </row>
    <row r="104" spans="1:19" s="169" customFormat="1" ht="11.25" customHeight="1" x14ac:dyDescent="0.2">
      <c r="A104" s="96" t="s">
        <v>152</v>
      </c>
      <c r="B104" s="581">
        <v>19902</v>
      </c>
      <c r="C104" s="581">
        <v>36</v>
      </c>
      <c r="D104" s="581">
        <v>131</v>
      </c>
      <c r="E104" s="581">
        <v>178</v>
      </c>
      <c r="F104" s="581">
        <v>217</v>
      </c>
      <c r="G104" s="581">
        <v>285</v>
      </c>
      <c r="H104" s="581">
        <v>270</v>
      </c>
      <c r="I104" s="581">
        <v>480</v>
      </c>
      <c r="J104" s="581">
        <v>726</v>
      </c>
      <c r="K104" s="581">
        <v>1130</v>
      </c>
      <c r="L104" s="581">
        <v>2742</v>
      </c>
      <c r="M104" s="581">
        <v>3762</v>
      </c>
      <c r="N104" s="581">
        <v>2940</v>
      </c>
      <c r="O104" s="581">
        <v>2700</v>
      </c>
      <c r="P104" s="581">
        <v>1982</v>
      </c>
      <c r="Q104" s="581">
        <v>1244</v>
      </c>
      <c r="R104" s="581">
        <v>911</v>
      </c>
      <c r="S104" s="581">
        <v>168</v>
      </c>
    </row>
    <row r="105" spans="1:19" s="448" customFormat="1" ht="11.25" customHeight="1" x14ac:dyDescent="0.2">
      <c r="A105" s="446"/>
      <c r="B105" s="447"/>
      <c r="C105" s="447"/>
      <c r="D105" s="447"/>
      <c r="E105" s="447"/>
      <c r="F105" s="447"/>
      <c r="G105" s="447"/>
      <c r="H105" s="447"/>
      <c r="I105" s="447"/>
      <c r="J105" s="447"/>
      <c r="K105" s="447"/>
      <c r="L105" s="447"/>
      <c r="M105" s="447"/>
      <c r="N105" s="447"/>
      <c r="O105" s="447"/>
      <c r="P105" s="447"/>
      <c r="Q105" s="447"/>
      <c r="R105" s="447"/>
      <c r="S105" s="447"/>
    </row>
    <row r="106" spans="1:19" s="168" customFormat="1" ht="11.25" customHeight="1" x14ac:dyDescent="0.2">
      <c r="A106" s="446" t="s">
        <v>167</v>
      </c>
      <c r="B106" s="447">
        <v>3876</v>
      </c>
      <c r="C106" s="447">
        <v>4</v>
      </c>
      <c r="D106" s="447">
        <v>20</v>
      </c>
      <c r="E106" s="447">
        <v>35</v>
      </c>
      <c r="F106" s="447">
        <v>39</v>
      </c>
      <c r="G106" s="447">
        <v>43</v>
      </c>
      <c r="H106" s="447">
        <v>38</v>
      </c>
      <c r="I106" s="447">
        <v>96</v>
      </c>
      <c r="J106" s="447">
        <v>97</v>
      </c>
      <c r="K106" s="447">
        <v>150</v>
      </c>
      <c r="L106" s="447">
        <v>455</v>
      </c>
      <c r="M106" s="447">
        <v>788</v>
      </c>
      <c r="N106" s="447">
        <v>668</v>
      </c>
      <c r="O106" s="447">
        <v>638</v>
      </c>
      <c r="P106" s="447">
        <v>411</v>
      </c>
      <c r="Q106" s="447">
        <v>197</v>
      </c>
      <c r="R106" s="447">
        <v>138</v>
      </c>
      <c r="S106" s="447">
        <v>59</v>
      </c>
    </row>
    <row r="107" spans="1:19" s="170" customFormat="1" ht="11.25" customHeight="1" x14ac:dyDescent="0.2">
      <c r="A107" s="263" t="s">
        <v>264</v>
      </c>
      <c r="B107" s="447">
        <v>1624</v>
      </c>
      <c r="C107" s="447">
        <v>2</v>
      </c>
      <c r="D107" s="447">
        <v>9</v>
      </c>
      <c r="E107" s="447">
        <v>8</v>
      </c>
      <c r="F107" s="447">
        <v>12</v>
      </c>
      <c r="G107" s="447">
        <v>13</v>
      </c>
      <c r="H107" s="447">
        <v>14</v>
      </c>
      <c r="I107" s="447">
        <v>18</v>
      </c>
      <c r="J107" s="447">
        <v>23</v>
      </c>
      <c r="K107" s="447">
        <v>53</v>
      </c>
      <c r="L107" s="447">
        <v>189</v>
      </c>
      <c r="M107" s="447">
        <v>358</v>
      </c>
      <c r="N107" s="447">
        <v>296</v>
      </c>
      <c r="O107" s="447">
        <v>302</v>
      </c>
      <c r="P107" s="447">
        <v>185</v>
      </c>
      <c r="Q107" s="447">
        <v>72</v>
      </c>
      <c r="R107" s="447">
        <v>44</v>
      </c>
      <c r="S107" s="447">
        <v>26</v>
      </c>
    </row>
    <row r="108" spans="1:19" s="168" customFormat="1" ht="11.25" customHeight="1" x14ac:dyDescent="0.2">
      <c r="A108" s="446" t="s">
        <v>168</v>
      </c>
      <c r="B108" s="447">
        <v>529</v>
      </c>
      <c r="C108" s="447" t="s">
        <v>141</v>
      </c>
      <c r="D108" s="447">
        <v>2</v>
      </c>
      <c r="E108" s="447">
        <v>5</v>
      </c>
      <c r="F108" s="447">
        <v>5</v>
      </c>
      <c r="G108" s="447">
        <v>10</v>
      </c>
      <c r="H108" s="447">
        <v>5</v>
      </c>
      <c r="I108" s="447">
        <v>9</v>
      </c>
      <c r="J108" s="447">
        <v>14</v>
      </c>
      <c r="K108" s="447">
        <v>28</v>
      </c>
      <c r="L108" s="447">
        <v>89</v>
      </c>
      <c r="M108" s="447">
        <v>104</v>
      </c>
      <c r="N108" s="447">
        <v>76</v>
      </c>
      <c r="O108" s="447">
        <v>76</v>
      </c>
      <c r="P108" s="447">
        <v>49</v>
      </c>
      <c r="Q108" s="447">
        <v>26</v>
      </c>
      <c r="R108" s="447">
        <v>23</v>
      </c>
      <c r="S108" s="447">
        <v>8</v>
      </c>
    </row>
    <row r="109" spans="1:19" s="168" customFormat="1" ht="11.25" customHeight="1" x14ac:dyDescent="0.2">
      <c r="A109" s="446" t="s">
        <v>169</v>
      </c>
      <c r="B109" s="447">
        <v>641</v>
      </c>
      <c r="C109" s="447">
        <v>3</v>
      </c>
      <c r="D109" s="447">
        <v>5</v>
      </c>
      <c r="E109" s="447">
        <v>4</v>
      </c>
      <c r="F109" s="447">
        <v>7</v>
      </c>
      <c r="G109" s="447">
        <v>14</v>
      </c>
      <c r="H109" s="447">
        <v>9</v>
      </c>
      <c r="I109" s="447">
        <v>12</v>
      </c>
      <c r="J109" s="447">
        <v>19</v>
      </c>
      <c r="K109" s="447">
        <v>29</v>
      </c>
      <c r="L109" s="447">
        <v>87</v>
      </c>
      <c r="M109" s="447">
        <v>151</v>
      </c>
      <c r="N109" s="447">
        <v>92</v>
      </c>
      <c r="O109" s="447">
        <v>83</v>
      </c>
      <c r="P109" s="447">
        <v>58</v>
      </c>
      <c r="Q109" s="447">
        <v>40</v>
      </c>
      <c r="R109" s="447">
        <v>24</v>
      </c>
      <c r="S109" s="447">
        <v>4</v>
      </c>
    </row>
    <row r="110" spans="1:19" s="168" customFormat="1" ht="11.25" customHeight="1" x14ac:dyDescent="0.2">
      <c r="A110" s="446" t="s">
        <v>170</v>
      </c>
      <c r="B110" s="447">
        <v>718</v>
      </c>
      <c r="C110" s="447">
        <v>3</v>
      </c>
      <c r="D110" s="447">
        <v>5</v>
      </c>
      <c r="E110" s="447">
        <v>5</v>
      </c>
      <c r="F110" s="447">
        <v>9</v>
      </c>
      <c r="G110" s="447">
        <v>12</v>
      </c>
      <c r="H110" s="447">
        <v>10</v>
      </c>
      <c r="I110" s="447">
        <v>14</v>
      </c>
      <c r="J110" s="447">
        <v>19</v>
      </c>
      <c r="K110" s="447">
        <v>39</v>
      </c>
      <c r="L110" s="447">
        <v>120</v>
      </c>
      <c r="M110" s="447">
        <v>136</v>
      </c>
      <c r="N110" s="447">
        <v>93</v>
      </c>
      <c r="O110" s="447">
        <v>92</v>
      </c>
      <c r="P110" s="447">
        <v>81</v>
      </c>
      <c r="Q110" s="447">
        <v>51</v>
      </c>
      <c r="R110" s="447">
        <v>27</v>
      </c>
      <c r="S110" s="447">
        <v>2</v>
      </c>
    </row>
    <row r="111" spans="1:19" s="168" customFormat="1" ht="11.25" customHeight="1" x14ac:dyDescent="0.2">
      <c r="A111" s="446"/>
      <c r="B111" s="447"/>
      <c r="C111" s="447"/>
      <c r="D111" s="447"/>
      <c r="E111" s="447"/>
      <c r="F111" s="447"/>
      <c r="G111" s="447"/>
      <c r="H111" s="447"/>
      <c r="I111" s="447"/>
      <c r="J111" s="447"/>
      <c r="K111" s="447"/>
      <c r="L111" s="447"/>
      <c r="M111" s="447"/>
      <c r="N111" s="447"/>
      <c r="O111" s="447"/>
      <c r="P111" s="447"/>
      <c r="Q111" s="447"/>
      <c r="R111" s="447"/>
      <c r="S111" s="447"/>
    </row>
    <row r="112" spans="1:19" s="168" customFormat="1" ht="11.25" customHeight="1" x14ac:dyDescent="0.2">
      <c r="A112" s="446" t="s">
        <v>171</v>
      </c>
      <c r="B112" s="447">
        <v>799</v>
      </c>
      <c r="C112" s="447" t="s">
        <v>141</v>
      </c>
      <c r="D112" s="447">
        <v>3</v>
      </c>
      <c r="E112" s="447">
        <v>3</v>
      </c>
      <c r="F112" s="447">
        <v>7</v>
      </c>
      <c r="G112" s="447">
        <v>14</v>
      </c>
      <c r="H112" s="447">
        <v>8</v>
      </c>
      <c r="I112" s="447">
        <v>24</v>
      </c>
      <c r="J112" s="447">
        <v>32</v>
      </c>
      <c r="K112" s="447">
        <v>59</v>
      </c>
      <c r="L112" s="447">
        <v>132</v>
      </c>
      <c r="M112" s="447">
        <v>160</v>
      </c>
      <c r="N112" s="447">
        <v>98</v>
      </c>
      <c r="O112" s="447">
        <v>92</v>
      </c>
      <c r="P112" s="447">
        <v>71</v>
      </c>
      <c r="Q112" s="447">
        <v>41</v>
      </c>
      <c r="R112" s="447">
        <v>54</v>
      </c>
      <c r="S112" s="447">
        <v>1</v>
      </c>
    </row>
    <row r="113" spans="1:19" s="168" customFormat="1" ht="11.25" customHeight="1" x14ac:dyDescent="0.2">
      <c r="A113" s="446" t="s">
        <v>172</v>
      </c>
      <c r="B113" s="447">
        <v>473</v>
      </c>
      <c r="C113" s="447">
        <v>2</v>
      </c>
      <c r="D113" s="447">
        <v>1</v>
      </c>
      <c r="E113" s="447">
        <v>4</v>
      </c>
      <c r="F113" s="447">
        <v>4</v>
      </c>
      <c r="G113" s="447">
        <v>7</v>
      </c>
      <c r="H113" s="447">
        <v>6</v>
      </c>
      <c r="I113" s="447">
        <v>13</v>
      </c>
      <c r="J113" s="447">
        <v>21</v>
      </c>
      <c r="K113" s="447">
        <v>34</v>
      </c>
      <c r="L113" s="447">
        <v>65</v>
      </c>
      <c r="M113" s="447">
        <v>98</v>
      </c>
      <c r="N113" s="447">
        <v>61</v>
      </c>
      <c r="O113" s="447">
        <v>54</v>
      </c>
      <c r="P113" s="447">
        <v>40</v>
      </c>
      <c r="Q113" s="447">
        <v>32</v>
      </c>
      <c r="R113" s="447">
        <v>30</v>
      </c>
      <c r="S113" s="447">
        <v>1</v>
      </c>
    </row>
    <row r="114" spans="1:19" s="168" customFormat="1" ht="11.25" customHeight="1" x14ac:dyDescent="0.2">
      <c r="A114" s="446" t="s">
        <v>173</v>
      </c>
      <c r="B114" s="447">
        <v>632</v>
      </c>
      <c r="C114" s="447">
        <v>1</v>
      </c>
      <c r="D114" s="447">
        <v>6</v>
      </c>
      <c r="E114" s="447">
        <v>7</v>
      </c>
      <c r="F114" s="447">
        <v>7</v>
      </c>
      <c r="G114" s="447">
        <v>12</v>
      </c>
      <c r="H114" s="447">
        <v>9</v>
      </c>
      <c r="I114" s="447">
        <v>14</v>
      </c>
      <c r="J114" s="447">
        <v>31</v>
      </c>
      <c r="K114" s="447">
        <v>41</v>
      </c>
      <c r="L114" s="447">
        <v>85</v>
      </c>
      <c r="M114" s="447">
        <v>93</v>
      </c>
      <c r="N114" s="447">
        <v>83</v>
      </c>
      <c r="O114" s="447">
        <v>75</v>
      </c>
      <c r="P114" s="447">
        <v>59</v>
      </c>
      <c r="Q114" s="447">
        <v>53</v>
      </c>
      <c r="R114" s="447">
        <v>48</v>
      </c>
      <c r="S114" s="447">
        <v>8</v>
      </c>
    </row>
    <row r="115" spans="1:19" s="168" customFormat="1" ht="11.25" customHeight="1" x14ac:dyDescent="0.2">
      <c r="A115" s="446" t="s">
        <v>174</v>
      </c>
      <c r="B115" s="447">
        <v>156</v>
      </c>
      <c r="C115" s="447">
        <v>1</v>
      </c>
      <c r="D115" s="447" t="s">
        <v>141</v>
      </c>
      <c r="E115" s="447">
        <v>4</v>
      </c>
      <c r="F115" s="447">
        <v>2</v>
      </c>
      <c r="G115" s="447">
        <v>5</v>
      </c>
      <c r="H115" s="447">
        <v>1</v>
      </c>
      <c r="I115" s="447">
        <v>3</v>
      </c>
      <c r="J115" s="447">
        <v>8</v>
      </c>
      <c r="K115" s="447">
        <v>5</v>
      </c>
      <c r="L115" s="447">
        <v>27</v>
      </c>
      <c r="M115" s="447">
        <v>23</v>
      </c>
      <c r="N115" s="447">
        <v>24</v>
      </c>
      <c r="O115" s="447">
        <v>18</v>
      </c>
      <c r="P115" s="447">
        <v>14</v>
      </c>
      <c r="Q115" s="447">
        <v>12</v>
      </c>
      <c r="R115" s="447">
        <v>9</v>
      </c>
      <c r="S115" s="447" t="s">
        <v>141</v>
      </c>
    </row>
    <row r="116" spans="1:19" s="168" customFormat="1" ht="11.25" customHeight="1" x14ac:dyDescent="0.2">
      <c r="A116" s="446" t="s">
        <v>175</v>
      </c>
      <c r="B116" s="447">
        <v>357</v>
      </c>
      <c r="C116" s="447" t="s">
        <v>141</v>
      </c>
      <c r="D116" s="447">
        <v>4</v>
      </c>
      <c r="E116" s="447">
        <v>3</v>
      </c>
      <c r="F116" s="447">
        <v>6</v>
      </c>
      <c r="G116" s="447">
        <v>6</v>
      </c>
      <c r="H116" s="447">
        <v>6</v>
      </c>
      <c r="I116" s="447">
        <v>18</v>
      </c>
      <c r="J116" s="447">
        <v>13</v>
      </c>
      <c r="K116" s="447">
        <v>24</v>
      </c>
      <c r="L116" s="447">
        <v>41</v>
      </c>
      <c r="M116" s="447">
        <v>59</v>
      </c>
      <c r="N116" s="447">
        <v>59</v>
      </c>
      <c r="O116" s="447">
        <v>40</v>
      </c>
      <c r="P116" s="447">
        <v>31</v>
      </c>
      <c r="Q116" s="447">
        <v>31</v>
      </c>
      <c r="R116" s="447">
        <v>16</v>
      </c>
      <c r="S116" s="447" t="s">
        <v>141</v>
      </c>
    </row>
    <row r="117" spans="1:19" s="168" customFormat="1" ht="11.25" customHeight="1" x14ac:dyDescent="0.2">
      <c r="A117" s="446"/>
      <c r="B117" s="447"/>
      <c r="C117" s="447"/>
      <c r="D117" s="447"/>
      <c r="E117" s="447"/>
      <c r="F117" s="447"/>
      <c r="G117" s="447"/>
      <c r="H117" s="447"/>
      <c r="I117" s="447"/>
      <c r="J117" s="447"/>
      <c r="K117" s="447"/>
      <c r="L117" s="447"/>
      <c r="M117" s="447"/>
      <c r="N117" s="447"/>
      <c r="O117" s="447"/>
      <c r="P117" s="447"/>
      <c r="Q117" s="447"/>
      <c r="R117" s="447"/>
      <c r="S117" s="447"/>
    </row>
    <row r="118" spans="1:19" s="168" customFormat="1" ht="11.25" customHeight="1" x14ac:dyDescent="0.2">
      <c r="A118" s="446" t="s">
        <v>176</v>
      </c>
      <c r="B118" s="447">
        <v>3116</v>
      </c>
      <c r="C118" s="447">
        <v>3</v>
      </c>
      <c r="D118" s="447">
        <v>18</v>
      </c>
      <c r="E118" s="447">
        <v>28</v>
      </c>
      <c r="F118" s="447">
        <v>23</v>
      </c>
      <c r="G118" s="447">
        <v>38</v>
      </c>
      <c r="H118" s="447">
        <v>53</v>
      </c>
      <c r="I118" s="447">
        <v>80</v>
      </c>
      <c r="J118" s="447">
        <v>133</v>
      </c>
      <c r="K118" s="447">
        <v>174</v>
      </c>
      <c r="L118" s="447">
        <v>433</v>
      </c>
      <c r="M118" s="447">
        <v>601</v>
      </c>
      <c r="N118" s="447">
        <v>460</v>
      </c>
      <c r="O118" s="447">
        <v>419</v>
      </c>
      <c r="P118" s="447">
        <v>326</v>
      </c>
      <c r="Q118" s="447">
        <v>176</v>
      </c>
      <c r="R118" s="447">
        <v>137</v>
      </c>
      <c r="S118" s="447">
        <v>14</v>
      </c>
    </row>
    <row r="119" spans="1:19" s="170" customFormat="1" ht="11.25" customHeight="1" x14ac:dyDescent="0.2">
      <c r="A119" s="263" t="s">
        <v>235</v>
      </c>
      <c r="B119" s="447">
        <v>799</v>
      </c>
      <c r="C119" s="447">
        <v>2</v>
      </c>
      <c r="D119" s="447">
        <v>5</v>
      </c>
      <c r="E119" s="447">
        <v>6</v>
      </c>
      <c r="F119" s="447">
        <v>5</v>
      </c>
      <c r="G119" s="447">
        <v>13</v>
      </c>
      <c r="H119" s="447">
        <v>11</v>
      </c>
      <c r="I119" s="447">
        <v>17</v>
      </c>
      <c r="J119" s="447">
        <v>29</v>
      </c>
      <c r="K119" s="447">
        <v>34</v>
      </c>
      <c r="L119" s="447">
        <v>101</v>
      </c>
      <c r="M119" s="447">
        <v>179</v>
      </c>
      <c r="N119" s="447">
        <v>120</v>
      </c>
      <c r="O119" s="447">
        <v>124</v>
      </c>
      <c r="P119" s="447">
        <v>83</v>
      </c>
      <c r="Q119" s="447">
        <v>37</v>
      </c>
      <c r="R119" s="447">
        <v>28</v>
      </c>
      <c r="S119" s="447">
        <v>5</v>
      </c>
    </row>
    <row r="120" spans="1:19" s="168" customFormat="1" ht="11.25" customHeight="1" x14ac:dyDescent="0.2">
      <c r="A120" s="446" t="s">
        <v>177</v>
      </c>
      <c r="B120" s="447">
        <v>645</v>
      </c>
      <c r="C120" s="447">
        <v>1</v>
      </c>
      <c r="D120" s="447">
        <v>7</v>
      </c>
      <c r="E120" s="447">
        <v>5</v>
      </c>
      <c r="F120" s="447">
        <v>8</v>
      </c>
      <c r="G120" s="447">
        <v>12</v>
      </c>
      <c r="H120" s="447">
        <v>9</v>
      </c>
      <c r="I120" s="447">
        <v>29</v>
      </c>
      <c r="J120" s="447">
        <v>28</v>
      </c>
      <c r="K120" s="447">
        <v>32</v>
      </c>
      <c r="L120" s="447">
        <v>89</v>
      </c>
      <c r="M120" s="447">
        <v>99</v>
      </c>
      <c r="N120" s="447">
        <v>97</v>
      </c>
      <c r="O120" s="447">
        <v>89</v>
      </c>
      <c r="P120" s="447">
        <v>65</v>
      </c>
      <c r="Q120" s="447">
        <v>45</v>
      </c>
      <c r="R120" s="447">
        <v>30</v>
      </c>
      <c r="S120" s="447" t="s">
        <v>141</v>
      </c>
    </row>
    <row r="121" spans="1:19" s="168" customFormat="1" ht="11.25" customHeight="1" x14ac:dyDescent="0.2">
      <c r="A121" s="446" t="s">
        <v>178</v>
      </c>
      <c r="B121" s="447">
        <v>3333</v>
      </c>
      <c r="C121" s="447">
        <v>5</v>
      </c>
      <c r="D121" s="447">
        <v>21</v>
      </c>
      <c r="E121" s="447">
        <v>31</v>
      </c>
      <c r="F121" s="447">
        <v>39</v>
      </c>
      <c r="G121" s="447">
        <v>42</v>
      </c>
      <c r="H121" s="447">
        <v>42</v>
      </c>
      <c r="I121" s="447">
        <v>66</v>
      </c>
      <c r="J121" s="447">
        <v>128</v>
      </c>
      <c r="K121" s="447">
        <v>211</v>
      </c>
      <c r="L121" s="447">
        <v>451</v>
      </c>
      <c r="M121" s="447">
        <v>655</v>
      </c>
      <c r="N121" s="447">
        <v>500</v>
      </c>
      <c r="O121" s="447">
        <v>449</v>
      </c>
      <c r="P121" s="447">
        <v>323</v>
      </c>
      <c r="Q121" s="447">
        <v>186</v>
      </c>
      <c r="R121" s="447">
        <v>147</v>
      </c>
      <c r="S121" s="447">
        <v>37</v>
      </c>
    </row>
    <row r="122" spans="1:19" s="170" customFormat="1" ht="11.25" customHeight="1" x14ac:dyDescent="0.2">
      <c r="A122" s="263" t="s">
        <v>236</v>
      </c>
      <c r="B122" s="447">
        <v>1050</v>
      </c>
      <c r="C122" s="447">
        <v>1</v>
      </c>
      <c r="D122" s="447">
        <v>4</v>
      </c>
      <c r="E122" s="447">
        <v>10</v>
      </c>
      <c r="F122" s="447">
        <v>12</v>
      </c>
      <c r="G122" s="447">
        <v>13</v>
      </c>
      <c r="H122" s="447">
        <v>6</v>
      </c>
      <c r="I122" s="447">
        <v>13</v>
      </c>
      <c r="J122" s="447">
        <v>32</v>
      </c>
      <c r="K122" s="447">
        <v>48</v>
      </c>
      <c r="L122" s="447">
        <v>138</v>
      </c>
      <c r="M122" s="447">
        <v>228</v>
      </c>
      <c r="N122" s="447">
        <v>171</v>
      </c>
      <c r="O122" s="447">
        <v>153</v>
      </c>
      <c r="P122" s="447">
        <v>106</v>
      </c>
      <c r="Q122" s="447">
        <v>53</v>
      </c>
      <c r="R122" s="447">
        <v>40</v>
      </c>
      <c r="S122" s="447">
        <v>22</v>
      </c>
    </row>
    <row r="123" spans="1:19" s="168" customFormat="1" ht="11.25" customHeight="1" x14ac:dyDescent="0.2">
      <c r="A123" s="446"/>
      <c r="B123" s="447"/>
      <c r="C123" s="447"/>
      <c r="D123" s="447"/>
      <c r="E123" s="447"/>
      <c r="F123" s="447"/>
      <c r="G123" s="447"/>
      <c r="H123" s="447"/>
      <c r="I123" s="447"/>
      <c r="J123" s="447"/>
      <c r="K123" s="447"/>
      <c r="L123" s="447"/>
      <c r="M123" s="447"/>
      <c r="N123" s="447"/>
      <c r="O123" s="447"/>
      <c r="P123" s="447"/>
      <c r="Q123" s="447"/>
      <c r="R123" s="447"/>
      <c r="S123" s="447"/>
    </row>
    <row r="124" spans="1:19" s="168" customFormat="1" ht="11.25" customHeight="1" x14ac:dyDescent="0.2">
      <c r="A124" s="446" t="s">
        <v>179</v>
      </c>
      <c r="B124" s="447">
        <v>517</v>
      </c>
      <c r="C124" s="447">
        <v>3</v>
      </c>
      <c r="D124" s="447">
        <v>4</v>
      </c>
      <c r="E124" s="447">
        <v>6</v>
      </c>
      <c r="F124" s="447">
        <v>9</v>
      </c>
      <c r="G124" s="447">
        <v>4</v>
      </c>
      <c r="H124" s="447">
        <v>6</v>
      </c>
      <c r="I124" s="447">
        <v>7</v>
      </c>
      <c r="J124" s="447">
        <v>19</v>
      </c>
      <c r="K124" s="447">
        <v>34</v>
      </c>
      <c r="L124" s="447">
        <v>60</v>
      </c>
      <c r="M124" s="447">
        <v>83</v>
      </c>
      <c r="N124" s="447">
        <v>81</v>
      </c>
      <c r="O124" s="447">
        <v>68</v>
      </c>
      <c r="P124" s="447">
        <v>54</v>
      </c>
      <c r="Q124" s="447">
        <v>45</v>
      </c>
      <c r="R124" s="447">
        <v>24</v>
      </c>
      <c r="S124" s="447">
        <v>10</v>
      </c>
    </row>
    <row r="125" spans="1:19" s="168" customFormat="1" ht="11.25" customHeight="1" x14ac:dyDescent="0.2">
      <c r="A125" s="446" t="s">
        <v>180</v>
      </c>
      <c r="B125" s="447">
        <v>442</v>
      </c>
      <c r="C125" s="447" t="s">
        <v>141</v>
      </c>
      <c r="D125" s="447">
        <v>2</v>
      </c>
      <c r="E125" s="447">
        <v>1</v>
      </c>
      <c r="F125" s="447">
        <v>6</v>
      </c>
      <c r="G125" s="447">
        <v>3</v>
      </c>
      <c r="H125" s="447">
        <v>8</v>
      </c>
      <c r="I125" s="447">
        <v>10</v>
      </c>
      <c r="J125" s="447">
        <v>15</v>
      </c>
      <c r="K125" s="447">
        <v>25</v>
      </c>
      <c r="L125" s="447">
        <v>66</v>
      </c>
      <c r="M125" s="447">
        <v>94</v>
      </c>
      <c r="N125" s="447">
        <v>63</v>
      </c>
      <c r="O125" s="447">
        <v>61</v>
      </c>
      <c r="P125" s="447">
        <v>36</v>
      </c>
      <c r="Q125" s="447">
        <v>32</v>
      </c>
      <c r="R125" s="447">
        <v>17</v>
      </c>
      <c r="S125" s="447">
        <v>3</v>
      </c>
    </row>
    <row r="126" spans="1:19" s="168" customFormat="1" ht="11.25" customHeight="1" x14ac:dyDescent="0.2">
      <c r="A126" s="446" t="s">
        <v>181</v>
      </c>
      <c r="B126" s="447">
        <v>679</v>
      </c>
      <c r="C126" s="447">
        <v>1</v>
      </c>
      <c r="D126" s="447">
        <v>3</v>
      </c>
      <c r="E126" s="447">
        <v>8</v>
      </c>
      <c r="F126" s="447">
        <v>6</v>
      </c>
      <c r="G126" s="447">
        <v>12</v>
      </c>
      <c r="H126" s="447">
        <v>16</v>
      </c>
      <c r="I126" s="447">
        <v>14</v>
      </c>
      <c r="J126" s="447">
        <v>19</v>
      </c>
      <c r="K126" s="447">
        <v>39</v>
      </c>
      <c r="L126" s="447">
        <v>103</v>
      </c>
      <c r="M126" s="447">
        <v>130</v>
      </c>
      <c r="N126" s="447">
        <v>98</v>
      </c>
      <c r="O126" s="447">
        <v>102</v>
      </c>
      <c r="P126" s="447">
        <v>64</v>
      </c>
      <c r="Q126" s="447">
        <v>32</v>
      </c>
      <c r="R126" s="447">
        <v>29</v>
      </c>
      <c r="S126" s="447">
        <v>3</v>
      </c>
    </row>
    <row r="127" spans="1:19" s="168" customFormat="1" ht="11.25" customHeight="1" x14ac:dyDescent="0.2">
      <c r="A127" s="446" t="s">
        <v>182</v>
      </c>
      <c r="B127" s="447">
        <v>458</v>
      </c>
      <c r="C127" s="447">
        <v>2</v>
      </c>
      <c r="D127" s="447">
        <v>7</v>
      </c>
      <c r="E127" s="447">
        <v>6</v>
      </c>
      <c r="F127" s="447">
        <v>9</v>
      </c>
      <c r="G127" s="447">
        <v>8</v>
      </c>
      <c r="H127" s="447">
        <v>6</v>
      </c>
      <c r="I127" s="447">
        <v>9</v>
      </c>
      <c r="J127" s="447">
        <v>15</v>
      </c>
      <c r="K127" s="447">
        <v>31</v>
      </c>
      <c r="L127" s="447">
        <v>76</v>
      </c>
      <c r="M127" s="447">
        <v>77</v>
      </c>
      <c r="N127" s="447">
        <v>46</v>
      </c>
      <c r="O127" s="447">
        <v>58</v>
      </c>
      <c r="P127" s="447">
        <v>50</v>
      </c>
      <c r="Q127" s="447">
        <v>30</v>
      </c>
      <c r="R127" s="447">
        <v>25</v>
      </c>
      <c r="S127" s="447">
        <v>3</v>
      </c>
    </row>
    <row r="128" spans="1:19" s="168" customFormat="1" ht="11.25" customHeight="1" x14ac:dyDescent="0.2">
      <c r="A128" s="446" t="s">
        <v>183</v>
      </c>
      <c r="B128" s="447">
        <v>430</v>
      </c>
      <c r="C128" s="447">
        <v>3</v>
      </c>
      <c r="D128" s="447">
        <v>6</v>
      </c>
      <c r="E128" s="447">
        <v>5</v>
      </c>
      <c r="F128" s="447">
        <v>4</v>
      </c>
      <c r="G128" s="447">
        <v>9</v>
      </c>
      <c r="H128" s="447">
        <v>3</v>
      </c>
      <c r="I128" s="447">
        <v>8</v>
      </c>
      <c r="J128" s="447">
        <v>21</v>
      </c>
      <c r="K128" s="447">
        <v>39</v>
      </c>
      <c r="L128" s="447">
        <v>70</v>
      </c>
      <c r="M128" s="447">
        <v>68</v>
      </c>
      <c r="N128" s="447">
        <v>46</v>
      </c>
      <c r="O128" s="447">
        <v>58</v>
      </c>
      <c r="P128" s="447">
        <v>36</v>
      </c>
      <c r="Q128" s="447">
        <v>33</v>
      </c>
      <c r="R128" s="447">
        <v>17</v>
      </c>
      <c r="S128" s="447">
        <v>4</v>
      </c>
    </row>
    <row r="129" spans="1:19" s="168" customFormat="1" ht="11.25" customHeight="1" x14ac:dyDescent="0.2">
      <c r="A129" s="446"/>
      <c r="B129" s="447"/>
      <c r="C129" s="447"/>
      <c r="D129" s="447"/>
      <c r="E129" s="447"/>
      <c r="F129" s="447"/>
      <c r="G129" s="447"/>
      <c r="H129" s="447"/>
      <c r="I129" s="447"/>
      <c r="J129" s="447"/>
      <c r="K129" s="447"/>
      <c r="L129" s="447"/>
      <c r="M129" s="447"/>
      <c r="N129" s="447"/>
      <c r="O129" s="447"/>
      <c r="P129" s="447"/>
      <c r="Q129" s="447"/>
      <c r="R129" s="447"/>
      <c r="S129" s="447"/>
    </row>
    <row r="130" spans="1:19" s="168" customFormat="1" ht="11.25" customHeight="1" x14ac:dyDescent="0.2">
      <c r="A130" s="446" t="s">
        <v>184</v>
      </c>
      <c r="B130" s="447">
        <v>657</v>
      </c>
      <c r="C130" s="447" t="s">
        <v>141</v>
      </c>
      <c r="D130" s="447">
        <v>3</v>
      </c>
      <c r="E130" s="447">
        <v>5</v>
      </c>
      <c r="F130" s="447">
        <v>6</v>
      </c>
      <c r="G130" s="447">
        <v>12</v>
      </c>
      <c r="H130" s="447">
        <v>9</v>
      </c>
      <c r="I130" s="447">
        <v>18</v>
      </c>
      <c r="J130" s="447">
        <v>38</v>
      </c>
      <c r="K130" s="447">
        <v>36</v>
      </c>
      <c r="L130" s="447">
        <v>94</v>
      </c>
      <c r="M130" s="447">
        <v>111</v>
      </c>
      <c r="N130" s="447">
        <v>96</v>
      </c>
      <c r="O130" s="447">
        <v>75</v>
      </c>
      <c r="P130" s="447">
        <v>76</v>
      </c>
      <c r="Q130" s="447">
        <v>50</v>
      </c>
      <c r="R130" s="447">
        <v>24</v>
      </c>
      <c r="S130" s="447">
        <v>4</v>
      </c>
    </row>
    <row r="131" spans="1:19" s="168" customFormat="1" ht="11.25" customHeight="1" x14ac:dyDescent="0.2">
      <c r="A131" s="446" t="s">
        <v>185</v>
      </c>
      <c r="B131" s="447">
        <v>311</v>
      </c>
      <c r="C131" s="447">
        <v>2</v>
      </c>
      <c r="D131" s="447">
        <v>3</v>
      </c>
      <c r="E131" s="447">
        <v>3</v>
      </c>
      <c r="F131" s="447">
        <v>3</v>
      </c>
      <c r="G131" s="447">
        <v>4</v>
      </c>
      <c r="H131" s="447">
        <v>4</v>
      </c>
      <c r="I131" s="447">
        <v>4</v>
      </c>
      <c r="J131" s="447">
        <v>12</v>
      </c>
      <c r="K131" s="447">
        <v>17</v>
      </c>
      <c r="L131" s="447">
        <v>50</v>
      </c>
      <c r="M131" s="447">
        <v>44</v>
      </c>
      <c r="N131" s="447">
        <v>50</v>
      </c>
      <c r="O131" s="447">
        <v>38</v>
      </c>
      <c r="P131" s="447">
        <v>31</v>
      </c>
      <c r="Q131" s="447">
        <v>19</v>
      </c>
      <c r="R131" s="447">
        <v>24</v>
      </c>
      <c r="S131" s="447">
        <v>3</v>
      </c>
    </row>
    <row r="132" spans="1:19" s="168" customFormat="1" ht="11.25" customHeight="1" x14ac:dyDescent="0.2">
      <c r="A132" s="446" t="s">
        <v>186</v>
      </c>
      <c r="B132" s="447">
        <v>561</v>
      </c>
      <c r="C132" s="447">
        <v>1</v>
      </c>
      <c r="D132" s="447">
        <v>5</v>
      </c>
      <c r="E132" s="447">
        <v>9</v>
      </c>
      <c r="F132" s="447">
        <v>7</v>
      </c>
      <c r="G132" s="447">
        <v>8</v>
      </c>
      <c r="H132" s="447">
        <v>8</v>
      </c>
      <c r="I132" s="447">
        <v>15</v>
      </c>
      <c r="J132" s="447">
        <v>21</v>
      </c>
      <c r="K132" s="447">
        <v>41</v>
      </c>
      <c r="L132" s="447">
        <v>76</v>
      </c>
      <c r="M132" s="447">
        <v>97</v>
      </c>
      <c r="N132" s="447">
        <v>76</v>
      </c>
      <c r="O132" s="447">
        <v>53</v>
      </c>
      <c r="P132" s="447">
        <v>54</v>
      </c>
      <c r="Q132" s="447">
        <v>50</v>
      </c>
      <c r="R132" s="447">
        <v>36</v>
      </c>
      <c r="S132" s="447">
        <v>4</v>
      </c>
    </row>
    <row r="133" spans="1:19" s="168" customFormat="1" ht="11.25" customHeight="1" x14ac:dyDescent="0.2">
      <c r="A133" s="532" t="s">
        <v>187</v>
      </c>
      <c r="B133" s="266">
        <v>572</v>
      </c>
      <c r="C133" s="266">
        <v>1</v>
      </c>
      <c r="D133" s="266">
        <v>6</v>
      </c>
      <c r="E133" s="266">
        <v>1</v>
      </c>
      <c r="F133" s="266">
        <v>11</v>
      </c>
      <c r="G133" s="266">
        <v>10</v>
      </c>
      <c r="H133" s="266">
        <v>14</v>
      </c>
      <c r="I133" s="266">
        <v>17</v>
      </c>
      <c r="J133" s="266">
        <v>23</v>
      </c>
      <c r="K133" s="266">
        <v>42</v>
      </c>
      <c r="L133" s="266">
        <v>73</v>
      </c>
      <c r="M133" s="266">
        <v>91</v>
      </c>
      <c r="N133" s="266">
        <v>73</v>
      </c>
      <c r="O133" s="266">
        <v>62</v>
      </c>
      <c r="P133" s="266">
        <v>53</v>
      </c>
      <c r="Q133" s="266">
        <v>63</v>
      </c>
      <c r="R133" s="266">
        <v>32</v>
      </c>
      <c r="S133" s="266" t="s">
        <v>141</v>
      </c>
    </row>
    <row r="134" spans="1:19" x14ac:dyDescent="0.2">
      <c r="B134" s="264"/>
      <c r="C134" s="264"/>
      <c r="D134" s="264"/>
      <c r="E134" s="264"/>
      <c r="F134" s="264"/>
      <c r="G134" s="264"/>
      <c r="H134" s="264"/>
      <c r="I134" s="264"/>
      <c r="J134" s="264"/>
      <c r="K134" s="264"/>
      <c r="L134" s="264"/>
      <c r="M134" s="264"/>
      <c r="N134" s="264"/>
      <c r="O134" s="264"/>
      <c r="P134" s="264"/>
      <c r="Q134" s="264"/>
      <c r="R134" s="264"/>
      <c r="S134" s="264"/>
    </row>
    <row r="135" spans="1:19" x14ac:dyDescent="0.2">
      <c r="B135" s="265"/>
      <c r="C135" s="265"/>
      <c r="D135" s="265"/>
      <c r="E135" s="265"/>
      <c r="F135" s="265"/>
      <c r="G135" s="265"/>
      <c r="H135" s="265"/>
      <c r="I135" s="265"/>
      <c r="J135" s="265"/>
      <c r="K135" s="265"/>
      <c r="L135" s="265"/>
      <c r="M135" s="265"/>
      <c r="N135" s="265"/>
      <c r="O135" s="265"/>
      <c r="P135" s="265"/>
      <c r="Q135" s="265"/>
      <c r="R135" s="265"/>
      <c r="S135" s="265"/>
    </row>
    <row r="136" spans="1:19" x14ac:dyDescent="0.2">
      <c r="B136" s="264"/>
      <c r="C136" s="264"/>
      <c r="D136" s="264"/>
      <c r="E136" s="264"/>
      <c r="F136" s="264"/>
      <c r="G136" s="264"/>
      <c r="H136" s="264"/>
      <c r="I136" s="264"/>
      <c r="J136" s="264"/>
      <c r="K136" s="264"/>
      <c r="L136" s="264"/>
      <c r="M136" s="264"/>
      <c r="N136" s="264"/>
      <c r="O136" s="264"/>
      <c r="P136" s="264"/>
      <c r="Q136" s="264"/>
      <c r="R136" s="264"/>
      <c r="S136" s="264"/>
    </row>
    <row r="137" spans="1:19" x14ac:dyDescent="0.2">
      <c r="B137" s="264"/>
      <c r="C137" s="264"/>
      <c r="D137" s="264"/>
      <c r="E137" s="264"/>
      <c r="F137" s="264"/>
      <c r="G137" s="264"/>
      <c r="H137" s="264"/>
      <c r="I137" s="264"/>
      <c r="J137" s="264"/>
      <c r="K137" s="264"/>
      <c r="L137" s="264"/>
      <c r="M137" s="264"/>
      <c r="N137" s="264"/>
      <c r="O137" s="264"/>
      <c r="P137" s="264"/>
      <c r="Q137" s="264"/>
      <c r="R137" s="264"/>
      <c r="S137" s="264"/>
    </row>
    <row r="138" spans="1:19" x14ac:dyDescent="0.2">
      <c r="B138" s="265"/>
      <c r="C138" s="265"/>
      <c r="D138" s="265"/>
      <c r="E138" s="265"/>
      <c r="F138" s="265"/>
      <c r="G138" s="265"/>
      <c r="H138" s="265"/>
      <c r="I138" s="265"/>
      <c r="J138" s="265"/>
      <c r="K138" s="265"/>
      <c r="L138" s="265"/>
      <c r="M138" s="265"/>
      <c r="N138" s="265"/>
      <c r="O138" s="265"/>
      <c r="P138" s="265"/>
      <c r="Q138" s="265"/>
      <c r="R138" s="265"/>
      <c r="S138" s="265"/>
    </row>
    <row r="139" spans="1:19" x14ac:dyDescent="0.2">
      <c r="B139" s="264"/>
      <c r="C139" s="264"/>
      <c r="D139" s="264"/>
      <c r="E139" s="264"/>
      <c r="F139" s="264"/>
      <c r="G139" s="264"/>
      <c r="H139" s="264"/>
      <c r="I139" s="264"/>
      <c r="J139" s="264"/>
      <c r="K139" s="264"/>
      <c r="L139" s="264"/>
      <c r="M139" s="264"/>
      <c r="N139" s="264"/>
      <c r="O139" s="264"/>
      <c r="P139" s="264"/>
      <c r="Q139" s="264"/>
      <c r="R139" s="264"/>
      <c r="S139" s="264"/>
    </row>
    <row r="140" spans="1:19" x14ac:dyDescent="0.2">
      <c r="B140" s="264"/>
      <c r="C140" s="264"/>
      <c r="D140" s="264"/>
      <c r="E140" s="264"/>
      <c r="F140" s="264"/>
      <c r="G140" s="264"/>
      <c r="H140" s="264"/>
      <c r="I140" s="264"/>
      <c r="J140" s="264"/>
      <c r="K140" s="264"/>
      <c r="L140" s="264"/>
      <c r="M140" s="264"/>
      <c r="N140" s="264"/>
      <c r="O140" s="264"/>
      <c r="P140" s="264"/>
      <c r="Q140" s="264"/>
      <c r="R140" s="264"/>
      <c r="S140" s="264"/>
    </row>
    <row r="141" spans="1:19" x14ac:dyDescent="0.2">
      <c r="B141" s="264"/>
      <c r="C141" s="264"/>
      <c r="D141" s="264"/>
      <c r="E141" s="264"/>
      <c r="F141" s="264"/>
      <c r="G141" s="264"/>
      <c r="H141" s="264"/>
      <c r="I141" s="264"/>
      <c r="J141" s="264"/>
      <c r="K141" s="264"/>
      <c r="L141" s="264"/>
      <c r="M141" s="264"/>
      <c r="N141" s="264"/>
      <c r="O141" s="264"/>
      <c r="P141" s="264"/>
      <c r="Q141" s="264"/>
      <c r="R141" s="264"/>
      <c r="S141" s="264"/>
    </row>
    <row r="142" spans="1:19" x14ac:dyDescent="0.2">
      <c r="B142" s="264"/>
      <c r="C142" s="264"/>
      <c r="D142" s="264"/>
      <c r="E142" s="264"/>
      <c r="F142" s="264"/>
      <c r="G142" s="264"/>
      <c r="H142" s="264"/>
      <c r="I142" s="264"/>
      <c r="J142" s="264"/>
      <c r="K142" s="264"/>
      <c r="L142" s="264"/>
      <c r="M142" s="264"/>
      <c r="N142" s="264"/>
      <c r="O142" s="264"/>
      <c r="P142" s="264"/>
      <c r="Q142" s="264"/>
      <c r="R142" s="264"/>
      <c r="S142" s="264"/>
    </row>
    <row r="143" spans="1:19" x14ac:dyDescent="0.2">
      <c r="B143" s="264"/>
      <c r="C143" s="264"/>
      <c r="D143" s="264"/>
      <c r="E143" s="264"/>
      <c r="F143" s="264"/>
      <c r="G143" s="264"/>
      <c r="H143" s="264"/>
      <c r="I143" s="264"/>
      <c r="J143" s="264"/>
      <c r="K143" s="264"/>
      <c r="L143" s="264"/>
      <c r="M143" s="264"/>
      <c r="N143" s="264"/>
      <c r="O143" s="264"/>
      <c r="P143" s="264"/>
      <c r="Q143" s="264"/>
      <c r="R143" s="264"/>
      <c r="S143" s="264"/>
    </row>
    <row r="144" spans="1:19" x14ac:dyDescent="0.2">
      <c r="A144" s="583"/>
      <c r="B144" s="447"/>
      <c r="C144" s="447"/>
      <c r="D144" s="447"/>
      <c r="E144" s="447"/>
      <c r="F144" s="447"/>
      <c r="G144" s="447"/>
      <c r="H144" s="447"/>
      <c r="I144" s="447"/>
      <c r="J144" s="447"/>
      <c r="K144" s="447"/>
      <c r="L144" s="447"/>
      <c r="M144" s="447"/>
      <c r="N144" s="447"/>
      <c r="O144" s="447"/>
      <c r="P144" s="447"/>
      <c r="Q144" s="447"/>
      <c r="R144" s="447"/>
      <c r="S144" s="447"/>
    </row>
    <row r="145" spans="1:19" x14ac:dyDescent="0.2">
      <c r="A145" s="583"/>
      <c r="B145" s="447"/>
      <c r="C145" s="447"/>
      <c r="D145" s="447"/>
      <c r="E145" s="447"/>
      <c r="F145" s="447"/>
      <c r="G145" s="447"/>
      <c r="H145" s="447"/>
      <c r="I145" s="447"/>
      <c r="J145" s="447"/>
      <c r="K145" s="447"/>
      <c r="L145" s="447"/>
      <c r="M145" s="447"/>
      <c r="N145" s="447"/>
      <c r="O145" s="447"/>
      <c r="P145" s="447"/>
      <c r="Q145" s="447"/>
      <c r="R145" s="447"/>
      <c r="S145" s="447"/>
    </row>
    <row r="146" spans="1:19" x14ac:dyDescent="0.2">
      <c r="A146" s="583"/>
      <c r="B146" s="447"/>
      <c r="C146" s="447"/>
      <c r="D146" s="447"/>
      <c r="E146" s="447"/>
      <c r="F146" s="447"/>
      <c r="G146" s="447"/>
      <c r="H146" s="447"/>
      <c r="I146" s="447"/>
      <c r="J146" s="447"/>
      <c r="K146" s="447"/>
      <c r="L146" s="447"/>
      <c r="M146" s="447"/>
      <c r="N146" s="447"/>
      <c r="O146" s="447"/>
      <c r="P146" s="447"/>
      <c r="Q146" s="447"/>
      <c r="R146" s="447"/>
      <c r="S146" s="447"/>
    </row>
    <row r="147" spans="1:19" x14ac:dyDescent="0.2">
      <c r="A147" s="583"/>
      <c r="B147" s="447"/>
      <c r="C147" s="447"/>
      <c r="D147" s="447"/>
      <c r="E147" s="447"/>
      <c r="F147" s="447"/>
      <c r="G147" s="447"/>
      <c r="H147" s="447"/>
      <c r="I147" s="447"/>
      <c r="J147" s="447"/>
      <c r="K147" s="447"/>
      <c r="L147" s="447"/>
      <c r="M147" s="447"/>
      <c r="N147" s="447"/>
      <c r="O147" s="447"/>
      <c r="P147" s="447"/>
      <c r="Q147" s="447"/>
      <c r="R147" s="447"/>
      <c r="S147" s="447"/>
    </row>
    <row r="148" spans="1:19" x14ac:dyDescent="0.2">
      <c r="A148" s="583"/>
      <c r="B148" s="447"/>
      <c r="C148" s="447"/>
      <c r="D148" s="447"/>
      <c r="E148" s="447"/>
      <c r="F148" s="447"/>
      <c r="G148" s="447"/>
      <c r="H148" s="447"/>
      <c r="I148" s="447"/>
      <c r="J148" s="447"/>
      <c r="K148" s="447"/>
      <c r="L148" s="447"/>
      <c r="M148" s="447"/>
      <c r="N148" s="447"/>
      <c r="O148" s="447"/>
      <c r="P148" s="447"/>
      <c r="Q148" s="447"/>
      <c r="R148" s="447"/>
      <c r="S148" s="447"/>
    </row>
    <row r="149" spans="1:19" x14ac:dyDescent="0.2">
      <c r="A149" s="583"/>
      <c r="B149" s="447"/>
      <c r="C149" s="447"/>
      <c r="D149" s="447"/>
      <c r="E149" s="447"/>
      <c r="F149" s="447"/>
      <c r="G149" s="447"/>
      <c r="H149" s="447"/>
      <c r="I149" s="447"/>
      <c r="J149" s="447"/>
      <c r="K149" s="447"/>
      <c r="L149" s="447"/>
      <c r="M149" s="447"/>
      <c r="N149" s="447"/>
      <c r="O149" s="447"/>
      <c r="P149" s="447"/>
      <c r="Q149" s="447"/>
      <c r="R149" s="447"/>
      <c r="S149" s="447"/>
    </row>
    <row r="150" spans="1:19" x14ac:dyDescent="0.2">
      <c r="A150" s="583"/>
      <c r="B150" s="447"/>
      <c r="C150" s="447"/>
      <c r="D150" s="447"/>
      <c r="E150" s="447"/>
      <c r="F150" s="447"/>
      <c r="G150" s="447"/>
      <c r="H150" s="447"/>
      <c r="I150" s="447"/>
      <c r="J150" s="447"/>
      <c r="K150" s="447"/>
      <c r="L150" s="447"/>
      <c r="M150" s="447"/>
      <c r="N150" s="447"/>
      <c r="O150" s="447"/>
      <c r="P150" s="447"/>
      <c r="Q150" s="447"/>
      <c r="R150" s="447"/>
      <c r="S150" s="447"/>
    </row>
    <row r="151" spans="1:19" x14ac:dyDescent="0.2">
      <c r="A151" s="583"/>
      <c r="B151" s="584"/>
      <c r="C151" s="585"/>
      <c r="D151" s="585"/>
      <c r="E151" s="585"/>
      <c r="F151" s="585"/>
      <c r="G151" s="585"/>
      <c r="H151" s="585"/>
      <c r="I151" s="585"/>
      <c r="J151" s="585"/>
      <c r="K151" s="585"/>
      <c r="L151" s="585"/>
      <c r="M151" s="585"/>
      <c r="N151" s="585"/>
      <c r="O151" s="585"/>
      <c r="P151" s="585"/>
      <c r="Q151" s="585"/>
      <c r="R151" s="585"/>
      <c r="S151" s="585"/>
    </row>
    <row r="152" spans="1:19" x14ac:dyDescent="0.2">
      <c r="A152" s="583"/>
      <c r="B152" s="584"/>
      <c r="C152" s="585"/>
      <c r="D152" s="585"/>
      <c r="E152" s="585"/>
      <c r="F152" s="585"/>
      <c r="G152" s="585"/>
      <c r="H152" s="585"/>
      <c r="I152" s="585"/>
      <c r="J152" s="585"/>
      <c r="K152" s="585"/>
      <c r="L152" s="585"/>
      <c r="M152" s="585"/>
      <c r="N152" s="585"/>
      <c r="O152" s="585"/>
      <c r="P152" s="585"/>
      <c r="Q152" s="585"/>
      <c r="R152" s="585"/>
      <c r="S152" s="585"/>
    </row>
    <row r="153" spans="1:19" x14ac:dyDescent="0.2">
      <c r="A153" s="583"/>
      <c r="B153" s="584"/>
      <c r="C153" s="585"/>
      <c r="D153" s="585"/>
      <c r="E153" s="585"/>
      <c r="F153" s="585"/>
      <c r="G153" s="585"/>
      <c r="H153" s="585"/>
      <c r="I153" s="585"/>
      <c r="J153" s="585"/>
      <c r="K153" s="585"/>
      <c r="L153" s="585"/>
      <c r="M153" s="585"/>
      <c r="N153" s="585"/>
      <c r="O153" s="585"/>
      <c r="P153" s="585"/>
      <c r="Q153" s="585"/>
      <c r="R153" s="585"/>
      <c r="S153" s="585"/>
    </row>
    <row r="154" spans="1:19" x14ac:dyDescent="0.2">
      <c r="A154" s="583"/>
      <c r="B154" s="584"/>
      <c r="C154" s="585"/>
      <c r="D154" s="585"/>
      <c r="E154" s="585"/>
      <c r="F154" s="585"/>
      <c r="G154" s="585"/>
      <c r="H154" s="585"/>
      <c r="I154" s="585"/>
      <c r="J154" s="585"/>
      <c r="K154" s="585"/>
      <c r="L154" s="585"/>
      <c r="M154" s="585"/>
      <c r="N154" s="585"/>
      <c r="O154" s="585"/>
      <c r="P154" s="585"/>
      <c r="Q154" s="585"/>
      <c r="R154" s="585"/>
      <c r="S154" s="585"/>
    </row>
    <row r="155" spans="1:19" x14ac:dyDescent="0.2">
      <c r="A155" s="583"/>
      <c r="B155" s="584"/>
      <c r="C155" s="585"/>
      <c r="D155" s="585"/>
      <c r="E155" s="585"/>
      <c r="F155" s="585"/>
      <c r="G155" s="585"/>
      <c r="H155" s="585"/>
      <c r="I155" s="585"/>
      <c r="J155" s="585"/>
      <c r="K155" s="585"/>
      <c r="L155" s="585"/>
      <c r="M155" s="585"/>
      <c r="N155" s="585"/>
      <c r="O155" s="585"/>
      <c r="P155" s="585"/>
      <c r="Q155" s="585"/>
      <c r="R155" s="585"/>
      <c r="S155" s="585"/>
    </row>
    <row r="156" spans="1:19" x14ac:dyDescent="0.2">
      <c r="A156" s="583"/>
      <c r="B156" s="583"/>
      <c r="C156" s="586"/>
      <c r="D156" s="586"/>
      <c r="E156" s="586"/>
      <c r="F156" s="586"/>
      <c r="G156" s="586"/>
      <c r="H156" s="586"/>
      <c r="I156" s="586"/>
      <c r="J156" s="586"/>
      <c r="K156" s="586"/>
      <c r="L156" s="586"/>
      <c r="M156" s="586"/>
      <c r="N156" s="586"/>
      <c r="O156" s="586"/>
      <c r="P156" s="586"/>
      <c r="Q156" s="586"/>
      <c r="R156" s="586"/>
      <c r="S156" s="586"/>
    </row>
    <row r="157" spans="1:19" x14ac:dyDescent="0.2">
      <c r="A157" s="583"/>
      <c r="B157" s="583"/>
      <c r="C157" s="586"/>
      <c r="D157" s="586"/>
      <c r="E157" s="586"/>
      <c r="F157" s="586"/>
      <c r="G157" s="586"/>
      <c r="H157" s="586"/>
      <c r="I157" s="586"/>
      <c r="J157" s="586"/>
      <c r="K157" s="586"/>
      <c r="L157" s="586"/>
      <c r="M157" s="586"/>
      <c r="N157" s="586"/>
      <c r="O157" s="586"/>
      <c r="P157" s="586"/>
      <c r="Q157" s="586"/>
      <c r="R157" s="586"/>
      <c r="S157" s="586"/>
    </row>
    <row r="158" spans="1:19" x14ac:dyDescent="0.2">
      <c r="A158" s="583"/>
      <c r="B158" s="583"/>
      <c r="C158" s="586"/>
      <c r="D158" s="586"/>
      <c r="E158" s="586"/>
      <c r="F158" s="586"/>
      <c r="G158" s="586"/>
      <c r="H158" s="586"/>
      <c r="I158" s="586"/>
      <c r="J158" s="586"/>
      <c r="K158" s="586"/>
      <c r="L158" s="586"/>
      <c r="M158" s="586"/>
      <c r="N158" s="586"/>
      <c r="O158" s="586"/>
      <c r="P158" s="586"/>
      <c r="Q158" s="586"/>
      <c r="R158" s="586"/>
      <c r="S158" s="586"/>
    </row>
    <row r="159" spans="1:19" x14ac:dyDescent="0.2">
      <c r="A159" s="583"/>
      <c r="B159" s="583"/>
      <c r="C159" s="586"/>
      <c r="D159" s="586"/>
      <c r="E159" s="586"/>
      <c r="F159" s="586"/>
      <c r="G159" s="586"/>
      <c r="H159" s="586"/>
      <c r="I159" s="586"/>
      <c r="J159" s="586"/>
      <c r="K159" s="586"/>
      <c r="L159" s="586"/>
      <c r="M159" s="586"/>
      <c r="N159" s="586"/>
      <c r="O159" s="586"/>
      <c r="P159" s="586"/>
      <c r="Q159" s="586"/>
      <c r="R159" s="586"/>
      <c r="S159" s="586"/>
    </row>
    <row r="160" spans="1:19" x14ac:dyDescent="0.2">
      <c r="A160" s="583"/>
      <c r="B160" s="583"/>
      <c r="C160" s="586"/>
      <c r="D160" s="586"/>
      <c r="E160" s="586"/>
      <c r="F160" s="586"/>
      <c r="G160" s="586"/>
      <c r="H160" s="586"/>
      <c r="I160" s="586"/>
      <c r="J160" s="586"/>
      <c r="K160" s="586"/>
      <c r="L160" s="586"/>
      <c r="M160" s="586"/>
      <c r="N160" s="586"/>
      <c r="O160" s="586"/>
      <c r="P160" s="586"/>
      <c r="Q160" s="586"/>
      <c r="R160" s="586"/>
      <c r="S160" s="586"/>
    </row>
    <row r="161" spans="1:19" x14ac:dyDescent="0.2">
      <c r="A161" s="583"/>
      <c r="B161" s="583"/>
      <c r="C161" s="586"/>
      <c r="D161" s="586"/>
      <c r="E161" s="586"/>
      <c r="F161" s="586"/>
      <c r="G161" s="586"/>
      <c r="H161" s="586"/>
      <c r="I161" s="586"/>
      <c r="J161" s="586"/>
      <c r="K161" s="586"/>
      <c r="L161" s="586"/>
      <c r="M161" s="586"/>
      <c r="N161" s="586"/>
      <c r="O161" s="586"/>
      <c r="P161" s="586"/>
      <c r="Q161" s="586"/>
      <c r="R161" s="586"/>
      <c r="S161" s="586"/>
    </row>
    <row r="162" spans="1:19" x14ac:dyDescent="0.2">
      <c r="A162" s="583"/>
      <c r="B162" s="583"/>
      <c r="C162" s="586"/>
      <c r="D162" s="586"/>
      <c r="E162" s="586"/>
      <c r="F162" s="586"/>
      <c r="G162" s="586"/>
      <c r="H162" s="586"/>
      <c r="I162" s="586"/>
      <c r="J162" s="586"/>
      <c r="K162" s="586"/>
      <c r="L162" s="586"/>
      <c r="M162" s="586"/>
      <c r="N162" s="586"/>
      <c r="O162" s="586"/>
      <c r="P162" s="586"/>
      <c r="Q162" s="586"/>
      <c r="R162" s="586"/>
      <c r="S162" s="586"/>
    </row>
    <row r="163" spans="1:19" x14ac:dyDescent="0.2">
      <c r="A163" s="583"/>
      <c r="B163" s="583"/>
      <c r="C163" s="586"/>
      <c r="D163" s="586"/>
      <c r="E163" s="586"/>
      <c r="F163" s="586"/>
      <c r="G163" s="586"/>
      <c r="H163" s="586"/>
      <c r="I163" s="586"/>
      <c r="J163" s="586"/>
      <c r="K163" s="586"/>
      <c r="L163" s="586"/>
      <c r="M163" s="586"/>
      <c r="N163" s="586"/>
      <c r="O163" s="586"/>
      <c r="P163" s="586"/>
      <c r="Q163" s="586"/>
      <c r="R163" s="586"/>
      <c r="S163" s="586"/>
    </row>
    <row r="164" spans="1:19" x14ac:dyDescent="0.2">
      <c r="A164" s="583"/>
      <c r="B164" s="583"/>
      <c r="C164" s="586"/>
      <c r="D164" s="586"/>
      <c r="E164" s="586"/>
      <c r="F164" s="586"/>
      <c r="G164" s="586"/>
      <c r="H164" s="586"/>
      <c r="I164" s="586"/>
      <c r="J164" s="586"/>
      <c r="K164" s="586"/>
      <c r="L164" s="586"/>
      <c r="M164" s="586"/>
      <c r="N164" s="586"/>
      <c r="O164" s="586"/>
      <c r="P164" s="586"/>
      <c r="Q164" s="586"/>
      <c r="R164" s="586"/>
      <c r="S164" s="586"/>
    </row>
    <row r="165" spans="1:19" x14ac:dyDescent="0.2">
      <c r="A165" s="583"/>
      <c r="B165" s="583"/>
      <c r="C165" s="586"/>
      <c r="D165" s="586"/>
      <c r="E165" s="586"/>
      <c r="F165" s="586"/>
      <c r="G165" s="586"/>
      <c r="H165" s="586"/>
      <c r="I165" s="586"/>
      <c r="J165" s="586"/>
      <c r="K165" s="586"/>
      <c r="L165" s="586"/>
      <c r="M165" s="586"/>
      <c r="N165" s="586"/>
      <c r="O165" s="586"/>
      <c r="P165" s="586"/>
      <c r="Q165" s="586"/>
      <c r="R165" s="586"/>
      <c r="S165" s="586"/>
    </row>
    <row r="166" spans="1:19" x14ac:dyDescent="0.2">
      <c r="A166" s="583"/>
      <c r="B166" s="583"/>
      <c r="C166" s="586"/>
      <c r="D166" s="586"/>
      <c r="E166" s="586"/>
      <c r="F166" s="586"/>
      <c r="G166" s="586"/>
      <c r="H166" s="586"/>
      <c r="I166" s="586"/>
      <c r="J166" s="586"/>
      <c r="K166" s="586"/>
      <c r="L166" s="586"/>
      <c r="M166" s="586"/>
      <c r="N166" s="586"/>
      <c r="O166" s="586"/>
      <c r="P166" s="586"/>
      <c r="Q166" s="586"/>
      <c r="R166" s="586"/>
      <c r="S166" s="586"/>
    </row>
    <row r="167" spans="1:19" x14ac:dyDescent="0.2">
      <c r="A167" s="583"/>
      <c r="B167" s="583"/>
      <c r="C167" s="586"/>
      <c r="D167" s="586"/>
      <c r="E167" s="586"/>
      <c r="F167" s="586"/>
      <c r="G167" s="586"/>
      <c r="H167" s="586"/>
      <c r="I167" s="586"/>
      <c r="J167" s="586"/>
      <c r="K167" s="586"/>
      <c r="L167" s="586"/>
      <c r="M167" s="586"/>
      <c r="N167" s="586"/>
      <c r="O167" s="586"/>
      <c r="P167" s="586"/>
      <c r="Q167" s="586"/>
      <c r="R167" s="586"/>
      <c r="S167" s="586"/>
    </row>
    <row r="168" spans="1:19" x14ac:dyDescent="0.2">
      <c r="A168" s="583"/>
      <c r="B168" s="583"/>
      <c r="C168" s="586"/>
      <c r="D168" s="586"/>
      <c r="E168" s="586"/>
      <c r="F168" s="586"/>
      <c r="G168" s="586"/>
      <c r="H168" s="586"/>
      <c r="I168" s="586"/>
      <c r="J168" s="586"/>
      <c r="K168" s="586"/>
      <c r="L168" s="586"/>
      <c r="M168" s="586"/>
      <c r="N168" s="586"/>
      <c r="O168" s="586"/>
      <c r="P168" s="586"/>
      <c r="Q168" s="586"/>
      <c r="R168" s="586"/>
      <c r="S168" s="586"/>
    </row>
    <row r="169" spans="1:19" x14ac:dyDescent="0.2">
      <c r="A169" s="583"/>
      <c r="B169" s="583"/>
      <c r="C169" s="586"/>
      <c r="D169" s="586"/>
      <c r="E169" s="586"/>
      <c r="F169" s="586"/>
      <c r="G169" s="586"/>
      <c r="H169" s="586"/>
      <c r="I169" s="586"/>
      <c r="J169" s="586"/>
      <c r="K169" s="586"/>
      <c r="L169" s="586"/>
      <c r="M169" s="586"/>
      <c r="N169" s="586"/>
      <c r="O169" s="586"/>
      <c r="P169" s="586"/>
      <c r="Q169" s="586"/>
      <c r="R169" s="586"/>
      <c r="S169" s="586"/>
    </row>
    <row r="170" spans="1:19" x14ac:dyDescent="0.2">
      <c r="A170" s="583"/>
      <c r="B170" s="583"/>
      <c r="C170" s="586"/>
      <c r="D170" s="586"/>
      <c r="E170" s="586"/>
      <c r="F170" s="586"/>
      <c r="G170" s="586"/>
      <c r="H170" s="586"/>
      <c r="I170" s="586"/>
      <c r="J170" s="586"/>
      <c r="K170" s="586"/>
      <c r="L170" s="586"/>
      <c r="M170" s="586"/>
      <c r="N170" s="586"/>
      <c r="O170" s="586"/>
      <c r="P170" s="586"/>
      <c r="Q170" s="586"/>
      <c r="R170" s="586"/>
      <c r="S170" s="586"/>
    </row>
    <row r="171" spans="1:19" x14ac:dyDescent="0.2">
      <c r="A171" s="583"/>
      <c r="B171" s="583"/>
      <c r="C171" s="586"/>
      <c r="D171" s="586"/>
      <c r="E171" s="586"/>
      <c r="F171" s="586"/>
      <c r="G171" s="586"/>
      <c r="H171" s="586"/>
      <c r="I171" s="586"/>
      <c r="J171" s="586"/>
      <c r="K171" s="586"/>
      <c r="L171" s="586"/>
      <c r="M171" s="586"/>
      <c r="N171" s="586"/>
      <c r="O171" s="586"/>
      <c r="P171" s="586"/>
      <c r="Q171" s="586"/>
      <c r="R171" s="586"/>
      <c r="S171" s="586"/>
    </row>
    <row r="172" spans="1:19" x14ac:dyDescent="0.2">
      <c r="A172" s="583"/>
      <c r="B172" s="583"/>
      <c r="C172" s="586"/>
      <c r="D172" s="586"/>
      <c r="E172" s="586"/>
      <c r="F172" s="586"/>
      <c r="G172" s="586"/>
      <c r="H172" s="586"/>
      <c r="I172" s="586"/>
      <c r="J172" s="586"/>
      <c r="K172" s="586"/>
      <c r="L172" s="586"/>
      <c r="M172" s="586"/>
      <c r="N172" s="586"/>
      <c r="O172" s="586"/>
      <c r="P172" s="586"/>
      <c r="Q172" s="586"/>
      <c r="R172" s="586"/>
      <c r="S172" s="586"/>
    </row>
    <row r="173" spans="1:19" x14ac:dyDescent="0.2">
      <c r="A173" s="583"/>
      <c r="B173" s="583"/>
      <c r="C173" s="586"/>
      <c r="D173" s="586"/>
      <c r="E173" s="586"/>
      <c r="F173" s="586"/>
      <c r="G173" s="586"/>
      <c r="H173" s="586"/>
      <c r="I173" s="586"/>
      <c r="J173" s="586"/>
      <c r="K173" s="586"/>
      <c r="L173" s="586"/>
      <c r="M173" s="586"/>
      <c r="N173" s="586"/>
      <c r="O173" s="586"/>
      <c r="P173" s="586"/>
      <c r="Q173" s="586"/>
      <c r="R173" s="586"/>
      <c r="S173" s="586"/>
    </row>
  </sheetData>
  <pageMargins left="0.70866141732283472" right="0.70866141732283472" top="0.74803149606299213" bottom="0.74803149606299213" header="0.31496062992125984" footer="0.31496062992125984"/>
  <pageSetup paperSize="9" scale="89" orientation="landscape" r:id="rId1"/>
  <rowBreaks count="3" manualBreakCount="3">
    <brk id="40" max="16383" man="1"/>
    <brk id="71" max="16383" man="1"/>
    <brk id="102"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4"/>
  <sheetViews>
    <sheetView view="pageBreakPreview" zoomScaleNormal="100" zoomScaleSheetLayoutView="100" workbookViewId="0">
      <pane ySplit="9" topLeftCell="A10" activePane="bottomLeft" state="frozen"/>
      <selection activeCell="B1" sqref="B1:O1048576"/>
      <selection pane="bottomLeft" activeCell="A46" sqref="A46:S46"/>
    </sheetView>
  </sheetViews>
  <sheetFormatPr defaultRowHeight="12.75" x14ac:dyDescent="0.2"/>
  <cols>
    <col min="1" max="1" width="20" style="162" customWidth="1"/>
    <col min="2" max="2" width="8.140625" style="162" customWidth="1"/>
    <col min="3" max="15" width="5.28515625" style="162" customWidth="1"/>
    <col min="16" max="16" width="5.5703125" style="162" customWidth="1"/>
    <col min="17" max="18" width="5.28515625" style="162" customWidth="1"/>
    <col min="19" max="19" width="9" style="162" customWidth="1"/>
    <col min="20" max="16384" width="9.140625" style="144"/>
  </cols>
  <sheetData>
    <row r="1" spans="1:19" s="145" customFormat="1" ht="13.5" customHeight="1" x14ac:dyDescent="0.2">
      <c r="A1" s="462" t="s">
        <v>649</v>
      </c>
      <c r="B1" s="462"/>
      <c r="C1" s="462"/>
      <c r="D1" s="462"/>
      <c r="E1" s="462"/>
      <c r="F1" s="462"/>
      <c r="G1" s="462"/>
      <c r="H1" s="462"/>
      <c r="I1" s="462"/>
      <c r="J1" s="462"/>
      <c r="K1" s="462"/>
      <c r="L1" s="462"/>
      <c r="M1" s="462"/>
      <c r="N1" s="462"/>
      <c r="O1" s="462"/>
      <c r="P1" s="462"/>
      <c r="Q1" s="462"/>
      <c r="R1" s="462"/>
      <c r="S1" s="379"/>
    </row>
    <row r="2" spans="1:19" s="145" customFormat="1" ht="13.5" hidden="1" customHeight="1" x14ac:dyDescent="0.2">
      <c r="A2" s="462" t="s">
        <v>316</v>
      </c>
      <c r="B2" s="462"/>
      <c r="C2" s="462"/>
      <c r="D2" s="462"/>
      <c r="E2" s="462"/>
      <c r="F2" s="462"/>
      <c r="G2" s="462"/>
      <c r="H2" s="462"/>
      <c r="I2" s="462"/>
      <c r="J2" s="462"/>
      <c r="K2" s="462"/>
      <c r="L2" s="462"/>
      <c r="M2" s="462"/>
      <c r="N2" s="462"/>
      <c r="O2" s="462"/>
      <c r="P2" s="462"/>
      <c r="Q2" s="462"/>
      <c r="R2" s="462"/>
      <c r="S2" s="379"/>
    </row>
    <row r="3" spans="1:19" s="146" customFormat="1" ht="13.5" customHeight="1" x14ac:dyDescent="0.2">
      <c r="A3" s="463" t="s">
        <v>650</v>
      </c>
      <c r="B3" s="464"/>
      <c r="C3" s="464"/>
      <c r="D3" s="464"/>
      <c r="E3" s="464"/>
      <c r="F3" s="464"/>
      <c r="G3" s="464"/>
      <c r="H3" s="464"/>
      <c r="I3" s="464"/>
      <c r="J3" s="464"/>
      <c r="K3" s="464"/>
      <c r="L3" s="464"/>
      <c r="M3" s="464"/>
      <c r="N3" s="464"/>
      <c r="O3" s="464"/>
      <c r="P3" s="464"/>
      <c r="Q3" s="464"/>
      <c r="R3" s="464"/>
      <c r="S3" s="464"/>
    </row>
    <row r="4" spans="1:19" s="146" customFormat="1" ht="13.5" hidden="1" customHeight="1" x14ac:dyDescent="0.2">
      <c r="A4" s="463" t="s">
        <v>316</v>
      </c>
      <c r="B4" s="464"/>
      <c r="C4" s="464"/>
      <c r="D4" s="464"/>
      <c r="E4" s="464"/>
      <c r="F4" s="464"/>
      <c r="G4" s="464"/>
      <c r="H4" s="464"/>
      <c r="I4" s="464"/>
      <c r="J4" s="464"/>
      <c r="K4" s="464"/>
      <c r="L4" s="464"/>
      <c r="M4" s="464"/>
      <c r="N4" s="464"/>
      <c r="O4" s="464"/>
      <c r="P4" s="464"/>
      <c r="Q4" s="464"/>
      <c r="R4" s="464"/>
      <c r="S4" s="464"/>
    </row>
    <row r="5" spans="1:19" s="146" customFormat="1" ht="13.5" customHeight="1" x14ac:dyDescent="0.2">
      <c r="A5" s="465"/>
      <c r="B5" s="465"/>
      <c r="C5" s="465"/>
      <c r="D5" s="465"/>
      <c r="E5" s="465"/>
      <c r="F5" s="465"/>
      <c r="G5" s="465"/>
      <c r="H5" s="465"/>
      <c r="I5" s="465"/>
      <c r="J5" s="465"/>
      <c r="K5" s="465"/>
      <c r="L5" s="465"/>
      <c r="M5" s="465"/>
      <c r="N5" s="465"/>
      <c r="O5" s="465"/>
      <c r="P5" s="465"/>
      <c r="Q5" s="465"/>
      <c r="R5" s="465"/>
      <c r="S5" s="465"/>
    </row>
    <row r="6" spans="1:19" s="146" customFormat="1" ht="11.25" customHeight="1" x14ac:dyDescent="0.2">
      <c r="A6" s="466" t="s">
        <v>101</v>
      </c>
      <c r="B6" s="467" t="s">
        <v>102</v>
      </c>
      <c r="C6" s="467"/>
      <c r="D6" s="467"/>
      <c r="E6" s="467"/>
      <c r="F6" s="467"/>
      <c r="G6" s="467"/>
      <c r="H6" s="467"/>
      <c r="I6" s="467"/>
      <c r="J6" s="467"/>
      <c r="K6" s="467"/>
      <c r="L6" s="467"/>
      <c r="M6" s="467"/>
      <c r="N6" s="467"/>
      <c r="O6" s="467"/>
      <c r="P6" s="467"/>
      <c r="Q6" s="467"/>
      <c r="R6" s="467"/>
      <c r="S6" s="467"/>
    </row>
    <row r="7" spans="1:19" s="146" customFormat="1" ht="11.25" customHeight="1" x14ac:dyDescent="0.2">
      <c r="A7" s="468" t="s">
        <v>103</v>
      </c>
      <c r="B7" s="469" t="s">
        <v>104</v>
      </c>
      <c r="C7" s="470"/>
      <c r="D7" s="470"/>
      <c r="E7" s="470"/>
      <c r="F7" s="470"/>
      <c r="G7" s="470"/>
      <c r="H7" s="470"/>
      <c r="I7" s="470"/>
      <c r="J7" s="470"/>
      <c r="K7" s="470"/>
      <c r="L7" s="470"/>
      <c r="M7" s="470"/>
      <c r="N7" s="470"/>
      <c r="O7" s="470"/>
      <c r="P7" s="470"/>
      <c r="Q7" s="470"/>
      <c r="R7" s="470"/>
      <c r="S7" s="470"/>
    </row>
    <row r="8" spans="1:19" s="146" customFormat="1" ht="11.25" customHeight="1" x14ac:dyDescent="0.2">
      <c r="A8" s="471" t="s">
        <v>13</v>
      </c>
      <c r="B8" s="471" t="s">
        <v>152</v>
      </c>
      <c r="C8" s="472">
        <v>0</v>
      </c>
      <c r="D8" s="472" t="s">
        <v>105</v>
      </c>
      <c r="E8" s="472" t="s">
        <v>106</v>
      </c>
      <c r="F8" s="472" t="s">
        <v>107</v>
      </c>
      <c r="G8" s="472" t="s">
        <v>108</v>
      </c>
      <c r="H8" s="472" t="s">
        <v>109</v>
      </c>
      <c r="I8" s="472">
        <v>15</v>
      </c>
      <c r="J8" s="472" t="s">
        <v>110</v>
      </c>
      <c r="K8" s="472" t="s">
        <v>111</v>
      </c>
      <c r="L8" s="472" t="s">
        <v>112</v>
      </c>
      <c r="M8" s="472" t="s">
        <v>113</v>
      </c>
      <c r="N8" s="472" t="s">
        <v>114</v>
      </c>
      <c r="O8" s="472" t="s">
        <v>115</v>
      </c>
      <c r="P8" s="472" t="s">
        <v>116</v>
      </c>
      <c r="Q8" s="472" t="s">
        <v>117</v>
      </c>
      <c r="R8" s="471" t="s">
        <v>240</v>
      </c>
      <c r="S8" s="472" t="s">
        <v>118</v>
      </c>
    </row>
    <row r="9" spans="1:19" s="146" customFormat="1" ht="11.25" customHeight="1" x14ac:dyDescent="0.2">
      <c r="A9" s="473" t="s">
        <v>19</v>
      </c>
      <c r="B9" s="473" t="s">
        <v>100</v>
      </c>
      <c r="C9" s="465"/>
      <c r="D9" s="465"/>
      <c r="E9" s="465"/>
      <c r="F9" s="465"/>
      <c r="G9" s="465"/>
      <c r="H9" s="465"/>
      <c r="I9" s="465"/>
      <c r="J9" s="465"/>
      <c r="K9" s="465"/>
      <c r="L9" s="465"/>
      <c r="M9" s="465"/>
      <c r="N9" s="465"/>
      <c r="O9" s="465"/>
      <c r="P9" s="465"/>
      <c r="Q9" s="465"/>
      <c r="R9" s="465"/>
      <c r="S9" s="474" t="s">
        <v>119</v>
      </c>
    </row>
    <row r="10" spans="1:19" s="160" customFormat="1" ht="11.25" customHeight="1" x14ac:dyDescent="0.2">
      <c r="A10" s="462"/>
      <c r="B10" s="94"/>
      <c r="C10" s="94"/>
      <c r="D10" s="94"/>
      <c r="E10" s="94"/>
      <c r="F10" s="94"/>
      <c r="G10" s="94"/>
      <c r="H10" s="94"/>
      <c r="I10" s="94"/>
      <c r="J10" s="94"/>
      <c r="K10" s="94"/>
      <c r="L10" s="94"/>
      <c r="M10" s="94"/>
      <c r="N10" s="94"/>
      <c r="O10" s="94"/>
      <c r="P10" s="94"/>
      <c r="Q10" s="94"/>
      <c r="R10" s="94"/>
      <c r="S10" s="462"/>
    </row>
    <row r="11" spans="1:19" s="160" customFormat="1" ht="11.25" customHeight="1" x14ac:dyDescent="0.2">
      <c r="A11" s="464" t="s">
        <v>9</v>
      </c>
      <c r="B11" s="94"/>
      <c r="C11" s="94"/>
      <c r="D11" s="94"/>
      <c r="E11" s="94"/>
      <c r="F11" s="94"/>
      <c r="G11" s="94"/>
      <c r="H11" s="94"/>
      <c r="I11" s="94"/>
      <c r="J11" s="94"/>
      <c r="K11" s="94"/>
      <c r="L11" s="94"/>
      <c r="M11" s="94"/>
      <c r="N11" s="94"/>
      <c r="O11" s="94"/>
      <c r="P11" s="94"/>
      <c r="Q11" s="94"/>
      <c r="R11" s="94"/>
      <c r="S11" s="94"/>
    </row>
    <row r="12" spans="1:19" s="146" customFormat="1" ht="11.25" customHeight="1" x14ac:dyDescent="0.2">
      <c r="A12" s="464" t="s">
        <v>242</v>
      </c>
      <c r="B12" s="581">
        <v>259</v>
      </c>
      <c r="C12" s="581">
        <v>1</v>
      </c>
      <c r="D12" s="581">
        <v>2</v>
      </c>
      <c r="E12" s="581" t="s">
        <v>141</v>
      </c>
      <c r="F12" s="581" t="s">
        <v>141</v>
      </c>
      <c r="G12" s="581">
        <v>3</v>
      </c>
      <c r="H12" s="581">
        <v>1</v>
      </c>
      <c r="I12" s="581">
        <v>3</v>
      </c>
      <c r="J12" s="581">
        <v>6</v>
      </c>
      <c r="K12" s="581">
        <v>12</v>
      </c>
      <c r="L12" s="581">
        <v>23</v>
      </c>
      <c r="M12" s="581">
        <v>44</v>
      </c>
      <c r="N12" s="581">
        <v>26</v>
      </c>
      <c r="O12" s="581">
        <v>30</v>
      </c>
      <c r="P12" s="581">
        <v>38</v>
      </c>
      <c r="Q12" s="581">
        <v>35</v>
      </c>
      <c r="R12" s="581">
        <v>35</v>
      </c>
      <c r="S12" s="581" t="s">
        <v>141</v>
      </c>
    </row>
    <row r="13" spans="1:19" s="160" customFormat="1" ht="11.25" customHeight="1" x14ac:dyDescent="0.2">
      <c r="A13" s="389" t="s">
        <v>155</v>
      </c>
      <c r="B13" s="447">
        <v>102</v>
      </c>
      <c r="C13" s="447" t="s">
        <v>141</v>
      </c>
      <c r="D13" s="447" t="s">
        <v>141</v>
      </c>
      <c r="E13" s="447" t="s">
        <v>141</v>
      </c>
      <c r="F13" s="447" t="s">
        <v>141</v>
      </c>
      <c r="G13" s="447" t="s">
        <v>141</v>
      </c>
      <c r="H13" s="447" t="s">
        <v>141</v>
      </c>
      <c r="I13" s="447" t="s">
        <v>141</v>
      </c>
      <c r="J13" s="447" t="s">
        <v>141</v>
      </c>
      <c r="K13" s="447">
        <v>8</v>
      </c>
      <c r="L13" s="447">
        <v>13</v>
      </c>
      <c r="M13" s="447">
        <v>16</v>
      </c>
      <c r="N13" s="447">
        <v>9</v>
      </c>
      <c r="O13" s="447">
        <v>11</v>
      </c>
      <c r="P13" s="447">
        <v>16</v>
      </c>
      <c r="Q13" s="447">
        <v>17</v>
      </c>
      <c r="R13" s="447">
        <v>12</v>
      </c>
      <c r="S13" s="447" t="s">
        <v>141</v>
      </c>
    </row>
    <row r="14" spans="1:19" s="160" customFormat="1" ht="11.25" customHeight="1" x14ac:dyDescent="0.2">
      <c r="A14" s="389" t="s">
        <v>156</v>
      </c>
      <c r="B14" s="447">
        <v>42</v>
      </c>
      <c r="C14" s="447" t="s">
        <v>141</v>
      </c>
      <c r="D14" s="447">
        <v>1</v>
      </c>
      <c r="E14" s="447" t="s">
        <v>141</v>
      </c>
      <c r="F14" s="447" t="s">
        <v>141</v>
      </c>
      <c r="G14" s="447" t="s">
        <v>141</v>
      </c>
      <c r="H14" s="447" t="s">
        <v>141</v>
      </c>
      <c r="I14" s="447" t="s">
        <v>141</v>
      </c>
      <c r="J14" s="447">
        <v>3</v>
      </c>
      <c r="K14" s="447">
        <v>2</v>
      </c>
      <c r="L14" s="447">
        <v>4</v>
      </c>
      <c r="M14" s="447">
        <v>9</v>
      </c>
      <c r="N14" s="447">
        <v>4</v>
      </c>
      <c r="O14" s="447">
        <v>6</v>
      </c>
      <c r="P14" s="447" t="s">
        <v>141</v>
      </c>
      <c r="Q14" s="447">
        <v>4</v>
      </c>
      <c r="R14" s="447">
        <v>9</v>
      </c>
      <c r="S14" s="447" t="s">
        <v>141</v>
      </c>
    </row>
    <row r="15" spans="1:19" s="160" customFormat="1" ht="11.25" customHeight="1" x14ac:dyDescent="0.2">
      <c r="A15" s="389" t="s">
        <v>157</v>
      </c>
      <c r="B15" s="447">
        <v>11</v>
      </c>
      <c r="C15" s="447" t="s">
        <v>141</v>
      </c>
      <c r="D15" s="447" t="s">
        <v>141</v>
      </c>
      <c r="E15" s="447" t="s">
        <v>141</v>
      </c>
      <c r="F15" s="447" t="s">
        <v>141</v>
      </c>
      <c r="G15" s="447" t="s">
        <v>141</v>
      </c>
      <c r="H15" s="447" t="s">
        <v>141</v>
      </c>
      <c r="I15" s="447" t="s">
        <v>141</v>
      </c>
      <c r="J15" s="447" t="s">
        <v>141</v>
      </c>
      <c r="K15" s="447" t="s">
        <v>141</v>
      </c>
      <c r="L15" s="447">
        <v>1</v>
      </c>
      <c r="M15" s="447">
        <v>1</v>
      </c>
      <c r="N15" s="447">
        <v>3</v>
      </c>
      <c r="O15" s="447">
        <v>2</v>
      </c>
      <c r="P15" s="447">
        <v>3</v>
      </c>
      <c r="Q15" s="447">
        <v>1</v>
      </c>
      <c r="R15" s="447" t="s">
        <v>141</v>
      </c>
      <c r="S15" s="447" t="s">
        <v>141</v>
      </c>
    </row>
    <row r="16" spans="1:19" s="160" customFormat="1" ht="11.25" customHeight="1" x14ac:dyDescent="0.2">
      <c r="A16" s="389" t="s">
        <v>158</v>
      </c>
      <c r="B16" s="447">
        <v>4</v>
      </c>
      <c r="C16" s="447" t="s">
        <v>141</v>
      </c>
      <c r="D16" s="447" t="s">
        <v>141</v>
      </c>
      <c r="E16" s="447" t="s">
        <v>141</v>
      </c>
      <c r="F16" s="447" t="s">
        <v>141</v>
      </c>
      <c r="G16" s="447" t="s">
        <v>141</v>
      </c>
      <c r="H16" s="447" t="s">
        <v>141</v>
      </c>
      <c r="I16" s="447" t="s">
        <v>141</v>
      </c>
      <c r="J16" s="447" t="s">
        <v>141</v>
      </c>
      <c r="K16" s="447">
        <v>1</v>
      </c>
      <c r="L16" s="447" t="s">
        <v>141</v>
      </c>
      <c r="M16" s="447">
        <v>1</v>
      </c>
      <c r="N16" s="447">
        <v>1</v>
      </c>
      <c r="O16" s="447">
        <v>1</v>
      </c>
      <c r="P16" s="447" t="s">
        <v>141</v>
      </c>
      <c r="Q16" s="447" t="s">
        <v>141</v>
      </c>
      <c r="R16" s="447" t="s">
        <v>141</v>
      </c>
      <c r="S16" s="447" t="s">
        <v>141</v>
      </c>
    </row>
    <row r="17" spans="1:19" s="160" customFormat="1" ht="11.25" customHeight="1" x14ac:dyDescent="0.2">
      <c r="A17" s="389" t="s">
        <v>159</v>
      </c>
      <c r="B17" s="447">
        <v>42</v>
      </c>
      <c r="C17" s="447" t="s">
        <v>141</v>
      </c>
      <c r="D17" s="447" t="s">
        <v>141</v>
      </c>
      <c r="E17" s="447" t="s">
        <v>141</v>
      </c>
      <c r="F17" s="447" t="s">
        <v>141</v>
      </c>
      <c r="G17" s="447" t="s">
        <v>141</v>
      </c>
      <c r="H17" s="447" t="s">
        <v>141</v>
      </c>
      <c r="I17" s="447">
        <v>1</v>
      </c>
      <c r="J17" s="447">
        <v>1</v>
      </c>
      <c r="K17" s="447" t="s">
        <v>141</v>
      </c>
      <c r="L17" s="447">
        <v>2</v>
      </c>
      <c r="M17" s="447">
        <v>13</v>
      </c>
      <c r="N17" s="447">
        <v>8</v>
      </c>
      <c r="O17" s="447">
        <v>4</v>
      </c>
      <c r="P17" s="447">
        <v>8</v>
      </c>
      <c r="Q17" s="447">
        <v>3</v>
      </c>
      <c r="R17" s="447">
        <v>2</v>
      </c>
      <c r="S17" s="447" t="s">
        <v>141</v>
      </c>
    </row>
    <row r="18" spans="1:19" s="160" customFormat="1" ht="11.25" customHeight="1" x14ac:dyDescent="0.2">
      <c r="A18" s="389" t="s">
        <v>160</v>
      </c>
      <c r="B18" s="447">
        <v>2</v>
      </c>
      <c r="C18" s="447" t="s">
        <v>141</v>
      </c>
      <c r="D18" s="447" t="s">
        <v>141</v>
      </c>
      <c r="E18" s="447" t="s">
        <v>141</v>
      </c>
      <c r="F18" s="447" t="s">
        <v>141</v>
      </c>
      <c r="G18" s="447">
        <v>1</v>
      </c>
      <c r="H18" s="447" t="s">
        <v>141</v>
      </c>
      <c r="I18" s="447" t="s">
        <v>141</v>
      </c>
      <c r="J18" s="447" t="s">
        <v>141</v>
      </c>
      <c r="K18" s="447" t="s">
        <v>141</v>
      </c>
      <c r="L18" s="447" t="s">
        <v>141</v>
      </c>
      <c r="M18" s="447">
        <v>1</v>
      </c>
      <c r="N18" s="447" t="s">
        <v>141</v>
      </c>
      <c r="O18" s="447" t="s">
        <v>141</v>
      </c>
      <c r="P18" s="447" t="s">
        <v>141</v>
      </c>
      <c r="Q18" s="447" t="s">
        <v>141</v>
      </c>
      <c r="R18" s="447" t="s">
        <v>141</v>
      </c>
      <c r="S18" s="447" t="s">
        <v>141</v>
      </c>
    </row>
    <row r="19" spans="1:19" s="160" customFormat="1" ht="11.25" customHeight="1" x14ac:dyDescent="0.2">
      <c r="A19" s="389" t="s">
        <v>161</v>
      </c>
      <c r="B19" s="447">
        <v>5</v>
      </c>
      <c r="C19" s="447" t="s">
        <v>141</v>
      </c>
      <c r="D19" s="447" t="s">
        <v>141</v>
      </c>
      <c r="E19" s="447" t="s">
        <v>141</v>
      </c>
      <c r="F19" s="447" t="s">
        <v>141</v>
      </c>
      <c r="G19" s="447" t="s">
        <v>141</v>
      </c>
      <c r="H19" s="447" t="s">
        <v>141</v>
      </c>
      <c r="I19" s="447">
        <v>1</v>
      </c>
      <c r="J19" s="447">
        <v>2</v>
      </c>
      <c r="K19" s="447" t="s">
        <v>141</v>
      </c>
      <c r="L19" s="447" t="s">
        <v>141</v>
      </c>
      <c r="M19" s="447" t="s">
        <v>141</v>
      </c>
      <c r="N19" s="447" t="s">
        <v>141</v>
      </c>
      <c r="O19" s="447">
        <v>2</v>
      </c>
      <c r="P19" s="447" t="s">
        <v>141</v>
      </c>
      <c r="Q19" s="447" t="s">
        <v>141</v>
      </c>
      <c r="R19" s="447" t="s">
        <v>141</v>
      </c>
      <c r="S19" s="447" t="s">
        <v>141</v>
      </c>
    </row>
    <row r="20" spans="1:19" s="160" customFormat="1" ht="11.25" customHeight="1" x14ac:dyDescent="0.2">
      <c r="A20" s="389" t="s">
        <v>162</v>
      </c>
      <c r="B20" s="447">
        <v>17</v>
      </c>
      <c r="C20" s="447" t="s">
        <v>141</v>
      </c>
      <c r="D20" s="447" t="s">
        <v>141</v>
      </c>
      <c r="E20" s="447" t="s">
        <v>141</v>
      </c>
      <c r="F20" s="447" t="s">
        <v>141</v>
      </c>
      <c r="G20" s="447" t="s">
        <v>141</v>
      </c>
      <c r="H20" s="447" t="s">
        <v>141</v>
      </c>
      <c r="I20" s="447" t="s">
        <v>141</v>
      </c>
      <c r="J20" s="447" t="s">
        <v>141</v>
      </c>
      <c r="K20" s="447">
        <v>1</v>
      </c>
      <c r="L20" s="447">
        <v>1</v>
      </c>
      <c r="M20" s="447">
        <v>1</v>
      </c>
      <c r="N20" s="447" t="s">
        <v>141</v>
      </c>
      <c r="O20" s="447">
        <v>1</v>
      </c>
      <c r="P20" s="447">
        <v>5</v>
      </c>
      <c r="Q20" s="447">
        <v>5</v>
      </c>
      <c r="R20" s="447">
        <v>3</v>
      </c>
      <c r="S20" s="447" t="s">
        <v>141</v>
      </c>
    </row>
    <row r="21" spans="1:19" s="160" customFormat="1" ht="11.25" customHeight="1" x14ac:dyDescent="0.2">
      <c r="A21" s="389" t="s">
        <v>163</v>
      </c>
      <c r="B21" s="447">
        <v>28</v>
      </c>
      <c r="C21" s="447">
        <v>1</v>
      </c>
      <c r="D21" s="447">
        <v>1</v>
      </c>
      <c r="E21" s="447" t="s">
        <v>141</v>
      </c>
      <c r="F21" s="447" t="s">
        <v>141</v>
      </c>
      <c r="G21" s="447">
        <v>1</v>
      </c>
      <c r="H21" s="447" t="s">
        <v>141</v>
      </c>
      <c r="I21" s="447">
        <v>1</v>
      </c>
      <c r="J21" s="447" t="s">
        <v>141</v>
      </c>
      <c r="K21" s="447" t="s">
        <v>141</v>
      </c>
      <c r="L21" s="447" t="s">
        <v>141</v>
      </c>
      <c r="M21" s="447">
        <v>1</v>
      </c>
      <c r="N21" s="447">
        <v>1</v>
      </c>
      <c r="O21" s="447">
        <v>3</v>
      </c>
      <c r="P21" s="447">
        <v>6</v>
      </c>
      <c r="Q21" s="447">
        <v>4</v>
      </c>
      <c r="R21" s="447">
        <v>9</v>
      </c>
      <c r="S21" s="447" t="s">
        <v>141</v>
      </c>
    </row>
    <row r="22" spans="1:19" s="160" customFormat="1" ht="11.25" customHeight="1" x14ac:dyDescent="0.2">
      <c r="A22" s="389" t="s">
        <v>164</v>
      </c>
      <c r="B22" s="447">
        <v>6</v>
      </c>
      <c r="C22" s="447" t="s">
        <v>141</v>
      </c>
      <c r="D22" s="447" t="s">
        <v>141</v>
      </c>
      <c r="E22" s="447" t="s">
        <v>141</v>
      </c>
      <c r="F22" s="447" t="s">
        <v>141</v>
      </c>
      <c r="G22" s="447">
        <v>1</v>
      </c>
      <c r="H22" s="447">
        <v>1</v>
      </c>
      <c r="I22" s="447" t="s">
        <v>141</v>
      </c>
      <c r="J22" s="447" t="s">
        <v>141</v>
      </c>
      <c r="K22" s="447" t="s">
        <v>141</v>
      </c>
      <c r="L22" s="447">
        <v>2</v>
      </c>
      <c r="M22" s="447">
        <v>1</v>
      </c>
      <c r="N22" s="447" t="s">
        <v>141</v>
      </c>
      <c r="O22" s="447" t="s">
        <v>141</v>
      </c>
      <c r="P22" s="447" t="s">
        <v>141</v>
      </c>
      <c r="Q22" s="447">
        <v>1</v>
      </c>
      <c r="R22" s="447" t="s">
        <v>141</v>
      </c>
      <c r="S22" s="447" t="s">
        <v>141</v>
      </c>
    </row>
    <row r="23" spans="1:19" s="389" customFormat="1" ht="11.25" customHeight="1" x14ac:dyDescent="0.2">
      <c r="B23" s="94"/>
      <c r="C23" s="94"/>
      <c r="D23" s="94"/>
      <c r="E23" s="94"/>
      <c r="F23" s="94"/>
      <c r="G23" s="94"/>
      <c r="H23" s="94"/>
      <c r="I23" s="94"/>
      <c r="J23" s="94"/>
      <c r="K23" s="94"/>
      <c r="L23" s="94"/>
      <c r="M23" s="94"/>
      <c r="N23" s="94"/>
      <c r="O23" s="94"/>
      <c r="P23" s="94"/>
      <c r="Q23" s="94"/>
      <c r="R23" s="94"/>
      <c r="S23" s="94"/>
    </row>
    <row r="24" spans="1:19" s="146" customFormat="1" ht="11.25" customHeight="1" x14ac:dyDescent="0.2">
      <c r="A24" s="464" t="s">
        <v>243</v>
      </c>
      <c r="B24" s="588">
        <v>201</v>
      </c>
      <c r="C24" s="588" t="s">
        <v>141</v>
      </c>
      <c r="D24" s="588">
        <v>2</v>
      </c>
      <c r="E24" s="588" t="s">
        <v>141</v>
      </c>
      <c r="F24" s="588" t="s">
        <v>141</v>
      </c>
      <c r="G24" s="588">
        <v>2</v>
      </c>
      <c r="H24" s="588">
        <v>1</v>
      </c>
      <c r="I24" s="588">
        <v>3</v>
      </c>
      <c r="J24" s="588">
        <v>6</v>
      </c>
      <c r="K24" s="588">
        <v>8</v>
      </c>
      <c r="L24" s="588">
        <v>18</v>
      </c>
      <c r="M24" s="588">
        <v>35</v>
      </c>
      <c r="N24" s="588">
        <v>25</v>
      </c>
      <c r="O24" s="588">
        <v>24</v>
      </c>
      <c r="P24" s="588">
        <v>33</v>
      </c>
      <c r="Q24" s="588">
        <v>27</v>
      </c>
      <c r="R24" s="588">
        <v>17</v>
      </c>
      <c r="S24" s="581" t="s">
        <v>141</v>
      </c>
    </row>
    <row r="25" spans="1:19" s="160" customFormat="1" ht="11.25" customHeight="1" x14ac:dyDescent="0.2">
      <c r="A25" s="389" t="s">
        <v>155</v>
      </c>
      <c r="B25" s="479">
        <v>81</v>
      </c>
      <c r="C25" s="479" t="s">
        <v>141</v>
      </c>
      <c r="D25" s="479" t="s">
        <v>141</v>
      </c>
      <c r="E25" s="479" t="s">
        <v>141</v>
      </c>
      <c r="F25" s="479" t="s">
        <v>141</v>
      </c>
      <c r="G25" s="479" t="s">
        <v>141</v>
      </c>
      <c r="H25" s="479" t="s">
        <v>141</v>
      </c>
      <c r="I25" s="479" t="s">
        <v>141</v>
      </c>
      <c r="J25" s="479" t="s">
        <v>141</v>
      </c>
      <c r="K25" s="479">
        <v>6</v>
      </c>
      <c r="L25" s="479">
        <v>11</v>
      </c>
      <c r="M25" s="479">
        <v>12</v>
      </c>
      <c r="N25" s="479">
        <v>8</v>
      </c>
      <c r="O25" s="479">
        <v>7</v>
      </c>
      <c r="P25" s="479">
        <v>15</v>
      </c>
      <c r="Q25" s="479">
        <v>15</v>
      </c>
      <c r="R25" s="479">
        <v>7</v>
      </c>
      <c r="S25" s="447" t="s">
        <v>141</v>
      </c>
    </row>
    <row r="26" spans="1:19" s="160" customFormat="1" ht="11.25" customHeight="1" x14ac:dyDescent="0.2">
      <c r="A26" s="389" t="s">
        <v>156</v>
      </c>
      <c r="B26" s="479">
        <v>26</v>
      </c>
      <c r="C26" s="479" t="s">
        <v>141</v>
      </c>
      <c r="D26" s="479">
        <v>1</v>
      </c>
      <c r="E26" s="479" t="s">
        <v>141</v>
      </c>
      <c r="F26" s="479" t="s">
        <v>141</v>
      </c>
      <c r="G26" s="479" t="s">
        <v>141</v>
      </c>
      <c r="H26" s="479" t="s">
        <v>141</v>
      </c>
      <c r="I26" s="479" t="s">
        <v>141</v>
      </c>
      <c r="J26" s="479">
        <v>3</v>
      </c>
      <c r="K26" s="479">
        <v>1</v>
      </c>
      <c r="L26" s="479">
        <v>3</v>
      </c>
      <c r="M26" s="479">
        <v>6</v>
      </c>
      <c r="N26" s="479">
        <v>4</v>
      </c>
      <c r="O26" s="479">
        <v>4</v>
      </c>
      <c r="P26" s="479" t="s">
        <v>141</v>
      </c>
      <c r="Q26" s="479" t="s">
        <v>141</v>
      </c>
      <c r="R26" s="479">
        <v>4</v>
      </c>
      <c r="S26" s="447" t="s">
        <v>141</v>
      </c>
    </row>
    <row r="27" spans="1:19" s="160" customFormat="1" ht="11.25" customHeight="1" x14ac:dyDescent="0.2">
      <c r="A27" s="389" t="s">
        <v>157</v>
      </c>
      <c r="B27" s="479">
        <v>10</v>
      </c>
      <c r="C27" s="479" t="s">
        <v>141</v>
      </c>
      <c r="D27" s="479" t="s">
        <v>141</v>
      </c>
      <c r="E27" s="479" t="s">
        <v>141</v>
      </c>
      <c r="F27" s="479" t="s">
        <v>141</v>
      </c>
      <c r="G27" s="479" t="s">
        <v>141</v>
      </c>
      <c r="H27" s="479" t="s">
        <v>141</v>
      </c>
      <c r="I27" s="479" t="s">
        <v>141</v>
      </c>
      <c r="J27" s="479" t="s">
        <v>141</v>
      </c>
      <c r="K27" s="479" t="s">
        <v>141</v>
      </c>
      <c r="L27" s="479">
        <v>1</v>
      </c>
      <c r="M27" s="479">
        <v>1</v>
      </c>
      <c r="N27" s="479">
        <v>3</v>
      </c>
      <c r="O27" s="479">
        <v>2</v>
      </c>
      <c r="P27" s="479">
        <v>2</v>
      </c>
      <c r="Q27" s="479">
        <v>1</v>
      </c>
      <c r="R27" s="479" t="s">
        <v>141</v>
      </c>
      <c r="S27" s="447" t="s">
        <v>141</v>
      </c>
    </row>
    <row r="28" spans="1:19" s="160" customFormat="1" ht="11.25" customHeight="1" x14ac:dyDescent="0.2">
      <c r="A28" s="389" t="s">
        <v>158</v>
      </c>
      <c r="B28" s="479">
        <v>3</v>
      </c>
      <c r="C28" s="479" t="s">
        <v>141</v>
      </c>
      <c r="D28" s="479" t="s">
        <v>141</v>
      </c>
      <c r="E28" s="479" t="s">
        <v>141</v>
      </c>
      <c r="F28" s="479" t="s">
        <v>141</v>
      </c>
      <c r="G28" s="479" t="s">
        <v>141</v>
      </c>
      <c r="H28" s="479" t="s">
        <v>141</v>
      </c>
      <c r="I28" s="479" t="s">
        <v>141</v>
      </c>
      <c r="J28" s="479" t="s">
        <v>141</v>
      </c>
      <c r="K28" s="479" t="s">
        <v>141</v>
      </c>
      <c r="L28" s="479" t="s">
        <v>141</v>
      </c>
      <c r="M28" s="479">
        <v>1</v>
      </c>
      <c r="N28" s="479">
        <v>1</v>
      </c>
      <c r="O28" s="479">
        <v>1</v>
      </c>
      <c r="P28" s="479" t="s">
        <v>141</v>
      </c>
      <c r="Q28" s="479" t="s">
        <v>141</v>
      </c>
      <c r="R28" s="479" t="s">
        <v>141</v>
      </c>
      <c r="S28" s="447" t="s">
        <v>141</v>
      </c>
    </row>
    <row r="29" spans="1:19" s="160" customFormat="1" ht="11.25" customHeight="1" x14ac:dyDescent="0.2">
      <c r="A29" s="389" t="s">
        <v>159</v>
      </c>
      <c r="B29" s="479">
        <v>40</v>
      </c>
      <c r="C29" s="479" t="s">
        <v>141</v>
      </c>
      <c r="D29" s="479" t="s">
        <v>141</v>
      </c>
      <c r="E29" s="479" t="s">
        <v>141</v>
      </c>
      <c r="F29" s="479" t="s">
        <v>141</v>
      </c>
      <c r="G29" s="479" t="s">
        <v>141</v>
      </c>
      <c r="H29" s="479" t="s">
        <v>141</v>
      </c>
      <c r="I29" s="479">
        <v>1</v>
      </c>
      <c r="J29" s="479">
        <v>1</v>
      </c>
      <c r="K29" s="479" t="s">
        <v>141</v>
      </c>
      <c r="L29" s="479">
        <v>1</v>
      </c>
      <c r="M29" s="479">
        <v>13</v>
      </c>
      <c r="N29" s="479">
        <v>8</v>
      </c>
      <c r="O29" s="479">
        <v>4</v>
      </c>
      <c r="P29" s="479">
        <v>7</v>
      </c>
      <c r="Q29" s="479">
        <v>3</v>
      </c>
      <c r="R29" s="479">
        <v>2</v>
      </c>
      <c r="S29" s="447" t="s">
        <v>141</v>
      </c>
    </row>
    <row r="30" spans="1:19" s="160" customFormat="1" ht="11.25" customHeight="1" x14ac:dyDescent="0.2">
      <c r="A30" s="389" t="s">
        <v>160</v>
      </c>
      <c r="B30" s="479">
        <v>1</v>
      </c>
      <c r="C30" s="479" t="s">
        <v>141</v>
      </c>
      <c r="D30" s="479" t="s">
        <v>141</v>
      </c>
      <c r="E30" s="479" t="s">
        <v>141</v>
      </c>
      <c r="F30" s="479" t="s">
        <v>141</v>
      </c>
      <c r="G30" s="479" t="s">
        <v>141</v>
      </c>
      <c r="H30" s="479" t="s">
        <v>141</v>
      </c>
      <c r="I30" s="479" t="s">
        <v>141</v>
      </c>
      <c r="J30" s="479" t="s">
        <v>141</v>
      </c>
      <c r="K30" s="479" t="s">
        <v>141</v>
      </c>
      <c r="L30" s="479" t="s">
        <v>141</v>
      </c>
      <c r="M30" s="479">
        <v>1</v>
      </c>
      <c r="N30" s="479" t="s">
        <v>141</v>
      </c>
      <c r="O30" s="479" t="s">
        <v>141</v>
      </c>
      <c r="P30" s="479" t="s">
        <v>141</v>
      </c>
      <c r="Q30" s="479" t="s">
        <v>141</v>
      </c>
      <c r="R30" s="479" t="s">
        <v>141</v>
      </c>
      <c r="S30" s="447" t="s">
        <v>141</v>
      </c>
    </row>
    <row r="31" spans="1:19" s="160" customFormat="1" ht="11.25" customHeight="1" x14ac:dyDescent="0.2">
      <c r="A31" s="389" t="s">
        <v>161</v>
      </c>
      <c r="B31" s="479">
        <v>5</v>
      </c>
      <c r="C31" s="479" t="s">
        <v>141</v>
      </c>
      <c r="D31" s="479" t="s">
        <v>141</v>
      </c>
      <c r="E31" s="479" t="s">
        <v>141</v>
      </c>
      <c r="F31" s="479" t="s">
        <v>141</v>
      </c>
      <c r="G31" s="479" t="s">
        <v>141</v>
      </c>
      <c r="H31" s="479" t="s">
        <v>141</v>
      </c>
      <c r="I31" s="479">
        <v>1</v>
      </c>
      <c r="J31" s="479">
        <v>2</v>
      </c>
      <c r="K31" s="479" t="s">
        <v>141</v>
      </c>
      <c r="L31" s="479" t="s">
        <v>141</v>
      </c>
      <c r="M31" s="479" t="s">
        <v>141</v>
      </c>
      <c r="N31" s="479" t="s">
        <v>141</v>
      </c>
      <c r="O31" s="479">
        <v>2</v>
      </c>
      <c r="P31" s="479" t="s">
        <v>141</v>
      </c>
      <c r="Q31" s="479" t="s">
        <v>141</v>
      </c>
      <c r="R31" s="479" t="s">
        <v>141</v>
      </c>
      <c r="S31" s="447" t="s">
        <v>141</v>
      </c>
    </row>
    <row r="32" spans="1:19" s="160" customFormat="1" ht="11.25" customHeight="1" x14ac:dyDescent="0.2">
      <c r="A32" s="389" t="s">
        <v>162</v>
      </c>
      <c r="B32" s="479">
        <v>13</v>
      </c>
      <c r="C32" s="479" t="s">
        <v>141</v>
      </c>
      <c r="D32" s="479" t="s">
        <v>141</v>
      </c>
      <c r="E32" s="479" t="s">
        <v>141</v>
      </c>
      <c r="F32" s="479" t="s">
        <v>141</v>
      </c>
      <c r="G32" s="479" t="s">
        <v>141</v>
      </c>
      <c r="H32" s="479" t="s">
        <v>141</v>
      </c>
      <c r="I32" s="479" t="s">
        <v>141</v>
      </c>
      <c r="J32" s="479" t="s">
        <v>141</v>
      </c>
      <c r="K32" s="479">
        <v>1</v>
      </c>
      <c r="L32" s="479">
        <v>1</v>
      </c>
      <c r="M32" s="479" t="s">
        <v>141</v>
      </c>
      <c r="N32" s="479" t="s">
        <v>141</v>
      </c>
      <c r="O32" s="479">
        <v>1</v>
      </c>
      <c r="P32" s="479">
        <v>4</v>
      </c>
      <c r="Q32" s="479">
        <v>4</v>
      </c>
      <c r="R32" s="479">
        <v>2</v>
      </c>
      <c r="S32" s="447" t="s">
        <v>141</v>
      </c>
    </row>
    <row r="33" spans="1:19" s="160" customFormat="1" ht="11.25" customHeight="1" x14ac:dyDescent="0.2">
      <c r="A33" s="389" t="s">
        <v>163</v>
      </c>
      <c r="B33" s="479">
        <v>17</v>
      </c>
      <c r="C33" s="479" t="s">
        <v>141</v>
      </c>
      <c r="D33" s="479">
        <v>1</v>
      </c>
      <c r="E33" s="479" t="s">
        <v>141</v>
      </c>
      <c r="F33" s="479" t="s">
        <v>141</v>
      </c>
      <c r="G33" s="479">
        <v>1</v>
      </c>
      <c r="H33" s="479" t="s">
        <v>141</v>
      </c>
      <c r="I33" s="479">
        <v>1</v>
      </c>
      <c r="J33" s="479" t="s">
        <v>141</v>
      </c>
      <c r="K33" s="479" t="s">
        <v>141</v>
      </c>
      <c r="L33" s="479" t="s">
        <v>141</v>
      </c>
      <c r="M33" s="479" t="s">
        <v>141</v>
      </c>
      <c r="N33" s="479">
        <v>1</v>
      </c>
      <c r="O33" s="479">
        <v>3</v>
      </c>
      <c r="P33" s="479">
        <v>5</v>
      </c>
      <c r="Q33" s="479">
        <v>3</v>
      </c>
      <c r="R33" s="479">
        <v>2</v>
      </c>
      <c r="S33" s="447" t="s">
        <v>141</v>
      </c>
    </row>
    <row r="34" spans="1:19" s="160" customFormat="1" ht="11.25" customHeight="1" x14ac:dyDescent="0.2">
      <c r="A34" s="389" t="s">
        <v>164</v>
      </c>
      <c r="B34" s="479">
        <v>5</v>
      </c>
      <c r="C34" s="479" t="s">
        <v>141</v>
      </c>
      <c r="D34" s="479" t="s">
        <v>141</v>
      </c>
      <c r="E34" s="479" t="s">
        <v>141</v>
      </c>
      <c r="F34" s="479" t="s">
        <v>141</v>
      </c>
      <c r="G34" s="479">
        <v>1</v>
      </c>
      <c r="H34" s="479">
        <v>1</v>
      </c>
      <c r="I34" s="479" t="s">
        <v>141</v>
      </c>
      <c r="J34" s="479" t="s">
        <v>141</v>
      </c>
      <c r="K34" s="479" t="s">
        <v>141</v>
      </c>
      <c r="L34" s="479">
        <v>1</v>
      </c>
      <c r="M34" s="479">
        <v>1</v>
      </c>
      <c r="N34" s="479" t="s">
        <v>141</v>
      </c>
      <c r="O34" s="479" t="s">
        <v>141</v>
      </c>
      <c r="P34" s="479" t="s">
        <v>141</v>
      </c>
      <c r="Q34" s="479">
        <v>1</v>
      </c>
      <c r="R34" s="479" t="s">
        <v>141</v>
      </c>
      <c r="S34" s="447" t="s">
        <v>141</v>
      </c>
    </row>
    <row r="35" spans="1:19" s="389" customFormat="1" ht="11.25" customHeight="1" x14ac:dyDescent="0.2">
      <c r="B35" s="94"/>
      <c r="C35" s="94"/>
      <c r="D35" s="94"/>
      <c r="E35" s="94"/>
      <c r="F35" s="94"/>
      <c r="G35" s="94"/>
      <c r="H35" s="94"/>
      <c r="I35" s="94"/>
      <c r="J35" s="94"/>
      <c r="K35" s="94"/>
      <c r="L35" s="94"/>
      <c r="M35" s="94"/>
      <c r="N35" s="94"/>
      <c r="O35" s="94"/>
      <c r="P35" s="94"/>
      <c r="Q35" s="94"/>
      <c r="R35" s="94"/>
      <c r="S35" s="94"/>
    </row>
    <row r="36" spans="1:19" s="146" customFormat="1" ht="11.25" customHeight="1" x14ac:dyDescent="0.2">
      <c r="A36" s="464" t="s">
        <v>244</v>
      </c>
      <c r="B36" s="588">
        <v>58</v>
      </c>
      <c r="C36" s="588">
        <v>1</v>
      </c>
      <c r="D36" s="588" t="s">
        <v>141</v>
      </c>
      <c r="E36" s="588" t="s">
        <v>141</v>
      </c>
      <c r="F36" s="588" t="s">
        <v>141</v>
      </c>
      <c r="G36" s="588">
        <v>1</v>
      </c>
      <c r="H36" s="588" t="s">
        <v>141</v>
      </c>
      <c r="I36" s="588" t="s">
        <v>141</v>
      </c>
      <c r="J36" s="588" t="s">
        <v>141</v>
      </c>
      <c r="K36" s="588">
        <v>4</v>
      </c>
      <c r="L36" s="588">
        <v>5</v>
      </c>
      <c r="M36" s="588">
        <v>9</v>
      </c>
      <c r="N36" s="588">
        <v>1</v>
      </c>
      <c r="O36" s="588">
        <v>6</v>
      </c>
      <c r="P36" s="588">
        <v>5</v>
      </c>
      <c r="Q36" s="588">
        <v>8</v>
      </c>
      <c r="R36" s="588">
        <v>18</v>
      </c>
      <c r="S36" s="588" t="s">
        <v>141</v>
      </c>
    </row>
    <row r="37" spans="1:19" s="160" customFormat="1" ht="11.25" customHeight="1" x14ac:dyDescent="0.2">
      <c r="A37" s="389" t="s">
        <v>155</v>
      </c>
      <c r="B37" s="479">
        <v>21</v>
      </c>
      <c r="C37" s="479" t="s">
        <v>141</v>
      </c>
      <c r="D37" s="479" t="s">
        <v>141</v>
      </c>
      <c r="E37" s="479" t="s">
        <v>141</v>
      </c>
      <c r="F37" s="479" t="s">
        <v>141</v>
      </c>
      <c r="G37" s="479" t="s">
        <v>141</v>
      </c>
      <c r="H37" s="479" t="s">
        <v>141</v>
      </c>
      <c r="I37" s="479" t="s">
        <v>141</v>
      </c>
      <c r="J37" s="479" t="s">
        <v>141</v>
      </c>
      <c r="K37" s="479">
        <v>2</v>
      </c>
      <c r="L37" s="479">
        <v>2</v>
      </c>
      <c r="M37" s="479">
        <v>4</v>
      </c>
      <c r="N37" s="479">
        <v>1</v>
      </c>
      <c r="O37" s="479">
        <v>4</v>
      </c>
      <c r="P37" s="479">
        <v>1</v>
      </c>
      <c r="Q37" s="479">
        <v>2</v>
      </c>
      <c r="R37" s="479">
        <v>5</v>
      </c>
      <c r="S37" s="447" t="s">
        <v>141</v>
      </c>
    </row>
    <row r="38" spans="1:19" s="160" customFormat="1" ht="11.25" customHeight="1" x14ac:dyDescent="0.2">
      <c r="A38" s="389" t="s">
        <v>156</v>
      </c>
      <c r="B38" s="479">
        <v>16</v>
      </c>
      <c r="C38" s="479" t="s">
        <v>141</v>
      </c>
      <c r="D38" s="479" t="s">
        <v>141</v>
      </c>
      <c r="E38" s="479" t="s">
        <v>141</v>
      </c>
      <c r="F38" s="479" t="s">
        <v>141</v>
      </c>
      <c r="G38" s="479" t="s">
        <v>141</v>
      </c>
      <c r="H38" s="479" t="s">
        <v>141</v>
      </c>
      <c r="I38" s="479" t="s">
        <v>141</v>
      </c>
      <c r="J38" s="479" t="s">
        <v>141</v>
      </c>
      <c r="K38" s="479">
        <v>1</v>
      </c>
      <c r="L38" s="479">
        <v>1</v>
      </c>
      <c r="M38" s="479">
        <v>3</v>
      </c>
      <c r="N38" s="479" t="s">
        <v>141</v>
      </c>
      <c r="O38" s="479">
        <v>2</v>
      </c>
      <c r="P38" s="479" t="s">
        <v>141</v>
      </c>
      <c r="Q38" s="479">
        <v>4</v>
      </c>
      <c r="R38" s="479">
        <v>5</v>
      </c>
      <c r="S38" s="447" t="s">
        <v>141</v>
      </c>
    </row>
    <row r="39" spans="1:19" s="160" customFormat="1" ht="11.25" customHeight="1" x14ac:dyDescent="0.2">
      <c r="A39" s="389" t="s">
        <v>157</v>
      </c>
      <c r="B39" s="479">
        <v>1</v>
      </c>
      <c r="C39" s="479" t="s">
        <v>141</v>
      </c>
      <c r="D39" s="479" t="s">
        <v>141</v>
      </c>
      <c r="E39" s="479" t="s">
        <v>141</v>
      </c>
      <c r="F39" s="479" t="s">
        <v>141</v>
      </c>
      <c r="G39" s="479" t="s">
        <v>141</v>
      </c>
      <c r="H39" s="479" t="s">
        <v>141</v>
      </c>
      <c r="I39" s="479" t="s">
        <v>141</v>
      </c>
      <c r="J39" s="479" t="s">
        <v>141</v>
      </c>
      <c r="K39" s="479" t="s">
        <v>141</v>
      </c>
      <c r="L39" s="479" t="s">
        <v>141</v>
      </c>
      <c r="M39" s="479" t="s">
        <v>141</v>
      </c>
      <c r="N39" s="479" t="s">
        <v>141</v>
      </c>
      <c r="O39" s="479" t="s">
        <v>141</v>
      </c>
      <c r="P39" s="479">
        <v>1</v>
      </c>
      <c r="Q39" s="479" t="s">
        <v>141</v>
      </c>
      <c r="R39" s="479" t="s">
        <v>141</v>
      </c>
      <c r="S39" s="447" t="s">
        <v>141</v>
      </c>
    </row>
    <row r="40" spans="1:19" s="160" customFormat="1" ht="11.25" customHeight="1" x14ac:dyDescent="0.2">
      <c r="A40" s="389" t="s">
        <v>158</v>
      </c>
      <c r="B40" s="479">
        <v>1</v>
      </c>
      <c r="C40" s="479" t="s">
        <v>141</v>
      </c>
      <c r="D40" s="479" t="s">
        <v>141</v>
      </c>
      <c r="E40" s="479" t="s">
        <v>141</v>
      </c>
      <c r="F40" s="479" t="s">
        <v>141</v>
      </c>
      <c r="G40" s="479" t="s">
        <v>141</v>
      </c>
      <c r="H40" s="479" t="s">
        <v>141</v>
      </c>
      <c r="I40" s="479" t="s">
        <v>141</v>
      </c>
      <c r="J40" s="479" t="s">
        <v>141</v>
      </c>
      <c r="K40" s="479">
        <v>1</v>
      </c>
      <c r="L40" s="479" t="s">
        <v>141</v>
      </c>
      <c r="M40" s="479" t="s">
        <v>141</v>
      </c>
      <c r="N40" s="479" t="s">
        <v>141</v>
      </c>
      <c r="O40" s="479" t="s">
        <v>141</v>
      </c>
      <c r="P40" s="479" t="s">
        <v>141</v>
      </c>
      <c r="Q40" s="479" t="s">
        <v>141</v>
      </c>
      <c r="R40" s="479" t="s">
        <v>141</v>
      </c>
      <c r="S40" s="447" t="s">
        <v>141</v>
      </c>
    </row>
    <row r="41" spans="1:19" s="160" customFormat="1" ht="11.25" customHeight="1" x14ac:dyDescent="0.2">
      <c r="A41" s="389" t="s">
        <v>159</v>
      </c>
      <c r="B41" s="479">
        <v>2</v>
      </c>
      <c r="C41" s="479" t="s">
        <v>141</v>
      </c>
      <c r="D41" s="479" t="s">
        <v>141</v>
      </c>
      <c r="E41" s="479" t="s">
        <v>141</v>
      </c>
      <c r="F41" s="479" t="s">
        <v>141</v>
      </c>
      <c r="G41" s="479" t="s">
        <v>141</v>
      </c>
      <c r="H41" s="479" t="s">
        <v>141</v>
      </c>
      <c r="I41" s="479" t="s">
        <v>141</v>
      </c>
      <c r="J41" s="479" t="s">
        <v>141</v>
      </c>
      <c r="K41" s="479" t="s">
        <v>141</v>
      </c>
      <c r="L41" s="479">
        <v>1</v>
      </c>
      <c r="M41" s="479" t="s">
        <v>141</v>
      </c>
      <c r="N41" s="479" t="s">
        <v>141</v>
      </c>
      <c r="O41" s="479" t="s">
        <v>141</v>
      </c>
      <c r="P41" s="479">
        <v>1</v>
      </c>
      <c r="Q41" s="479" t="s">
        <v>141</v>
      </c>
      <c r="R41" s="479" t="s">
        <v>141</v>
      </c>
      <c r="S41" s="447" t="s">
        <v>141</v>
      </c>
    </row>
    <row r="42" spans="1:19" s="160" customFormat="1" ht="11.25" customHeight="1" x14ac:dyDescent="0.2">
      <c r="A42" s="389" t="s">
        <v>160</v>
      </c>
      <c r="B42" s="479">
        <v>1</v>
      </c>
      <c r="C42" s="479" t="s">
        <v>141</v>
      </c>
      <c r="D42" s="479" t="s">
        <v>141</v>
      </c>
      <c r="E42" s="479" t="s">
        <v>141</v>
      </c>
      <c r="F42" s="479" t="s">
        <v>141</v>
      </c>
      <c r="G42" s="479">
        <v>1</v>
      </c>
      <c r="H42" s="479" t="s">
        <v>141</v>
      </c>
      <c r="I42" s="479" t="s">
        <v>141</v>
      </c>
      <c r="J42" s="479" t="s">
        <v>141</v>
      </c>
      <c r="K42" s="479" t="s">
        <v>141</v>
      </c>
      <c r="L42" s="479" t="s">
        <v>141</v>
      </c>
      <c r="M42" s="479" t="s">
        <v>141</v>
      </c>
      <c r="N42" s="479" t="s">
        <v>141</v>
      </c>
      <c r="O42" s="479" t="s">
        <v>141</v>
      </c>
      <c r="P42" s="479" t="s">
        <v>141</v>
      </c>
      <c r="Q42" s="479" t="s">
        <v>141</v>
      </c>
      <c r="R42" s="479" t="s">
        <v>141</v>
      </c>
      <c r="S42" s="447" t="s">
        <v>141</v>
      </c>
    </row>
    <row r="43" spans="1:19" s="160" customFormat="1" ht="11.25" customHeight="1" x14ac:dyDescent="0.2">
      <c r="A43" s="389" t="s">
        <v>161</v>
      </c>
      <c r="B43" s="479" t="s">
        <v>141</v>
      </c>
      <c r="C43" s="479" t="s">
        <v>141</v>
      </c>
      <c r="D43" s="479" t="s">
        <v>141</v>
      </c>
      <c r="E43" s="479" t="s">
        <v>141</v>
      </c>
      <c r="F43" s="479" t="s">
        <v>141</v>
      </c>
      <c r="G43" s="479" t="s">
        <v>141</v>
      </c>
      <c r="H43" s="479" t="s">
        <v>141</v>
      </c>
      <c r="I43" s="479" t="s">
        <v>141</v>
      </c>
      <c r="J43" s="479" t="s">
        <v>141</v>
      </c>
      <c r="K43" s="479" t="s">
        <v>141</v>
      </c>
      <c r="L43" s="479" t="s">
        <v>141</v>
      </c>
      <c r="M43" s="479" t="s">
        <v>141</v>
      </c>
      <c r="N43" s="479" t="s">
        <v>141</v>
      </c>
      <c r="O43" s="479" t="s">
        <v>141</v>
      </c>
      <c r="P43" s="479" t="s">
        <v>141</v>
      </c>
      <c r="Q43" s="479" t="s">
        <v>141</v>
      </c>
      <c r="R43" s="479" t="s">
        <v>141</v>
      </c>
      <c r="S43" s="479" t="s">
        <v>141</v>
      </c>
    </row>
    <row r="44" spans="1:19" s="160" customFormat="1" ht="11.25" customHeight="1" x14ac:dyDescent="0.2">
      <c r="A44" s="389" t="s">
        <v>162</v>
      </c>
      <c r="B44" s="479">
        <v>4</v>
      </c>
      <c r="C44" s="479" t="s">
        <v>141</v>
      </c>
      <c r="D44" s="479" t="s">
        <v>141</v>
      </c>
      <c r="E44" s="479" t="s">
        <v>141</v>
      </c>
      <c r="F44" s="479" t="s">
        <v>141</v>
      </c>
      <c r="G44" s="479" t="s">
        <v>141</v>
      </c>
      <c r="H44" s="479" t="s">
        <v>141</v>
      </c>
      <c r="I44" s="479" t="s">
        <v>141</v>
      </c>
      <c r="J44" s="479" t="s">
        <v>141</v>
      </c>
      <c r="K44" s="479" t="s">
        <v>141</v>
      </c>
      <c r="L44" s="479" t="s">
        <v>141</v>
      </c>
      <c r="M44" s="479">
        <v>1</v>
      </c>
      <c r="N44" s="479" t="s">
        <v>141</v>
      </c>
      <c r="O44" s="479" t="s">
        <v>141</v>
      </c>
      <c r="P44" s="479">
        <v>1</v>
      </c>
      <c r="Q44" s="479">
        <v>1</v>
      </c>
      <c r="R44" s="479">
        <v>1</v>
      </c>
      <c r="S44" s="447" t="s">
        <v>141</v>
      </c>
    </row>
    <row r="45" spans="1:19" s="160" customFormat="1" ht="11.25" customHeight="1" x14ac:dyDescent="0.2">
      <c r="A45" s="389" t="s">
        <v>163</v>
      </c>
      <c r="B45" s="479">
        <v>11</v>
      </c>
      <c r="C45" s="479">
        <v>1</v>
      </c>
      <c r="D45" s="479" t="s">
        <v>141</v>
      </c>
      <c r="E45" s="479" t="s">
        <v>141</v>
      </c>
      <c r="F45" s="479" t="s">
        <v>141</v>
      </c>
      <c r="G45" s="479" t="s">
        <v>141</v>
      </c>
      <c r="H45" s="479" t="s">
        <v>141</v>
      </c>
      <c r="I45" s="479" t="s">
        <v>141</v>
      </c>
      <c r="J45" s="479" t="s">
        <v>141</v>
      </c>
      <c r="K45" s="479" t="s">
        <v>141</v>
      </c>
      <c r="L45" s="479" t="s">
        <v>141</v>
      </c>
      <c r="M45" s="479">
        <v>1</v>
      </c>
      <c r="N45" s="479" t="s">
        <v>141</v>
      </c>
      <c r="O45" s="479" t="s">
        <v>141</v>
      </c>
      <c r="P45" s="479">
        <v>1</v>
      </c>
      <c r="Q45" s="479">
        <v>1</v>
      </c>
      <c r="R45" s="479">
        <v>7</v>
      </c>
      <c r="S45" s="447" t="s">
        <v>141</v>
      </c>
    </row>
    <row r="46" spans="1:19" s="160" customFormat="1" ht="11.25" customHeight="1" x14ac:dyDescent="0.2">
      <c r="A46" s="388" t="s">
        <v>164</v>
      </c>
      <c r="B46" s="478">
        <v>1</v>
      </c>
      <c r="C46" s="478" t="s">
        <v>141</v>
      </c>
      <c r="D46" s="478" t="s">
        <v>141</v>
      </c>
      <c r="E46" s="478" t="s">
        <v>141</v>
      </c>
      <c r="F46" s="478" t="s">
        <v>141</v>
      </c>
      <c r="G46" s="478" t="s">
        <v>141</v>
      </c>
      <c r="H46" s="478" t="s">
        <v>141</v>
      </c>
      <c r="I46" s="478" t="s">
        <v>141</v>
      </c>
      <c r="J46" s="478" t="s">
        <v>141</v>
      </c>
      <c r="K46" s="478" t="s">
        <v>141</v>
      </c>
      <c r="L46" s="478">
        <v>1</v>
      </c>
      <c r="M46" s="478" t="s">
        <v>141</v>
      </c>
      <c r="N46" s="478" t="s">
        <v>141</v>
      </c>
      <c r="O46" s="478" t="s">
        <v>141</v>
      </c>
      <c r="P46" s="478" t="s">
        <v>141</v>
      </c>
      <c r="Q46" s="478" t="s">
        <v>141</v>
      </c>
      <c r="R46" s="478" t="s">
        <v>141</v>
      </c>
      <c r="S46" s="266" t="s">
        <v>141</v>
      </c>
    </row>
    <row r="47" spans="1:19" s="160" customFormat="1" ht="11.25" customHeight="1" x14ac:dyDescent="0.2">
      <c r="A47" s="389"/>
      <c r="B47" s="479"/>
      <c r="C47" s="479"/>
      <c r="D47" s="479"/>
      <c r="E47" s="479"/>
      <c r="F47" s="479"/>
      <c r="G47" s="479"/>
      <c r="H47" s="479"/>
      <c r="I47" s="479"/>
      <c r="J47" s="479"/>
      <c r="K47" s="479"/>
      <c r="L47" s="479"/>
      <c r="M47" s="479"/>
      <c r="N47" s="479"/>
      <c r="O47" s="479"/>
      <c r="P47" s="479"/>
      <c r="Q47" s="479"/>
      <c r="R47" s="479"/>
      <c r="S47" s="447"/>
    </row>
    <row r="48" spans="1:19" s="160" customFormat="1" ht="11.25" customHeight="1" x14ac:dyDescent="0.2">
      <c r="A48" s="464" t="s">
        <v>165</v>
      </c>
      <c r="B48" s="94"/>
      <c r="C48" s="94"/>
      <c r="D48" s="94"/>
      <c r="E48" s="94"/>
      <c r="F48" s="94"/>
      <c r="G48" s="94"/>
      <c r="H48" s="94"/>
      <c r="I48" s="94"/>
      <c r="J48" s="94"/>
      <c r="K48" s="94"/>
      <c r="L48" s="94"/>
      <c r="M48" s="94"/>
      <c r="N48" s="94"/>
      <c r="O48" s="94"/>
      <c r="P48" s="94"/>
      <c r="Q48" s="94"/>
      <c r="R48" s="94"/>
      <c r="S48" s="94"/>
    </row>
    <row r="49" spans="1:19" s="146" customFormat="1" ht="11.25" customHeight="1" x14ac:dyDescent="0.2">
      <c r="A49" s="464" t="s">
        <v>245</v>
      </c>
      <c r="B49" s="588">
        <v>2445</v>
      </c>
      <c r="C49" s="588">
        <v>2</v>
      </c>
      <c r="D49" s="588">
        <v>8</v>
      </c>
      <c r="E49" s="588">
        <v>20</v>
      </c>
      <c r="F49" s="588">
        <v>14</v>
      </c>
      <c r="G49" s="588">
        <v>23</v>
      </c>
      <c r="H49" s="588">
        <v>37</v>
      </c>
      <c r="I49" s="588">
        <v>52</v>
      </c>
      <c r="J49" s="588">
        <v>102</v>
      </c>
      <c r="K49" s="588">
        <v>120</v>
      </c>
      <c r="L49" s="588">
        <v>344</v>
      </c>
      <c r="M49" s="588">
        <v>433</v>
      </c>
      <c r="N49" s="588">
        <v>366</v>
      </c>
      <c r="O49" s="588">
        <v>328</v>
      </c>
      <c r="P49" s="588">
        <v>257</v>
      </c>
      <c r="Q49" s="588">
        <v>184</v>
      </c>
      <c r="R49" s="588">
        <v>134</v>
      </c>
      <c r="S49" s="588">
        <v>21</v>
      </c>
    </row>
    <row r="50" spans="1:19" s="160" customFormat="1" ht="11.25" customHeight="1" x14ac:dyDescent="0.2">
      <c r="A50" s="389" t="s">
        <v>155</v>
      </c>
      <c r="B50" s="447">
        <v>993</v>
      </c>
      <c r="C50" s="447" t="s">
        <v>141</v>
      </c>
      <c r="D50" s="447" t="s">
        <v>141</v>
      </c>
      <c r="E50" s="447" t="s">
        <v>141</v>
      </c>
      <c r="F50" s="447" t="s">
        <v>141</v>
      </c>
      <c r="G50" s="447" t="s">
        <v>141</v>
      </c>
      <c r="H50" s="447">
        <v>1</v>
      </c>
      <c r="I50" s="447" t="s">
        <v>141</v>
      </c>
      <c r="J50" s="447">
        <v>4</v>
      </c>
      <c r="K50" s="447">
        <v>63</v>
      </c>
      <c r="L50" s="447">
        <v>153</v>
      </c>
      <c r="M50" s="447">
        <v>214</v>
      </c>
      <c r="N50" s="447">
        <v>173</v>
      </c>
      <c r="O50" s="447">
        <v>139</v>
      </c>
      <c r="P50" s="447">
        <v>99</v>
      </c>
      <c r="Q50" s="447">
        <v>84</v>
      </c>
      <c r="R50" s="447">
        <v>57</v>
      </c>
      <c r="S50" s="447">
        <v>6</v>
      </c>
    </row>
    <row r="51" spans="1:19" s="160" customFormat="1" ht="11.25" customHeight="1" x14ac:dyDescent="0.2">
      <c r="A51" s="389" t="s">
        <v>156</v>
      </c>
      <c r="B51" s="479">
        <v>402</v>
      </c>
      <c r="C51" s="479">
        <v>1</v>
      </c>
      <c r="D51" s="479">
        <v>4</v>
      </c>
      <c r="E51" s="479">
        <v>10</v>
      </c>
      <c r="F51" s="479">
        <v>3</v>
      </c>
      <c r="G51" s="479">
        <v>6</v>
      </c>
      <c r="H51" s="479">
        <v>11</v>
      </c>
      <c r="I51" s="479">
        <v>10</v>
      </c>
      <c r="J51" s="479">
        <v>25</v>
      </c>
      <c r="K51" s="479">
        <v>27</v>
      </c>
      <c r="L51" s="479">
        <v>81</v>
      </c>
      <c r="M51" s="479">
        <v>74</v>
      </c>
      <c r="N51" s="479">
        <v>43</v>
      </c>
      <c r="O51" s="479">
        <v>28</v>
      </c>
      <c r="P51" s="479">
        <v>31</v>
      </c>
      <c r="Q51" s="479">
        <v>21</v>
      </c>
      <c r="R51" s="479">
        <v>20</v>
      </c>
      <c r="S51" s="479">
        <v>7</v>
      </c>
    </row>
    <row r="52" spans="1:19" s="160" customFormat="1" ht="11.25" customHeight="1" x14ac:dyDescent="0.2">
      <c r="A52" s="389" t="s">
        <v>157</v>
      </c>
      <c r="B52" s="479">
        <v>103</v>
      </c>
      <c r="C52" s="479" t="s">
        <v>141</v>
      </c>
      <c r="D52" s="479" t="s">
        <v>141</v>
      </c>
      <c r="E52" s="479" t="s">
        <v>141</v>
      </c>
      <c r="F52" s="479" t="s">
        <v>141</v>
      </c>
      <c r="G52" s="479" t="s">
        <v>141</v>
      </c>
      <c r="H52" s="479" t="s">
        <v>141</v>
      </c>
      <c r="I52" s="479" t="s">
        <v>141</v>
      </c>
      <c r="J52" s="479" t="s">
        <v>141</v>
      </c>
      <c r="K52" s="479">
        <v>2</v>
      </c>
      <c r="L52" s="479">
        <v>16</v>
      </c>
      <c r="M52" s="479">
        <v>19</v>
      </c>
      <c r="N52" s="479">
        <v>20</v>
      </c>
      <c r="O52" s="479">
        <v>20</v>
      </c>
      <c r="P52" s="479">
        <v>17</v>
      </c>
      <c r="Q52" s="479">
        <v>7</v>
      </c>
      <c r="R52" s="479">
        <v>2</v>
      </c>
      <c r="S52" s="479" t="s">
        <v>141</v>
      </c>
    </row>
    <row r="53" spans="1:19" s="160" customFormat="1" ht="11.25" customHeight="1" x14ac:dyDescent="0.2">
      <c r="A53" s="389" t="s">
        <v>158</v>
      </c>
      <c r="B53" s="479">
        <v>36</v>
      </c>
      <c r="C53" s="479" t="s">
        <v>141</v>
      </c>
      <c r="D53" s="479" t="s">
        <v>141</v>
      </c>
      <c r="E53" s="479" t="s">
        <v>141</v>
      </c>
      <c r="F53" s="479" t="s">
        <v>141</v>
      </c>
      <c r="G53" s="479" t="s">
        <v>141</v>
      </c>
      <c r="H53" s="479">
        <v>1</v>
      </c>
      <c r="I53" s="479" t="s">
        <v>141</v>
      </c>
      <c r="J53" s="479">
        <v>7</v>
      </c>
      <c r="K53" s="479">
        <v>2</v>
      </c>
      <c r="L53" s="479">
        <v>5</v>
      </c>
      <c r="M53" s="479">
        <v>3</v>
      </c>
      <c r="N53" s="479">
        <v>4</v>
      </c>
      <c r="O53" s="479">
        <v>2</v>
      </c>
      <c r="P53" s="479">
        <v>6</v>
      </c>
      <c r="Q53" s="479">
        <v>3</v>
      </c>
      <c r="R53" s="479">
        <v>2</v>
      </c>
      <c r="S53" s="479">
        <v>1</v>
      </c>
    </row>
    <row r="54" spans="1:19" s="160" customFormat="1" ht="11.25" customHeight="1" x14ac:dyDescent="0.2">
      <c r="A54" s="389" t="s">
        <v>159</v>
      </c>
      <c r="B54" s="479">
        <v>232</v>
      </c>
      <c r="C54" s="479" t="s">
        <v>141</v>
      </c>
      <c r="D54" s="479" t="s">
        <v>141</v>
      </c>
      <c r="E54" s="479" t="s">
        <v>141</v>
      </c>
      <c r="F54" s="479" t="s">
        <v>141</v>
      </c>
      <c r="G54" s="479">
        <v>1</v>
      </c>
      <c r="H54" s="479">
        <v>1</v>
      </c>
      <c r="I54" s="479" t="s">
        <v>141</v>
      </c>
      <c r="J54" s="479">
        <v>9</v>
      </c>
      <c r="K54" s="479">
        <v>3</v>
      </c>
      <c r="L54" s="479">
        <v>29</v>
      </c>
      <c r="M54" s="479">
        <v>44</v>
      </c>
      <c r="N54" s="479">
        <v>46</v>
      </c>
      <c r="O54" s="479">
        <v>45</v>
      </c>
      <c r="P54" s="479">
        <v>37</v>
      </c>
      <c r="Q54" s="479">
        <v>14</v>
      </c>
      <c r="R54" s="479">
        <v>2</v>
      </c>
      <c r="S54" s="479">
        <v>1</v>
      </c>
    </row>
    <row r="55" spans="1:19" s="146" customFormat="1" ht="11.25" customHeight="1" x14ac:dyDescent="0.2">
      <c r="A55" s="389" t="s">
        <v>160</v>
      </c>
      <c r="B55" s="479">
        <v>16</v>
      </c>
      <c r="C55" s="479" t="s">
        <v>141</v>
      </c>
      <c r="D55" s="479" t="s">
        <v>141</v>
      </c>
      <c r="E55" s="479">
        <v>1</v>
      </c>
      <c r="F55" s="479" t="s">
        <v>141</v>
      </c>
      <c r="G55" s="479" t="s">
        <v>141</v>
      </c>
      <c r="H55" s="479" t="s">
        <v>141</v>
      </c>
      <c r="I55" s="479" t="s">
        <v>141</v>
      </c>
      <c r="J55" s="479" t="s">
        <v>141</v>
      </c>
      <c r="K55" s="479">
        <v>1</v>
      </c>
      <c r="L55" s="479">
        <v>3</v>
      </c>
      <c r="M55" s="479">
        <v>4</v>
      </c>
      <c r="N55" s="479">
        <v>4</v>
      </c>
      <c r="O55" s="479">
        <v>2</v>
      </c>
      <c r="P55" s="479">
        <v>1</v>
      </c>
      <c r="Q55" s="479" t="s">
        <v>141</v>
      </c>
      <c r="R55" s="479" t="s">
        <v>141</v>
      </c>
      <c r="S55" s="479" t="s">
        <v>141</v>
      </c>
    </row>
    <row r="56" spans="1:19" s="146" customFormat="1" ht="11.25" customHeight="1" x14ac:dyDescent="0.2">
      <c r="A56" s="389" t="s">
        <v>161</v>
      </c>
      <c r="B56" s="479">
        <v>110</v>
      </c>
      <c r="C56" s="479" t="s">
        <v>141</v>
      </c>
      <c r="D56" s="479" t="s">
        <v>141</v>
      </c>
      <c r="E56" s="479" t="s">
        <v>141</v>
      </c>
      <c r="F56" s="479" t="s">
        <v>141</v>
      </c>
      <c r="G56" s="479">
        <v>1</v>
      </c>
      <c r="H56" s="479">
        <v>9</v>
      </c>
      <c r="I56" s="479">
        <v>28</v>
      </c>
      <c r="J56" s="479">
        <v>32</v>
      </c>
      <c r="K56" s="479">
        <v>4</v>
      </c>
      <c r="L56" s="479">
        <v>4</v>
      </c>
      <c r="M56" s="479">
        <v>4</v>
      </c>
      <c r="N56" s="479">
        <v>10</v>
      </c>
      <c r="O56" s="479">
        <v>11</v>
      </c>
      <c r="P56" s="479">
        <v>3</v>
      </c>
      <c r="Q56" s="479">
        <v>3</v>
      </c>
      <c r="R56" s="479">
        <v>1</v>
      </c>
      <c r="S56" s="479" t="s">
        <v>141</v>
      </c>
    </row>
    <row r="57" spans="1:19" s="160" customFormat="1" ht="11.25" customHeight="1" x14ac:dyDescent="0.2">
      <c r="A57" s="389" t="s">
        <v>162</v>
      </c>
      <c r="B57" s="479">
        <v>241</v>
      </c>
      <c r="C57" s="479" t="s">
        <v>141</v>
      </c>
      <c r="D57" s="479" t="s">
        <v>141</v>
      </c>
      <c r="E57" s="479">
        <v>1</v>
      </c>
      <c r="F57" s="479">
        <v>5</v>
      </c>
      <c r="G57" s="479">
        <v>3</v>
      </c>
      <c r="H57" s="479">
        <v>8</v>
      </c>
      <c r="I57" s="479">
        <v>6</v>
      </c>
      <c r="J57" s="479">
        <v>11</v>
      </c>
      <c r="K57" s="479">
        <v>8</v>
      </c>
      <c r="L57" s="479">
        <v>25</v>
      </c>
      <c r="M57" s="479">
        <v>25</v>
      </c>
      <c r="N57" s="479">
        <v>32</v>
      </c>
      <c r="O57" s="479">
        <v>48</v>
      </c>
      <c r="P57" s="479">
        <v>31</v>
      </c>
      <c r="Q57" s="479">
        <v>20</v>
      </c>
      <c r="R57" s="479">
        <v>15</v>
      </c>
      <c r="S57" s="479">
        <v>3</v>
      </c>
    </row>
    <row r="58" spans="1:19" s="160" customFormat="1" ht="11.25" customHeight="1" x14ac:dyDescent="0.2">
      <c r="A58" s="389" t="s">
        <v>163</v>
      </c>
      <c r="B58" s="479">
        <v>271</v>
      </c>
      <c r="C58" s="479">
        <v>1</v>
      </c>
      <c r="D58" s="479">
        <v>4</v>
      </c>
      <c r="E58" s="479">
        <v>7</v>
      </c>
      <c r="F58" s="479">
        <v>6</v>
      </c>
      <c r="G58" s="479">
        <v>10</v>
      </c>
      <c r="H58" s="479">
        <v>3</v>
      </c>
      <c r="I58" s="479">
        <v>3</v>
      </c>
      <c r="J58" s="479">
        <v>6</v>
      </c>
      <c r="K58" s="479">
        <v>9</v>
      </c>
      <c r="L58" s="479">
        <v>25</v>
      </c>
      <c r="M58" s="479">
        <v>39</v>
      </c>
      <c r="N58" s="479">
        <v>31</v>
      </c>
      <c r="O58" s="479">
        <v>30</v>
      </c>
      <c r="P58" s="479">
        <v>31</v>
      </c>
      <c r="Q58" s="479">
        <v>29</v>
      </c>
      <c r="R58" s="479">
        <v>34</v>
      </c>
      <c r="S58" s="479">
        <v>3</v>
      </c>
    </row>
    <row r="59" spans="1:19" s="160" customFormat="1" ht="11.25" customHeight="1" x14ac:dyDescent="0.2">
      <c r="A59" s="389" t="s">
        <v>164</v>
      </c>
      <c r="B59" s="479">
        <v>41</v>
      </c>
      <c r="C59" s="479" t="s">
        <v>141</v>
      </c>
      <c r="D59" s="479" t="s">
        <v>141</v>
      </c>
      <c r="E59" s="479">
        <v>1</v>
      </c>
      <c r="F59" s="479" t="s">
        <v>141</v>
      </c>
      <c r="G59" s="479">
        <v>2</v>
      </c>
      <c r="H59" s="479">
        <v>3</v>
      </c>
      <c r="I59" s="479">
        <v>5</v>
      </c>
      <c r="J59" s="479">
        <v>8</v>
      </c>
      <c r="K59" s="479">
        <v>1</v>
      </c>
      <c r="L59" s="479">
        <v>3</v>
      </c>
      <c r="M59" s="479">
        <v>7</v>
      </c>
      <c r="N59" s="479">
        <v>3</v>
      </c>
      <c r="O59" s="479">
        <v>3</v>
      </c>
      <c r="P59" s="479">
        <v>1</v>
      </c>
      <c r="Q59" s="479">
        <v>3</v>
      </c>
      <c r="R59" s="479">
        <v>1</v>
      </c>
      <c r="S59" s="479" t="s">
        <v>141</v>
      </c>
    </row>
    <row r="60" spans="1:19" s="389" customFormat="1" ht="11.25" customHeight="1" x14ac:dyDescent="0.2">
      <c r="B60" s="94"/>
      <c r="C60" s="94"/>
      <c r="D60" s="94"/>
      <c r="E60" s="94"/>
      <c r="F60" s="94"/>
      <c r="G60" s="94"/>
      <c r="H60" s="94"/>
      <c r="I60" s="94"/>
      <c r="J60" s="94"/>
      <c r="K60" s="94"/>
      <c r="L60" s="94"/>
      <c r="M60" s="94"/>
      <c r="N60" s="94"/>
      <c r="O60" s="94"/>
      <c r="P60" s="94"/>
      <c r="Q60" s="94"/>
      <c r="R60" s="94"/>
      <c r="S60" s="94"/>
    </row>
    <row r="61" spans="1:19" s="464" customFormat="1" ht="11.25" customHeight="1" x14ac:dyDescent="0.2">
      <c r="A61" s="464" t="s">
        <v>246</v>
      </c>
      <c r="B61" s="588">
        <v>1531</v>
      </c>
      <c r="C61" s="588">
        <v>1</v>
      </c>
      <c r="D61" s="588">
        <v>5</v>
      </c>
      <c r="E61" s="588">
        <v>15</v>
      </c>
      <c r="F61" s="588">
        <v>11</v>
      </c>
      <c r="G61" s="588">
        <v>13</v>
      </c>
      <c r="H61" s="588">
        <v>22</v>
      </c>
      <c r="I61" s="588">
        <v>35</v>
      </c>
      <c r="J61" s="588">
        <v>63</v>
      </c>
      <c r="K61" s="588">
        <v>77</v>
      </c>
      <c r="L61" s="588">
        <v>228</v>
      </c>
      <c r="M61" s="588">
        <v>285</v>
      </c>
      <c r="N61" s="588">
        <v>228</v>
      </c>
      <c r="O61" s="588">
        <v>204</v>
      </c>
      <c r="P61" s="588">
        <v>151</v>
      </c>
      <c r="Q61" s="588">
        <v>116</v>
      </c>
      <c r="R61" s="588">
        <v>69</v>
      </c>
      <c r="S61" s="588">
        <v>8</v>
      </c>
    </row>
    <row r="62" spans="1:19" s="389" customFormat="1" ht="11.25" customHeight="1" x14ac:dyDescent="0.2">
      <c r="A62" s="389" t="s">
        <v>155</v>
      </c>
      <c r="B62" s="479">
        <v>618</v>
      </c>
      <c r="C62" s="479" t="s">
        <v>141</v>
      </c>
      <c r="D62" s="479" t="s">
        <v>141</v>
      </c>
      <c r="E62" s="479" t="s">
        <v>141</v>
      </c>
      <c r="F62" s="479" t="s">
        <v>141</v>
      </c>
      <c r="G62" s="479" t="s">
        <v>141</v>
      </c>
      <c r="H62" s="479">
        <v>1</v>
      </c>
      <c r="I62" s="479" t="s">
        <v>141</v>
      </c>
      <c r="J62" s="479">
        <v>3</v>
      </c>
      <c r="K62" s="479">
        <v>46</v>
      </c>
      <c r="L62" s="479">
        <v>102</v>
      </c>
      <c r="M62" s="479">
        <v>141</v>
      </c>
      <c r="N62" s="479">
        <v>94</v>
      </c>
      <c r="O62" s="479">
        <v>79</v>
      </c>
      <c r="P62" s="479">
        <v>59</v>
      </c>
      <c r="Q62" s="479">
        <v>55</v>
      </c>
      <c r="R62" s="479">
        <v>37</v>
      </c>
      <c r="S62" s="479">
        <v>1</v>
      </c>
    </row>
    <row r="63" spans="1:19" s="389" customFormat="1" ht="11.25" customHeight="1" x14ac:dyDescent="0.2">
      <c r="A63" s="389" t="s">
        <v>156</v>
      </c>
      <c r="B63" s="479">
        <v>188</v>
      </c>
      <c r="C63" s="479" t="s">
        <v>141</v>
      </c>
      <c r="D63" s="479">
        <v>2</v>
      </c>
      <c r="E63" s="479">
        <v>7</v>
      </c>
      <c r="F63" s="479">
        <v>2</v>
      </c>
      <c r="G63" s="479">
        <v>2</v>
      </c>
      <c r="H63" s="479">
        <v>5</v>
      </c>
      <c r="I63" s="479">
        <v>6</v>
      </c>
      <c r="J63" s="479">
        <v>13</v>
      </c>
      <c r="K63" s="479">
        <v>15</v>
      </c>
      <c r="L63" s="479">
        <v>48</v>
      </c>
      <c r="M63" s="479">
        <v>40</v>
      </c>
      <c r="N63" s="479">
        <v>17</v>
      </c>
      <c r="O63" s="479">
        <v>13</v>
      </c>
      <c r="P63" s="479">
        <v>7</v>
      </c>
      <c r="Q63" s="479">
        <v>6</v>
      </c>
      <c r="R63" s="479">
        <v>3</v>
      </c>
      <c r="S63" s="479">
        <v>2</v>
      </c>
    </row>
    <row r="64" spans="1:19" s="389" customFormat="1" ht="11.25" customHeight="1" x14ac:dyDescent="0.2">
      <c r="A64" s="389" t="s">
        <v>157</v>
      </c>
      <c r="B64" s="479">
        <v>95</v>
      </c>
      <c r="C64" s="479" t="s">
        <v>141</v>
      </c>
      <c r="D64" s="479" t="s">
        <v>141</v>
      </c>
      <c r="E64" s="479" t="s">
        <v>141</v>
      </c>
      <c r="F64" s="479" t="s">
        <v>141</v>
      </c>
      <c r="G64" s="479" t="s">
        <v>141</v>
      </c>
      <c r="H64" s="479" t="s">
        <v>141</v>
      </c>
      <c r="I64" s="479" t="s">
        <v>141</v>
      </c>
      <c r="J64" s="479" t="s">
        <v>141</v>
      </c>
      <c r="K64" s="479">
        <v>1</v>
      </c>
      <c r="L64" s="479">
        <v>16</v>
      </c>
      <c r="M64" s="479">
        <v>16</v>
      </c>
      <c r="N64" s="479">
        <v>20</v>
      </c>
      <c r="O64" s="479">
        <v>18</v>
      </c>
      <c r="P64" s="479">
        <v>16</v>
      </c>
      <c r="Q64" s="479">
        <v>6</v>
      </c>
      <c r="R64" s="479">
        <v>2</v>
      </c>
      <c r="S64" s="479" t="s">
        <v>141</v>
      </c>
    </row>
    <row r="65" spans="1:19" s="389" customFormat="1" ht="11.25" customHeight="1" x14ac:dyDescent="0.2">
      <c r="A65" s="389" t="s">
        <v>158</v>
      </c>
      <c r="B65" s="479">
        <v>19</v>
      </c>
      <c r="C65" s="479" t="s">
        <v>141</v>
      </c>
      <c r="D65" s="479" t="s">
        <v>141</v>
      </c>
      <c r="E65" s="479" t="s">
        <v>141</v>
      </c>
      <c r="F65" s="479" t="s">
        <v>141</v>
      </c>
      <c r="G65" s="479" t="s">
        <v>141</v>
      </c>
      <c r="H65" s="479" t="s">
        <v>141</v>
      </c>
      <c r="I65" s="479" t="s">
        <v>141</v>
      </c>
      <c r="J65" s="479">
        <v>3</v>
      </c>
      <c r="K65" s="479">
        <v>1</v>
      </c>
      <c r="L65" s="479">
        <v>2</v>
      </c>
      <c r="M65" s="479">
        <v>3</v>
      </c>
      <c r="N65" s="479">
        <v>4</v>
      </c>
      <c r="O65" s="479">
        <v>1</v>
      </c>
      <c r="P65" s="479">
        <v>2</v>
      </c>
      <c r="Q65" s="479">
        <v>2</v>
      </c>
      <c r="R65" s="479" t="s">
        <v>141</v>
      </c>
      <c r="S65" s="479">
        <v>1</v>
      </c>
    </row>
    <row r="66" spans="1:19" s="389" customFormat="1" ht="11.25" customHeight="1" x14ac:dyDescent="0.2">
      <c r="A66" s="389" t="s">
        <v>159</v>
      </c>
      <c r="B66" s="479">
        <v>213</v>
      </c>
      <c r="C66" s="479" t="s">
        <v>141</v>
      </c>
      <c r="D66" s="479" t="s">
        <v>141</v>
      </c>
      <c r="E66" s="479" t="s">
        <v>141</v>
      </c>
      <c r="F66" s="479" t="s">
        <v>141</v>
      </c>
      <c r="G66" s="479">
        <v>1</v>
      </c>
      <c r="H66" s="479">
        <v>1</v>
      </c>
      <c r="I66" s="479" t="s">
        <v>141</v>
      </c>
      <c r="J66" s="479">
        <v>9</v>
      </c>
      <c r="K66" s="479">
        <v>3</v>
      </c>
      <c r="L66" s="479">
        <v>28</v>
      </c>
      <c r="M66" s="479">
        <v>38</v>
      </c>
      <c r="N66" s="479">
        <v>45</v>
      </c>
      <c r="O66" s="479">
        <v>38</v>
      </c>
      <c r="P66" s="479">
        <v>34</v>
      </c>
      <c r="Q66" s="479">
        <v>13</v>
      </c>
      <c r="R66" s="479">
        <v>2</v>
      </c>
      <c r="S66" s="479">
        <v>1</v>
      </c>
    </row>
    <row r="67" spans="1:19" s="389" customFormat="1" ht="11.25" customHeight="1" x14ac:dyDescent="0.2">
      <c r="A67" s="389" t="s">
        <v>160</v>
      </c>
      <c r="B67" s="479">
        <v>5</v>
      </c>
      <c r="C67" s="479" t="s">
        <v>141</v>
      </c>
      <c r="D67" s="479" t="s">
        <v>141</v>
      </c>
      <c r="E67" s="479" t="s">
        <v>141</v>
      </c>
      <c r="F67" s="479" t="s">
        <v>141</v>
      </c>
      <c r="G67" s="479" t="s">
        <v>141</v>
      </c>
      <c r="H67" s="479" t="s">
        <v>141</v>
      </c>
      <c r="I67" s="479" t="s">
        <v>141</v>
      </c>
      <c r="J67" s="479" t="s">
        <v>141</v>
      </c>
      <c r="K67" s="479" t="s">
        <v>141</v>
      </c>
      <c r="L67" s="479">
        <v>2</v>
      </c>
      <c r="M67" s="479">
        <v>1</v>
      </c>
      <c r="N67" s="479">
        <v>1</v>
      </c>
      <c r="O67" s="479">
        <v>1</v>
      </c>
      <c r="P67" s="479" t="s">
        <v>141</v>
      </c>
      <c r="Q67" s="479" t="s">
        <v>141</v>
      </c>
      <c r="R67" s="479" t="s">
        <v>141</v>
      </c>
      <c r="S67" s="479" t="s">
        <v>141</v>
      </c>
    </row>
    <row r="68" spans="1:19" s="389" customFormat="1" ht="11.25" customHeight="1" x14ac:dyDescent="0.2">
      <c r="A68" s="389" t="s">
        <v>161</v>
      </c>
      <c r="B68" s="479">
        <v>82</v>
      </c>
      <c r="C68" s="479" t="s">
        <v>141</v>
      </c>
      <c r="D68" s="479" t="s">
        <v>141</v>
      </c>
      <c r="E68" s="479" t="s">
        <v>141</v>
      </c>
      <c r="F68" s="479" t="s">
        <v>141</v>
      </c>
      <c r="G68" s="479" t="s">
        <v>141</v>
      </c>
      <c r="H68" s="479">
        <v>8</v>
      </c>
      <c r="I68" s="479">
        <v>20</v>
      </c>
      <c r="J68" s="479">
        <v>20</v>
      </c>
      <c r="K68" s="479">
        <v>4</v>
      </c>
      <c r="L68" s="479">
        <v>4</v>
      </c>
      <c r="M68" s="479">
        <v>3</v>
      </c>
      <c r="N68" s="479">
        <v>7</v>
      </c>
      <c r="O68" s="479">
        <v>9</v>
      </c>
      <c r="P68" s="479">
        <v>3</v>
      </c>
      <c r="Q68" s="479">
        <v>3</v>
      </c>
      <c r="R68" s="479">
        <v>1</v>
      </c>
      <c r="S68" s="479" t="s">
        <v>141</v>
      </c>
    </row>
    <row r="69" spans="1:19" s="389" customFormat="1" ht="11.25" customHeight="1" x14ac:dyDescent="0.2">
      <c r="A69" s="389" t="s">
        <v>162</v>
      </c>
      <c r="B69" s="479">
        <v>145</v>
      </c>
      <c r="C69" s="479" t="s">
        <v>141</v>
      </c>
      <c r="D69" s="479" t="s">
        <v>141</v>
      </c>
      <c r="E69" s="479">
        <v>1</v>
      </c>
      <c r="F69" s="479">
        <v>4</v>
      </c>
      <c r="G69" s="479">
        <v>2</v>
      </c>
      <c r="H69" s="479">
        <v>6</v>
      </c>
      <c r="I69" s="479">
        <v>4</v>
      </c>
      <c r="J69" s="479">
        <v>6</v>
      </c>
      <c r="K69" s="479">
        <v>4</v>
      </c>
      <c r="L69" s="479">
        <v>13</v>
      </c>
      <c r="M69" s="479">
        <v>14</v>
      </c>
      <c r="N69" s="479">
        <v>22</v>
      </c>
      <c r="O69" s="479">
        <v>31</v>
      </c>
      <c r="P69" s="479">
        <v>14</v>
      </c>
      <c r="Q69" s="479">
        <v>12</v>
      </c>
      <c r="R69" s="479">
        <v>11</v>
      </c>
      <c r="S69" s="479">
        <v>1</v>
      </c>
    </row>
    <row r="70" spans="1:19" s="389" customFormat="1" ht="11.25" customHeight="1" x14ac:dyDescent="0.2">
      <c r="A70" s="389" t="s">
        <v>163</v>
      </c>
      <c r="B70" s="479">
        <v>138</v>
      </c>
      <c r="C70" s="479">
        <v>1</v>
      </c>
      <c r="D70" s="479">
        <v>3</v>
      </c>
      <c r="E70" s="479">
        <v>6</v>
      </c>
      <c r="F70" s="479">
        <v>5</v>
      </c>
      <c r="G70" s="479">
        <v>7</v>
      </c>
      <c r="H70" s="479">
        <v>1</v>
      </c>
      <c r="I70" s="479">
        <v>2</v>
      </c>
      <c r="J70" s="479">
        <v>2</v>
      </c>
      <c r="K70" s="479">
        <v>2</v>
      </c>
      <c r="L70" s="479">
        <v>12</v>
      </c>
      <c r="M70" s="479">
        <v>23</v>
      </c>
      <c r="N70" s="479">
        <v>17</v>
      </c>
      <c r="O70" s="479">
        <v>11</v>
      </c>
      <c r="P70" s="479">
        <v>16</v>
      </c>
      <c r="Q70" s="479">
        <v>16</v>
      </c>
      <c r="R70" s="479">
        <v>12</v>
      </c>
      <c r="S70" s="479">
        <v>2</v>
      </c>
    </row>
    <row r="71" spans="1:19" s="389" customFormat="1" ht="11.25" customHeight="1" x14ac:dyDescent="0.2">
      <c r="A71" s="389" t="s">
        <v>164</v>
      </c>
      <c r="B71" s="479">
        <v>28</v>
      </c>
      <c r="C71" s="479" t="s">
        <v>141</v>
      </c>
      <c r="D71" s="479" t="s">
        <v>141</v>
      </c>
      <c r="E71" s="479">
        <v>1</v>
      </c>
      <c r="F71" s="479" t="s">
        <v>141</v>
      </c>
      <c r="G71" s="479">
        <v>1</v>
      </c>
      <c r="H71" s="479" t="s">
        <v>141</v>
      </c>
      <c r="I71" s="479">
        <v>3</v>
      </c>
      <c r="J71" s="479">
        <v>7</v>
      </c>
      <c r="K71" s="479">
        <v>1</v>
      </c>
      <c r="L71" s="479">
        <v>1</v>
      </c>
      <c r="M71" s="479">
        <v>6</v>
      </c>
      <c r="N71" s="479">
        <v>1</v>
      </c>
      <c r="O71" s="479">
        <v>3</v>
      </c>
      <c r="P71" s="479" t="s">
        <v>141</v>
      </c>
      <c r="Q71" s="479">
        <v>3</v>
      </c>
      <c r="R71" s="479">
        <v>1</v>
      </c>
      <c r="S71" s="479" t="s">
        <v>141</v>
      </c>
    </row>
    <row r="72" spans="1:19" s="389" customFormat="1" ht="11.25" customHeight="1" x14ac:dyDescent="0.2">
      <c r="B72" s="94"/>
      <c r="C72" s="94"/>
      <c r="D72" s="94"/>
      <c r="E72" s="94"/>
      <c r="F72" s="94"/>
      <c r="G72" s="94"/>
      <c r="H72" s="94"/>
      <c r="I72" s="94"/>
      <c r="J72" s="94"/>
      <c r="K72" s="94"/>
      <c r="L72" s="94"/>
      <c r="M72" s="94"/>
      <c r="N72" s="94"/>
      <c r="O72" s="94"/>
      <c r="P72" s="94"/>
      <c r="Q72" s="94"/>
      <c r="R72" s="94"/>
      <c r="S72" s="94"/>
    </row>
    <row r="73" spans="1:19" s="464" customFormat="1" ht="11.25" customHeight="1" x14ac:dyDescent="0.2">
      <c r="A73" s="464" t="s">
        <v>244</v>
      </c>
      <c r="B73" s="588">
        <v>905</v>
      </c>
      <c r="C73" s="588">
        <v>1</v>
      </c>
      <c r="D73" s="588">
        <v>3</v>
      </c>
      <c r="E73" s="588">
        <v>5</v>
      </c>
      <c r="F73" s="588">
        <v>3</v>
      </c>
      <c r="G73" s="588">
        <v>10</v>
      </c>
      <c r="H73" s="588">
        <v>15</v>
      </c>
      <c r="I73" s="588">
        <v>17</v>
      </c>
      <c r="J73" s="588">
        <v>39</v>
      </c>
      <c r="K73" s="588">
        <v>43</v>
      </c>
      <c r="L73" s="588">
        <v>116</v>
      </c>
      <c r="M73" s="588">
        <v>148</v>
      </c>
      <c r="N73" s="588">
        <v>138</v>
      </c>
      <c r="O73" s="588">
        <v>124</v>
      </c>
      <c r="P73" s="588">
        <v>106</v>
      </c>
      <c r="Q73" s="588">
        <v>68</v>
      </c>
      <c r="R73" s="588">
        <v>65</v>
      </c>
      <c r="S73" s="588">
        <v>4</v>
      </c>
    </row>
    <row r="74" spans="1:19" s="389" customFormat="1" ht="11.25" customHeight="1" x14ac:dyDescent="0.2">
      <c r="A74" s="389" t="s">
        <v>155</v>
      </c>
      <c r="B74" s="479">
        <v>370</v>
      </c>
      <c r="C74" s="479" t="s">
        <v>141</v>
      </c>
      <c r="D74" s="479" t="s">
        <v>141</v>
      </c>
      <c r="E74" s="479" t="s">
        <v>141</v>
      </c>
      <c r="F74" s="479" t="s">
        <v>141</v>
      </c>
      <c r="G74" s="479" t="s">
        <v>141</v>
      </c>
      <c r="H74" s="479" t="s">
        <v>141</v>
      </c>
      <c r="I74" s="479" t="s">
        <v>141</v>
      </c>
      <c r="J74" s="479">
        <v>1</v>
      </c>
      <c r="K74" s="479">
        <v>17</v>
      </c>
      <c r="L74" s="479">
        <v>51</v>
      </c>
      <c r="M74" s="479">
        <v>73</v>
      </c>
      <c r="N74" s="479">
        <v>79</v>
      </c>
      <c r="O74" s="479">
        <v>60</v>
      </c>
      <c r="P74" s="479">
        <v>40</v>
      </c>
      <c r="Q74" s="479">
        <v>29</v>
      </c>
      <c r="R74" s="479">
        <v>20</v>
      </c>
      <c r="S74" s="479" t="s">
        <v>141</v>
      </c>
    </row>
    <row r="75" spans="1:19" s="389" customFormat="1" ht="11.25" customHeight="1" x14ac:dyDescent="0.2">
      <c r="A75" s="389" t="s">
        <v>156</v>
      </c>
      <c r="B75" s="479">
        <v>212</v>
      </c>
      <c r="C75" s="479">
        <v>1</v>
      </c>
      <c r="D75" s="479">
        <v>2</v>
      </c>
      <c r="E75" s="479">
        <v>3</v>
      </c>
      <c r="F75" s="479">
        <v>1</v>
      </c>
      <c r="G75" s="479">
        <v>4</v>
      </c>
      <c r="H75" s="479">
        <v>6</v>
      </c>
      <c r="I75" s="479">
        <v>4</v>
      </c>
      <c r="J75" s="479">
        <v>12</v>
      </c>
      <c r="K75" s="479">
        <v>12</v>
      </c>
      <c r="L75" s="479">
        <v>33</v>
      </c>
      <c r="M75" s="479">
        <v>34</v>
      </c>
      <c r="N75" s="479">
        <v>26</v>
      </c>
      <c r="O75" s="479">
        <v>15</v>
      </c>
      <c r="P75" s="479">
        <v>24</v>
      </c>
      <c r="Q75" s="479">
        <v>15</v>
      </c>
      <c r="R75" s="479">
        <v>17</v>
      </c>
      <c r="S75" s="479">
        <v>3</v>
      </c>
    </row>
    <row r="76" spans="1:19" s="389" customFormat="1" ht="11.25" customHeight="1" x14ac:dyDescent="0.2">
      <c r="A76" s="389" t="s">
        <v>157</v>
      </c>
      <c r="B76" s="479">
        <v>8</v>
      </c>
      <c r="C76" s="479" t="s">
        <v>141</v>
      </c>
      <c r="D76" s="479" t="s">
        <v>141</v>
      </c>
      <c r="E76" s="479" t="s">
        <v>141</v>
      </c>
      <c r="F76" s="479" t="s">
        <v>141</v>
      </c>
      <c r="G76" s="479" t="s">
        <v>141</v>
      </c>
      <c r="H76" s="479" t="s">
        <v>141</v>
      </c>
      <c r="I76" s="479" t="s">
        <v>141</v>
      </c>
      <c r="J76" s="479" t="s">
        <v>141</v>
      </c>
      <c r="K76" s="479">
        <v>1</v>
      </c>
      <c r="L76" s="479" t="s">
        <v>141</v>
      </c>
      <c r="M76" s="479">
        <v>3</v>
      </c>
      <c r="N76" s="479" t="s">
        <v>141</v>
      </c>
      <c r="O76" s="479">
        <v>2</v>
      </c>
      <c r="P76" s="479">
        <v>1</v>
      </c>
      <c r="Q76" s="479">
        <v>1</v>
      </c>
      <c r="R76" s="479" t="s">
        <v>141</v>
      </c>
      <c r="S76" s="479" t="s">
        <v>141</v>
      </c>
    </row>
    <row r="77" spans="1:19" s="389" customFormat="1" ht="11.25" customHeight="1" x14ac:dyDescent="0.2">
      <c r="A77" s="389" t="s">
        <v>158</v>
      </c>
      <c r="B77" s="479">
        <v>17</v>
      </c>
      <c r="C77" s="479" t="s">
        <v>141</v>
      </c>
      <c r="D77" s="479" t="s">
        <v>141</v>
      </c>
      <c r="E77" s="479" t="s">
        <v>141</v>
      </c>
      <c r="F77" s="479" t="s">
        <v>141</v>
      </c>
      <c r="G77" s="479" t="s">
        <v>141</v>
      </c>
      <c r="H77" s="479">
        <v>1</v>
      </c>
      <c r="I77" s="479" t="s">
        <v>141</v>
      </c>
      <c r="J77" s="479">
        <v>4</v>
      </c>
      <c r="K77" s="479">
        <v>1</v>
      </c>
      <c r="L77" s="479">
        <v>3</v>
      </c>
      <c r="M77" s="479" t="s">
        <v>141</v>
      </c>
      <c r="N77" s="479" t="s">
        <v>141</v>
      </c>
      <c r="O77" s="479">
        <v>1</v>
      </c>
      <c r="P77" s="479">
        <v>4</v>
      </c>
      <c r="Q77" s="479">
        <v>1</v>
      </c>
      <c r="R77" s="479">
        <v>2</v>
      </c>
      <c r="S77" s="479" t="s">
        <v>141</v>
      </c>
    </row>
    <row r="78" spans="1:19" s="389" customFormat="1" ht="11.25" customHeight="1" x14ac:dyDescent="0.2">
      <c r="A78" s="389" t="s">
        <v>159</v>
      </c>
      <c r="B78" s="479">
        <v>19</v>
      </c>
      <c r="C78" s="479" t="s">
        <v>141</v>
      </c>
      <c r="D78" s="479" t="s">
        <v>141</v>
      </c>
      <c r="E78" s="479" t="s">
        <v>141</v>
      </c>
      <c r="F78" s="479" t="s">
        <v>141</v>
      </c>
      <c r="G78" s="479" t="s">
        <v>141</v>
      </c>
      <c r="H78" s="479" t="s">
        <v>141</v>
      </c>
      <c r="I78" s="479" t="s">
        <v>141</v>
      </c>
      <c r="J78" s="479" t="s">
        <v>141</v>
      </c>
      <c r="K78" s="479" t="s">
        <v>141</v>
      </c>
      <c r="L78" s="479">
        <v>1</v>
      </c>
      <c r="M78" s="479">
        <v>6</v>
      </c>
      <c r="N78" s="479">
        <v>1</v>
      </c>
      <c r="O78" s="479">
        <v>7</v>
      </c>
      <c r="P78" s="479">
        <v>3</v>
      </c>
      <c r="Q78" s="479">
        <v>1</v>
      </c>
      <c r="R78" s="479" t="s">
        <v>141</v>
      </c>
      <c r="S78" s="479" t="s">
        <v>141</v>
      </c>
    </row>
    <row r="79" spans="1:19" s="389" customFormat="1" ht="11.25" customHeight="1" x14ac:dyDescent="0.2">
      <c r="A79" s="389" t="s">
        <v>160</v>
      </c>
      <c r="B79" s="479">
        <v>11</v>
      </c>
      <c r="C79" s="479" t="s">
        <v>141</v>
      </c>
      <c r="D79" s="479" t="s">
        <v>141</v>
      </c>
      <c r="E79" s="479">
        <v>1</v>
      </c>
      <c r="F79" s="479" t="s">
        <v>141</v>
      </c>
      <c r="G79" s="479" t="s">
        <v>141</v>
      </c>
      <c r="H79" s="479" t="s">
        <v>141</v>
      </c>
      <c r="I79" s="479" t="s">
        <v>141</v>
      </c>
      <c r="J79" s="479" t="s">
        <v>141</v>
      </c>
      <c r="K79" s="479">
        <v>1</v>
      </c>
      <c r="L79" s="479">
        <v>1</v>
      </c>
      <c r="M79" s="479">
        <v>3</v>
      </c>
      <c r="N79" s="479">
        <v>3</v>
      </c>
      <c r="O79" s="479">
        <v>1</v>
      </c>
      <c r="P79" s="479">
        <v>1</v>
      </c>
      <c r="Q79" s="479" t="s">
        <v>141</v>
      </c>
      <c r="R79" s="479" t="s">
        <v>141</v>
      </c>
      <c r="S79" s="479" t="s">
        <v>141</v>
      </c>
    </row>
    <row r="80" spans="1:19" s="389" customFormat="1" ht="11.25" customHeight="1" x14ac:dyDescent="0.2">
      <c r="A80" s="389" t="s">
        <v>161</v>
      </c>
      <c r="B80" s="479">
        <v>28</v>
      </c>
      <c r="C80" s="479" t="s">
        <v>141</v>
      </c>
      <c r="D80" s="479" t="s">
        <v>141</v>
      </c>
      <c r="E80" s="479" t="s">
        <v>141</v>
      </c>
      <c r="F80" s="479" t="s">
        <v>141</v>
      </c>
      <c r="G80" s="479">
        <v>1</v>
      </c>
      <c r="H80" s="479">
        <v>1</v>
      </c>
      <c r="I80" s="479">
        <v>8</v>
      </c>
      <c r="J80" s="479">
        <v>12</v>
      </c>
      <c r="K80" s="479" t="s">
        <v>141</v>
      </c>
      <c r="L80" s="479" t="s">
        <v>141</v>
      </c>
      <c r="M80" s="479">
        <v>1</v>
      </c>
      <c r="N80" s="479">
        <v>3</v>
      </c>
      <c r="O80" s="479">
        <v>2</v>
      </c>
      <c r="P80" s="479" t="s">
        <v>141</v>
      </c>
      <c r="Q80" s="479" t="s">
        <v>141</v>
      </c>
      <c r="R80" s="479" t="s">
        <v>141</v>
      </c>
      <c r="S80" s="479" t="s">
        <v>141</v>
      </c>
    </row>
    <row r="81" spans="1:19" s="389" customFormat="1" ht="11.25" customHeight="1" x14ac:dyDescent="0.2">
      <c r="A81" s="389" t="s">
        <v>162</v>
      </c>
      <c r="B81" s="479">
        <v>94</v>
      </c>
      <c r="C81" s="479" t="s">
        <v>141</v>
      </c>
      <c r="D81" s="479" t="s">
        <v>141</v>
      </c>
      <c r="E81" s="479" t="s">
        <v>141</v>
      </c>
      <c r="F81" s="479">
        <v>1</v>
      </c>
      <c r="G81" s="479">
        <v>1</v>
      </c>
      <c r="H81" s="479">
        <v>2</v>
      </c>
      <c r="I81" s="479">
        <v>2</v>
      </c>
      <c r="J81" s="479">
        <v>5</v>
      </c>
      <c r="K81" s="479">
        <v>4</v>
      </c>
      <c r="L81" s="479">
        <v>12</v>
      </c>
      <c r="M81" s="479">
        <v>11</v>
      </c>
      <c r="N81" s="479">
        <v>10</v>
      </c>
      <c r="O81" s="479">
        <v>17</v>
      </c>
      <c r="P81" s="479">
        <v>17</v>
      </c>
      <c r="Q81" s="479">
        <v>8</v>
      </c>
      <c r="R81" s="479">
        <v>4</v>
      </c>
      <c r="S81" s="479" t="s">
        <v>141</v>
      </c>
    </row>
    <row r="82" spans="1:19" s="389" customFormat="1" ht="11.25" customHeight="1" x14ac:dyDescent="0.2">
      <c r="A82" s="389" t="s">
        <v>163</v>
      </c>
      <c r="B82" s="479">
        <v>133</v>
      </c>
      <c r="C82" s="479" t="s">
        <v>141</v>
      </c>
      <c r="D82" s="479">
        <v>1</v>
      </c>
      <c r="E82" s="479">
        <v>1</v>
      </c>
      <c r="F82" s="479">
        <v>1</v>
      </c>
      <c r="G82" s="479">
        <v>3</v>
      </c>
      <c r="H82" s="479">
        <v>2</v>
      </c>
      <c r="I82" s="479">
        <v>1</v>
      </c>
      <c r="J82" s="479">
        <v>4</v>
      </c>
      <c r="K82" s="479">
        <v>7</v>
      </c>
      <c r="L82" s="479">
        <v>13</v>
      </c>
      <c r="M82" s="479">
        <v>16</v>
      </c>
      <c r="N82" s="479">
        <v>14</v>
      </c>
      <c r="O82" s="479">
        <v>19</v>
      </c>
      <c r="P82" s="479">
        <v>15</v>
      </c>
      <c r="Q82" s="479">
        <v>13</v>
      </c>
      <c r="R82" s="479">
        <v>22</v>
      </c>
      <c r="S82" s="479">
        <v>1</v>
      </c>
    </row>
    <row r="83" spans="1:19" s="389" customFormat="1" ht="11.25" customHeight="1" x14ac:dyDescent="0.2">
      <c r="A83" s="388" t="s">
        <v>164</v>
      </c>
      <c r="B83" s="478">
        <v>13</v>
      </c>
      <c r="C83" s="478" t="s">
        <v>141</v>
      </c>
      <c r="D83" s="478" t="s">
        <v>141</v>
      </c>
      <c r="E83" s="478" t="s">
        <v>141</v>
      </c>
      <c r="F83" s="478" t="s">
        <v>141</v>
      </c>
      <c r="G83" s="478">
        <v>1</v>
      </c>
      <c r="H83" s="478">
        <v>3</v>
      </c>
      <c r="I83" s="478">
        <v>2</v>
      </c>
      <c r="J83" s="478">
        <v>1</v>
      </c>
      <c r="K83" s="478" t="s">
        <v>141</v>
      </c>
      <c r="L83" s="478">
        <v>2</v>
      </c>
      <c r="M83" s="478">
        <v>1</v>
      </c>
      <c r="N83" s="478">
        <v>2</v>
      </c>
      <c r="O83" s="478" t="s">
        <v>141</v>
      </c>
      <c r="P83" s="478">
        <v>1</v>
      </c>
      <c r="Q83" s="478" t="s">
        <v>141</v>
      </c>
      <c r="R83" s="478" t="s">
        <v>141</v>
      </c>
      <c r="S83" s="478" t="s">
        <v>141</v>
      </c>
    </row>
    <row r="84" spans="1:19" s="389" customFormat="1" ht="11.25" customHeight="1" x14ac:dyDescent="0.2">
      <c r="B84" s="479"/>
      <c r="C84" s="479"/>
      <c r="D84" s="479"/>
      <c r="E84" s="479"/>
      <c r="F84" s="479"/>
      <c r="G84" s="479"/>
      <c r="H84" s="479"/>
      <c r="I84" s="479"/>
      <c r="J84" s="479"/>
      <c r="K84" s="479"/>
      <c r="L84" s="479"/>
      <c r="M84" s="479"/>
      <c r="N84" s="479"/>
      <c r="O84" s="479"/>
      <c r="P84" s="479"/>
      <c r="Q84" s="479"/>
      <c r="R84" s="479"/>
      <c r="S84" s="479"/>
    </row>
    <row r="85" spans="1:19" s="389" customFormat="1" ht="11.25" customHeight="1" x14ac:dyDescent="0.2">
      <c r="A85" s="464" t="s">
        <v>10</v>
      </c>
      <c r="B85" s="94"/>
      <c r="C85" s="94"/>
      <c r="D85" s="94"/>
      <c r="E85" s="94"/>
      <c r="F85" s="94"/>
      <c r="G85" s="94"/>
      <c r="H85" s="94"/>
      <c r="I85" s="94"/>
      <c r="J85" s="94"/>
      <c r="K85" s="94"/>
      <c r="L85" s="94"/>
      <c r="M85" s="94"/>
      <c r="N85" s="94"/>
      <c r="O85" s="94"/>
      <c r="P85" s="94"/>
      <c r="Q85" s="94"/>
      <c r="R85" s="94"/>
      <c r="S85" s="94"/>
    </row>
    <row r="86" spans="1:19" s="464" customFormat="1" ht="11.25" customHeight="1" x14ac:dyDescent="0.2">
      <c r="A86" s="464" t="s">
        <v>242</v>
      </c>
      <c r="B86" s="588">
        <v>17198</v>
      </c>
      <c r="C86" s="588">
        <v>33</v>
      </c>
      <c r="D86" s="588">
        <v>121</v>
      </c>
      <c r="E86" s="588">
        <v>158</v>
      </c>
      <c r="F86" s="588">
        <v>203</v>
      </c>
      <c r="G86" s="588">
        <v>259</v>
      </c>
      <c r="H86" s="588">
        <v>232</v>
      </c>
      <c r="I86" s="588">
        <v>425</v>
      </c>
      <c r="J86" s="588">
        <v>618</v>
      </c>
      <c r="K86" s="588">
        <v>998</v>
      </c>
      <c r="L86" s="588">
        <v>2375</v>
      </c>
      <c r="M86" s="588">
        <v>3285</v>
      </c>
      <c r="N86" s="588">
        <v>2548</v>
      </c>
      <c r="O86" s="588">
        <v>2342</v>
      </c>
      <c r="P86" s="588">
        <v>1687</v>
      </c>
      <c r="Q86" s="588">
        <v>1025</v>
      </c>
      <c r="R86" s="588">
        <v>742</v>
      </c>
      <c r="S86" s="588">
        <v>147</v>
      </c>
    </row>
    <row r="87" spans="1:19" s="389" customFormat="1" ht="11.25" customHeight="1" x14ac:dyDescent="0.2">
      <c r="A87" s="389" t="s">
        <v>155</v>
      </c>
      <c r="B87" s="447">
        <v>8431</v>
      </c>
      <c r="C87" s="447" t="s">
        <v>141</v>
      </c>
      <c r="D87" s="447" t="s">
        <v>141</v>
      </c>
      <c r="E87" s="447" t="s">
        <v>141</v>
      </c>
      <c r="F87" s="447" t="s">
        <v>141</v>
      </c>
      <c r="G87" s="447">
        <v>1</v>
      </c>
      <c r="H87" s="447">
        <v>5</v>
      </c>
      <c r="I87" s="447">
        <v>5</v>
      </c>
      <c r="J87" s="447">
        <v>14</v>
      </c>
      <c r="K87" s="447">
        <v>524</v>
      </c>
      <c r="L87" s="447">
        <v>1353</v>
      </c>
      <c r="M87" s="447">
        <v>1844</v>
      </c>
      <c r="N87" s="447">
        <v>1530</v>
      </c>
      <c r="O87" s="447">
        <v>1297</v>
      </c>
      <c r="P87" s="447">
        <v>876</v>
      </c>
      <c r="Q87" s="447">
        <v>554</v>
      </c>
      <c r="R87" s="447">
        <v>400</v>
      </c>
      <c r="S87" s="447">
        <v>28</v>
      </c>
    </row>
    <row r="88" spans="1:19" s="389" customFormat="1" ht="11.25" customHeight="1" x14ac:dyDescent="0.2">
      <c r="A88" s="389" t="s">
        <v>156</v>
      </c>
      <c r="B88" s="447">
        <v>3363</v>
      </c>
      <c r="C88" s="447">
        <v>31</v>
      </c>
      <c r="D88" s="447">
        <v>98</v>
      </c>
      <c r="E88" s="447">
        <v>123</v>
      </c>
      <c r="F88" s="447">
        <v>144</v>
      </c>
      <c r="G88" s="447">
        <v>136</v>
      </c>
      <c r="H88" s="447">
        <v>63</v>
      </c>
      <c r="I88" s="447">
        <v>65</v>
      </c>
      <c r="J88" s="447">
        <v>236</v>
      </c>
      <c r="K88" s="447">
        <v>278</v>
      </c>
      <c r="L88" s="447">
        <v>453</v>
      </c>
      <c r="M88" s="447">
        <v>546</v>
      </c>
      <c r="N88" s="447">
        <v>346</v>
      </c>
      <c r="O88" s="447">
        <v>256</v>
      </c>
      <c r="P88" s="447">
        <v>211</v>
      </c>
      <c r="Q88" s="447">
        <v>170</v>
      </c>
      <c r="R88" s="447">
        <v>129</v>
      </c>
      <c r="S88" s="447">
        <v>78</v>
      </c>
    </row>
    <row r="89" spans="1:19" s="389" customFormat="1" ht="11.25" customHeight="1" x14ac:dyDescent="0.2">
      <c r="A89" s="389" t="s">
        <v>157</v>
      </c>
      <c r="B89" s="479">
        <v>796</v>
      </c>
      <c r="C89" s="479" t="s">
        <v>141</v>
      </c>
      <c r="D89" s="479" t="s">
        <v>141</v>
      </c>
      <c r="E89" s="479" t="s">
        <v>141</v>
      </c>
      <c r="F89" s="479" t="s">
        <v>141</v>
      </c>
      <c r="G89" s="479" t="s">
        <v>141</v>
      </c>
      <c r="H89" s="479" t="s">
        <v>141</v>
      </c>
      <c r="I89" s="479" t="s">
        <v>141</v>
      </c>
      <c r="J89" s="479" t="s">
        <v>141</v>
      </c>
      <c r="K89" s="479">
        <v>39</v>
      </c>
      <c r="L89" s="479">
        <v>121</v>
      </c>
      <c r="M89" s="479">
        <v>185</v>
      </c>
      <c r="N89" s="479">
        <v>142</v>
      </c>
      <c r="O89" s="479">
        <v>145</v>
      </c>
      <c r="P89" s="479">
        <v>111</v>
      </c>
      <c r="Q89" s="479">
        <v>42</v>
      </c>
      <c r="R89" s="479">
        <v>9</v>
      </c>
      <c r="S89" s="479">
        <v>2</v>
      </c>
    </row>
    <row r="90" spans="1:19" s="389" customFormat="1" ht="11.25" customHeight="1" x14ac:dyDescent="0.2">
      <c r="A90" s="389" t="s">
        <v>158</v>
      </c>
      <c r="B90" s="479">
        <v>260</v>
      </c>
      <c r="C90" s="479">
        <v>1</v>
      </c>
      <c r="D90" s="479">
        <v>1</v>
      </c>
      <c r="E90" s="479">
        <v>2</v>
      </c>
      <c r="F90" s="479">
        <v>3</v>
      </c>
      <c r="G90" s="479">
        <v>5</v>
      </c>
      <c r="H90" s="479">
        <v>7</v>
      </c>
      <c r="I90" s="479">
        <v>8</v>
      </c>
      <c r="J90" s="479">
        <v>19</v>
      </c>
      <c r="K90" s="479">
        <v>20</v>
      </c>
      <c r="L90" s="479">
        <v>48</v>
      </c>
      <c r="M90" s="479">
        <v>41</v>
      </c>
      <c r="N90" s="479">
        <v>30</v>
      </c>
      <c r="O90" s="479">
        <v>32</v>
      </c>
      <c r="P90" s="479">
        <v>18</v>
      </c>
      <c r="Q90" s="479">
        <v>12</v>
      </c>
      <c r="R90" s="479">
        <v>11</v>
      </c>
      <c r="S90" s="479">
        <v>2</v>
      </c>
    </row>
    <row r="91" spans="1:19" s="389" customFormat="1" ht="11.25" customHeight="1" x14ac:dyDescent="0.2">
      <c r="A91" s="389" t="s">
        <v>159</v>
      </c>
      <c r="B91" s="479">
        <v>606</v>
      </c>
      <c r="C91" s="479" t="s">
        <v>141</v>
      </c>
      <c r="D91" s="479" t="s">
        <v>141</v>
      </c>
      <c r="E91" s="479" t="s">
        <v>141</v>
      </c>
      <c r="F91" s="479" t="s">
        <v>141</v>
      </c>
      <c r="G91" s="479" t="s">
        <v>141</v>
      </c>
      <c r="H91" s="479">
        <v>2</v>
      </c>
      <c r="I91" s="479">
        <v>2</v>
      </c>
      <c r="J91" s="479">
        <v>17</v>
      </c>
      <c r="K91" s="479">
        <v>11</v>
      </c>
      <c r="L91" s="479">
        <v>57</v>
      </c>
      <c r="M91" s="479">
        <v>126</v>
      </c>
      <c r="N91" s="479">
        <v>95</v>
      </c>
      <c r="O91" s="479">
        <v>150</v>
      </c>
      <c r="P91" s="479">
        <v>95</v>
      </c>
      <c r="Q91" s="479">
        <v>40</v>
      </c>
      <c r="R91" s="479">
        <v>8</v>
      </c>
      <c r="S91" s="479">
        <v>3</v>
      </c>
    </row>
    <row r="92" spans="1:19" s="389" customFormat="1" ht="11.25" customHeight="1" x14ac:dyDescent="0.2">
      <c r="A92" s="389" t="s">
        <v>160</v>
      </c>
      <c r="B92" s="479">
        <v>57</v>
      </c>
      <c r="C92" s="479" t="s">
        <v>141</v>
      </c>
      <c r="D92" s="479" t="s">
        <v>141</v>
      </c>
      <c r="E92" s="479" t="s">
        <v>141</v>
      </c>
      <c r="F92" s="479" t="s">
        <v>141</v>
      </c>
      <c r="G92" s="479">
        <v>1</v>
      </c>
      <c r="H92" s="479" t="s">
        <v>141</v>
      </c>
      <c r="I92" s="479" t="s">
        <v>141</v>
      </c>
      <c r="J92" s="479">
        <v>1</v>
      </c>
      <c r="K92" s="479">
        <v>3</v>
      </c>
      <c r="L92" s="479">
        <v>5</v>
      </c>
      <c r="M92" s="479">
        <v>13</v>
      </c>
      <c r="N92" s="479">
        <v>8</v>
      </c>
      <c r="O92" s="479">
        <v>12</v>
      </c>
      <c r="P92" s="479">
        <v>9</v>
      </c>
      <c r="Q92" s="479">
        <v>1</v>
      </c>
      <c r="R92" s="479">
        <v>1</v>
      </c>
      <c r="S92" s="479">
        <v>3</v>
      </c>
    </row>
    <row r="93" spans="1:19" s="389" customFormat="1" ht="11.25" customHeight="1" x14ac:dyDescent="0.2">
      <c r="A93" s="389" t="s">
        <v>161</v>
      </c>
      <c r="B93" s="479">
        <v>756</v>
      </c>
      <c r="C93" s="479" t="s">
        <v>141</v>
      </c>
      <c r="D93" s="479" t="s">
        <v>141</v>
      </c>
      <c r="E93" s="479">
        <v>3</v>
      </c>
      <c r="F93" s="479" t="s">
        <v>141</v>
      </c>
      <c r="G93" s="479">
        <v>2</v>
      </c>
      <c r="H93" s="479">
        <v>36</v>
      </c>
      <c r="I93" s="479">
        <v>259</v>
      </c>
      <c r="J93" s="479">
        <v>170</v>
      </c>
      <c r="K93" s="479">
        <v>30</v>
      </c>
      <c r="L93" s="479">
        <v>51</v>
      </c>
      <c r="M93" s="479">
        <v>61</v>
      </c>
      <c r="N93" s="479">
        <v>28</v>
      </c>
      <c r="O93" s="479">
        <v>41</v>
      </c>
      <c r="P93" s="479">
        <v>43</v>
      </c>
      <c r="Q93" s="479">
        <v>14</v>
      </c>
      <c r="R93" s="479">
        <v>8</v>
      </c>
      <c r="S93" s="479">
        <v>10</v>
      </c>
    </row>
    <row r="94" spans="1:19" s="389" customFormat="1" ht="11.25" customHeight="1" x14ac:dyDescent="0.2">
      <c r="A94" s="389" t="s">
        <v>162</v>
      </c>
      <c r="B94" s="479">
        <v>1604</v>
      </c>
      <c r="C94" s="479" t="s">
        <v>141</v>
      </c>
      <c r="D94" s="479">
        <v>2</v>
      </c>
      <c r="E94" s="479">
        <v>10</v>
      </c>
      <c r="F94" s="479">
        <v>21</v>
      </c>
      <c r="G94" s="479">
        <v>67</v>
      </c>
      <c r="H94" s="479">
        <v>63</v>
      </c>
      <c r="I94" s="479">
        <v>32</v>
      </c>
      <c r="J94" s="479">
        <v>85</v>
      </c>
      <c r="K94" s="479">
        <v>33</v>
      </c>
      <c r="L94" s="479">
        <v>159</v>
      </c>
      <c r="M94" s="479">
        <v>281</v>
      </c>
      <c r="N94" s="479">
        <v>222</v>
      </c>
      <c r="O94" s="479">
        <v>255</v>
      </c>
      <c r="P94" s="479">
        <v>209</v>
      </c>
      <c r="Q94" s="479">
        <v>99</v>
      </c>
      <c r="R94" s="479">
        <v>52</v>
      </c>
      <c r="S94" s="479">
        <v>14</v>
      </c>
    </row>
    <row r="95" spans="1:19" s="389" customFormat="1" ht="11.25" customHeight="1" x14ac:dyDescent="0.2">
      <c r="A95" s="389" t="s">
        <v>163</v>
      </c>
      <c r="B95" s="479">
        <v>1153</v>
      </c>
      <c r="C95" s="479">
        <v>1</v>
      </c>
      <c r="D95" s="479">
        <v>18</v>
      </c>
      <c r="E95" s="479">
        <v>18</v>
      </c>
      <c r="F95" s="479">
        <v>34</v>
      </c>
      <c r="G95" s="479">
        <v>44</v>
      </c>
      <c r="H95" s="479">
        <v>47</v>
      </c>
      <c r="I95" s="479">
        <v>19</v>
      </c>
      <c r="J95" s="479">
        <v>38</v>
      </c>
      <c r="K95" s="479">
        <v>49</v>
      </c>
      <c r="L95" s="479">
        <v>121</v>
      </c>
      <c r="M95" s="479">
        <v>175</v>
      </c>
      <c r="N95" s="479">
        <v>130</v>
      </c>
      <c r="O95" s="479">
        <v>139</v>
      </c>
      <c r="P95" s="479">
        <v>103</v>
      </c>
      <c r="Q95" s="479">
        <v>91</v>
      </c>
      <c r="R95" s="479">
        <v>119</v>
      </c>
      <c r="S95" s="479">
        <v>7</v>
      </c>
    </row>
    <row r="96" spans="1:19" s="389" customFormat="1" ht="11.25" customHeight="1" x14ac:dyDescent="0.2">
      <c r="A96" s="389" t="s">
        <v>164</v>
      </c>
      <c r="B96" s="479">
        <v>172</v>
      </c>
      <c r="C96" s="479" t="s">
        <v>141</v>
      </c>
      <c r="D96" s="479">
        <v>2</v>
      </c>
      <c r="E96" s="479">
        <v>2</v>
      </c>
      <c r="F96" s="479">
        <v>1</v>
      </c>
      <c r="G96" s="479">
        <v>3</v>
      </c>
      <c r="H96" s="479">
        <v>9</v>
      </c>
      <c r="I96" s="479">
        <v>35</v>
      </c>
      <c r="J96" s="479">
        <v>38</v>
      </c>
      <c r="K96" s="479">
        <v>11</v>
      </c>
      <c r="L96" s="479">
        <v>7</v>
      </c>
      <c r="M96" s="479">
        <v>13</v>
      </c>
      <c r="N96" s="479">
        <v>17</v>
      </c>
      <c r="O96" s="479">
        <v>15</v>
      </c>
      <c r="P96" s="479">
        <v>12</v>
      </c>
      <c r="Q96" s="479">
        <v>2</v>
      </c>
      <c r="R96" s="479">
        <v>5</v>
      </c>
      <c r="S96" s="479" t="s">
        <v>141</v>
      </c>
    </row>
    <row r="97" spans="1:19" s="389" customFormat="1" ht="11.25" customHeight="1" x14ac:dyDescent="0.2">
      <c r="B97" s="94"/>
      <c r="C97" s="94"/>
      <c r="D97" s="94"/>
      <c r="E97" s="94"/>
      <c r="F97" s="94"/>
      <c r="G97" s="94"/>
      <c r="H97" s="94"/>
      <c r="I97" s="94"/>
      <c r="J97" s="94"/>
      <c r="K97" s="94"/>
      <c r="L97" s="94"/>
      <c r="M97" s="94"/>
      <c r="N97" s="94"/>
      <c r="O97" s="94"/>
      <c r="P97" s="94"/>
      <c r="Q97" s="94"/>
      <c r="R97" s="94"/>
      <c r="S97" s="94"/>
    </row>
    <row r="98" spans="1:19" s="464" customFormat="1" ht="11.25" customHeight="1" x14ac:dyDescent="0.2">
      <c r="A98" s="464" t="s">
        <v>243</v>
      </c>
      <c r="B98" s="588">
        <v>9876</v>
      </c>
      <c r="C98" s="588">
        <v>19</v>
      </c>
      <c r="D98" s="588">
        <v>63</v>
      </c>
      <c r="E98" s="588">
        <v>98</v>
      </c>
      <c r="F98" s="588">
        <v>95</v>
      </c>
      <c r="G98" s="588">
        <v>124</v>
      </c>
      <c r="H98" s="588">
        <v>115</v>
      </c>
      <c r="I98" s="588">
        <v>239</v>
      </c>
      <c r="J98" s="588">
        <v>356</v>
      </c>
      <c r="K98" s="588">
        <v>561</v>
      </c>
      <c r="L98" s="588">
        <v>1387</v>
      </c>
      <c r="M98" s="588">
        <v>1978</v>
      </c>
      <c r="N98" s="588">
        <v>1490</v>
      </c>
      <c r="O98" s="588">
        <v>1312</v>
      </c>
      <c r="P98" s="588">
        <v>1013</v>
      </c>
      <c r="Q98" s="588">
        <v>568</v>
      </c>
      <c r="R98" s="588">
        <v>433</v>
      </c>
      <c r="S98" s="588">
        <v>25</v>
      </c>
    </row>
    <row r="99" spans="1:19" s="389" customFormat="1" ht="11.25" customHeight="1" x14ac:dyDescent="0.2">
      <c r="A99" s="389" t="s">
        <v>155</v>
      </c>
      <c r="B99" s="479">
        <v>5031</v>
      </c>
      <c r="C99" s="479" t="s">
        <v>141</v>
      </c>
      <c r="D99" s="479" t="s">
        <v>141</v>
      </c>
      <c r="E99" s="479" t="s">
        <v>141</v>
      </c>
      <c r="F99" s="479" t="s">
        <v>141</v>
      </c>
      <c r="G99" s="479">
        <v>1</v>
      </c>
      <c r="H99" s="479">
        <v>4</v>
      </c>
      <c r="I99" s="479">
        <v>4</v>
      </c>
      <c r="J99" s="479">
        <v>11</v>
      </c>
      <c r="K99" s="479">
        <v>310</v>
      </c>
      <c r="L99" s="479">
        <v>815</v>
      </c>
      <c r="M99" s="479">
        <v>1093</v>
      </c>
      <c r="N99" s="479">
        <v>888</v>
      </c>
      <c r="O99" s="479">
        <v>719</v>
      </c>
      <c r="P99" s="479">
        <v>544</v>
      </c>
      <c r="Q99" s="479">
        <v>349</v>
      </c>
      <c r="R99" s="479">
        <v>290</v>
      </c>
      <c r="S99" s="479">
        <v>3</v>
      </c>
    </row>
    <row r="100" spans="1:19" s="389" customFormat="1" ht="11.25" customHeight="1" x14ac:dyDescent="0.2">
      <c r="A100" s="389" t="s">
        <v>156</v>
      </c>
      <c r="B100" s="479">
        <v>1417</v>
      </c>
      <c r="C100" s="479">
        <v>18</v>
      </c>
      <c r="D100" s="479">
        <v>50</v>
      </c>
      <c r="E100" s="479">
        <v>74</v>
      </c>
      <c r="F100" s="479">
        <v>62</v>
      </c>
      <c r="G100" s="479">
        <v>57</v>
      </c>
      <c r="H100" s="479">
        <v>22</v>
      </c>
      <c r="I100" s="479">
        <v>21</v>
      </c>
      <c r="J100" s="479">
        <v>107</v>
      </c>
      <c r="K100" s="479">
        <v>134</v>
      </c>
      <c r="L100" s="479">
        <v>222</v>
      </c>
      <c r="M100" s="479">
        <v>272</v>
      </c>
      <c r="N100" s="479">
        <v>144</v>
      </c>
      <c r="O100" s="479">
        <v>89</v>
      </c>
      <c r="P100" s="479">
        <v>61</v>
      </c>
      <c r="Q100" s="479">
        <v>29</v>
      </c>
      <c r="R100" s="479">
        <v>43</v>
      </c>
      <c r="S100" s="479">
        <v>12</v>
      </c>
    </row>
    <row r="101" spans="1:19" s="389" customFormat="1" ht="11.25" customHeight="1" x14ac:dyDescent="0.2">
      <c r="A101" s="389" t="s">
        <v>157</v>
      </c>
      <c r="B101" s="479">
        <v>713</v>
      </c>
      <c r="C101" s="479" t="s">
        <v>141</v>
      </c>
      <c r="D101" s="479" t="s">
        <v>141</v>
      </c>
      <c r="E101" s="479" t="s">
        <v>141</v>
      </c>
      <c r="F101" s="479" t="s">
        <v>141</v>
      </c>
      <c r="G101" s="479" t="s">
        <v>141</v>
      </c>
      <c r="H101" s="479" t="s">
        <v>141</v>
      </c>
      <c r="I101" s="479" t="s">
        <v>141</v>
      </c>
      <c r="J101" s="479" t="s">
        <v>141</v>
      </c>
      <c r="K101" s="479">
        <v>26</v>
      </c>
      <c r="L101" s="479">
        <v>103</v>
      </c>
      <c r="M101" s="479">
        <v>170</v>
      </c>
      <c r="N101" s="479">
        <v>131</v>
      </c>
      <c r="O101" s="479">
        <v>127</v>
      </c>
      <c r="P101" s="479">
        <v>107</v>
      </c>
      <c r="Q101" s="479">
        <v>40</v>
      </c>
      <c r="R101" s="479">
        <v>9</v>
      </c>
      <c r="S101" s="479" t="s">
        <v>141</v>
      </c>
    </row>
    <row r="102" spans="1:19" s="389" customFormat="1" ht="11.25" customHeight="1" x14ac:dyDescent="0.2">
      <c r="A102" s="389" t="s">
        <v>158</v>
      </c>
      <c r="B102" s="479">
        <v>131</v>
      </c>
      <c r="C102" s="479">
        <v>1</v>
      </c>
      <c r="D102" s="479" t="s">
        <v>141</v>
      </c>
      <c r="E102" s="479">
        <v>1</v>
      </c>
      <c r="F102" s="479" t="s">
        <v>141</v>
      </c>
      <c r="G102" s="479">
        <v>2</v>
      </c>
      <c r="H102" s="479">
        <v>5</v>
      </c>
      <c r="I102" s="479">
        <v>2</v>
      </c>
      <c r="J102" s="479">
        <v>7</v>
      </c>
      <c r="K102" s="479">
        <v>10</v>
      </c>
      <c r="L102" s="479">
        <v>27</v>
      </c>
      <c r="M102" s="479">
        <v>19</v>
      </c>
      <c r="N102" s="479">
        <v>21</v>
      </c>
      <c r="O102" s="479">
        <v>17</v>
      </c>
      <c r="P102" s="479">
        <v>9</v>
      </c>
      <c r="Q102" s="479">
        <v>4</v>
      </c>
      <c r="R102" s="479">
        <v>6</v>
      </c>
      <c r="S102" s="479" t="s">
        <v>141</v>
      </c>
    </row>
    <row r="103" spans="1:19" s="389" customFormat="1" ht="11.25" customHeight="1" x14ac:dyDescent="0.2">
      <c r="A103" s="389" t="s">
        <v>159</v>
      </c>
      <c r="B103" s="479">
        <v>545</v>
      </c>
      <c r="C103" s="479" t="s">
        <v>141</v>
      </c>
      <c r="D103" s="479" t="s">
        <v>141</v>
      </c>
      <c r="E103" s="479" t="s">
        <v>141</v>
      </c>
      <c r="F103" s="479" t="s">
        <v>141</v>
      </c>
      <c r="G103" s="479" t="s">
        <v>141</v>
      </c>
      <c r="H103" s="479">
        <v>2</v>
      </c>
      <c r="I103" s="479">
        <v>1</v>
      </c>
      <c r="J103" s="479">
        <v>16</v>
      </c>
      <c r="K103" s="479">
        <v>11</v>
      </c>
      <c r="L103" s="479">
        <v>54</v>
      </c>
      <c r="M103" s="479">
        <v>120</v>
      </c>
      <c r="N103" s="479">
        <v>84</v>
      </c>
      <c r="O103" s="479">
        <v>122</v>
      </c>
      <c r="P103" s="479">
        <v>87</v>
      </c>
      <c r="Q103" s="479">
        <v>39</v>
      </c>
      <c r="R103" s="479">
        <v>8</v>
      </c>
      <c r="S103" s="479">
        <v>1</v>
      </c>
    </row>
    <row r="104" spans="1:19" s="389" customFormat="1" ht="11.25" customHeight="1" x14ac:dyDescent="0.2">
      <c r="A104" s="389" t="s">
        <v>160</v>
      </c>
      <c r="B104" s="479">
        <v>17</v>
      </c>
      <c r="C104" s="479" t="s">
        <v>141</v>
      </c>
      <c r="D104" s="479" t="s">
        <v>141</v>
      </c>
      <c r="E104" s="479" t="s">
        <v>141</v>
      </c>
      <c r="F104" s="479" t="s">
        <v>141</v>
      </c>
      <c r="G104" s="479" t="s">
        <v>141</v>
      </c>
      <c r="H104" s="479" t="s">
        <v>141</v>
      </c>
      <c r="I104" s="479" t="s">
        <v>141</v>
      </c>
      <c r="J104" s="479" t="s">
        <v>141</v>
      </c>
      <c r="K104" s="479">
        <v>2</v>
      </c>
      <c r="L104" s="479">
        <v>4</v>
      </c>
      <c r="M104" s="479">
        <v>3</v>
      </c>
      <c r="N104" s="479">
        <v>2</v>
      </c>
      <c r="O104" s="479">
        <v>2</v>
      </c>
      <c r="P104" s="479">
        <v>1</v>
      </c>
      <c r="Q104" s="479" t="s">
        <v>141</v>
      </c>
      <c r="R104" s="479">
        <v>1</v>
      </c>
      <c r="S104" s="479">
        <v>2</v>
      </c>
    </row>
    <row r="105" spans="1:19" s="389" customFormat="1" ht="11.25" customHeight="1" x14ac:dyDescent="0.2">
      <c r="A105" s="389" t="s">
        <v>161</v>
      </c>
      <c r="B105" s="479">
        <v>508</v>
      </c>
      <c r="C105" s="479" t="s">
        <v>141</v>
      </c>
      <c r="D105" s="479" t="s">
        <v>141</v>
      </c>
      <c r="E105" s="479">
        <v>3</v>
      </c>
      <c r="F105" s="479" t="s">
        <v>141</v>
      </c>
      <c r="G105" s="479">
        <v>1</v>
      </c>
      <c r="H105" s="479">
        <v>22</v>
      </c>
      <c r="I105" s="479">
        <v>164</v>
      </c>
      <c r="J105" s="479">
        <v>122</v>
      </c>
      <c r="K105" s="479">
        <v>16</v>
      </c>
      <c r="L105" s="479">
        <v>34</v>
      </c>
      <c r="M105" s="479">
        <v>43</v>
      </c>
      <c r="N105" s="479">
        <v>19</v>
      </c>
      <c r="O105" s="479">
        <v>24</v>
      </c>
      <c r="P105" s="479">
        <v>39</v>
      </c>
      <c r="Q105" s="479">
        <v>12</v>
      </c>
      <c r="R105" s="479">
        <v>8</v>
      </c>
      <c r="S105" s="479">
        <v>1</v>
      </c>
    </row>
    <row r="106" spans="1:19" s="389" customFormat="1" ht="11.25" customHeight="1" x14ac:dyDescent="0.2">
      <c r="A106" s="389" t="s">
        <v>162</v>
      </c>
      <c r="B106" s="479">
        <v>858</v>
      </c>
      <c r="C106" s="479" t="s">
        <v>141</v>
      </c>
      <c r="D106" s="479">
        <v>2</v>
      </c>
      <c r="E106" s="479">
        <v>6</v>
      </c>
      <c r="F106" s="479">
        <v>12</v>
      </c>
      <c r="G106" s="479">
        <v>41</v>
      </c>
      <c r="H106" s="479">
        <v>30</v>
      </c>
      <c r="I106" s="479">
        <v>17</v>
      </c>
      <c r="J106" s="479">
        <v>51</v>
      </c>
      <c r="K106" s="479">
        <v>16</v>
      </c>
      <c r="L106" s="479">
        <v>66</v>
      </c>
      <c r="M106" s="479">
        <v>155</v>
      </c>
      <c r="N106" s="479">
        <v>122</v>
      </c>
      <c r="O106" s="479">
        <v>135</v>
      </c>
      <c r="P106" s="479">
        <v>113</v>
      </c>
      <c r="Q106" s="479">
        <v>57</v>
      </c>
      <c r="R106" s="479">
        <v>32</v>
      </c>
      <c r="S106" s="479">
        <v>3</v>
      </c>
    </row>
    <row r="107" spans="1:19" s="389" customFormat="1" ht="11.25" customHeight="1" x14ac:dyDescent="0.2">
      <c r="A107" s="389" t="s">
        <v>163</v>
      </c>
      <c r="B107" s="479">
        <v>535</v>
      </c>
      <c r="C107" s="479" t="s">
        <v>141</v>
      </c>
      <c r="D107" s="479">
        <v>9</v>
      </c>
      <c r="E107" s="479">
        <v>12</v>
      </c>
      <c r="F107" s="479">
        <v>21</v>
      </c>
      <c r="G107" s="479">
        <v>21</v>
      </c>
      <c r="H107" s="479">
        <v>24</v>
      </c>
      <c r="I107" s="479">
        <v>10</v>
      </c>
      <c r="J107" s="479">
        <v>19</v>
      </c>
      <c r="K107" s="479">
        <v>25</v>
      </c>
      <c r="L107" s="479">
        <v>57</v>
      </c>
      <c r="M107" s="479">
        <v>94</v>
      </c>
      <c r="N107" s="479">
        <v>65</v>
      </c>
      <c r="O107" s="479">
        <v>65</v>
      </c>
      <c r="P107" s="479">
        <v>41</v>
      </c>
      <c r="Q107" s="479">
        <v>36</v>
      </c>
      <c r="R107" s="479">
        <v>33</v>
      </c>
      <c r="S107" s="479">
        <v>3</v>
      </c>
    </row>
    <row r="108" spans="1:19" s="389" customFormat="1" ht="11.25" customHeight="1" x14ac:dyDescent="0.2">
      <c r="A108" s="389" t="s">
        <v>164</v>
      </c>
      <c r="B108" s="479">
        <v>121</v>
      </c>
      <c r="C108" s="479" t="s">
        <v>141</v>
      </c>
      <c r="D108" s="479">
        <v>2</v>
      </c>
      <c r="E108" s="479">
        <v>2</v>
      </c>
      <c r="F108" s="479" t="s">
        <v>141</v>
      </c>
      <c r="G108" s="479">
        <v>1</v>
      </c>
      <c r="H108" s="479">
        <v>6</v>
      </c>
      <c r="I108" s="479">
        <v>20</v>
      </c>
      <c r="J108" s="479">
        <v>23</v>
      </c>
      <c r="K108" s="479">
        <v>11</v>
      </c>
      <c r="L108" s="479">
        <v>5</v>
      </c>
      <c r="M108" s="479">
        <v>9</v>
      </c>
      <c r="N108" s="479">
        <v>14</v>
      </c>
      <c r="O108" s="479">
        <v>12</v>
      </c>
      <c r="P108" s="479">
        <v>11</v>
      </c>
      <c r="Q108" s="479">
        <v>2</v>
      </c>
      <c r="R108" s="479">
        <v>3</v>
      </c>
      <c r="S108" s="479" t="s">
        <v>141</v>
      </c>
    </row>
    <row r="109" spans="1:19" s="389" customFormat="1" ht="11.25" customHeight="1" x14ac:dyDescent="0.2">
      <c r="B109" s="94"/>
      <c r="C109" s="94"/>
      <c r="D109" s="94"/>
      <c r="E109" s="94"/>
      <c r="F109" s="94"/>
      <c r="G109" s="94"/>
      <c r="H109" s="94"/>
      <c r="I109" s="94"/>
      <c r="J109" s="94"/>
      <c r="K109" s="94"/>
      <c r="L109" s="94"/>
      <c r="M109" s="94"/>
      <c r="N109" s="94"/>
      <c r="O109" s="94"/>
      <c r="P109" s="94"/>
      <c r="Q109" s="94"/>
      <c r="R109" s="94"/>
      <c r="S109" s="94"/>
    </row>
    <row r="110" spans="1:19" s="464" customFormat="1" ht="11.25" customHeight="1" x14ac:dyDescent="0.2">
      <c r="A110" s="464" t="s">
        <v>244</v>
      </c>
      <c r="B110" s="588">
        <v>7220</v>
      </c>
      <c r="C110" s="588">
        <v>14</v>
      </c>
      <c r="D110" s="588">
        <v>58</v>
      </c>
      <c r="E110" s="588">
        <v>60</v>
      </c>
      <c r="F110" s="588">
        <v>108</v>
      </c>
      <c r="G110" s="588">
        <v>135</v>
      </c>
      <c r="H110" s="588">
        <v>117</v>
      </c>
      <c r="I110" s="588">
        <v>186</v>
      </c>
      <c r="J110" s="588">
        <v>262</v>
      </c>
      <c r="K110" s="588">
        <v>437</v>
      </c>
      <c r="L110" s="588">
        <v>988</v>
      </c>
      <c r="M110" s="588">
        <v>1307</v>
      </c>
      <c r="N110" s="588">
        <v>1058</v>
      </c>
      <c r="O110" s="588">
        <v>1030</v>
      </c>
      <c r="P110" s="588">
        <v>674</v>
      </c>
      <c r="Q110" s="588">
        <v>457</v>
      </c>
      <c r="R110" s="588">
        <v>309</v>
      </c>
      <c r="S110" s="588">
        <v>20</v>
      </c>
    </row>
    <row r="111" spans="1:19" s="389" customFormat="1" ht="11.25" customHeight="1" x14ac:dyDescent="0.2">
      <c r="A111" s="389" t="s">
        <v>155</v>
      </c>
      <c r="B111" s="479">
        <v>3376</v>
      </c>
      <c r="C111" s="479" t="s">
        <v>141</v>
      </c>
      <c r="D111" s="479" t="s">
        <v>141</v>
      </c>
      <c r="E111" s="479" t="s">
        <v>141</v>
      </c>
      <c r="F111" s="479" t="s">
        <v>141</v>
      </c>
      <c r="G111" s="479" t="s">
        <v>141</v>
      </c>
      <c r="H111" s="479">
        <v>1</v>
      </c>
      <c r="I111" s="479">
        <v>1</v>
      </c>
      <c r="J111" s="479">
        <v>3</v>
      </c>
      <c r="K111" s="479">
        <v>214</v>
      </c>
      <c r="L111" s="479">
        <v>538</v>
      </c>
      <c r="M111" s="479">
        <v>751</v>
      </c>
      <c r="N111" s="479">
        <v>642</v>
      </c>
      <c r="O111" s="479">
        <v>578</v>
      </c>
      <c r="P111" s="479">
        <v>332</v>
      </c>
      <c r="Q111" s="479">
        <v>205</v>
      </c>
      <c r="R111" s="479">
        <v>110</v>
      </c>
      <c r="S111" s="479">
        <v>1</v>
      </c>
    </row>
    <row r="112" spans="1:19" s="389" customFormat="1" ht="11.25" customHeight="1" x14ac:dyDescent="0.2">
      <c r="A112" s="389" t="s">
        <v>156</v>
      </c>
      <c r="B112" s="479">
        <v>1894</v>
      </c>
      <c r="C112" s="479">
        <v>13</v>
      </c>
      <c r="D112" s="479">
        <v>48</v>
      </c>
      <c r="E112" s="479">
        <v>49</v>
      </c>
      <c r="F112" s="479">
        <v>82</v>
      </c>
      <c r="G112" s="479">
        <v>79</v>
      </c>
      <c r="H112" s="479">
        <v>41</v>
      </c>
      <c r="I112" s="479">
        <v>44</v>
      </c>
      <c r="J112" s="479">
        <v>129</v>
      </c>
      <c r="K112" s="479">
        <v>144</v>
      </c>
      <c r="L112" s="479">
        <v>231</v>
      </c>
      <c r="M112" s="479">
        <v>274</v>
      </c>
      <c r="N112" s="479">
        <v>202</v>
      </c>
      <c r="O112" s="479">
        <v>167</v>
      </c>
      <c r="P112" s="479">
        <v>150</v>
      </c>
      <c r="Q112" s="479">
        <v>141</v>
      </c>
      <c r="R112" s="479">
        <v>86</v>
      </c>
      <c r="S112" s="479">
        <v>14</v>
      </c>
    </row>
    <row r="113" spans="1:19" s="389" customFormat="1" ht="11.25" customHeight="1" x14ac:dyDescent="0.2">
      <c r="A113" s="389" t="s">
        <v>157</v>
      </c>
      <c r="B113" s="479">
        <v>81</v>
      </c>
      <c r="C113" s="479" t="s">
        <v>141</v>
      </c>
      <c r="D113" s="479" t="s">
        <v>141</v>
      </c>
      <c r="E113" s="479" t="s">
        <v>141</v>
      </c>
      <c r="F113" s="479" t="s">
        <v>141</v>
      </c>
      <c r="G113" s="479" t="s">
        <v>141</v>
      </c>
      <c r="H113" s="479" t="s">
        <v>141</v>
      </c>
      <c r="I113" s="479" t="s">
        <v>141</v>
      </c>
      <c r="J113" s="479" t="s">
        <v>141</v>
      </c>
      <c r="K113" s="479">
        <v>13</v>
      </c>
      <c r="L113" s="479">
        <v>18</v>
      </c>
      <c r="M113" s="479">
        <v>15</v>
      </c>
      <c r="N113" s="479">
        <v>11</v>
      </c>
      <c r="O113" s="479">
        <v>18</v>
      </c>
      <c r="P113" s="479">
        <v>4</v>
      </c>
      <c r="Q113" s="479">
        <v>2</v>
      </c>
      <c r="R113" s="479" t="s">
        <v>141</v>
      </c>
      <c r="S113" s="479" t="s">
        <v>141</v>
      </c>
    </row>
    <row r="114" spans="1:19" s="389" customFormat="1" ht="11.25" customHeight="1" x14ac:dyDescent="0.2">
      <c r="A114" s="389" t="s">
        <v>158</v>
      </c>
      <c r="B114" s="479">
        <v>127</v>
      </c>
      <c r="C114" s="479" t="s">
        <v>141</v>
      </c>
      <c r="D114" s="479">
        <v>1</v>
      </c>
      <c r="E114" s="479">
        <v>1</v>
      </c>
      <c r="F114" s="479">
        <v>3</v>
      </c>
      <c r="G114" s="479">
        <v>3</v>
      </c>
      <c r="H114" s="479">
        <v>2</v>
      </c>
      <c r="I114" s="479">
        <v>6</v>
      </c>
      <c r="J114" s="479">
        <v>12</v>
      </c>
      <c r="K114" s="479">
        <v>10</v>
      </c>
      <c r="L114" s="479">
        <v>21</v>
      </c>
      <c r="M114" s="479">
        <v>22</v>
      </c>
      <c r="N114" s="479">
        <v>9</v>
      </c>
      <c r="O114" s="479">
        <v>15</v>
      </c>
      <c r="P114" s="479">
        <v>9</v>
      </c>
      <c r="Q114" s="479">
        <v>8</v>
      </c>
      <c r="R114" s="479">
        <v>5</v>
      </c>
      <c r="S114" s="479" t="s">
        <v>141</v>
      </c>
    </row>
    <row r="115" spans="1:19" s="389" customFormat="1" ht="11.25" customHeight="1" x14ac:dyDescent="0.2">
      <c r="A115" s="389" t="s">
        <v>159</v>
      </c>
      <c r="B115" s="479">
        <v>59</v>
      </c>
      <c r="C115" s="479" t="s">
        <v>141</v>
      </c>
      <c r="D115" s="479" t="s">
        <v>141</v>
      </c>
      <c r="E115" s="479" t="s">
        <v>141</v>
      </c>
      <c r="F115" s="479" t="s">
        <v>141</v>
      </c>
      <c r="G115" s="479" t="s">
        <v>141</v>
      </c>
      <c r="H115" s="479" t="s">
        <v>141</v>
      </c>
      <c r="I115" s="479">
        <v>1</v>
      </c>
      <c r="J115" s="479">
        <v>1</v>
      </c>
      <c r="K115" s="479" t="s">
        <v>141</v>
      </c>
      <c r="L115" s="479">
        <v>3</v>
      </c>
      <c r="M115" s="479">
        <v>6</v>
      </c>
      <c r="N115" s="479">
        <v>11</v>
      </c>
      <c r="O115" s="479">
        <v>28</v>
      </c>
      <c r="P115" s="479">
        <v>8</v>
      </c>
      <c r="Q115" s="479">
        <v>1</v>
      </c>
      <c r="R115" s="479" t="s">
        <v>141</v>
      </c>
      <c r="S115" s="479" t="s">
        <v>141</v>
      </c>
    </row>
    <row r="116" spans="1:19" s="389" customFormat="1" ht="11.25" customHeight="1" x14ac:dyDescent="0.2">
      <c r="A116" s="389" t="s">
        <v>160</v>
      </c>
      <c r="B116" s="479">
        <v>39</v>
      </c>
      <c r="C116" s="479" t="s">
        <v>141</v>
      </c>
      <c r="D116" s="479" t="s">
        <v>141</v>
      </c>
      <c r="E116" s="479" t="s">
        <v>141</v>
      </c>
      <c r="F116" s="479" t="s">
        <v>141</v>
      </c>
      <c r="G116" s="479">
        <v>1</v>
      </c>
      <c r="H116" s="479" t="s">
        <v>141</v>
      </c>
      <c r="I116" s="479" t="s">
        <v>141</v>
      </c>
      <c r="J116" s="479">
        <v>1</v>
      </c>
      <c r="K116" s="479">
        <v>1</v>
      </c>
      <c r="L116" s="479">
        <v>1</v>
      </c>
      <c r="M116" s="479">
        <v>10</v>
      </c>
      <c r="N116" s="479">
        <v>6</v>
      </c>
      <c r="O116" s="479">
        <v>10</v>
      </c>
      <c r="P116" s="479">
        <v>8</v>
      </c>
      <c r="Q116" s="479">
        <v>1</v>
      </c>
      <c r="R116" s="479" t="s">
        <v>141</v>
      </c>
      <c r="S116" s="479" t="s">
        <v>141</v>
      </c>
    </row>
    <row r="117" spans="1:19" s="389" customFormat="1" ht="11.25" customHeight="1" x14ac:dyDescent="0.2">
      <c r="A117" s="389" t="s">
        <v>161</v>
      </c>
      <c r="B117" s="479">
        <v>240</v>
      </c>
      <c r="C117" s="479" t="s">
        <v>141</v>
      </c>
      <c r="D117" s="479" t="s">
        <v>141</v>
      </c>
      <c r="E117" s="479" t="s">
        <v>141</v>
      </c>
      <c r="F117" s="479" t="s">
        <v>141</v>
      </c>
      <c r="G117" s="479">
        <v>1</v>
      </c>
      <c r="H117" s="479">
        <v>14</v>
      </c>
      <c r="I117" s="479">
        <v>95</v>
      </c>
      <c r="J117" s="479">
        <v>48</v>
      </c>
      <c r="K117" s="479">
        <v>14</v>
      </c>
      <c r="L117" s="479">
        <v>17</v>
      </c>
      <c r="M117" s="479">
        <v>18</v>
      </c>
      <c r="N117" s="479">
        <v>9</v>
      </c>
      <c r="O117" s="479">
        <v>17</v>
      </c>
      <c r="P117" s="479">
        <v>4</v>
      </c>
      <c r="Q117" s="479">
        <v>2</v>
      </c>
      <c r="R117" s="479" t="s">
        <v>141</v>
      </c>
      <c r="S117" s="479">
        <v>1</v>
      </c>
    </row>
    <row r="118" spans="1:19" s="389" customFormat="1" ht="11.25" customHeight="1" x14ac:dyDescent="0.2">
      <c r="A118" s="389" t="s">
        <v>162</v>
      </c>
      <c r="B118" s="479">
        <v>739</v>
      </c>
      <c r="C118" s="479" t="s">
        <v>141</v>
      </c>
      <c r="D118" s="479" t="s">
        <v>141</v>
      </c>
      <c r="E118" s="479">
        <v>4</v>
      </c>
      <c r="F118" s="479">
        <v>9</v>
      </c>
      <c r="G118" s="479">
        <v>26</v>
      </c>
      <c r="H118" s="479">
        <v>33</v>
      </c>
      <c r="I118" s="479">
        <v>15</v>
      </c>
      <c r="J118" s="479">
        <v>34</v>
      </c>
      <c r="K118" s="479">
        <v>17</v>
      </c>
      <c r="L118" s="479">
        <v>93</v>
      </c>
      <c r="M118" s="479">
        <v>126</v>
      </c>
      <c r="N118" s="479">
        <v>100</v>
      </c>
      <c r="O118" s="479">
        <v>120</v>
      </c>
      <c r="P118" s="479">
        <v>96</v>
      </c>
      <c r="Q118" s="479">
        <v>42</v>
      </c>
      <c r="R118" s="479">
        <v>20</v>
      </c>
      <c r="S118" s="479">
        <v>4</v>
      </c>
    </row>
    <row r="119" spans="1:19" s="389" customFormat="1" ht="11.25" customHeight="1" x14ac:dyDescent="0.2">
      <c r="A119" s="389" t="s">
        <v>163</v>
      </c>
      <c r="B119" s="479">
        <v>614</v>
      </c>
      <c r="C119" s="479">
        <v>1</v>
      </c>
      <c r="D119" s="479">
        <v>9</v>
      </c>
      <c r="E119" s="479">
        <v>6</v>
      </c>
      <c r="F119" s="479">
        <v>13</v>
      </c>
      <c r="G119" s="479">
        <v>23</v>
      </c>
      <c r="H119" s="479">
        <v>23</v>
      </c>
      <c r="I119" s="479">
        <v>9</v>
      </c>
      <c r="J119" s="479">
        <v>19</v>
      </c>
      <c r="K119" s="479">
        <v>24</v>
      </c>
      <c r="L119" s="479">
        <v>64</v>
      </c>
      <c r="M119" s="479">
        <v>81</v>
      </c>
      <c r="N119" s="479">
        <v>65</v>
      </c>
      <c r="O119" s="479">
        <v>74</v>
      </c>
      <c r="P119" s="479">
        <v>62</v>
      </c>
      <c r="Q119" s="479">
        <v>55</v>
      </c>
      <c r="R119" s="479">
        <v>86</v>
      </c>
      <c r="S119" s="479" t="s">
        <v>141</v>
      </c>
    </row>
    <row r="120" spans="1:19" s="389" customFormat="1" ht="11.25" customHeight="1" x14ac:dyDescent="0.2">
      <c r="A120" s="388" t="s">
        <v>164</v>
      </c>
      <c r="B120" s="478">
        <v>51</v>
      </c>
      <c r="C120" s="478" t="s">
        <v>141</v>
      </c>
      <c r="D120" s="478" t="s">
        <v>141</v>
      </c>
      <c r="E120" s="478" t="s">
        <v>141</v>
      </c>
      <c r="F120" s="478">
        <v>1</v>
      </c>
      <c r="G120" s="478">
        <v>2</v>
      </c>
      <c r="H120" s="478">
        <v>3</v>
      </c>
      <c r="I120" s="478">
        <v>15</v>
      </c>
      <c r="J120" s="478">
        <v>15</v>
      </c>
      <c r="K120" s="478" t="s">
        <v>141</v>
      </c>
      <c r="L120" s="478">
        <v>2</v>
      </c>
      <c r="M120" s="478">
        <v>4</v>
      </c>
      <c r="N120" s="478">
        <v>3</v>
      </c>
      <c r="O120" s="478">
        <v>3</v>
      </c>
      <c r="P120" s="478">
        <v>1</v>
      </c>
      <c r="Q120" s="478" t="s">
        <v>141</v>
      </c>
      <c r="R120" s="478">
        <v>2</v>
      </c>
      <c r="S120" s="478" t="s">
        <v>141</v>
      </c>
    </row>
    <row r="121" spans="1:19" s="389" customFormat="1" ht="11.25" customHeight="1" x14ac:dyDescent="0.2">
      <c r="A121" s="236"/>
      <c r="B121" s="479"/>
      <c r="C121" s="479"/>
      <c r="D121" s="479"/>
      <c r="E121" s="479"/>
      <c r="F121" s="479"/>
      <c r="G121" s="479"/>
      <c r="H121" s="479"/>
      <c r="I121" s="479"/>
      <c r="J121" s="479"/>
      <c r="K121" s="479"/>
      <c r="L121" s="479"/>
      <c r="M121" s="479"/>
      <c r="N121" s="479"/>
      <c r="O121" s="479"/>
      <c r="P121" s="479"/>
      <c r="Q121" s="479"/>
      <c r="R121" s="479"/>
      <c r="S121" s="479"/>
    </row>
    <row r="122" spans="1:19" s="389" customFormat="1" ht="11.25" customHeight="1" x14ac:dyDescent="0.2">
      <c r="A122" s="464" t="s">
        <v>437</v>
      </c>
      <c r="B122" s="94"/>
      <c r="C122" s="94"/>
      <c r="D122" s="94"/>
      <c r="E122" s="94"/>
      <c r="F122" s="94"/>
      <c r="G122" s="94"/>
      <c r="H122" s="94"/>
      <c r="I122" s="94"/>
      <c r="J122" s="94"/>
      <c r="K122" s="94"/>
      <c r="L122" s="94"/>
      <c r="M122" s="94"/>
      <c r="N122" s="94"/>
      <c r="O122" s="94"/>
      <c r="P122" s="94"/>
      <c r="Q122" s="94"/>
      <c r="R122" s="94"/>
      <c r="S122" s="94"/>
    </row>
    <row r="123" spans="1:19" s="464" customFormat="1" ht="10.9" customHeight="1" x14ac:dyDescent="0.2">
      <c r="A123" s="464" t="s">
        <v>242</v>
      </c>
      <c r="B123" s="581">
        <v>19902</v>
      </c>
      <c r="C123" s="581">
        <v>36</v>
      </c>
      <c r="D123" s="581">
        <v>131</v>
      </c>
      <c r="E123" s="581">
        <v>178</v>
      </c>
      <c r="F123" s="581">
        <v>217</v>
      </c>
      <c r="G123" s="581">
        <v>285</v>
      </c>
      <c r="H123" s="581">
        <v>270</v>
      </c>
      <c r="I123" s="581">
        <v>480</v>
      </c>
      <c r="J123" s="581">
        <v>726</v>
      </c>
      <c r="K123" s="581">
        <v>1130</v>
      </c>
      <c r="L123" s="581">
        <v>2742</v>
      </c>
      <c r="M123" s="581">
        <v>3762</v>
      </c>
      <c r="N123" s="581">
        <v>2940</v>
      </c>
      <c r="O123" s="581">
        <v>2700</v>
      </c>
      <c r="P123" s="581">
        <v>1982</v>
      </c>
      <c r="Q123" s="581">
        <v>1244</v>
      </c>
      <c r="R123" s="581">
        <v>911</v>
      </c>
      <c r="S123" s="581">
        <v>168</v>
      </c>
    </row>
    <row r="124" spans="1:19" s="160" customFormat="1" ht="10.9" customHeight="1" x14ac:dyDescent="0.2">
      <c r="A124" s="389" t="s">
        <v>155</v>
      </c>
      <c r="B124" s="447">
        <v>9526</v>
      </c>
      <c r="C124" s="447" t="s">
        <v>141</v>
      </c>
      <c r="D124" s="447" t="s">
        <v>141</v>
      </c>
      <c r="E124" s="447" t="s">
        <v>141</v>
      </c>
      <c r="F124" s="447" t="s">
        <v>141</v>
      </c>
      <c r="G124" s="447">
        <v>1</v>
      </c>
      <c r="H124" s="447">
        <v>6</v>
      </c>
      <c r="I124" s="447">
        <v>5</v>
      </c>
      <c r="J124" s="447">
        <v>18</v>
      </c>
      <c r="K124" s="447">
        <v>595</v>
      </c>
      <c r="L124" s="447">
        <v>1519</v>
      </c>
      <c r="M124" s="447">
        <v>2074</v>
      </c>
      <c r="N124" s="447">
        <v>1712</v>
      </c>
      <c r="O124" s="447">
        <v>1447</v>
      </c>
      <c r="P124" s="447">
        <v>991</v>
      </c>
      <c r="Q124" s="447">
        <v>655</v>
      </c>
      <c r="R124" s="447">
        <v>469</v>
      </c>
      <c r="S124" s="447">
        <v>34</v>
      </c>
    </row>
    <row r="125" spans="1:19" ht="10.9" customHeight="1" x14ac:dyDescent="0.2">
      <c r="A125" s="389" t="s">
        <v>156</v>
      </c>
      <c r="B125" s="447">
        <v>3807</v>
      </c>
      <c r="C125" s="447">
        <v>32</v>
      </c>
      <c r="D125" s="447">
        <v>103</v>
      </c>
      <c r="E125" s="447">
        <v>133</v>
      </c>
      <c r="F125" s="447">
        <v>147</v>
      </c>
      <c r="G125" s="447">
        <v>142</v>
      </c>
      <c r="H125" s="447">
        <v>74</v>
      </c>
      <c r="I125" s="447">
        <v>75</v>
      </c>
      <c r="J125" s="447">
        <v>264</v>
      </c>
      <c r="K125" s="447">
        <v>307</v>
      </c>
      <c r="L125" s="447">
        <v>538</v>
      </c>
      <c r="M125" s="447">
        <v>629</v>
      </c>
      <c r="N125" s="447">
        <v>393</v>
      </c>
      <c r="O125" s="447">
        <v>290</v>
      </c>
      <c r="P125" s="447">
        <v>242</v>
      </c>
      <c r="Q125" s="447">
        <v>195</v>
      </c>
      <c r="R125" s="447">
        <v>158</v>
      </c>
      <c r="S125" s="447">
        <v>85</v>
      </c>
    </row>
    <row r="126" spans="1:19" ht="10.9" customHeight="1" x14ac:dyDescent="0.2">
      <c r="A126" s="389" t="s">
        <v>157</v>
      </c>
      <c r="B126" s="447">
        <v>910</v>
      </c>
      <c r="C126" s="447" t="s">
        <v>141</v>
      </c>
      <c r="D126" s="447" t="s">
        <v>141</v>
      </c>
      <c r="E126" s="447" t="s">
        <v>141</v>
      </c>
      <c r="F126" s="447" t="s">
        <v>141</v>
      </c>
      <c r="G126" s="447" t="s">
        <v>141</v>
      </c>
      <c r="H126" s="447" t="s">
        <v>141</v>
      </c>
      <c r="I126" s="447" t="s">
        <v>141</v>
      </c>
      <c r="J126" s="447" t="s">
        <v>141</v>
      </c>
      <c r="K126" s="447">
        <v>41</v>
      </c>
      <c r="L126" s="447">
        <v>138</v>
      </c>
      <c r="M126" s="447">
        <v>205</v>
      </c>
      <c r="N126" s="447">
        <v>165</v>
      </c>
      <c r="O126" s="447">
        <v>167</v>
      </c>
      <c r="P126" s="447">
        <v>131</v>
      </c>
      <c r="Q126" s="447">
        <v>50</v>
      </c>
      <c r="R126" s="447">
        <v>11</v>
      </c>
      <c r="S126" s="447">
        <v>2</v>
      </c>
    </row>
    <row r="127" spans="1:19" ht="10.9" customHeight="1" x14ac:dyDescent="0.2">
      <c r="A127" s="389" t="s">
        <v>158</v>
      </c>
      <c r="B127" s="447">
        <v>300</v>
      </c>
      <c r="C127" s="447">
        <v>1</v>
      </c>
      <c r="D127" s="447">
        <v>1</v>
      </c>
      <c r="E127" s="447">
        <v>2</v>
      </c>
      <c r="F127" s="447">
        <v>3</v>
      </c>
      <c r="G127" s="447">
        <v>5</v>
      </c>
      <c r="H127" s="447">
        <v>8</v>
      </c>
      <c r="I127" s="447">
        <v>8</v>
      </c>
      <c r="J127" s="447">
        <v>26</v>
      </c>
      <c r="K127" s="447">
        <v>23</v>
      </c>
      <c r="L127" s="447">
        <v>53</v>
      </c>
      <c r="M127" s="447">
        <v>45</v>
      </c>
      <c r="N127" s="447">
        <v>35</v>
      </c>
      <c r="O127" s="447">
        <v>35</v>
      </c>
      <c r="P127" s="447">
        <v>24</v>
      </c>
      <c r="Q127" s="447">
        <v>15</v>
      </c>
      <c r="R127" s="447">
        <v>13</v>
      </c>
      <c r="S127" s="447">
        <v>3</v>
      </c>
    </row>
    <row r="128" spans="1:19" ht="10.9" customHeight="1" x14ac:dyDescent="0.2">
      <c r="A128" s="389" t="s">
        <v>159</v>
      </c>
      <c r="B128" s="447">
        <v>880</v>
      </c>
      <c r="C128" s="447" t="s">
        <v>141</v>
      </c>
      <c r="D128" s="447" t="s">
        <v>141</v>
      </c>
      <c r="E128" s="447" t="s">
        <v>141</v>
      </c>
      <c r="F128" s="447" t="s">
        <v>141</v>
      </c>
      <c r="G128" s="447">
        <v>1</v>
      </c>
      <c r="H128" s="447">
        <v>3</v>
      </c>
      <c r="I128" s="447">
        <v>3</v>
      </c>
      <c r="J128" s="447">
        <v>27</v>
      </c>
      <c r="K128" s="447">
        <v>14</v>
      </c>
      <c r="L128" s="447">
        <v>88</v>
      </c>
      <c r="M128" s="447">
        <v>183</v>
      </c>
      <c r="N128" s="447">
        <v>149</v>
      </c>
      <c r="O128" s="447">
        <v>199</v>
      </c>
      <c r="P128" s="447">
        <v>140</v>
      </c>
      <c r="Q128" s="447">
        <v>57</v>
      </c>
      <c r="R128" s="447">
        <v>12</v>
      </c>
      <c r="S128" s="447">
        <v>4</v>
      </c>
    </row>
    <row r="129" spans="1:19" ht="10.9" customHeight="1" x14ac:dyDescent="0.2">
      <c r="A129" s="389" t="s">
        <v>160</v>
      </c>
      <c r="B129" s="447">
        <v>75</v>
      </c>
      <c r="C129" s="447" t="s">
        <v>141</v>
      </c>
      <c r="D129" s="447" t="s">
        <v>141</v>
      </c>
      <c r="E129" s="447">
        <v>1</v>
      </c>
      <c r="F129" s="447" t="s">
        <v>141</v>
      </c>
      <c r="G129" s="447">
        <v>2</v>
      </c>
      <c r="H129" s="447" t="s">
        <v>141</v>
      </c>
      <c r="I129" s="447" t="s">
        <v>141</v>
      </c>
      <c r="J129" s="447">
        <v>1</v>
      </c>
      <c r="K129" s="447">
        <v>4</v>
      </c>
      <c r="L129" s="447">
        <v>8</v>
      </c>
      <c r="M129" s="447">
        <v>18</v>
      </c>
      <c r="N129" s="447">
        <v>12</v>
      </c>
      <c r="O129" s="447">
        <v>14</v>
      </c>
      <c r="P129" s="447">
        <v>10</v>
      </c>
      <c r="Q129" s="447">
        <v>1</v>
      </c>
      <c r="R129" s="447">
        <v>1</v>
      </c>
      <c r="S129" s="447">
        <v>3</v>
      </c>
    </row>
    <row r="130" spans="1:19" ht="10.9" customHeight="1" x14ac:dyDescent="0.2">
      <c r="A130" s="389" t="s">
        <v>161</v>
      </c>
      <c r="B130" s="447">
        <v>871</v>
      </c>
      <c r="C130" s="447" t="s">
        <v>141</v>
      </c>
      <c r="D130" s="447" t="s">
        <v>141</v>
      </c>
      <c r="E130" s="447">
        <v>3</v>
      </c>
      <c r="F130" s="447" t="s">
        <v>141</v>
      </c>
      <c r="G130" s="447">
        <v>3</v>
      </c>
      <c r="H130" s="447">
        <v>45</v>
      </c>
      <c r="I130" s="447">
        <v>288</v>
      </c>
      <c r="J130" s="447">
        <v>204</v>
      </c>
      <c r="K130" s="447">
        <v>34</v>
      </c>
      <c r="L130" s="447">
        <v>55</v>
      </c>
      <c r="M130" s="447">
        <v>65</v>
      </c>
      <c r="N130" s="447">
        <v>38</v>
      </c>
      <c r="O130" s="447">
        <v>54</v>
      </c>
      <c r="P130" s="447">
        <v>46</v>
      </c>
      <c r="Q130" s="447">
        <v>17</v>
      </c>
      <c r="R130" s="447">
        <v>9</v>
      </c>
      <c r="S130" s="447">
        <v>10</v>
      </c>
    </row>
    <row r="131" spans="1:19" ht="10.9" customHeight="1" x14ac:dyDescent="0.2">
      <c r="A131" s="389" t="s">
        <v>162</v>
      </c>
      <c r="B131" s="447">
        <v>1862</v>
      </c>
      <c r="C131" s="447" t="s">
        <v>141</v>
      </c>
      <c r="D131" s="447">
        <v>2</v>
      </c>
      <c r="E131" s="447">
        <v>11</v>
      </c>
      <c r="F131" s="447">
        <v>26</v>
      </c>
      <c r="G131" s="447">
        <v>70</v>
      </c>
      <c r="H131" s="447">
        <v>71</v>
      </c>
      <c r="I131" s="447">
        <v>38</v>
      </c>
      <c r="J131" s="447">
        <v>96</v>
      </c>
      <c r="K131" s="447">
        <v>42</v>
      </c>
      <c r="L131" s="447">
        <v>185</v>
      </c>
      <c r="M131" s="447">
        <v>307</v>
      </c>
      <c r="N131" s="447">
        <v>254</v>
      </c>
      <c r="O131" s="447">
        <v>304</v>
      </c>
      <c r="P131" s="447">
        <v>245</v>
      </c>
      <c r="Q131" s="447">
        <v>124</v>
      </c>
      <c r="R131" s="447">
        <v>70</v>
      </c>
      <c r="S131" s="447">
        <v>17</v>
      </c>
    </row>
    <row r="132" spans="1:19" ht="10.9" customHeight="1" x14ac:dyDescent="0.2">
      <c r="A132" s="389" t="s">
        <v>163</v>
      </c>
      <c r="B132" s="447">
        <v>1452</v>
      </c>
      <c r="C132" s="447">
        <v>3</v>
      </c>
      <c r="D132" s="447">
        <v>23</v>
      </c>
      <c r="E132" s="447">
        <v>25</v>
      </c>
      <c r="F132" s="447">
        <v>40</v>
      </c>
      <c r="G132" s="447">
        <v>55</v>
      </c>
      <c r="H132" s="447">
        <v>50</v>
      </c>
      <c r="I132" s="447">
        <v>23</v>
      </c>
      <c r="J132" s="447">
        <v>44</v>
      </c>
      <c r="K132" s="447">
        <v>58</v>
      </c>
      <c r="L132" s="447">
        <v>146</v>
      </c>
      <c r="M132" s="447">
        <v>215</v>
      </c>
      <c r="N132" s="447">
        <v>162</v>
      </c>
      <c r="O132" s="447">
        <v>172</v>
      </c>
      <c r="P132" s="447">
        <v>140</v>
      </c>
      <c r="Q132" s="447">
        <v>124</v>
      </c>
      <c r="R132" s="447">
        <v>162</v>
      </c>
      <c r="S132" s="447">
        <v>10</v>
      </c>
    </row>
    <row r="133" spans="1:19" ht="10.9" customHeight="1" x14ac:dyDescent="0.2">
      <c r="A133" s="389" t="s">
        <v>164</v>
      </c>
      <c r="B133" s="447">
        <v>219</v>
      </c>
      <c r="C133" s="447" t="s">
        <v>141</v>
      </c>
      <c r="D133" s="447">
        <v>2</v>
      </c>
      <c r="E133" s="447">
        <v>3</v>
      </c>
      <c r="F133" s="447">
        <v>1</v>
      </c>
      <c r="G133" s="447">
        <v>6</v>
      </c>
      <c r="H133" s="447">
        <v>13</v>
      </c>
      <c r="I133" s="447">
        <v>40</v>
      </c>
      <c r="J133" s="447">
        <v>46</v>
      </c>
      <c r="K133" s="447">
        <v>12</v>
      </c>
      <c r="L133" s="447">
        <v>12</v>
      </c>
      <c r="M133" s="447">
        <v>21</v>
      </c>
      <c r="N133" s="447">
        <v>20</v>
      </c>
      <c r="O133" s="447">
        <v>18</v>
      </c>
      <c r="P133" s="447">
        <v>13</v>
      </c>
      <c r="Q133" s="447">
        <v>6</v>
      </c>
      <c r="R133" s="447">
        <v>6</v>
      </c>
      <c r="S133" s="447" t="s">
        <v>141</v>
      </c>
    </row>
    <row r="134" spans="1:19" s="162" customFormat="1" ht="10.9" customHeight="1" x14ac:dyDescent="0.2">
      <c r="A134" s="389"/>
      <c r="B134" s="447"/>
      <c r="C134" s="447"/>
      <c r="D134" s="447"/>
      <c r="E134" s="447"/>
      <c r="F134" s="447"/>
      <c r="G134" s="447"/>
      <c r="H134" s="447"/>
      <c r="I134" s="447"/>
      <c r="J134" s="447"/>
      <c r="K134" s="447"/>
      <c r="L134" s="447"/>
      <c r="M134" s="447"/>
      <c r="N134" s="447"/>
      <c r="O134" s="447"/>
      <c r="P134" s="447"/>
      <c r="Q134" s="447"/>
      <c r="R134" s="447"/>
      <c r="S134" s="447"/>
    </row>
    <row r="135" spans="1:19" s="331" customFormat="1" ht="10.9" customHeight="1" x14ac:dyDescent="0.2">
      <c r="A135" s="464" t="s">
        <v>243</v>
      </c>
      <c r="B135" s="581">
        <v>11608</v>
      </c>
      <c r="C135" s="581">
        <v>20</v>
      </c>
      <c r="D135" s="581">
        <v>70</v>
      </c>
      <c r="E135" s="581">
        <v>113</v>
      </c>
      <c r="F135" s="581">
        <v>106</v>
      </c>
      <c r="G135" s="581">
        <v>139</v>
      </c>
      <c r="H135" s="581">
        <v>138</v>
      </c>
      <c r="I135" s="581">
        <v>277</v>
      </c>
      <c r="J135" s="581">
        <v>425</v>
      </c>
      <c r="K135" s="581">
        <v>646</v>
      </c>
      <c r="L135" s="581">
        <v>1633</v>
      </c>
      <c r="M135" s="581">
        <v>2298</v>
      </c>
      <c r="N135" s="581">
        <v>1743</v>
      </c>
      <c r="O135" s="581">
        <v>1540</v>
      </c>
      <c r="P135" s="581">
        <v>1197</v>
      </c>
      <c r="Q135" s="581">
        <v>711</v>
      </c>
      <c r="R135" s="581">
        <v>519</v>
      </c>
      <c r="S135" s="581">
        <v>33</v>
      </c>
    </row>
    <row r="136" spans="1:19" ht="10.9" customHeight="1" x14ac:dyDescent="0.2">
      <c r="A136" s="389" t="s">
        <v>155</v>
      </c>
      <c r="B136" s="447">
        <v>5730</v>
      </c>
      <c r="C136" s="447" t="s">
        <v>141</v>
      </c>
      <c r="D136" s="447" t="s">
        <v>141</v>
      </c>
      <c r="E136" s="447" t="s">
        <v>141</v>
      </c>
      <c r="F136" s="447" t="s">
        <v>141</v>
      </c>
      <c r="G136" s="447">
        <v>1</v>
      </c>
      <c r="H136" s="447">
        <v>5</v>
      </c>
      <c r="I136" s="447">
        <v>4</v>
      </c>
      <c r="J136" s="447">
        <v>14</v>
      </c>
      <c r="K136" s="447">
        <v>362</v>
      </c>
      <c r="L136" s="447">
        <v>928</v>
      </c>
      <c r="M136" s="447">
        <v>1246</v>
      </c>
      <c r="N136" s="447">
        <v>990</v>
      </c>
      <c r="O136" s="447">
        <v>805</v>
      </c>
      <c r="P136" s="447">
        <v>618</v>
      </c>
      <c r="Q136" s="447">
        <v>419</v>
      </c>
      <c r="R136" s="447">
        <v>334</v>
      </c>
      <c r="S136" s="447">
        <v>4</v>
      </c>
    </row>
    <row r="137" spans="1:19" ht="10.9" customHeight="1" x14ac:dyDescent="0.2">
      <c r="A137" s="389" t="s">
        <v>156</v>
      </c>
      <c r="B137" s="447">
        <v>1631</v>
      </c>
      <c r="C137" s="447">
        <v>18</v>
      </c>
      <c r="D137" s="447">
        <v>53</v>
      </c>
      <c r="E137" s="447">
        <v>81</v>
      </c>
      <c r="F137" s="447">
        <v>64</v>
      </c>
      <c r="G137" s="447">
        <v>59</v>
      </c>
      <c r="H137" s="447">
        <v>27</v>
      </c>
      <c r="I137" s="447">
        <v>27</v>
      </c>
      <c r="J137" s="447">
        <v>123</v>
      </c>
      <c r="K137" s="447">
        <v>150</v>
      </c>
      <c r="L137" s="447">
        <v>273</v>
      </c>
      <c r="M137" s="447">
        <v>318</v>
      </c>
      <c r="N137" s="447">
        <v>165</v>
      </c>
      <c r="O137" s="447">
        <v>106</v>
      </c>
      <c r="P137" s="447">
        <v>68</v>
      </c>
      <c r="Q137" s="447">
        <v>35</v>
      </c>
      <c r="R137" s="447">
        <v>50</v>
      </c>
      <c r="S137" s="447">
        <v>14</v>
      </c>
    </row>
    <row r="138" spans="1:19" ht="10.9" customHeight="1" x14ac:dyDescent="0.2">
      <c r="A138" s="389" t="s">
        <v>157</v>
      </c>
      <c r="B138" s="447">
        <v>818</v>
      </c>
      <c r="C138" s="447" t="s">
        <v>141</v>
      </c>
      <c r="D138" s="447" t="s">
        <v>141</v>
      </c>
      <c r="E138" s="447" t="s">
        <v>141</v>
      </c>
      <c r="F138" s="447" t="s">
        <v>141</v>
      </c>
      <c r="G138" s="447" t="s">
        <v>141</v>
      </c>
      <c r="H138" s="447" t="s">
        <v>141</v>
      </c>
      <c r="I138" s="447" t="s">
        <v>141</v>
      </c>
      <c r="J138" s="447" t="s">
        <v>141</v>
      </c>
      <c r="K138" s="447">
        <v>27</v>
      </c>
      <c r="L138" s="447">
        <v>120</v>
      </c>
      <c r="M138" s="447">
        <v>187</v>
      </c>
      <c r="N138" s="447">
        <v>154</v>
      </c>
      <c r="O138" s="447">
        <v>147</v>
      </c>
      <c r="P138" s="447">
        <v>125</v>
      </c>
      <c r="Q138" s="447">
        <v>47</v>
      </c>
      <c r="R138" s="447">
        <v>11</v>
      </c>
      <c r="S138" s="447" t="s">
        <v>141</v>
      </c>
    </row>
    <row r="139" spans="1:19" ht="10.9" customHeight="1" x14ac:dyDescent="0.2">
      <c r="A139" s="389" t="s">
        <v>158</v>
      </c>
      <c r="B139" s="447">
        <v>153</v>
      </c>
      <c r="C139" s="447">
        <v>1</v>
      </c>
      <c r="D139" s="447" t="s">
        <v>141</v>
      </c>
      <c r="E139" s="447">
        <v>1</v>
      </c>
      <c r="F139" s="447" t="s">
        <v>141</v>
      </c>
      <c r="G139" s="447">
        <v>2</v>
      </c>
      <c r="H139" s="447">
        <v>5</v>
      </c>
      <c r="I139" s="447">
        <v>2</v>
      </c>
      <c r="J139" s="447">
        <v>10</v>
      </c>
      <c r="K139" s="447">
        <v>11</v>
      </c>
      <c r="L139" s="447">
        <v>29</v>
      </c>
      <c r="M139" s="447">
        <v>23</v>
      </c>
      <c r="N139" s="447">
        <v>26</v>
      </c>
      <c r="O139" s="447">
        <v>19</v>
      </c>
      <c r="P139" s="447">
        <v>11</v>
      </c>
      <c r="Q139" s="447">
        <v>6</v>
      </c>
      <c r="R139" s="447">
        <v>6</v>
      </c>
      <c r="S139" s="447">
        <v>1</v>
      </c>
    </row>
    <row r="140" spans="1:19" ht="10.9" customHeight="1" x14ac:dyDescent="0.2">
      <c r="A140" s="389" t="s">
        <v>159</v>
      </c>
      <c r="B140" s="447">
        <v>798</v>
      </c>
      <c r="C140" s="447" t="s">
        <v>141</v>
      </c>
      <c r="D140" s="447" t="s">
        <v>141</v>
      </c>
      <c r="E140" s="447" t="s">
        <v>141</v>
      </c>
      <c r="F140" s="447" t="s">
        <v>141</v>
      </c>
      <c r="G140" s="447">
        <v>1</v>
      </c>
      <c r="H140" s="447">
        <v>3</v>
      </c>
      <c r="I140" s="447">
        <v>2</v>
      </c>
      <c r="J140" s="447">
        <v>26</v>
      </c>
      <c r="K140" s="447">
        <v>14</v>
      </c>
      <c r="L140" s="447">
        <v>83</v>
      </c>
      <c r="M140" s="447">
        <v>171</v>
      </c>
      <c r="N140" s="447">
        <v>137</v>
      </c>
      <c r="O140" s="447">
        <v>164</v>
      </c>
      <c r="P140" s="447">
        <v>128</v>
      </c>
      <c r="Q140" s="447">
        <v>55</v>
      </c>
      <c r="R140" s="447">
        <v>12</v>
      </c>
      <c r="S140" s="447">
        <v>2</v>
      </c>
    </row>
    <row r="141" spans="1:19" ht="10.9" customHeight="1" x14ac:dyDescent="0.2">
      <c r="A141" s="389" t="s">
        <v>160</v>
      </c>
      <c r="B141" s="447">
        <v>23</v>
      </c>
      <c r="C141" s="447" t="s">
        <v>141</v>
      </c>
      <c r="D141" s="447" t="s">
        <v>141</v>
      </c>
      <c r="E141" s="447" t="s">
        <v>141</v>
      </c>
      <c r="F141" s="447" t="s">
        <v>141</v>
      </c>
      <c r="G141" s="447" t="s">
        <v>141</v>
      </c>
      <c r="H141" s="447" t="s">
        <v>141</v>
      </c>
      <c r="I141" s="447" t="s">
        <v>141</v>
      </c>
      <c r="J141" s="447" t="s">
        <v>141</v>
      </c>
      <c r="K141" s="447">
        <v>2</v>
      </c>
      <c r="L141" s="447">
        <v>6</v>
      </c>
      <c r="M141" s="447">
        <v>5</v>
      </c>
      <c r="N141" s="447">
        <v>3</v>
      </c>
      <c r="O141" s="447">
        <v>3</v>
      </c>
      <c r="P141" s="447">
        <v>1</v>
      </c>
      <c r="Q141" s="447" t="s">
        <v>141</v>
      </c>
      <c r="R141" s="447">
        <v>1</v>
      </c>
      <c r="S141" s="447">
        <v>2</v>
      </c>
    </row>
    <row r="142" spans="1:19" ht="10.9" customHeight="1" x14ac:dyDescent="0.2">
      <c r="A142" s="389" t="s">
        <v>161</v>
      </c>
      <c r="B142" s="447">
        <v>595</v>
      </c>
      <c r="C142" s="447" t="s">
        <v>141</v>
      </c>
      <c r="D142" s="447" t="s">
        <v>141</v>
      </c>
      <c r="E142" s="447">
        <v>3</v>
      </c>
      <c r="F142" s="447" t="s">
        <v>141</v>
      </c>
      <c r="G142" s="447">
        <v>1</v>
      </c>
      <c r="H142" s="447">
        <v>30</v>
      </c>
      <c r="I142" s="447">
        <v>185</v>
      </c>
      <c r="J142" s="447">
        <v>144</v>
      </c>
      <c r="K142" s="447">
        <v>20</v>
      </c>
      <c r="L142" s="447">
        <v>38</v>
      </c>
      <c r="M142" s="447">
        <v>46</v>
      </c>
      <c r="N142" s="447">
        <v>26</v>
      </c>
      <c r="O142" s="447">
        <v>35</v>
      </c>
      <c r="P142" s="447">
        <v>42</v>
      </c>
      <c r="Q142" s="447">
        <v>15</v>
      </c>
      <c r="R142" s="447">
        <v>9</v>
      </c>
      <c r="S142" s="447">
        <v>1</v>
      </c>
    </row>
    <row r="143" spans="1:19" ht="10.9" customHeight="1" x14ac:dyDescent="0.2">
      <c r="A143" s="389" t="s">
        <v>162</v>
      </c>
      <c r="B143" s="447">
        <v>1016</v>
      </c>
      <c r="C143" s="447" t="s">
        <v>141</v>
      </c>
      <c r="D143" s="447">
        <v>2</v>
      </c>
      <c r="E143" s="447">
        <v>7</v>
      </c>
      <c r="F143" s="447">
        <v>16</v>
      </c>
      <c r="G143" s="447">
        <v>43</v>
      </c>
      <c r="H143" s="447">
        <v>36</v>
      </c>
      <c r="I143" s="447">
        <v>21</v>
      </c>
      <c r="J143" s="447">
        <v>57</v>
      </c>
      <c r="K143" s="447">
        <v>21</v>
      </c>
      <c r="L143" s="447">
        <v>80</v>
      </c>
      <c r="M143" s="447">
        <v>169</v>
      </c>
      <c r="N143" s="447">
        <v>144</v>
      </c>
      <c r="O143" s="447">
        <v>167</v>
      </c>
      <c r="P143" s="447">
        <v>131</v>
      </c>
      <c r="Q143" s="447">
        <v>73</v>
      </c>
      <c r="R143" s="447">
        <v>45</v>
      </c>
      <c r="S143" s="447">
        <v>4</v>
      </c>
    </row>
    <row r="144" spans="1:19" ht="10.9" customHeight="1" x14ac:dyDescent="0.2">
      <c r="A144" s="389" t="s">
        <v>163</v>
      </c>
      <c r="B144" s="447">
        <v>690</v>
      </c>
      <c r="C144" s="447">
        <v>1</v>
      </c>
      <c r="D144" s="447">
        <v>13</v>
      </c>
      <c r="E144" s="447">
        <v>18</v>
      </c>
      <c r="F144" s="447">
        <v>26</v>
      </c>
      <c r="G144" s="447">
        <v>29</v>
      </c>
      <c r="H144" s="447">
        <v>25</v>
      </c>
      <c r="I144" s="447">
        <v>13</v>
      </c>
      <c r="J144" s="447">
        <v>21</v>
      </c>
      <c r="K144" s="447">
        <v>27</v>
      </c>
      <c r="L144" s="447">
        <v>69</v>
      </c>
      <c r="M144" s="447">
        <v>117</v>
      </c>
      <c r="N144" s="447">
        <v>83</v>
      </c>
      <c r="O144" s="447">
        <v>79</v>
      </c>
      <c r="P144" s="447">
        <v>62</v>
      </c>
      <c r="Q144" s="447">
        <v>55</v>
      </c>
      <c r="R144" s="447">
        <v>47</v>
      </c>
      <c r="S144" s="447">
        <v>5</v>
      </c>
    </row>
    <row r="145" spans="1:19" x14ac:dyDescent="0.2">
      <c r="A145" s="389" t="s">
        <v>164</v>
      </c>
      <c r="B145" s="447">
        <v>154</v>
      </c>
      <c r="C145" s="447" t="s">
        <v>141</v>
      </c>
      <c r="D145" s="447">
        <v>2</v>
      </c>
      <c r="E145" s="447">
        <v>3</v>
      </c>
      <c r="F145" s="447" t="s">
        <v>141</v>
      </c>
      <c r="G145" s="447">
        <v>3</v>
      </c>
      <c r="H145" s="447">
        <v>7</v>
      </c>
      <c r="I145" s="447">
        <v>23</v>
      </c>
      <c r="J145" s="447">
        <v>30</v>
      </c>
      <c r="K145" s="447">
        <v>12</v>
      </c>
      <c r="L145" s="447">
        <v>7</v>
      </c>
      <c r="M145" s="447">
        <v>16</v>
      </c>
      <c r="N145" s="447">
        <v>15</v>
      </c>
      <c r="O145" s="447">
        <v>15</v>
      </c>
      <c r="P145" s="447">
        <v>11</v>
      </c>
      <c r="Q145" s="447">
        <v>6</v>
      </c>
      <c r="R145" s="447">
        <v>4</v>
      </c>
      <c r="S145" s="447" t="s">
        <v>141</v>
      </c>
    </row>
    <row r="146" spans="1:19" s="162" customFormat="1" ht="10.9" customHeight="1" x14ac:dyDescent="0.2">
      <c r="A146" s="389"/>
      <c r="B146" s="447"/>
      <c r="C146" s="447"/>
      <c r="D146" s="447"/>
      <c r="E146" s="447"/>
      <c r="F146" s="447"/>
      <c r="G146" s="447"/>
      <c r="H146" s="447"/>
      <c r="I146" s="447"/>
      <c r="J146" s="447"/>
      <c r="K146" s="447"/>
      <c r="L146" s="447"/>
      <c r="M146" s="447"/>
      <c r="N146" s="447"/>
      <c r="O146" s="447"/>
      <c r="P146" s="447"/>
      <c r="Q146" s="447"/>
      <c r="R146" s="447"/>
      <c r="S146" s="447"/>
    </row>
    <row r="147" spans="1:19" s="331" customFormat="1" ht="10.9" customHeight="1" x14ac:dyDescent="0.2">
      <c r="A147" s="464" t="s">
        <v>244</v>
      </c>
      <c r="B147" s="581">
        <v>8183</v>
      </c>
      <c r="C147" s="581">
        <v>16</v>
      </c>
      <c r="D147" s="581">
        <v>61</v>
      </c>
      <c r="E147" s="581">
        <v>65</v>
      </c>
      <c r="F147" s="581">
        <v>111</v>
      </c>
      <c r="G147" s="581">
        <v>146</v>
      </c>
      <c r="H147" s="581">
        <v>132</v>
      </c>
      <c r="I147" s="581">
        <v>203</v>
      </c>
      <c r="J147" s="581">
        <v>301</v>
      </c>
      <c r="K147" s="581">
        <v>484</v>
      </c>
      <c r="L147" s="581">
        <v>1109</v>
      </c>
      <c r="M147" s="581">
        <v>1464</v>
      </c>
      <c r="N147" s="581">
        <v>1197</v>
      </c>
      <c r="O147" s="581">
        <v>1160</v>
      </c>
      <c r="P147" s="581">
        <v>785</v>
      </c>
      <c r="Q147" s="581">
        <v>533</v>
      </c>
      <c r="R147" s="581">
        <v>392</v>
      </c>
      <c r="S147" s="581">
        <v>24</v>
      </c>
    </row>
    <row r="148" spans="1:19" ht="10.9" customHeight="1" x14ac:dyDescent="0.2">
      <c r="A148" s="389" t="s">
        <v>155</v>
      </c>
      <c r="B148" s="447">
        <v>3767</v>
      </c>
      <c r="C148" s="447" t="s">
        <v>141</v>
      </c>
      <c r="D148" s="447" t="s">
        <v>141</v>
      </c>
      <c r="E148" s="447" t="s">
        <v>141</v>
      </c>
      <c r="F148" s="447" t="s">
        <v>141</v>
      </c>
      <c r="G148" s="447" t="s">
        <v>141</v>
      </c>
      <c r="H148" s="447">
        <v>1</v>
      </c>
      <c r="I148" s="447">
        <v>1</v>
      </c>
      <c r="J148" s="447">
        <v>4</v>
      </c>
      <c r="K148" s="447">
        <v>233</v>
      </c>
      <c r="L148" s="447">
        <v>591</v>
      </c>
      <c r="M148" s="447">
        <v>828</v>
      </c>
      <c r="N148" s="447">
        <v>722</v>
      </c>
      <c r="O148" s="447">
        <v>642</v>
      </c>
      <c r="P148" s="447">
        <v>373</v>
      </c>
      <c r="Q148" s="447">
        <v>236</v>
      </c>
      <c r="R148" s="447">
        <v>135</v>
      </c>
      <c r="S148" s="447">
        <v>1</v>
      </c>
    </row>
    <row r="149" spans="1:19" ht="10.9" customHeight="1" x14ac:dyDescent="0.2">
      <c r="A149" s="389" t="s">
        <v>156</v>
      </c>
      <c r="B149" s="447">
        <v>2122</v>
      </c>
      <c r="C149" s="447">
        <v>14</v>
      </c>
      <c r="D149" s="447">
        <v>50</v>
      </c>
      <c r="E149" s="447">
        <v>52</v>
      </c>
      <c r="F149" s="447">
        <v>83</v>
      </c>
      <c r="G149" s="447">
        <v>83</v>
      </c>
      <c r="H149" s="447">
        <v>47</v>
      </c>
      <c r="I149" s="447">
        <v>48</v>
      </c>
      <c r="J149" s="447">
        <v>141</v>
      </c>
      <c r="K149" s="447">
        <v>157</v>
      </c>
      <c r="L149" s="447">
        <v>265</v>
      </c>
      <c r="M149" s="447">
        <v>311</v>
      </c>
      <c r="N149" s="447">
        <v>228</v>
      </c>
      <c r="O149" s="447">
        <v>184</v>
      </c>
      <c r="P149" s="447">
        <v>174</v>
      </c>
      <c r="Q149" s="447">
        <v>160</v>
      </c>
      <c r="R149" s="447">
        <v>108</v>
      </c>
      <c r="S149" s="447">
        <v>17</v>
      </c>
    </row>
    <row r="150" spans="1:19" ht="10.9" customHeight="1" x14ac:dyDescent="0.2">
      <c r="A150" s="389" t="s">
        <v>157</v>
      </c>
      <c r="B150" s="447">
        <v>90</v>
      </c>
      <c r="C150" s="447" t="s">
        <v>141</v>
      </c>
      <c r="D150" s="447" t="s">
        <v>141</v>
      </c>
      <c r="E150" s="447" t="s">
        <v>141</v>
      </c>
      <c r="F150" s="447" t="s">
        <v>141</v>
      </c>
      <c r="G150" s="447" t="s">
        <v>141</v>
      </c>
      <c r="H150" s="447" t="s">
        <v>141</v>
      </c>
      <c r="I150" s="447" t="s">
        <v>141</v>
      </c>
      <c r="J150" s="447" t="s">
        <v>141</v>
      </c>
      <c r="K150" s="447">
        <v>14</v>
      </c>
      <c r="L150" s="447">
        <v>18</v>
      </c>
      <c r="M150" s="447">
        <v>18</v>
      </c>
      <c r="N150" s="447">
        <v>11</v>
      </c>
      <c r="O150" s="447">
        <v>20</v>
      </c>
      <c r="P150" s="447">
        <v>6</v>
      </c>
      <c r="Q150" s="447">
        <v>3</v>
      </c>
      <c r="R150" s="447" t="s">
        <v>141</v>
      </c>
      <c r="S150" s="447" t="s">
        <v>141</v>
      </c>
    </row>
    <row r="151" spans="1:19" ht="10.9" customHeight="1" x14ac:dyDescent="0.2">
      <c r="A151" s="389" t="s">
        <v>158</v>
      </c>
      <c r="B151" s="447">
        <v>145</v>
      </c>
      <c r="C151" s="447" t="s">
        <v>141</v>
      </c>
      <c r="D151" s="447">
        <v>1</v>
      </c>
      <c r="E151" s="447">
        <v>1</v>
      </c>
      <c r="F151" s="447">
        <v>3</v>
      </c>
      <c r="G151" s="447">
        <v>3</v>
      </c>
      <c r="H151" s="447">
        <v>3</v>
      </c>
      <c r="I151" s="447">
        <v>6</v>
      </c>
      <c r="J151" s="447">
        <v>16</v>
      </c>
      <c r="K151" s="447">
        <v>12</v>
      </c>
      <c r="L151" s="447">
        <v>24</v>
      </c>
      <c r="M151" s="447">
        <v>22</v>
      </c>
      <c r="N151" s="447">
        <v>9</v>
      </c>
      <c r="O151" s="447">
        <v>16</v>
      </c>
      <c r="P151" s="447">
        <v>13</v>
      </c>
      <c r="Q151" s="447">
        <v>9</v>
      </c>
      <c r="R151" s="447">
        <v>7</v>
      </c>
      <c r="S151" s="447" t="s">
        <v>141</v>
      </c>
    </row>
    <row r="152" spans="1:19" ht="10.9" customHeight="1" x14ac:dyDescent="0.2">
      <c r="A152" s="389" t="s">
        <v>159</v>
      </c>
      <c r="B152" s="447">
        <v>80</v>
      </c>
      <c r="C152" s="447" t="s">
        <v>141</v>
      </c>
      <c r="D152" s="447" t="s">
        <v>141</v>
      </c>
      <c r="E152" s="447" t="s">
        <v>141</v>
      </c>
      <c r="F152" s="447" t="s">
        <v>141</v>
      </c>
      <c r="G152" s="447" t="s">
        <v>141</v>
      </c>
      <c r="H152" s="447" t="s">
        <v>141</v>
      </c>
      <c r="I152" s="447">
        <v>1</v>
      </c>
      <c r="J152" s="447">
        <v>1</v>
      </c>
      <c r="K152" s="447" t="s">
        <v>141</v>
      </c>
      <c r="L152" s="447">
        <v>5</v>
      </c>
      <c r="M152" s="447">
        <v>12</v>
      </c>
      <c r="N152" s="447">
        <v>12</v>
      </c>
      <c r="O152" s="447">
        <v>35</v>
      </c>
      <c r="P152" s="447">
        <v>12</v>
      </c>
      <c r="Q152" s="447">
        <v>2</v>
      </c>
      <c r="R152" s="447" t="s">
        <v>141</v>
      </c>
      <c r="S152" s="447" t="s">
        <v>141</v>
      </c>
    </row>
    <row r="153" spans="1:19" ht="10.9" customHeight="1" x14ac:dyDescent="0.2">
      <c r="A153" s="389" t="s">
        <v>160</v>
      </c>
      <c r="B153" s="447">
        <v>51</v>
      </c>
      <c r="C153" s="447" t="s">
        <v>141</v>
      </c>
      <c r="D153" s="447" t="s">
        <v>141</v>
      </c>
      <c r="E153" s="447">
        <v>1</v>
      </c>
      <c r="F153" s="447" t="s">
        <v>141</v>
      </c>
      <c r="G153" s="447">
        <v>2</v>
      </c>
      <c r="H153" s="447" t="s">
        <v>141</v>
      </c>
      <c r="I153" s="447" t="s">
        <v>141</v>
      </c>
      <c r="J153" s="447">
        <v>1</v>
      </c>
      <c r="K153" s="447">
        <v>2</v>
      </c>
      <c r="L153" s="447">
        <v>2</v>
      </c>
      <c r="M153" s="447">
        <v>13</v>
      </c>
      <c r="N153" s="447">
        <v>9</v>
      </c>
      <c r="O153" s="447">
        <v>11</v>
      </c>
      <c r="P153" s="447">
        <v>9</v>
      </c>
      <c r="Q153" s="447">
        <v>1</v>
      </c>
      <c r="R153" s="447" t="s">
        <v>141</v>
      </c>
      <c r="S153" s="447" t="s">
        <v>141</v>
      </c>
    </row>
    <row r="154" spans="1:19" ht="10.9" customHeight="1" x14ac:dyDescent="0.2">
      <c r="A154" s="389" t="s">
        <v>161</v>
      </c>
      <c r="B154" s="447">
        <v>272</v>
      </c>
      <c r="C154" s="447" t="s">
        <v>141</v>
      </c>
      <c r="D154" s="447" t="s">
        <v>141</v>
      </c>
      <c r="E154" s="447" t="s">
        <v>141</v>
      </c>
      <c r="F154" s="447" t="s">
        <v>141</v>
      </c>
      <c r="G154" s="447">
        <v>2</v>
      </c>
      <c r="H154" s="447">
        <v>15</v>
      </c>
      <c r="I154" s="447">
        <v>103</v>
      </c>
      <c r="J154" s="447">
        <v>60</v>
      </c>
      <c r="K154" s="447">
        <v>14</v>
      </c>
      <c r="L154" s="447">
        <v>17</v>
      </c>
      <c r="M154" s="447">
        <v>20</v>
      </c>
      <c r="N154" s="447">
        <v>12</v>
      </c>
      <c r="O154" s="447">
        <v>19</v>
      </c>
      <c r="P154" s="447">
        <v>5</v>
      </c>
      <c r="Q154" s="447">
        <v>3</v>
      </c>
      <c r="R154" s="447">
        <v>1</v>
      </c>
      <c r="S154" s="447">
        <v>1</v>
      </c>
    </row>
    <row r="155" spans="1:19" ht="10.9" customHeight="1" x14ac:dyDescent="0.2">
      <c r="A155" s="389" t="s">
        <v>162</v>
      </c>
      <c r="B155" s="447">
        <v>844</v>
      </c>
      <c r="C155" s="447">
        <v>1</v>
      </c>
      <c r="D155" s="447" t="s">
        <v>141</v>
      </c>
      <c r="E155" s="447">
        <v>4</v>
      </c>
      <c r="F155" s="447">
        <v>10</v>
      </c>
      <c r="G155" s="447">
        <v>27</v>
      </c>
      <c r="H155" s="447">
        <v>35</v>
      </c>
      <c r="I155" s="447">
        <v>17</v>
      </c>
      <c r="J155" s="447">
        <v>39</v>
      </c>
      <c r="K155" s="447">
        <v>21</v>
      </c>
      <c r="L155" s="447">
        <v>105</v>
      </c>
      <c r="M155" s="447">
        <v>138</v>
      </c>
      <c r="N155" s="447">
        <v>110</v>
      </c>
      <c r="O155" s="447">
        <v>137</v>
      </c>
      <c r="P155" s="447">
        <v>114</v>
      </c>
      <c r="Q155" s="447">
        <v>51</v>
      </c>
      <c r="R155" s="447">
        <v>31</v>
      </c>
      <c r="S155" s="447">
        <v>4</v>
      </c>
    </row>
    <row r="156" spans="1:19" ht="10.9" customHeight="1" x14ac:dyDescent="0.2">
      <c r="A156" s="389" t="s">
        <v>163</v>
      </c>
      <c r="B156" s="447">
        <v>748</v>
      </c>
      <c r="C156" s="447">
        <v>1</v>
      </c>
      <c r="D156" s="447">
        <v>10</v>
      </c>
      <c r="E156" s="447">
        <v>7</v>
      </c>
      <c r="F156" s="447">
        <v>14</v>
      </c>
      <c r="G156" s="447">
        <v>26</v>
      </c>
      <c r="H156" s="447">
        <v>25</v>
      </c>
      <c r="I156" s="447">
        <v>10</v>
      </c>
      <c r="J156" s="447">
        <v>23</v>
      </c>
      <c r="K156" s="447">
        <v>31</v>
      </c>
      <c r="L156" s="447">
        <v>78</v>
      </c>
      <c r="M156" s="447">
        <v>97</v>
      </c>
      <c r="N156" s="447">
        <v>79</v>
      </c>
      <c r="O156" s="447">
        <v>93</v>
      </c>
      <c r="P156" s="447">
        <v>77</v>
      </c>
      <c r="Q156" s="447">
        <v>68</v>
      </c>
      <c r="R156" s="447">
        <v>108</v>
      </c>
      <c r="S156" s="447">
        <v>1</v>
      </c>
    </row>
    <row r="157" spans="1:19" ht="10.9" customHeight="1" x14ac:dyDescent="0.2">
      <c r="A157" s="388" t="s">
        <v>164</v>
      </c>
      <c r="B157" s="447">
        <v>64</v>
      </c>
      <c r="C157" s="447" t="s">
        <v>141</v>
      </c>
      <c r="D157" s="447" t="s">
        <v>141</v>
      </c>
      <c r="E157" s="447" t="s">
        <v>141</v>
      </c>
      <c r="F157" s="447">
        <v>1</v>
      </c>
      <c r="G157" s="447">
        <v>3</v>
      </c>
      <c r="H157" s="447">
        <v>6</v>
      </c>
      <c r="I157" s="447">
        <v>17</v>
      </c>
      <c r="J157" s="447">
        <v>16</v>
      </c>
      <c r="K157" s="447" t="s">
        <v>141</v>
      </c>
      <c r="L157" s="447">
        <v>4</v>
      </c>
      <c r="M157" s="447">
        <v>5</v>
      </c>
      <c r="N157" s="447">
        <v>5</v>
      </c>
      <c r="O157" s="447">
        <v>3</v>
      </c>
      <c r="P157" s="447">
        <v>2</v>
      </c>
      <c r="Q157" s="447" t="s">
        <v>141</v>
      </c>
      <c r="R157" s="447">
        <v>2</v>
      </c>
      <c r="S157" s="447" t="s">
        <v>141</v>
      </c>
    </row>
    <row r="158" spans="1:19" ht="10.9" customHeight="1" x14ac:dyDescent="0.2">
      <c r="A158" s="236"/>
      <c r="B158" s="539"/>
      <c r="C158" s="539"/>
      <c r="D158" s="539"/>
      <c r="E158" s="539"/>
      <c r="F158" s="539"/>
      <c r="G158" s="539"/>
      <c r="H158" s="539"/>
      <c r="I158" s="539"/>
      <c r="J158" s="539"/>
      <c r="K158" s="539"/>
      <c r="L158" s="539"/>
      <c r="M158" s="539"/>
      <c r="N158" s="539"/>
      <c r="O158" s="539"/>
      <c r="P158" s="539"/>
      <c r="Q158" s="539"/>
      <c r="R158" s="539"/>
      <c r="S158" s="539"/>
    </row>
    <row r="159" spans="1:19" s="162" customFormat="1" ht="10.9" customHeight="1" x14ac:dyDescent="0.2">
      <c r="A159" s="389" t="s">
        <v>239</v>
      </c>
      <c r="B159" s="476"/>
      <c r="C159" s="476"/>
      <c r="D159" s="476"/>
      <c r="E159" s="476"/>
      <c r="F159" s="476"/>
      <c r="G159" s="476"/>
      <c r="H159" s="476"/>
      <c r="I159" s="476"/>
      <c r="J159" s="476"/>
      <c r="K159" s="476"/>
      <c r="L159" s="476"/>
      <c r="M159" s="476"/>
      <c r="N159" s="476"/>
      <c r="O159" s="476"/>
      <c r="P159" s="476"/>
      <c r="Q159" s="476"/>
      <c r="R159" s="476"/>
      <c r="S159" s="476"/>
    </row>
    <row r="160" spans="1:19" s="162" customFormat="1" ht="10.9" customHeight="1" x14ac:dyDescent="0.2">
      <c r="A160" s="480" t="s">
        <v>436</v>
      </c>
    </row>
    <row r="164" spans="2:19" x14ac:dyDescent="0.2">
      <c r="B164" s="481"/>
      <c r="C164" s="481"/>
      <c r="D164" s="481"/>
      <c r="E164" s="481"/>
      <c r="F164" s="481"/>
      <c r="G164" s="481"/>
      <c r="H164" s="481"/>
      <c r="I164" s="481"/>
      <c r="J164" s="481"/>
      <c r="K164" s="481"/>
      <c r="L164" s="481"/>
      <c r="M164" s="481"/>
      <c r="N164" s="481"/>
      <c r="O164" s="481"/>
      <c r="P164" s="481"/>
      <c r="Q164" s="481"/>
      <c r="R164" s="481"/>
      <c r="S164" s="481"/>
    </row>
    <row r="165" spans="2:19" x14ac:dyDescent="0.2">
      <c r="B165" s="481"/>
      <c r="C165" s="481"/>
      <c r="D165" s="481"/>
      <c r="E165" s="481"/>
      <c r="F165" s="481"/>
      <c r="G165" s="481"/>
      <c r="H165" s="481"/>
      <c r="I165" s="481"/>
      <c r="J165" s="481"/>
      <c r="K165" s="481"/>
      <c r="L165" s="481"/>
      <c r="M165" s="481"/>
      <c r="N165" s="481"/>
      <c r="O165" s="481"/>
      <c r="P165" s="481"/>
      <c r="Q165" s="481"/>
      <c r="R165" s="481"/>
      <c r="S165" s="481"/>
    </row>
    <row r="166" spans="2:19" x14ac:dyDescent="0.2">
      <c r="B166" s="481"/>
      <c r="C166" s="481"/>
      <c r="D166" s="481"/>
      <c r="E166" s="481"/>
      <c r="F166" s="481"/>
      <c r="G166" s="481"/>
      <c r="H166" s="481"/>
      <c r="I166" s="481"/>
      <c r="J166" s="481"/>
      <c r="K166" s="481"/>
      <c r="L166" s="481"/>
      <c r="M166" s="481"/>
      <c r="N166" s="481"/>
      <c r="O166" s="481"/>
      <c r="P166" s="481"/>
      <c r="Q166" s="481"/>
      <c r="R166" s="481"/>
      <c r="S166" s="481"/>
    </row>
    <row r="167" spans="2:19" x14ac:dyDescent="0.2">
      <c r="B167" s="481"/>
      <c r="C167" s="481"/>
      <c r="D167" s="481"/>
      <c r="E167" s="481"/>
      <c r="F167" s="481"/>
      <c r="G167" s="481"/>
      <c r="H167" s="481"/>
      <c r="I167" s="481"/>
      <c r="J167" s="481"/>
      <c r="K167" s="481"/>
      <c r="L167" s="481"/>
      <c r="M167" s="481"/>
      <c r="N167" s="481"/>
      <c r="O167" s="481"/>
      <c r="P167" s="481"/>
      <c r="Q167" s="481"/>
      <c r="R167" s="481"/>
      <c r="S167" s="481"/>
    </row>
    <row r="168" spans="2:19" x14ac:dyDescent="0.2">
      <c r="B168" s="481"/>
      <c r="C168" s="481"/>
      <c r="D168" s="481"/>
      <c r="E168" s="481"/>
      <c r="F168" s="481"/>
      <c r="G168" s="481"/>
      <c r="H168" s="481"/>
      <c r="I168" s="481"/>
      <c r="J168" s="481"/>
      <c r="K168" s="481"/>
      <c r="L168" s="481"/>
      <c r="M168" s="481"/>
      <c r="N168" s="481"/>
      <c r="O168" s="481"/>
      <c r="P168" s="481"/>
      <c r="Q168" s="481"/>
      <c r="R168" s="481"/>
      <c r="S168" s="481"/>
    </row>
    <row r="169" spans="2:19" x14ac:dyDescent="0.2">
      <c r="B169" s="481"/>
      <c r="C169" s="481"/>
      <c r="D169" s="481"/>
      <c r="E169" s="481"/>
      <c r="F169" s="481"/>
      <c r="G169" s="481"/>
      <c r="H169" s="481"/>
      <c r="I169" s="481"/>
      <c r="J169" s="481"/>
      <c r="K169" s="481"/>
      <c r="L169" s="481"/>
      <c r="M169" s="481"/>
      <c r="N169" s="481"/>
      <c r="O169" s="481"/>
      <c r="P169" s="481"/>
      <c r="Q169" s="481"/>
      <c r="R169" s="481"/>
      <c r="S169" s="481"/>
    </row>
    <row r="170" spans="2:19" x14ac:dyDescent="0.2">
      <c r="B170" s="481"/>
      <c r="C170" s="481"/>
      <c r="D170" s="481"/>
      <c r="E170" s="481"/>
      <c r="F170" s="481"/>
      <c r="G170" s="481"/>
      <c r="H170" s="481"/>
      <c r="I170" s="481"/>
      <c r="J170" s="481"/>
      <c r="K170" s="481"/>
      <c r="L170" s="481"/>
      <c r="M170" s="481"/>
      <c r="N170" s="481"/>
      <c r="O170" s="481"/>
      <c r="P170" s="481"/>
      <c r="Q170" s="481"/>
      <c r="R170" s="481"/>
      <c r="S170" s="481"/>
    </row>
    <row r="171" spans="2:19" x14ac:dyDescent="0.2">
      <c r="B171" s="481"/>
      <c r="C171" s="481"/>
      <c r="D171" s="481"/>
      <c r="E171" s="481"/>
      <c r="F171" s="481"/>
      <c r="G171" s="481"/>
      <c r="H171" s="481"/>
      <c r="I171" s="481"/>
      <c r="J171" s="481"/>
      <c r="K171" s="481"/>
      <c r="L171" s="481"/>
      <c r="M171" s="481"/>
      <c r="N171" s="481"/>
      <c r="O171" s="481"/>
      <c r="P171" s="481"/>
      <c r="Q171" s="481"/>
      <c r="R171" s="481"/>
      <c r="S171" s="481"/>
    </row>
    <row r="172" spans="2:19" x14ac:dyDescent="0.2">
      <c r="B172" s="481"/>
      <c r="C172" s="481"/>
      <c r="D172" s="481"/>
      <c r="E172" s="481"/>
      <c r="F172" s="481"/>
      <c r="G172" s="481"/>
      <c r="H172" s="481"/>
      <c r="I172" s="481"/>
      <c r="J172" s="481"/>
      <c r="K172" s="481"/>
      <c r="L172" s="481"/>
      <c r="M172" s="481"/>
      <c r="N172" s="481"/>
      <c r="O172" s="481"/>
      <c r="P172" s="481"/>
      <c r="Q172" s="481"/>
      <c r="R172" s="481"/>
      <c r="S172" s="481"/>
    </row>
    <row r="173" spans="2:19" x14ac:dyDescent="0.2">
      <c r="B173" s="481"/>
      <c r="C173" s="481"/>
      <c r="D173" s="481"/>
      <c r="E173" s="481"/>
      <c r="F173" s="481"/>
      <c r="G173" s="481"/>
      <c r="H173" s="481"/>
      <c r="I173" s="481"/>
      <c r="J173" s="481"/>
      <c r="K173" s="481"/>
      <c r="L173" s="481"/>
      <c r="M173" s="481"/>
      <c r="N173" s="481"/>
      <c r="O173" s="481"/>
      <c r="P173" s="481"/>
      <c r="Q173" s="481"/>
      <c r="R173" s="481"/>
      <c r="S173" s="481"/>
    </row>
    <row r="174" spans="2:19" x14ac:dyDescent="0.2">
      <c r="B174" s="481"/>
      <c r="C174" s="481"/>
      <c r="D174" s="481"/>
      <c r="E174" s="481"/>
      <c r="F174" s="481"/>
      <c r="G174" s="481"/>
      <c r="H174" s="481"/>
      <c r="I174" s="481"/>
      <c r="J174" s="481"/>
      <c r="K174" s="481"/>
      <c r="L174" s="481"/>
      <c r="M174" s="481"/>
      <c r="N174" s="481"/>
      <c r="O174" s="481"/>
      <c r="P174" s="481"/>
      <c r="Q174" s="481"/>
      <c r="R174" s="481"/>
      <c r="S174" s="481"/>
    </row>
    <row r="175" spans="2:19" x14ac:dyDescent="0.2">
      <c r="B175" s="481"/>
      <c r="C175" s="481"/>
      <c r="D175" s="481"/>
      <c r="E175" s="481"/>
      <c r="F175" s="481"/>
      <c r="G175" s="481"/>
      <c r="H175" s="481"/>
      <c r="I175" s="481"/>
      <c r="J175" s="481"/>
      <c r="K175" s="481"/>
      <c r="L175" s="481"/>
      <c r="M175" s="481"/>
      <c r="N175" s="481"/>
      <c r="O175" s="481"/>
      <c r="P175" s="481"/>
      <c r="Q175" s="481"/>
      <c r="R175" s="481"/>
      <c r="S175" s="481"/>
    </row>
    <row r="176" spans="2:19" x14ac:dyDescent="0.2">
      <c r="B176" s="481"/>
      <c r="C176" s="481"/>
      <c r="D176" s="481"/>
      <c r="E176" s="481"/>
      <c r="F176" s="481"/>
      <c r="G176" s="481"/>
      <c r="H176" s="481"/>
      <c r="I176" s="481"/>
      <c r="J176" s="481"/>
      <c r="K176" s="481"/>
      <c r="L176" s="481"/>
      <c r="M176" s="481"/>
      <c r="N176" s="481"/>
      <c r="O176" s="481"/>
      <c r="P176" s="481"/>
      <c r="Q176" s="481"/>
      <c r="R176" s="481"/>
      <c r="S176" s="481"/>
    </row>
    <row r="177" spans="2:19" x14ac:dyDescent="0.2">
      <c r="B177" s="481"/>
      <c r="C177" s="481"/>
      <c r="D177" s="481"/>
      <c r="E177" s="481"/>
      <c r="F177" s="481"/>
      <c r="G177" s="481"/>
      <c r="H177" s="481"/>
      <c r="I177" s="481"/>
      <c r="J177" s="481"/>
      <c r="K177" s="481"/>
      <c r="L177" s="481"/>
      <c r="M177" s="481"/>
      <c r="N177" s="481"/>
      <c r="O177" s="481"/>
      <c r="P177" s="481"/>
      <c r="Q177" s="481"/>
      <c r="R177" s="481"/>
      <c r="S177" s="481"/>
    </row>
    <row r="178" spans="2:19" x14ac:dyDescent="0.2">
      <c r="B178" s="481"/>
      <c r="C178" s="481"/>
      <c r="D178" s="481"/>
      <c r="E178" s="481"/>
      <c r="F178" s="481"/>
      <c r="G178" s="481"/>
      <c r="H178" s="481"/>
      <c r="I178" s="481"/>
      <c r="J178" s="481"/>
      <c r="K178" s="481"/>
      <c r="L178" s="481"/>
      <c r="M178" s="481"/>
      <c r="N178" s="481"/>
      <c r="O178" s="481"/>
      <c r="P178" s="481"/>
      <c r="Q178" s="481"/>
      <c r="R178" s="481"/>
      <c r="S178" s="481"/>
    </row>
    <row r="179" spans="2:19" x14ac:dyDescent="0.2">
      <c r="B179" s="481"/>
      <c r="C179" s="481"/>
      <c r="D179" s="481"/>
      <c r="E179" s="481"/>
      <c r="F179" s="481"/>
      <c r="G179" s="481"/>
      <c r="H179" s="481"/>
      <c r="I179" s="481"/>
      <c r="J179" s="481"/>
      <c r="K179" s="481"/>
      <c r="L179" s="481"/>
      <c r="M179" s="481"/>
      <c r="N179" s="481"/>
      <c r="O179" s="481"/>
      <c r="P179" s="481"/>
      <c r="Q179" s="481"/>
      <c r="R179" s="481"/>
      <c r="S179" s="481"/>
    </row>
    <row r="180" spans="2:19" x14ac:dyDescent="0.2">
      <c r="B180" s="481"/>
      <c r="C180" s="481"/>
      <c r="D180" s="481"/>
      <c r="E180" s="481"/>
      <c r="F180" s="481"/>
      <c r="G180" s="481"/>
      <c r="H180" s="481"/>
      <c r="I180" s="481"/>
      <c r="J180" s="481"/>
      <c r="K180" s="481"/>
      <c r="L180" s="481"/>
      <c r="M180" s="481"/>
      <c r="N180" s="481"/>
      <c r="O180" s="481"/>
      <c r="P180" s="481"/>
      <c r="Q180" s="481"/>
      <c r="R180" s="481"/>
      <c r="S180" s="481"/>
    </row>
    <row r="181" spans="2:19" x14ac:dyDescent="0.2">
      <c r="B181" s="481"/>
      <c r="C181" s="481"/>
      <c r="D181" s="481"/>
      <c r="E181" s="481"/>
      <c r="F181" s="481"/>
      <c r="G181" s="481"/>
      <c r="H181" s="481"/>
      <c r="I181" s="481"/>
      <c r="J181" s="481"/>
      <c r="K181" s="481"/>
      <c r="L181" s="481"/>
      <c r="M181" s="481"/>
      <c r="N181" s="481"/>
      <c r="O181" s="481"/>
      <c r="P181" s="481"/>
      <c r="Q181" s="481"/>
      <c r="R181" s="481"/>
      <c r="S181" s="481"/>
    </row>
    <row r="182" spans="2:19" x14ac:dyDescent="0.2">
      <c r="B182" s="481"/>
      <c r="C182" s="481"/>
      <c r="D182" s="481"/>
      <c r="E182" s="481"/>
      <c r="F182" s="481"/>
      <c r="G182" s="481"/>
      <c r="H182" s="481"/>
      <c r="I182" s="481"/>
      <c r="J182" s="481"/>
      <c r="K182" s="481"/>
      <c r="L182" s="481"/>
      <c r="M182" s="481"/>
      <c r="N182" s="481"/>
      <c r="O182" s="481"/>
      <c r="P182" s="481"/>
      <c r="Q182" s="481"/>
      <c r="R182" s="481"/>
      <c r="S182" s="481"/>
    </row>
    <row r="183" spans="2:19" x14ac:dyDescent="0.2">
      <c r="B183" s="481"/>
      <c r="C183" s="481"/>
      <c r="D183" s="481"/>
      <c r="E183" s="481"/>
      <c r="F183" s="481"/>
      <c r="G183" s="481"/>
      <c r="H183" s="481"/>
      <c r="I183" s="481"/>
      <c r="J183" s="481"/>
      <c r="K183" s="481"/>
      <c r="L183" s="481"/>
      <c r="M183" s="481"/>
      <c r="N183" s="481"/>
      <c r="O183" s="481"/>
      <c r="P183" s="481"/>
      <c r="Q183" s="481"/>
      <c r="R183" s="481"/>
      <c r="S183" s="481"/>
    </row>
    <row r="184" spans="2:19" x14ac:dyDescent="0.2">
      <c r="B184" s="481"/>
      <c r="C184" s="481"/>
      <c r="D184" s="481"/>
      <c r="E184" s="481"/>
      <c r="F184" s="481"/>
      <c r="G184" s="481"/>
      <c r="H184" s="481"/>
      <c r="I184" s="481"/>
      <c r="J184" s="481"/>
      <c r="K184" s="481"/>
      <c r="L184" s="481"/>
      <c r="M184" s="481"/>
      <c r="N184" s="481"/>
      <c r="O184" s="481"/>
      <c r="P184" s="481"/>
      <c r="Q184" s="481"/>
      <c r="R184" s="481"/>
      <c r="S184" s="481"/>
    </row>
    <row r="185" spans="2:19" x14ac:dyDescent="0.2">
      <c r="B185" s="481"/>
      <c r="C185" s="481"/>
      <c r="D185" s="481"/>
      <c r="E185" s="481"/>
      <c r="F185" s="481"/>
      <c r="G185" s="481"/>
      <c r="H185" s="481"/>
      <c r="I185" s="481"/>
      <c r="J185" s="481"/>
      <c r="K185" s="481"/>
      <c r="L185" s="481"/>
      <c r="M185" s="481"/>
      <c r="N185" s="481"/>
      <c r="O185" s="481"/>
      <c r="P185" s="481"/>
      <c r="Q185" s="481"/>
      <c r="R185" s="481"/>
      <c r="S185" s="481"/>
    </row>
    <row r="186" spans="2:19" x14ac:dyDescent="0.2">
      <c r="B186" s="481"/>
      <c r="C186" s="481"/>
      <c r="D186" s="481"/>
      <c r="E186" s="481"/>
      <c r="F186" s="481"/>
      <c r="G186" s="481"/>
      <c r="H186" s="481"/>
      <c r="I186" s="481"/>
      <c r="J186" s="481"/>
      <c r="K186" s="481"/>
      <c r="L186" s="481"/>
      <c r="M186" s="481"/>
      <c r="N186" s="481"/>
      <c r="O186" s="481"/>
      <c r="P186" s="481"/>
      <c r="Q186" s="481"/>
      <c r="R186" s="481"/>
      <c r="S186" s="481"/>
    </row>
    <row r="187" spans="2:19" x14ac:dyDescent="0.2">
      <c r="B187" s="481"/>
      <c r="C187" s="481"/>
      <c r="D187" s="481"/>
      <c r="E187" s="481"/>
      <c r="F187" s="481"/>
      <c r="G187" s="481"/>
      <c r="H187" s="481"/>
      <c r="I187" s="481"/>
      <c r="J187" s="481"/>
      <c r="K187" s="481"/>
      <c r="L187" s="481"/>
      <c r="M187" s="481"/>
      <c r="N187" s="481"/>
      <c r="O187" s="481"/>
      <c r="P187" s="481"/>
      <c r="Q187" s="481"/>
      <c r="R187" s="481"/>
      <c r="S187" s="481"/>
    </row>
    <row r="188" spans="2:19" x14ac:dyDescent="0.2">
      <c r="B188" s="481"/>
      <c r="C188" s="481"/>
      <c r="D188" s="481"/>
      <c r="E188" s="481"/>
      <c r="F188" s="481"/>
      <c r="G188" s="481"/>
      <c r="H188" s="481"/>
      <c r="I188" s="481"/>
      <c r="J188" s="481"/>
      <c r="K188" s="481"/>
      <c r="L188" s="481"/>
      <c r="M188" s="481"/>
      <c r="N188" s="481"/>
      <c r="O188" s="481"/>
      <c r="P188" s="481"/>
      <c r="Q188" s="481"/>
      <c r="R188" s="481"/>
      <c r="S188" s="481"/>
    </row>
    <row r="189" spans="2:19" x14ac:dyDescent="0.2">
      <c r="B189" s="481"/>
      <c r="C189" s="481"/>
      <c r="D189" s="481"/>
      <c r="E189" s="481"/>
      <c r="F189" s="481"/>
      <c r="G189" s="481"/>
      <c r="H189" s="481"/>
      <c r="I189" s="481"/>
      <c r="J189" s="481"/>
      <c r="K189" s="481"/>
      <c r="L189" s="481"/>
      <c r="M189" s="481"/>
      <c r="N189" s="481"/>
      <c r="O189" s="481"/>
      <c r="P189" s="481"/>
      <c r="Q189" s="481"/>
      <c r="R189" s="481"/>
      <c r="S189" s="481"/>
    </row>
    <row r="190" spans="2:19" x14ac:dyDescent="0.2">
      <c r="B190" s="481"/>
      <c r="C190" s="481"/>
      <c r="D190" s="481"/>
      <c r="E190" s="481"/>
      <c r="F190" s="481"/>
      <c r="G190" s="481"/>
      <c r="H190" s="481"/>
      <c r="I190" s="481"/>
      <c r="J190" s="481"/>
      <c r="K190" s="481"/>
      <c r="L190" s="481"/>
      <c r="M190" s="481"/>
      <c r="N190" s="481"/>
      <c r="O190" s="481"/>
      <c r="P190" s="481"/>
      <c r="Q190" s="481"/>
      <c r="R190" s="481"/>
      <c r="S190" s="481"/>
    </row>
    <row r="191" spans="2:19" x14ac:dyDescent="0.2">
      <c r="B191" s="481"/>
      <c r="C191" s="481"/>
      <c r="D191" s="481"/>
      <c r="E191" s="481"/>
      <c r="F191" s="481"/>
      <c r="G191" s="481"/>
      <c r="H191" s="481"/>
      <c r="I191" s="481"/>
      <c r="J191" s="481"/>
      <c r="K191" s="481"/>
      <c r="L191" s="481"/>
      <c r="M191" s="481"/>
      <c r="N191" s="481"/>
      <c r="O191" s="481"/>
      <c r="P191" s="481"/>
      <c r="Q191" s="481"/>
      <c r="R191" s="481"/>
      <c r="S191" s="481"/>
    </row>
    <row r="192" spans="2:19" x14ac:dyDescent="0.2">
      <c r="B192" s="481"/>
      <c r="C192" s="481"/>
      <c r="D192" s="481"/>
      <c r="E192" s="481"/>
      <c r="F192" s="481"/>
      <c r="G192" s="481"/>
      <c r="H192" s="481"/>
      <c r="I192" s="481"/>
      <c r="J192" s="481"/>
      <c r="K192" s="481"/>
      <c r="L192" s="481"/>
      <c r="M192" s="481"/>
      <c r="N192" s="481"/>
      <c r="O192" s="481"/>
      <c r="P192" s="481"/>
      <c r="Q192" s="481"/>
      <c r="R192" s="481"/>
      <c r="S192" s="481"/>
    </row>
    <row r="193" spans="2:19" x14ac:dyDescent="0.2">
      <c r="B193" s="481"/>
      <c r="C193" s="481"/>
      <c r="D193" s="481"/>
      <c r="E193" s="481"/>
      <c r="F193" s="481"/>
      <c r="G193" s="481"/>
      <c r="H193" s="481"/>
      <c r="I193" s="481"/>
      <c r="J193" s="481"/>
      <c r="K193" s="481"/>
      <c r="L193" s="481"/>
      <c r="M193" s="481"/>
      <c r="N193" s="481"/>
      <c r="O193" s="481"/>
      <c r="P193" s="481"/>
      <c r="Q193" s="481"/>
      <c r="R193" s="481"/>
      <c r="S193" s="481"/>
    </row>
    <row r="194" spans="2:19" x14ac:dyDescent="0.2">
      <c r="B194" s="481"/>
      <c r="C194" s="481"/>
      <c r="D194" s="481"/>
      <c r="E194" s="481"/>
      <c r="F194" s="481"/>
      <c r="G194" s="481"/>
      <c r="H194" s="481"/>
      <c r="I194" s="481"/>
      <c r="J194" s="481"/>
      <c r="K194" s="481"/>
      <c r="L194" s="481"/>
      <c r="M194" s="481"/>
      <c r="N194" s="481"/>
      <c r="O194" s="481"/>
      <c r="P194" s="481"/>
      <c r="Q194" s="481"/>
      <c r="R194" s="481"/>
      <c r="S194" s="481"/>
    </row>
    <row r="195" spans="2:19" x14ac:dyDescent="0.2">
      <c r="B195" s="481"/>
      <c r="C195" s="481"/>
      <c r="D195" s="481"/>
      <c r="E195" s="481"/>
      <c r="F195" s="481"/>
      <c r="G195" s="481"/>
      <c r="H195" s="481"/>
      <c r="I195" s="481"/>
      <c r="J195" s="481"/>
      <c r="K195" s="481"/>
      <c r="L195" s="481"/>
      <c r="M195" s="481"/>
      <c r="N195" s="481"/>
      <c r="O195" s="481"/>
      <c r="P195" s="481"/>
      <c r="Q195" s="481"/>
      <c r="R195" s="481"/>
      <c r="S195" s="481"/>
    </row>
    <row r="196" spans="2:19" x14ac:dyDescent="0.2">
      <c r="B196" s="481"/>
      <c r="C196" s="481"/>
      <c r="D196" s="481"/>
      <c r="E196" s="481"/>
      <c r="F196" s="481"/>
      <c r="G196" s="481"/>
      <c r="H196" s="481"/>
      <c r="I196" s="481"/>
      <c r="J196" s="481"/>
      <c r="K196" s="481"/>
      <c r="L196" s="481"/>
      <c r="M196" s="481"/>
      <c r="N196" s="481"/>
      <c r="O196" s="481"/>
      <c r="P196" s="481"/>
      <c r="Q196" s="481"/>
      <c r="R196" s="481"/>
      <c r="S196" s="481"/>
    </row>
    <row r="197" spans="2:19" x14ac:dyDescent="0.2">
      <c r="B197" s="481"/>
      <c r="C197" s="481"/>
      <c r="D197" s="481"/>
      <c r="E197" s="481"/>
      <c r="F197" s="481"/>
      <c r="G197" s="481"/>
      <c r="H197" s="481"/>
      <c r="I197" s="481"/>
      <c r="J197" s="481"/>
      <c r="K197" s="481"/>
      <c r="L197" s="481"/>
      <c r="M197" s="481"/>
      <c r="N197" s="481"/>
      <c r="O197" s="481"/>
      <c r="P197" s="481"/>
      <c r="Q197" s="481"/>
      <c r="R197" s="481"/>
      <c r="S197" s="481"/>
    </row>
    <row r="198" spans="2:19" x14ac:dyDescent="0.2">
      <c r="B198" s="481"/>
      <c r="C198" s="481"/>
      <c r="D198" s="481"/>
      <c r="E198" s="481"/>
      <c r="F198" s="481"/>
      <c r="G198" s="481"/>
      <c r="H198" s="481"/>
      <c r="I198" s="481"/>
      <c r="J198" s="481"/>
      <c r="K198" s="481"/>
      <c r="L198" s="481"/>
      <c r="M198" s="481"/>
      <c r="N198" s="481"/>
      <c r="O198" s="481"/>
      <c r="P198" s="481"/>
      <c r="Q198" s="481"/>
      <c r="R198" s="481"/>
      <c r="S198" s="481"/>
    </row>
    <row r="199" spans="2:19" x14ac:dyDescent="0.2">
      <c r="B199" s="481"/>
      <c r="C199" s="481"/>
      <c r="D199" s="481"/>
      <c r="E199" s="481"/>
      <c r="F199" s="481"/>
      <c r="G199" s="481"/>
      <c r="H199" s="481"/>
      <c r="I199" s="481"/>
      <c r="J199" s="481"/>
      <c r="K199" s="481"/>
      <c r="L199" s="481"/>
      <c r="M199" s="481"/>
      <c r="N199" s="481"/>
      <c r="O199" s="481"/>
      <c r="P199" s="481"/>
      <c r="Q199" s="481"/>
      <c r="R199" s="481"/>
      <c r="S199" s="481"/>
    </row>
    <row r="200" spans="2:19" x14ac:dyDescent="0.2">
      <c r="B200" s="481"/>
      <c r="C200" s="481"/>
      <c r="D200" s="481"/>
      <c r="E200" s="481"/>
      <c r="F200" s="481"/>
      <c r="G200" s="481"/>
      <c r="H200" s="481"/>
      <c r="I200" s="481"/>
      <c r="J200" s="481"/>
      <c r="K200" s="481"/>
      <c r="L200" s="481"/>
      <c r="M200" s="481"/>
      <c r="N200" s="481"/>
      <c r="O200" s="481"/>
      <c r="P200" s="481"/>
      <c r="Q200" s="481"/>
      <c r="R200" s="481"/>
      <c r="S200" s="481"/>
    </row>
    <row r="201" spans="2:19" x14ac:dyDescent="0.2">
      <c r="B201" s="481"/>
      <c r="C201" s="481"/>
      <c r="D201" s="481"/>
      <c r="E201" s="481"/>
      <c r="F201" s="481"/>
      <c r="G201" s="481"/>
      <c r="H201" s="481"/>
      <c r="I201" s="481"/>
      <c r="J201" s="481"/>
      <c r="K201" s="481"/>
      <c r="L201" s="481"/>
      <c r="M201" s="481"/>
      <c r="N201" s="481"/>
      <c r="O201" s="481"/>
      <c r="P201" s="481"/>
      <c r="Q201" s="481"/>
      <c r="R201" s="481"/>
      <c r="S201" s="481"/>
    </row>
    <row r="202" spans="2:19" x14ac:dyDescent="0.2">
      <c r="B202" s="481"/>
      <c r="C202" s="481"/>
      <c r="D202" s="481"/>
      <c r="E202" s="481"/>
      <c r="F202" s="481"/>
      <c r="G202" s="481"/>
      <c r="H202" s="481"/>
      <c r="I202" s="481"/>
      <c r="J202" s="481"/>
      <c r="K202" s="481"/>
      <c r="L202" s="481"/>
      <c r="M202" s="481"/>
      <c r="N202" s="481"/>
      <c r="O202" s="481"/>
      <c r="P202" s="481"/>
      <c r="Q202" s="481"/>
      <c r="R202" s="481"/>
      <c r="S202" s="481"/>
    </row>
    <row r="203" spans="2:19" x14ac:dyDescent="0.2">
      <c r="B203" s="481"/>
      <c r="C203" s="481"/>
      <c r="D203" s="481"/>
      <c r="E203" s="481"/>
      <c r="F203" s="481"/>
      <c r="G203" s="481"/>
      <c r="H203" s="481"/>
      <c r="I203" s="481"/>
      <c r="J203" s="481"/>
      <c r="K203" s="481"/>
      <c r="L203" s="481"/>
      <c r="M203" s="481"/>
      <c r="N203" s="481"/>
      <c r="O203" s="481"/>
      <c r="P203" s="481"/>
      <c r="Q203" s="481"/>
      <c r="R203" s="481"/>
      <c r="S203" s="481"/>
    </row>
    <row r="204" spans="2:19" x14ac:dyDescent="0.2">
      <c r="B204" s="481"/>
      <c r="C204" s="481"/>
      <c r="D204" s="481"/>
      <c r="E204" s="481"/>
      <c r="F204" s="481"/>
      <c r="G204" s="481"/>
      <c r="H204" s="481"/>
      <c r="I204" s="481"/>
      <c r="J204" s="481"/>
      <c r="K204" s="481"/>
      <c r="L204" s="481"/>
      <c r="M204" s="481"/>
      <c r="N204" s="481"/>
      <c r="O204" s="481"/>
      <c r="P204" s="481"/>
      <c r="Q204" s="481"/>
      <c r="R204" s="481"/>
      <c r="S204" s="481"/>
    </row>
    <row r="205" spans="2:19" x14ac:dyDescent="0.2">
      <c r="B205" s="481"/>
      <c r="C205" s="481"/>
      <c r="D205" s="481"/>
      <c r="E205" s="481"/>
      <c r="F205" s="481"/>
      <c r="G205" s="481"/>
      <c r="H205" s="481"/>
      <c r="I205" s="481"/>
      <c r="J205" s="481"/>
      <c r="K205" s="481"/>
      <c r="L205" s="481"/>
      <c r="M205" s="481"/>
      <c r="N205" s="481"/>
      <c r="O205" s="481"/>
      <c r="P205" s="481"/>
      <c r="Q205" s="481"/>
      <c r="R205" s="481"/>
      <c r="S205" s="481"/>
    </row>
    <row r="206" spans="2:19" x14ac:dyDescent="0.2">
      <c r="B206" s="481"/>
      <c r="C206" s="481"/>
      <c r="D206" s="481"/>
      <c r="E206" s="481"/>
      <c r="F206" s="481"/>
      <c r="G206" s="481"/>
      <c r="H206" s="481"/>
      <c r="I206" s="481"/>
      <c r="J206" s="481"/>
      <c r="K206" s="481"/>
      <c r="L206" s="481"/>
      <c r="M206" s="481"/>
      <c r="N206" s="481"/>
      <c r="O206" s="481"/>
      <c r="P206" s="481"/>
      <c r="Q206" s="481"/>
      <c r="R206" s="481"/>
      <c r="S206" s="481"/>
    </row>
    <row r="207" spans="2:19" x14ac:dyDescent="0.2">
      <c r="B207" s="481"/>
      <c r="C207" s="481"/>
      <c r="D207" s="481"/>
      <c r="E207" s="481"/>
      <c r="F207" s="481"/>
      <c r="G207" s="481"/>
      <c r="H207" s="481"/>
      <c r="I207" s="481"/>
      <c r="J207" s="481"/>
      <c r="K207" s="481"/>
      <c r="L207" s="481"/>
      <c r="M207" s="481"/>
      <c r="N207" s="481"/>
      <c r="O207" s="481"/>
      <c r="P207" s="481"/>
      <c r="Q207" s="481"/>
      <c r="R207" s="481"/>
      <c r="S207" s="481"/>
    </row>
    <row r="208" spans="2:19" x14ac:dyDescent="0.2">
      <c r="B208" s="481"/>
      <c r="C208" s="481"/>
      <c r="D208" s="481"/>
      <c r="E208" s="481"/>
      <c r="F208" s="481"/>
      <c r="G208" s="481"/>
      <c r="H208" s="481"/>
      <c r="I208" s="481"/>
      <c r="J208" s="481"/>
      <c r="K208" s="481"/>
      <c r="L208" s="481"/>
      <c r="M208" s="481"/>
      <c r="N208" s="481"/>
      <c r="O208" s="481"/>
      <c r="P208" s="481"/>
      <c r="Q208" s="481"/>
      <c r="R208" s="481"/>
      <c r="S208" s="481"/>
    </row>
    <row r="209" spans="2:19" x14ac:dyDescent="0.2">
      <c r="B209" s="481"/>
      <c r="C209" s="481"/>
      <c r="D209" s="481"/>
      <c r="E209" s="481"/>
      <c r="F209" s="481"/>
      <c r="G209" s="481"/>
      <c r="H209" s="481"/>
      <c r="I209" s="481"/>
      <c r="J209" s="481"/>
      <c r="K209" s="481"/>
      <c r="L209" s="481"/>
      <c r="M209" s="481"/>
      <c r="N209" s="481"/>
      <c r="O209" s="481"/>
      <c r="P209" s="481"/>
      <c r="Q209" s="481"/>
      <c r="R209" s="481"/>
      <c r="S209" s="481"/>
    </row>
    <row r="210" spans="2:19" x14ac:dyDescent="0.2">
      <c r="B210" s="481"/>
      <c r="C210" s="481"/>
      <c r="D210" s="481"/>
      <c r="E210" s="481"/>
      <c r="F210" s="481"/>
      <c r="G210" s="481"/>
      <c r="H210" s="481"/>
      <c r="I210" s="481"/>
      <c r="J210" s="481"/>
      <c r="K210" s="481"/>
      <c r="L210" s="481"/>
      <c r="M210" s="481"/>
      <c r="N210" s="481"/>
      <c r="O210" s="481"/>
      <c r="P210" s="481"/>
      <c r="Q210" s="481"/>
      <c r="R210" s="481"/>
      <c r="S210" s="481"/>
    </row>
    <row r="211" spans="2:19" x14ac:dyDescent="0.2">
      <c r="B211" s="481"/>
      <c r="C211" s="481"/>
      <c r="D211" s="481"/>
      <c r="E211" s="481"/>
      <c r="F211" s="481"/>
      <c r="G211" s="481"/>
      <c r="H211" s="481"/>
      <c r="I211" s="481"/>
      <c r="J211" s="481"/>
      <c r="K211" s="481"/>
      <c r="L211" s="481"/>
      <c r="M211" s="481"/>
      <c r="N211" s="481"/>
      <c r="O211" s="481"/>
      <c r="P211" s="481"/>
      <c r="Q211" s="481"/>
      <c r="R211" s="481"/>
      <c r="S211" s="481"/>
    </row>
    <row r="212" spans="2:19" x14ac:dyDescent="0.2">
      <c r="B212" s="481"/>
      <c r="C212" s="481"/>
      <c r="D212" s="481"/>
      <c r="E212" s="481"/>
      <c r="F212" s="481"/>
      <c r="G212" s="481"/>
      <c r="H212" s="481"/>
      <c r="I212" s="481"/>
      <c r="J212" s="481"/>
      <c r="K212" s="481"/>
      <c r="L212" s="481"/>
      <c r="M212" s="481"/>
      <c r="N212" s="481"/>
      <c r="O212" s="481"/>
      <c r="P212" s="481"/>
      <c r="Q212" s="481"/>
      <c r="R212" s="481"/>
      <c r="S212" s="481"/>
    </row>
    <row r="213" spans="2:19" x14ac:dyDescent="0.2">
      <c r="B213" s="481"/>
      <c r="C213" s="481"/>
      <c r="D213" s="481"/>
      <c r="E213" s="481"/>
      <c r="F213" s="481"/>
      <c r="G213" s="481"/>
      <c r="H213" s="481"/>
      <c r="I213" s="481"/>
      <c r="J213" s="481"/>
      <c r="K213" s="481"/>
      <c r="L213" s="481"/>
      <c r="M213" s="481"/>
      <c r="N213" s="481"/>
      <c r="O213" s="481"/>
      <c r="P213" s="481"/>
      <c r="Q213" s="481"/>
      <c r="R213" s="481"/>
      <c r="S213" s="481"/>
    </row>
    <row r="214" spans="2:19" x14ac:dyDescent="0.2">
      <c r="B214" s="481"/>
      <c r="C214" s="481"/>
      <c r="D214" s="481"/>
      <c r="E214" s="481"/>
      <c r="F214" s="481"/>
      <c r="G214" s="481"/>
      <c r="H214" s="481"/>
      <c r="I214" s="481"/>
      <c r="J214" s="481"/>
      <c r="K214" s="481"/>
      <c r="L214" s="481"/>
      <c r="M214" s="481"/>
      <c r="N214" s="481"/>
      <c r="O214" s="481"/>
      <c r="P214" s="481"/>
      <c r="Q214" s="481"/>
      <c r="R214" s="481"/>
      <c r="S214" s="481"/>
    </row>
  </sheetData>
  <pageMargins left="0.74803149606299213" right="0.74803149606299213" top="0.98425196850393704" bottom="0.98425196850393704" header="0.51181102362204722" footer="0.51181102362204722"/>
  <pageSetup paperSize="9" scale="76" orientation="landscape" r:id="rId1"/>
  <headerFooter alignWithMargins="0"/>
  <rowBreaks count="3" manualBreakCount="3">
    <brk id="46" max="18" man="1"/>
    <brk id="83" max="18" man="1"/>
    <brk id="120" max="18"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4"/>
  <dimension ref="A1:E47"/>
  <sheetViews>
    <sheetView zoomScaleNormal="100" workbookViewId="0">
      <pane ySplit="9" topLeftCell="A10" activePane="bottomLeft" state="frozen"/>
      <selection activeCell="B1" sqref="B1:O1048576"/>
      <selection pane="bottomLeft" activeCell="A46" sqref="A46"/>
    </sheetView>
  </sheetViews>
  <sheetFormatPr defaultColWidth="9.140625" defaultRowHeight="11.25" x14ac:dyDescent="0.2"/>
  <cols>
    <col min="1" max="1" width="19.5703125" style="26" customWidth="1"/>
    <col min="2" max="2" width="13.140625" style="26" customWidth="1"/>
    <col min="3" max="4" width="17.7109375" style="26" customWidth="1"/>
    <col min="5" max="16384" width="9.140625" style="2"/>
  </cols>
  <sheetData>
    <row r="1" spans="1:5" ht="10.5" customHeight="1" x14ac:dyDescent="0.2">
      <c r="A1" s="143" t="s">
        <v>651</v>
      </c>
    </row>
    <row r="2" spans="1:5" s="4" customFormat="1" hidden="1" x14ac:dyDescent="0.2">
      <c r="A2" s="143" t="s">
        <v>316</v>
      </c>
      <c r="B2" s="8"/>
      <c r="C2" s="8"/>
      <c r="D2" s="8"/>
    </row>
    <row r="3" spans="1:5" s="4" customFormat="1" x14ac:dyDescent="0.2">
      <c r="A3" s="166" t="s">
        <v>652</v>
      </c>
      <c r="B3" s="8"/>
      <c r="C3" s="8"/>
      <c r="D3" s="8"/>
    </row>
    <row r="4" spans="1:5" s="4" customFormat="1" hidden="1" x14ac:dyDescent="0.2">
      <c r="A4" s="166" t="s">
        <v>316</v>
      </c>
      <c r="B4" s="8"/>
      <c r="C4" s="8"/>
      <c r="D4" s="8"/>
    </row>
    <row r="5" spans="1:5" s="4" customFormat="1" x14ac:dyDescent="0.2">
      <c r="A5" s="253"/>
      <c r="B5" s="253"/>
      <c r="C5" s="253"/>
      <c r="D5" s="253"/>
    </row>
    <row r="6" spans="1:5" s="4" customFormat="1" x14ac:dyDescent="0.2">
      <c r="A6" s="8"/>
      <c r="B6" s="8" t="s">
        <v>300</v>
      </c>
      <c r="C6" s="8"/>
      <c r="D6" s="8"/>
    </row>
    <row r="7" spans="1:5" s="4" customFormat="1" x14ac:dyDescent="0.2">
      <c r="A7" s="166"/>
      <c r="B7" s="347" t="s">
        <v>302</v>
      </c>
      <c r="C7" s="253"/>
      <c r="D7" s="253"/>
    </row>
    <row r="8" spans="1:5" s="4" customFormat="1" x14ac:dyDescent="0.2">
      <c r="A8" s="8" t="s">
        <v>688</v>
      </c>
      <c r="B8" s="8" t="s">
        <v>152</v>
      </c>
      <c r="C8" s="8" t="s">
        <v>357</v>
      </c>
      <c r="D8" s="8" t="s">
        <v>359</v>
      </c>
      <c r="E8" s="53"/>
    </row>
    <row r="9" spans="1:5" s="4" customFormat="1" x14ac:dyDescent="0.2">
      <c r="A9" s="347" t="s">
        <v>689</v>
      </c>
      <c r="B9" s="347" t="s">
        <v>100</v>
      </c>
      <c r="C9" s="347" t="s">
        <v>358</v>
      </c>
      <c r="D9" s="347" t="s">
        <v>360</v>
      </c>
    </row>
    <row r="10" spans="1:5" s="60" customFormat="1" x14ac:dyDescent="0.2">
      <c r="A10" s="134"/>
      <c r="B10" s="373"/>
      <c r="C10" s="373"/>
      <c r="D10" s="373"/>
    </row>
    <row r="11" spans="1:5" s="4" customFormat="1" x14ac:dyDescent="0.2">
      <c r="A11" s="8" t="s">
        <v>231</v>
      </c>
      <c r="B11" s="8">
        <v>259</v>
      </c>
      <c r="C11" s="8">
        <v>133</v>
      </c>
      <c r="D11" s="8">
        <v>126</v>
      </c>
    </row>
    <row r="12" spans="1:5" x14ac:dyDescent="0.2">
      <c r="A12" s="8"/>
    </row>
    <row r="13" spans="1:5" x14ac:dyDescent="0.2">
      <c r="A13" s="26" t="s">
        <v>197</v>
      </c>
      <c r="B13" s="26">
        <v>13</v>
      </c>
      <c r="C13" s="26">
        <v>9</v>
      </c>
      <c r="D13" s="26">
        <v>4</v>
      </c>
    </row>
    <row r="14" spans="1:5" x14ac:dyDescent="0.2">
      <c r="A14" s="26" t="s">
        <v>198</v>
      </c>
      <c r="B14" s="26">
        <v>17</v>
      </c>
      <c r="C14" s="26">
        <v>8</v>
      </c>
      <c r="D14" s="26">
        <v>9</v>
      </c>
    </row>
    <row r="15" spans="1:5" x14ac:dyDescent="0.2">
      <c r="A15" s="26" t="s">
        <v>199</v>
      </c>
      <c r="B15" s="26">
        <v>14</v>
      </c>
      <c r="C15" s="26">
        <v>6</v>
      </c>
      <c r="D15" s="26">
        <v>8</v>
      </c>
    </row>
    <row r="17" spans="1:4" x14ac:dyDescent="0.2">
      <c r="A17" s="26" t="s">
        <v>200</v>
      </c>
      <c r="B17" s="26">
        <v>13</v>
      </c>
      <c r="C17" s="26">
        <v>10</v>
      </c>
      <c r="D17" s="26">
        <v>3</v>
      </c>
    </row>
    <row r="18" spans="1:4" x14ac:dyDescent="0.2">
      <c r="A18" s="26" t="s">
        <v>201</v>
      </c>
      <c r="B18" s="26">
        <v>17</v>
      </c>
      <c r="C18" s="26">
        <v>7</v>
      </c>
      <c r="D18" s="26">
        <v>10</v>
      </c>
    </row>
    <row r="19" spans="1:4" x14ac:dyDescent="0.2">
      <c r="A19" s="26" t="s">
        <v>190</v>
      </c>
      <c r="B19" s="26">
        <v>31</v>
      </c>
      <c r="C19" s="26">
        <v>18</v>
      </c>
      <c r="D19" s="26">
        <v>13</v>
      </c>
    </row>
    <row r="21" spans="1:4" x14ac:dyDescent="0.2">
      <c r="A21" s="26" t="s">
        <v>191</v>
      </c>
      <c r="B21" s="26">
        <v>29</v>
      </c>
      <c r="C21" s="26">
        <v>13</v>
      </c>
      <c r="D21" s="26">
        <v>16</v>
      </c>
    </row>
    <row r="22" spans="1:4" x14ac:dyDescent="0.2">
      <c r="A22" s="26" t="s">
        <v>192</v>
      </c>
      <c r="B22" s="26">
        <v>24</v>
      </c>
      <c r="C22" s="26">
        <v>10</v>
      </c>
      <c r="D22" s="26">
        <v>14</v>
      </c>
    </row>
    <row r="23" spans="1:4" x14ac:dyDescent="0.2">
      <c r="A23" s="26" t="s">
        <v>193</v>
      </c>
      <c r="B23" s="26">
        <v>30</v>
      </c>
      <c r="C23" s="26">
        <v>17</v>
      </c>
      <c r="D23" s="26">
        <v>13</v>
      </c>
    </row>
    <row r="25" spans="1:4" x14ac:dyDescent="0.2">
      <c r="A25" s="26" t="s">
        <v>194</v>
      </c>
      <c r="B25" s="26">
        <v>29</v>
      </c>
      <c r="C25" s="26">
        <v>16</v>
      </c>
      <c r="D25" s="26">
        <v>13</v>
      </c>
    </row>
    <row r="26" spans="1:4" x14ac:dyDescent="0.2">
      <c r="A26" s="26" t="s">
        <v>195</v>
      </c>
      <c r="B26" s="26">
        <v>18</v>
      </c>
      <c r="C26" s="26">
        <v>10</v>
      </c>
      <c r="D26" s="26">
        <v>8</v>
      </c>
    </row>
    <row r="27" spans="1:4" x14ac:dyDescent="0.2">
      <c r="A27" s="75" t="s">
        <v>196</v>
      </c>
      <c r="B27" s="75">
        <v>24</v>
      </c>
      <c r="C27" s="75">
        <v>9</v>
      </c>
      <c r="D27" s="75">
        <v>15</v>
      </c>
    </row>
    <row r="28" spans="1:4" x14ac:dyDescent="0.2">
      <c r="A28" s="78"/>
      <c r="B28" s="373"/>
      <c r="C28" s="373"/>
      <c r="D28" s="373"/>
    </row>
    <row r="29" spans="1:4" s="4" customFormat="1" x14ac:dyDescent="0.2">
      <c r="A29" s="8" t="s">
        <v>231</v>
      </c>
      <c r="B29" s="8">
        <v>259</v>
      </c>
      <c r="C29" s="8">
        <v>133</v>
      </c>
      <c r="D29" s="8">
        <v>126</v>
      </c>
    </row>
    <row r="30" spans="1:4" x14ac:dyDescent="0.2">
      <c r="A30" s="8"/>
    </row>
    <row r="31" spans="1:4" x14ac:dyDescent="0.2">
      <c r="A31" s="26" t="s">
        <v>251</v>
      </c>
      <c r="B31" s="78">
        <v>9</v>
      </c>
      <c r="C31" s="26">
        <v>3</v>
      </c>
      <c r="D31" s="26">
        <v>6</v>
      </c>
    </row>
    <row r="32" spans="1:4" x14ac:dyDescent="0.2">
      <c r="A32" s="559" t="s">
        <v>252</v>
      </c>
      <c r="B32" s="78">
        <v>16</v>
      </c>
      <c r="C32" s="363">
        <v>3</v>
      </c>
      <c r="D32" s="26">
        <v>13</v>
      </c>
    </row>
    <row r="33" spans="1:4" x14ac:dyDescent="0.2">
      <c r="A33" s="559" t="s">
        <v>253</v>
      </c>
      <c r="B33" s="78">
        <v>6</v>
      </c>
      <c r="C33" s="26">
        <v>2</v>
      </c>
      <c r="D33" s="26">
        <v>4</v>
      </c>
    </row>
    <row r="34" spans="1:4" x14ac:dyDescent="0.2">
      <c r="A34" s="559" t="s">
        <v>254</v>
      </c>
      <c r="B34" s="78">
        <v>20</v>
      </c>
      <c r="C34" s="26">
        <v>18</v>
      </c>
      <c r="D34" s="26">
        <v>2</v>
      </c>
    </row>
    <row r="35" spans="1:4" x14ac:dyDescent="0.2">
      <c r="A35" s="559" t="s">
        <v>255</v>
      </c>
      <c r="B35" s="78">
        <v>19</v>
      </c>
      <c r="C35" s="26">
        <v>10</v>
      </c>
      <c r="D35" s="26">
        <v>9</v>
      </c>
    </row>
    <row r="36" spans="1:4" x14ac:dyDescent="0.2">
      <c r="A36" s="559" t="s">
        <v>256</v>
      </c>
      <c r="B36" s="78">
        <v>22</v>
      </c>
      <c r="C36" s="26">
        <v>14</v>
      </c>
      <c r="D36" s="26">
        <v>8</v>
      </c>
    </row>
    <row r="37" spans="1:4" x14ac:dyDescent="0.2">
      <c r="A37" s="559"/>
    </row>
    <row r="38" spans="1:4" x14ac:dyDescent="0.2">
      <c r="A38" s="559" t="s">
        <v>257</v>
      </c>
      <c r="B38" s="26">
        <v>27</v>
      </c>
      <c r="C38" s="26">
        <v>12</v>
      </c>
      <c r="D38" s="26">
        <v>15</v>
      </c>
    </row>
    <row r="39" spans="1:4" x14ac:dyDescent="0.2">
      <c r="A39" s="26" t="s">
        <v>258</v>
      </c>
      <c r="B39" s="78">
        <v>32</v>
      </c>
      <c r="C39" s="26">
        <v>18</v>
      </c>
      <c r="D39" s="26">
        <v>14</v>
      </c>
    </row>
    <row r="40" spans="1:4" x14ac:dyDescent="0.2">
      <c r="A40" s="26" t="s">
        <v>259</v>
      </c>
      <c r="B40" s="26">
        <v>42</v>
      </c>
      <c r="C40" s="26">
        <v>23</v>
      </c>
      <c r="D40" s="26">
        <v>19</v>
      </c>
    </row>
    <row r="41" spans="1:4" x14ac:dyDescent="0.2">
      <c r="A41" s="26" t="s">
        <v>260</v>
      </c>
      <c r="B41" s="26">
        <v>23</v>
      </c>
      <c r="C41" s="26">
        <v>12</v>
      </c>
      <c r="D41" s="26">
        <v>11</v>
      </c>
    </row>
    <row r="42" spans="1:4" x14ac:dyDescent="0.2">
      <c r="A42" s="26" t="s">
        <v>261</v>
      </c>
      <c r="B42" s="78">
        <v>18</v>
      </c>
      <c r="C42" s="26">
        <v>10</v>
      </c>
      <c r="D42" s="26">
        <v>8</v>
      </c>
    </row>
    <row r="43" spans="1:4" x14ac:dyDescent="0.2">
      <c r="A43" s="26" t="s">
        <v>262</v>
      </c>
      <c r="B43" s="78">
        <v>23</v>
      </c>
      <c r="C43" s="26">
        <v>6</v>
      </c>
      <c r="D43" s="26">
        <v>17</v>
      </c>
    </row>
    <row r="44" spans="1:4" x14ac:dyDescent="0.2">
      <c r="A44" s="75" t="s">
        <v>263</v>
      </c>
      <c r="B44" s="374">
        <v>2</v>
      </c>
      <c r="C44" s="75">
        <v>2</v>
      </c>
      <c r="D44" s="247" t="str">
        <f t="shared" ref="D44" si="0">IF(C44&gt;50,100*C44/A44,"-")</f>
        <v>-</v>
      </c>
    </row>
    <row r="46" spans="1:4" s="26" customFormat="1" x14ac:dyDescent="0.2">
      <c r="B46" s="417"/>
      <c r="C46" s="417"/>
      <c r="D46" s="417"/>
    </row>
    <row r="47" spans="1:4" s="26" customFormat="1" x14ac:dyDescent="0.2">
      <c r="B47" s="417"/>
      <c r="C47" s="417"/>
      <c r="D47" s="417"/>
    </row>
  </sheetData>
  <pageMargins left="0.74803149606299213" right="0.74803149606299213" top="0.98425196850393704" bottom="0.98425196850393704" header="0.51181102362204722" footer="0.51181102362204722"/>
  <pageSetup paperSize="9" scale="74"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5"/>
  <dimension ref="A1:Z51"/>
  <sheetViews>
    <sheetView view="pageBreakPreview" zoomScale="106" zoomScaleNormal="100" zoomScaleSheetLayoutView="106" workbookViewId="0">
      <pane ySplit="18" topLeftCell="A43" activePane="bottomLeft" state="frozen"/>
      <selection activeCell="B1" sqref="B1:O1048576"/>
      <selection pane="bottomLeft" activeCell="A47" sqref="A47"/>
    </sheetView>
  </sheetViews>
  <sheetFormatPr defaultColWidth="9.140625" defaultRowHeight="11.25" customHeight="1" x14ac:dyDescent="0.2"/>
  <cols>
    <col min="1" max="1" width="22" style="134" customWidth="1"/>
    <col min="2" max="2" width="8.140625" style="134" customWidth="1"/>
    <col min="3" max="3" width="8.28515625" style="134" customWidth="1"/>
    <col min="4" max="4" width="7.85546875" style="134" customWidth="1"/>
    <col min="5" max="5" width="6.85546875" style="134" customWidth="1"/>
    <col min="6" max="6" width="3.5703125" style="134" customWidth="1"/>
    <col min="7" max="7" width="7.5703125" style="134" customWidth="1"/>
    <col min="8" max="8" width="8.42578125" style="134" customWidth="1"/>
    <col min="9" max="9" width="8.28515625" style="134" customWidth="1"/>
    <col min="10" max="10" width="7.42578125" style="134" customWidth="1"/>
    <col min="11" max="11" width="3.5703125" style="134" customWidth="1"/>
    <col min="12" max="12" width="7.85546875" style="134" customWidth="1"/>
    <col min="13" max="14" width="8.28515625" style="134" customWidth="1"/>
    <col min="15" max="15" width="7.28515625" style="134" customWidth="1"/>
    <col min="16" max="16" width="9.140625" style="134"/>
    <col min="17" max="17" width="12.7109375" style="60" customWidth="1"/>
    <col min="18" max="16384" width="9.140625" style="60"/>
  </cols>
  <sheetData>
    <row r="1" spans="1:16" ht="11.25" customHeight="1" x14ac:dyDescent="0.2">
      <c r="A1" s="66" t="s">
        <v>522</v>
      </c>
      <c r="B1" s="66"/>
      <c r="C1" s="66"/>
      <c r="D1" s="66"/>
      <c r="E1" s="66"/>
      <c r="F1" s="66"/>
      <c r="G1" s="66"/>
      <c r="H1" s="66"/>
      <c r="I1" s="66"/>
      <c r="J1" s="66"/>
      <c r="K1" s="66"/>
      <c r="L1" s="66"/>
      <c r="M1" s="66"/>
      <c r="N1" s="66"/>
      <c r="O1" s="66"/>
    </row>
    <row r="2" spans="1:16" ht="11.25" customHeight="1" x14ac:dyDescent="0.2">
      <c r="A2" s="66" t="s">
        <v>653</v>
      </c>
      <c r="B2" s="66"/>
      <c r="C2" s="66"/>
      <c r="D2" s="66"/>
      <c r="E2" s="66"/>
      <c r="F2" s="66"/>
      <c r="G2" s="66"/>
      <c r="H2" s="66"/>
      <c r="I2" s="66"/>
      <c r="J2" s="66"/>
      <c r="K2" s="66"/>
      <c r="L2" s="66"/>
      <c r="M2" s="66"/>
      <c r="N2" s="66"/>
      <c r="O2" s="66"/>
    </row>
    <row r="3" spans="1:16" ht="11.25" customHeight="1" x14ac:dyDescent="0.2">
      <c r="A3" s="345" t="s">
        <v>519</v>
      </c>
      <c r="B3" s="66"/>
      <c r="C3" s="66"/>
      <c r="D3" s="66"/>
      <c r="E3" s="66"/>
      <c r="F3" s="66"/>
      <c r="G3" s="66"/>
      <c r="H3" s="66"/>
      <c r="I3" s="66"/>
      <c r="J3" s="66"/>
      <c r="K3" s="66"/>
      <c r="L3" s="66"/>
      <c r="M3" s="66"/>
      <c r="N3" s="66"/>
      <c r="O3" s="66"/>
    </row>
    <row r="4" spans="1:16" ht="11.25" customHeight="1" x14ac:dyDescent="0.2">
      <c r="A4" s="342" t="s">
        <v>654</v>
      </c>
      <c r="B4" s="503"/>
      <c r="C4" s="503"/>
      <c r="D4" s="503"/>
      <c r="E4" s="503"/>
      <c r="F4" s="503"/>
      <c r="G4" s="503"/>
      <c r="H4" s="503"/>
      <c r="I4" s="503"/>
      <c r="J4" s="503"/>
      <c r="K4" s="503"/>
      <c r="L4" s="503"/>
      <c r="M4" s="503"/>
      <c r="N4" s="503"/>
      <c r="O4" s="503"/>
    </row>
    <row r="5" spans="1:16" ht="11.25" customHeight="1" x14ac:dyDescent="0.2">
      <c r="A5" s="348"/>
      <c r="B5" s="338"/>
      <c r="C5" s="338"/>
      <c r="D5" s="338"/>
      <c r="E5" s="338"/>
      <c r="F5" s="338"/>
      <c r="G5" s="338"/>
      <c r="H5" s="338"/>
      <c r="I5" s="338"/>
      <c r="J5" s="338"/>
      <c r="K5" s="338"/>
      <c r="L5" s="338"/>
      <c r="M5" s="338"/>
      <c r="N5" s="338"/>
      <c r="O5" s="338"/>
    </row>
    <row r="6" spans="1:16" ht="11.25" customHeight="1" x14ac:dyDescent="0.2">
      <c r="A6" s="66" t="s">
        <v>2</v>
      </c>
      <c r="B6" s="66" t="s">
        <v>166</v>
      </c>
      <c r="C6" s="66"/>
      <c r="D6" s="66"/>
      <c r="E6" s="66"/>
      <c r="F6" s="66"/>
      <c r="G6" s="66" t="s">
        <v>188</v>
      </c>
      <c r="H6" s="66"/>
      <c r="I6" s="66"/>
      <c r="J6" s="66"/>
      <c r="K6" s="66"/>
      <c r="L6" s="66" t="s">
        <v>189</v>
      </c>
      <c r="M6" s="66"/>
      <c r="N6" s="66"/>
      <c r="O6" s="66"/>
    </row>
    <row r="7" spans="1:16" ht="11.25" customHeight="1" x14ac:dyDescent="0.2">
      <c r="A7" s="345" t="s">
        <v>3</v>
      </c>
      <c r="B7" s="348" t="s">
        <v>59</v>
      </c>
      <c r="C7" s="338"/>
      <c r="D7" s="338"/>
      <c r="E7" s="338"/>
      <c r="F7" s="338"/>
      <c r="G7" s="348" t="s">
        <v>60</v>
      </c>
      <c r="H7" s="338"/>
      <c r="I7" s="338"/>
      <c r="J7" s="338"/>
      <c r="K7" s="338"/>
      <c r="L7" s="348" t="s">
        <v>61</v>
      </c>
      <c r="M7" s="338"/>
      <c r="N7" s="338"/>
      <c r="O7" s="338"/>
    </row>
    <row r="8" spans="1:16" ht="11.25" customHeight="1" x14ac:dyDescent="0.2">
      <c r="A8" s="66"/>
      <c r="B8" s="66" t="s">
        <v>62</v>
      </c>
      <c r="C8" s="66" t="s">
        <v>62</v>
      </c>
      <c r="D8" s="66" t="s">
        <v>62</v>
      </c>
      <c r="E8" s="66" t="s">
        <v>363</v>
      </c>
      <c r="F8" s="66"/>
      <c r="G8" s="66" t="s">
        <v>62</v>
      </c>
      <c r="H8" s="66" t="s">
        <v>62</v>
      </c>
      <c r="I8" s="66" t="s">
        <v>62</v>
      </c>
      <c r="J8" s="66" t="s">
        <v>363</v>
      </c>
      <c r="K8" s="66"/>
      <c r="L8" s="66" t="s">
        <v>62</v>
      </c>
      <c r="M8" s="66" t="s">
        <v>62</v>
      </c>
      <c r="N8" s="66" t="s">
        <v>62</v>
      </c>
      <c r="O8" s="66" t="s">
        <v>363</v>
      </c>
    </row>
    <row r="9" spans="1:16" ht="11.25" customHeight="1" x14ac:dyDescent="0.2">
      <c r="A9" s="66"/>
      <c r="B9" s="66" t="s">
        <v>63</v>
      </c>
      <c r="C9" s="66" t="s">
        <v>11</v>
      </c>
      <c r="D9" s="66" t="s">
        <v>11</v>
      </c>
      <c r="E9" s="345" t="s">
        <v>364</v>
      </c>
      <c r="F9" s="345"/>
      <c r="G9" s="66" t="s">
        <v>63</v>
      </c>
      <c r="H9" s="66" t="s">
        <v>11</v>
      </c>
      <c r="I9" s="66" t="s">
        <v>11</v>
      </c>
      <c r="J9" s="345" t="s">
        <v>364</v>
      </c>
      <c r="K9" s="345"/>
      <c r="L9" s="66" t="s">
        <v>63</v>
      </c>
      <c r="M9" s="66" t="s">
        <v>11</v>
      </c>
      <c r="N9" s="66" t="s">
        <v>11</v>
      </c>
      <c r="O9" s="345" t="s">
        <v>364</v>
      </c>
    </row>
    <row r="10" spans="1:16" ht="11.25" customHeight="1" x14ac:dyDescent="0.2">
      <c r="A10" s="66"/>
      <c r="B10" s="66" t="s">
        <v>64</v>
      </c>
      <c r="C10" s="66" t="s">
        <v>65</v>
      </c>
      <c r="D10" s="66" t="s">
        <v>55</v>
      </c>
      <c r="E10" s="66"/>
      <c r="F10" s="66"/>
      <c r="G10" s="66" t="s">
        <v>64</v>
      </c>
      <c r="H10" s="66" t="s">
        <v>65</v>
      </c>
      <c r="I10" s="66" t="s">
        <v>55</v>
      </c>
      <c r="J10" s="66"/>
      <c r="K10" s="66"/>
      <c r="L10" s="66" t="s">
        <v>64</v>
      </c>
      <c r="M10" s="66" t="s">
        <v>65</v>
      </c>
      <c r="N10" s="66" t="s">
        <v>55</v>
      </c>
      <c r="O10" s="66"/>
    </row>
    <row r="11" spans="1:16" ht="11.25" customHeight="1" x14ac:dyDescent="0.2">
      <c r="A11" s="66"/>
      <c r="B11" s="345" t="s">
        <v>14</v>
      </c>
      <c r="C11" s="345" t="s">
        <v>14</v>
      </c>
      <c r="D11" s="66" t="s">
        <v>12</v>
      </c>
      <c r="E11" s="66"/>
      <c r="F11" s="66"/>
      <c r="G11" s="345" t="s">
        <v>14</v>
      </c>
      <c r="H11" s="345" t="s">
        <v>14</v>
      </c>
      <c r="I11" s="66" t="s">
        <v>12</v>
      </c>
      <c r="J11" s="66"/>
      <c r="K11" s="66"/>
      <c r="L11" s="345" t="s">
        <v>14</v>
      </c>
      <c r="M11" s="345" t="s">
        <v>14</v>
      </c>
      <c r="N11" s="66" t="s">
        <v>12</v>
      </c>
      <c r="O11" s="66"/>
    </row>
    <row r="12" spans="1:16" ht="11.25" customHeight="1" x14ac:dyDescent="0.2">
      <c r="A12" s="66"/>
      <c r="B12" s="345" t="s">
        <v>15</v>
      </c>
      <c r="C12" s="345" t="s">
        <v>16</v>
      </c>
      <c r="D12" s="66" t="s">
        <v>65</v>
      </c>
      <c r="E12" s="66"/>
      <c r="F12" s="66"/>
      <c r="G12" s="345" t="s">
        <v>15</v>
      </c>
      <c r="H12" s="345" t="s">
        <v>16</v>
      </c>
      <c r="I12" s="66" t="s">
        <v>65</v>
      </c>
      <c r="J12" s="66"/>
      <c r="K12" s="66"/>
      <c r="L12" s="345" t="s">
        <v>15</v>
      </c>
      <c r="M12" s="345" t="s">
        <v>16</v>
      </c>
      <c r="N12" s="66" t="s">
        <v>65</v>
      </c>
      <c r="O12" s="66"/>
    </row>
    <row r="13" spans="1:16" s="59" customFormat="1" ht="11.25" customHeight="1" x14ac:dyDescent="0.2">
      <c r="A13" s="66"/>
      <c r="B13" s="342" t="s">
        <v>17</v>
      </c>
      <c r="C13" s="342" t="s">
        <v>211</v>
      </c>
      <c r="D13" s="342" t="s">
        <v>131</v>
      </c>
      <c r="E13" s="503"/>
      <c r="F13" s="503"/>
      <c r="G13" s="342" t="s">
        <v>17</v>
      </c>
      <c r="H13" s="342" t="s">
        <v>211</v>
      </c>
      <c r="I13" s="342" t="s">
        <v>131</v>
      </c>
      <c r="J13" s="503"/>
      <c r="K13" s="503"/>
      <c r="L13" s="342" t="s">
        <v>17</v>
      </c>
      <c r="M13" s="342" t="s">
        <v>211</v>
      </c>
      <c r="N13" s="345" t="s">
        <v>131</v>
      </c>
      <c r="O13" s="66"/>
      <c r="P13" s="66"/>
    </row>
    <row r="14" spans="1:16" s="59" customFormat="1" ht="11.25" customHeight="1" x14ac:dyDescent="0.2">
      <c r="A14" s="134"/>
      <c r="B14" s="134"/>
      <c r="C14" s="134"/>
      <c r="D14" s="345" t="s">
        <v>132</v>
      </c>
      <c r="E14" s="134"/>
      <c r="F14" s="134"/>
      <c r="G14" s="134"/>
      <c r="H14" s="134"/>
      <c r="I14" s="345" t="s">
        <v>132</v>
      </c>
      <c r="J14" s="134"/>
      <c r="K14" s="134"/>
      <c r="L14" s="134"/>
      <c r="M14" s="134"/>
      <c r="N14" s="345" t="s">
        <v>132</v>
      </c>
      <c r="O14" s="134"/>
      <c r="P14" s="66"/>
    </row>
    <row r="15" spans="1:16" ht="11.25" customHeight="1" x14ac:dyDescent="0.2">
      <c r="D15" s="345" t="s">
        <v>133</v>
      </c>
      <c r="I15" s="345" t="s">
        <v>133</v>
      </c>
      <c r="N15" s="345" t="s">
        <v>133</v>
      </c>
    </row>
    <row r="16" spans="1:16" ht="11.25" customHeight="1" x14ac:dyDescent="0.2">
      <c r="D16" s="345" t="s">
        <v>144</v>
      </c>
      <c r="I16" s="345" t="s">
        <v>144</v>
      </c>
      <c r="N16" s="345" t="s">
        <v>144</v>
      </c>
    </row>
    <row r="17" spans="1:23" ht="11.25" customHeight="1" x14ac:dyDescent="0.2">
      <c r="D17" s="345" t="s">
        <v>210</v>
      </c>
      <c r="I17" s="345" t="s">
        <v>210</v>
      </c>
      <c r="N17" s="345" t="s">
        <v>210</v>
      </c>
    </row>
    <row r="18" spans="1:23" ht="11.25" customHeight="1" x14ac:dyDescent="0.2">
      <c r="A18" s="504"/>
      <c r="B18" s="504"/>
      <c r="C18" s="504"/>
      <c r="D18" s="348" t="s">
        <v>18</v>
      </c>
      <c r="E18" s="504"/>
      <c r="F18" s="504"/>
      <c r="G18" s="504"/>
      <c r="H18" s="504"/>
      <c r="I18" s="348" t="s">
        <v>18</v>
      </c>
      <c r="J18" s="504"/>
      <c r="K18" s="504"/>
      <c r="L18" s="504"/>
      <c r="M18" s="504"/>
      <c r="N18" s="348" t="s">
        <v>18</v>
      </c>
      <c r="O18" s="504"/>
    </row>
    <row r="19" spans="1:23" s="506" customFormat="1" ht="11.25" customHeight="1" x14ac:dyDescent="0.2">
      <c r="B19" s="507"/>
      <c r="C19" s="507"/>
      <c r="D19" s="507"/>
      <c r="E19" s="508"/>
      <c r="F19" s="508"/>
      <c r="G19" s="507"/>
      <c r="H19" s="507"/>
      <c r="I19" s="507"/>
      <c r="J19" s="508"/>
      <c r="K19" s="508"/>
      <c r="L19" s="507"/>
      <c r="M19" s="507"/>
      <c r="N19" s="509"/>
      <c r="O19" s="508"/>
      <c r="P19" s="510"/>
      <c r="Q19" s="510"/>
      <c r="R19" s="510"/>
      <c r="S19" s="510"/>
    </row>
    <row r="20" spans="1:23" s="66" customFormat="1" ht="11.25" customHeight="1" x14ac:dyDescent="0.2">
      <c r="A20" s="66" t="s">
        <v>216</v>
      </c>
      <c r="B20" s="228">
        <v>3832</v>
      </c>
      <c r="C20" s="228">
        <v>259</v>
      </c>
      <c r="D20" s="228">
        <v>2704</v>
      </c>
      <c r="E20" s="104">
        <f>IF(D20&gt;50,100*D20/$B20,"-")</f>
        <v>70.563674321503129</v>
      </c>
      <c r="F20" s="104"/>
      <c r="G20" s="228">
        <v>1649</v>
      </c>
      <c r="H20" s="228">
        <v>58</v>
      </c>
      <c r="I20" s="228">
        <v>1009</v>
      </c>
      <c r="J20" s="104">
        <f>IF(I20&gt;50,100*I20/$B20,"-")</f>
        <v>26.330897703549059</v>
      </c>
      <c r="K20" s="104"/>
      <c r="L20" s="228">
        <v>2183</v>
      </c>
      <c r="M20" s="228">
        <v>201</v>
      </c>
      <c r="N20" s="106">
        <v>1695</v>
      </c>
      <c r="O20" s="104">
        <f>IF(N20&gt;50,100*N20/$B20,"-")</f>
        <v>44.232776617954073</v>
      </c>
      <c r="P20" s="375"/>
      <c r="Q20" s="375"/>
      <c r="R20" s="375"/>
      <c r="S20" s="375"/>
    </row>
    <row r="21" spans="1:23" s="134" customFormat="1" ht="11.25" customHeight="1" x14ac:dyDescent="0.2">
      <c r="A21" s="136"/>
      <c r="B21" s="227"/>
      <c r="C21" s="227"/>
      <c r="D21" s="227"/>
      <c r="E21" s="227"/>
      <c r="F21" s="227"/>
      <c r="G21" s="227"/>
      <c r="H21" s="227"/>
      <c r="I21" s="227"/>
      <c r="J21" s="227"/>
      <c r="K21" s="227"/>
      <c r="L21" s="227"/>
      <c r="M21" s="227"/>
      <c r="N21" s="227"/>
      <c r="O21" s="227"/>
      <c r="P21" s="375"/>
      <c r="R21" s="617"/>
      <c r="S21" s="617"/>
      <c r="T21" s="617"/>
      <c r="U21" s="617"/>
      <c r="V21" s="617"/>
      <c r="W21" s="617"/>
    </row>
    <row r="22" spans="1:23" s="134" customFormat="1" ht="11.25" customHeight="1" x14ac:dyDescent="0.2">
      <c r="A22" s="134" t="s">
        <v>5</v>
      </c>
      <c r="B22" s="227">
        <v>2237</v>
      </c>
      <c r="C22" s="227">
        <v>144</v>
      </c>
      <c r="D22" s="227">
        <v>1531</v>
      </c>
      <c r="E22" s="104">
        <v>68.439874832364779</v>
      </c>
      <c r="F22" s="227"/>
      <c r="G22" s="227">
        <v>843</v>
      </c>
      <c r="H22" s="227">
        <v>20</v>
      </c>
      <c r="I22" s="227">
        <v>361</v>
      </c>
      <c r="J22" s="104">
        <v>16.137684398748323</v>
      </c>
      <c r="K22" s="104"/>
      <c r="L22" s="227">
        <v>1394</v>
      </c>
      <c r="M22" s="227">
        <v>124</v>
      </c>
      <c r="N22" s="227">
        <v>1170</v>
      </c>
      <c r="O22" s="104">
        <v>52.302190433616452</v>
      </c>
      <c r="P22" s="375"/>
      <c r="R22" s="617"/>
      <c r="S22" s="617"/>
      <c r="T22" s="617"/>
    </row>
    <row r="23" spans="1:23" s="134" customFormat="1" ht="11.25" customHeight="1" x14ac:dyDescent="0.2">
      <c r="A23" s="134" t="s">
        <v>6</v>
      </c>
      <c r="B23" s="227">
        <v>18</v>
      </c>
      <c r="C23" s="227" t="s">
        <v>141</v>
      </c>
      <c r="D23" s="227">
        <v>8</v>
      </c>
      <c r="E23" s="104" t="s">
        <v>141</v>
      </c>
      <c r="F23" s="104"/>
      <c r="G23" s="227">
        <v>5</v>
      </c>
      <c r="H23" s="227" t="s">
        <v>141</v>
      </c>
      <c r="I23" s="227">
        <v>2</v>
      </c>
      <c r="J23" s="104" t="s">
        <v>141</v>
      </c>
      <c r="K23" s="104"/>
      <c r="L23" s="227">
        <v>13</v>
      </c>
      <c r="M23" s="227" t="s">
        <v>141</v>
      </c>
      <c r="N23" s="104">
        <v>6</v>
      </c>
      <c r="O23" s="104" t="s">
        <v>141</v>
      </c>
      <c r="P23" s="375"/>
    </row>
    <row r="24" spans="1:23" s="134" customFormat="1" ht="11.25" customHeight="1" x14ac:dyDescent="0.2">
      <c r="A24" s="134" t="s">
        <v>7</v>
      </c>
      <c r="B24" s="227">
        <v>102</v>
      </c>
      <c r="C24" s="227">
        <v>3</v>
      </c>
      <c r="D24" s="227">
        <v>21</v>
      </c>
      <c r="E24" s="104" t="s">
        <v>141</v>
      </c>
      <c r="F24" s="227"/>
      <c r="G24" s="227">
        <v>25</v>
      </c>
      <c r="H24" s="227">
        <v>1</v>
      </c>
      <c r="I24" s="227">
        <v>5</v>
      </c>
      <c r="J24" s="104" t="s">
        <v>141</v>
      </c>
      <c r="K24" s="104"/>
      <c r="L24" s="227">
        <v>77</v>
      </c>
      <c r="M24" s="227">
        <v>2</v>
      </c>
      <c r="N24" s="227">
        <v>16</v>
      </c>
      <c r="O24" s="104" t="s">
        <v>141</v>
      </c>
      <c r="P24" s="375"/>
      <c r="R24" s="617"/>
      <c r="S24" s="617"/>
      <c r="T24" s="617"/>
    </row>
    <row r="25" spans="1:23" s="134" customFormat="1" ht="11.25" customHeight="1" x14ac:dyDescent="0.2">
      <c r="A25" s="134" t="s">
        <v>8</v>
      </c>
      <c r="B25" s="227">
        <v>81</v>
      </c>
      <c r="C25" s="227">
        <v>2</v>
      </c>
      <c r="D25" s="227">
        <v>14</v>
      </c>
      <c r="E25" s="104" t="s">
        <v>141</v>
      </c>
      <c r="F25" s="104"/>
      <c r="G25" s="227">
        <v>10</v>
      </c>
      <c r="H25" s="227" t="s">
        <v>141</v>
      </c>
      <c r="I25" s="227">
        <v>1</v>
      </c>
      <c r="J25" s="104" t="s">
        <v>141</v>
      </c>
      <c r="K25" s="104"/>
      <c r="L25" s="227">
        <v>71</v>
      </c>
      <c r="M25" s="227">
        <v>2</v>
      </c>
      <c r="N25" s="104">
        <v>13</v>
      </c>
      <c r="O25" s="104" t="s">
        <v>141</v>
      </c>
      <c r="P25" s="375"/>
    </row>
    <row r="26" spans="1:23" s="134" customFormat="1" ht="11.25" customHeight="1" x14ac:dyDescent="0.2">
      <c r="A26" s="134" t="s">
        <v>122</v>
      </c>
      <c r="B26" s="227">
        <v>173</v>
      </c>
      <c r="C26" s="227">
        <v>8</v>
      </c>
      <c r="D26" s="227">
        <v>91</v>
      </c>
      <c r="E26" s="104">
        <v>52.601156069364158</v>
      </c>
      <c r="F26" s="227"/>
      <c r="G26" s="227">
        <v>67</v>
      </c>
      <c r="H26" s="227">
        <v>0</v>
      </c>
      <c r="I26" s="227">
        <v>23</v>
      </c>
      <c r="J26" s="104" t="s">
        <v>141</v>
      </c>
      <c r="K26" s="104"/>
      <c r="L26" s="227">
        <v>106</v>
      </c>
      <c r="M26" s="227">
        <v>8</v>
      </c>
      <c r="N26" s="227">
        <v>68</v>
      </c>
      <c r="O26" s="104">
        <v>39.306358381502889</v>
      </c>
      <c r="P26" s="375"/>
      <c r="R26" s="617"/>
      <c r="S26" s="617"/>
      <c r="T26" s="617"/>
    </row>
    <row r="27" spans="1:23" s="134" customFormat="1" ht="11.25" customHeight="1" x14ac:dyDescent="0.2">
      <c r="A27" s="134" t="s">
        <v>123</v>
      </c>
      <c r="B27" s="227">
        <v>4</v>
      </c>
      <c r="C27" s="227">
        <v>1</v>
      </c>
      <c r="D27" s="227">
        <v>2</v>
      </c>
      <c r="E27" s="104" t="s">
        <v>141</v>
      </c>
      <c r="F27" s="104"/>
      <c r="G27" s="227">
        <v>1</v>
      </c>
      <c r="H27" s="227" t="s">
        <v>141</v>
      </c>
      <c r="I27" s="227" t="s">
        <v>141</v>
      </c>
      <c r="J27" s="104" t="s">
        <v>141</v>
      </c>
      <c r="K27" s="104"/>
      <c r="L27" s="227">
        <v>3</v>
      </c>
      <c r="M27" s="227">
        <v>1</v>
      </c>
      <c r="N27" s="104">
        <v>2</v>
      </c>
      <c r="O27" s="104" t="s">
        <v>141</v>
      </c>
      <c r="P27" s="375"/>
    </row>
    <row r="28" spans="1:23" s="134" customFormat="1" ht="11.25" customHeight="1" x14ac:dyDescent="0.2">
      <c r="A28" s="134" t="s">
        <v>124</v>
      </c>
      <c r="B28" s="227">
        <v>13</v>
      </c>
      <c r="C28" s="227">
        <v>1</v>
      </c>
      <c r="D28" s="227">
        <v>6</v>
      </c>
      <c r="E28" s="104" t="s">
        <v>141</v>
      </c>
      <c r="F28" s="104"/>
      <c r="G28" s="227">
        <v>1</v>
      </c>
      <c r="H28" s="227" t="s">
        <v>141</v>
      </c>
      <c r="I28" s="227" t="s">
        <v>141</v>
      </c>
      <c r="J28" s="104" t="s">
        <v>141</v>
      </c>
      <c r="K28" s="104"/>
      <c r="L28" s="227">
        <v>12</v>
      </c>
      <c r="M28" s="227">
        <v>1</v>
      </c>
      <c r="N28" s="104">
        <v>6</v>
      </c>
      <c r="O28" s="104" t="s">
        <v>141</v>
      </c>
      <c r="P28" s="375"/>
    </row>
    <row r="29" spans="1:23" s="134" customFormat="1" ht="11.25" customHeight="1" x14ac:dyDescent="0.2">
      <c r="A29" s="134" t="s">
        <v>125</v>
      </c>
      <c r="B29" s="227">
        <v>48</v>
      </c>
      <c r="C29" s="227" t="s">
        <v>141</v>
      </c>
      <c r="D29" s="227">
        <v>20</v>
      </c>
      <c r="E29" s="104" t="s">
        <v>141</v>
      </c>
      <c r="F29" s="104"/>
      <c r="G29" s="227">
        <v>27</v>
      </c>
      <c r="H29" s="227" t="s">
        <v>141</v>
      </c>
      <c r="I29" s="227">
        <v>3</v>
      </c>
      <c r="J29" s="104" t="s">
        <v>141</v>
      </c>
      <c r="K29" s="104"/>
      <c r="L29" s="227">
        <v>21</v>
      </c>
      <c r="M29" s="227" t="s">
        <v>141</v>
      </c>
      <c r="N29" s="104">
        <v>17</v>
      </c>
      <c r="O29" s="104" t="s">
        <v>141</v>
      </c>
      <c r="P29" s="375"/>
    </row>
    <row r="30" spans="1:23" s="134" customFormat="1" ht="11.25" customHeight="1" x14ac:dyDescent="0.2">
      <c r="A30" s="134" t="s">
        <v>126</v>
      </c>
      <c r="B30" s="227">
        <v>260</v>
      </c>
      <c r="C30" s="227">
        <v>41</v>
      </c>
      <c r="D30" s="227">
        <v>256</v>
      </c>
      <c r="E30" s="104">
        <v>98.461538461538467</v>
      </c>
      <c r="F30" s="104"/>
      <c r="G30" s="227">
        <v>88</v>
      </c>
      <c r="H30" s="227">
        <v>9</v>
      </c>
      <c r="I30" s="227">
        <v>86</v>
      </c>
      <c r="J30" s="104">
        <v>33.07692307692308</v>
      </c>
      <c r="K30" s="104"/>
      <c r="L30" s="227">
        <v>172</v>
      </c>
      <c r="M30" s="227">
        <v>32</v>
      </c>
      <c r="N30" s="104">
        <v>170</v>
      </c>
      <c r="O30" s="104">
        <v>65.384615384615387</v>
      </c>
      <c r="P30" s="375"/>
    </row>
    <row r="31" spans="1:23" s="134" customFormat="1" ht="11.25" customHeight="1" x14ac:dyDescent="0.2">
      <c r="A31" s="134" t="s">
        <v>127</v>
      </c>
      <c r="B31" s="227">
        <v>19</v>
      </c>
      <c r="C31" s="227">
        <v>2</v>
      </c>
      <c r="D31" s="227">
        <v>18</v>
      </c>
      <c r="E31" s="104" t="s">
        <v>141</v>
      </c>
      <c r="F31" s="104"/>
      <c r="G31" s="227">
        <v>11</v>
      </c>
      <c r="H31" s="227" t="s">
        <v>141</v>
      </c>
      <c r="I31" s="227">
        <v>9</v>
      </c>
      <c r="J31" s="104" t="s">
        <v>141</v>
      </c>
      <c r="K31" s="104"/>
      <c r="L31" s="227">
        <v>8</v>
      </c>
      <c r="M31" s="227">
        <v>2</v>
      </c>
      <c r="N31" s="104">
        <v>9</v>
      </c>
      <c r="O31" s="104" t="s">
        <v>141</v>
      </c>
      <c r="P31" s="375"/>
    </row>
    <row r="32" spans="1:23" s="134" customFormat="1" ht="11.25" customHeight="1" x14ac:dyDescent="0.2">
      <c r="A32" s="134" t="s">
        <v>128</v>
      </c>
      <c r="B32" s="227">
        <v>20</v>
      </c>
      <c r="C32" s="227">
        <v>1</v>
      </c>
      <c r="D32" s="227">
        <v>18</v>
      </c>
      <c r="E32" s="104" t="s">
        <v>141</v>
      </c>
      <c r="F32" s="104"/>
      <c r="G32" s="227">
        <v>11</v>
      </c>
      <c r="H32" s="227">
        <v>1</v>
      </c>
      <c r="I32" s="227">
        <v>10</v>
      </c>
      <c r="J32" s="104" t="s">
        <v>141</v>
      </c>
      <c r="K32" s="104"/>
      <c r="L32" s="227">
        <v>9</v>
      </c>
      <c r="M32" s="227" t="s">
        <v>141</v>
      </c>
      <c r="N32" s="104">
        <v>8</v>
      </c>
      <c r="O32" s="104" t="s">
        <v>141</v>
      </c>
      <c r="P32" s="375"/>
    </row>
    <row r="33" spans="1:26" s="134" customFormat="1" ht="11.25" customHeight="1" x14ac:dyDescent="0.2">
      <c r="A33" s="134" t="s">
        <v>129</v>
      </c>
      <c r="B33" s="227">
        <v>5</v>
      </c>
      <c r="C33" s="227" t="s">
        <v>141</v>
      </c>
      <c r="D33" s="227" t="s">
        <v>141</v>
      </c>
      <c r="E33" s="104" t="s">
        <v>141</v>
      </c>
      <c r="F33" s="104"/>
      <c r="G33" s="227">
        <v>3</v>
      </c>
      <c r="H33" s="227" t="s">
        <v>141</v>
      </c>
      <c r="I33" s="227" t="s">
        <v>141</v>
      </c>
      <c r="J33" s="104" t="s">
        <v>141</v>
      </c>
      <c r="K33" s="104"/>
      <c r="L33" s="227">
        <v>2</v>
      </c>
      <c r="M33" s="227" t="s">
        <v>141</v>
      </c>
      <c r="N33" s="104" t="s">
        <v>141</v>
      </c>
      <c r="O33" s="104" t="s">
        <v>141</v>
      </c>
      <c r="P33" s="375"/>
    </row>
    <row r="34" spans="1:26" s="134" customFormat="1" ht="11.25" customHeight="1" x14ac:dyDescent="0.2">
      <c r="B34" s="227"/>
      <c r="C34" s="227"/>
      <c r="D34" s="227"/>
      <c r="E34" s="104"/>
      <c r="F34" s="104"/>
      <c r="G34" s="227"/>
      <c r="H34" s="227"/>
      <c r="I34" s="227"/>
      <c r="J34" s="104"/>
      <c r="K34" s="104"/>
      <c r="L34" s="227"/>
      <c r="M34" s="227"/>
      <c r="N34" s="104"/>
      <c r="O34" s="104"/>
      <c r="P34" s="375"/>
    </row>
    <row r="35" spans="1:26" s="134" customFormat="1" ht="11.25" customHeight="1" x14ac:dyDescent="0.2">
      <c r="A35" s="134" t="s">
        <v>145</v>
      </c>
      <c r="B35" s="227">
        <v>70</v>
      </c>
      <c r="C35" s="227">
        <v>5</v>
      </c>
      <c r="D35" s="227">
        <v>73</v>
      </c>
      <c r="E35" s="104">
        <v>104.28571428571429</v>
      </c>
      <c r="F35" s="104"/>
      <c r="G35" s="227">
        <v>42</v>
      </c>
      <c r="H35" s="227">
        <v>1</v>
      </c>
      <c r="I35" s="227">
        <v>44</v>
      </c>
      <c r="J35" s="104" t="s">
        <v>141</v>
      </c>
      <c r="K35" s="104"/>
      <c r="L35" s="227">
        <v>28</v>
      </c>
      <c r="M35" s="227">
        <v>4</v>
      </c>
      <c r="N35" s="104">
        <v>29</v>
      </c>
      <c r="O35" s="104" t="s">
        <v>141</v>
      </c>
      <c r="P35" s="375"/>
      <c r="Q35" s="375"/>
      <c r="R35" s="375"/>
    </row>
    <row r="36" spans="1:26" s="134" customFormat="1" ht="11.25" customHeight="1" x14ac:dyDescent="0.2">
      <c r="A36" s="134" t="s">
        <v>146</v>
      </c>
      <c r="B36" s="227">
        <v>22</v>
      </c>
      <c r="C36" s="227" t="s">
        <v>141</v>
      </c>
      <c r="D36" s="227">
        <v>17</v>
      </c>
      <c r="E36" s="104" t="s">
        <v>141</v>
      </c>
      <c r="F36" s="104"/>
      <c r="G36" s="227">
        <v>14</v>
      </c>
      <c r="H36" s="227" t="s">
        <v>141</v>
      </c>
      <c r="I36" s="227">
        <v>10</v>
      </c>
      <c r="J36" s="104" t="s">
        <v>141</v>
      </c>
      <c r="K36" s="104"/>
      <c r="L36" s="227">
        <v>8</v>
      </c>
      <c r="M36" s="227" t="s">
        <v>141</v>
      </c>
      <c r="N36" s="104">
        <v>7</v>
      </c>
      <c r="O36" s="104" t="s">
        <v>141</v>
      </c>
      <c r="P36" s="375"/>
      <c r="Q36" s="375"/>
      <c r="R36" s="375"/>
    </row>
    <row r="37" spans="1:26" s="134" customFormat="1" ht="11.25" customHeight="1" x14ac:dyDescent="0.2">
      <c r="A37" s="134" t="s">
        <v>147</v>
      </c>
      <c r="B37" s="227">
        <v>30</v>
      </c>
      <c r="C37" s="227" t="s">
        <v>141</v>
      </c>
      <c r="D37" s="227">
        <v>25</v>
      </c>
      <c r="E37" s="104" t="s">
        <v>141</v>
      </c>
      <c r="F37" s="104"/>
      <c r="G37" s="227">
        <v>23</v>
      </c>
      <c r="H37" s="227" t="s">
        <v>141</v>
      </c>
      <c r="I37" s="227">
        <v>20</v>
      </c>
      <c r="J37" s="104" t="s">
        <v>141</v>
      </c>
      <c r="K37" s="104"/>
      <c r="L37" s="227">
        <v>7</v>
      </c>
      <c r="M37" s="227" t="s">
        <v>141</v>
      </c>
      <c r="N37" s="104">
        <v>5</v>
      </c>
      <c r="O37" s="104" t="s">
        <v>141</v>
      </c>
      <c r="P37" s="375"/>
      <c r="Q37" s="375"/>
      <c r="R37" s="375"/>
    </row>
    <row r="38" spans="1:26" s="134" customFormat="1" ht="11.25" customHeight="1" x14ac:dyDescent="0.2">
      <c r="A38" s="134" t="s">
        <v>148</v>
      </c>
      <c r="B38" s="227">
        <v>293</v>
      </c>
      <c r="C38" s="227">
        <v>17</v>
      </c>
      <c r="D38" s="227">
        <v>258</v>
      </c>
      <c r="E38" s="104">
        <v>88.054607508532428</v>
      </c>
      <c r="F38" s="104"/>
      <c r="G38" s="227">
        <v>212</v>
      </c>
      <c r="H38" s="227">
        <v>8</v>
      </c>
      <c r="I38" s="227">
        <v>194</v>
      </c>
      <c r="J38" s="104">
        <v>66.211604095563146</v>
      </c>
      <c r="K38" s="104"/>
      <c r="L38" s="227">
        <v>81</v>
      </c>
      <c r="M38" s="227">
        <v>9</v>
      </c>
      <c r="N38" s="104">
        <v>64</v>
      </c>
      <c r="O38" s="104">
        <v>21.843003412969285</v>
      </c>
      <c r="P38" s="375"/>
      <c r="Q38" s="375"/>
      <c r="R38" s="375"/>
    </row>
    <row r="39" spans="1:26" s="134" customFormat="1" ht="11.25" customHeight="1" x14ac:dyDescent="0.2">
      <c r="A39" s="134" t="s">
        <v>149</v>
      </c>
      <c r="B39" s="227">
        <v>316</v>
      </c>
      <c r="C39" s="227">
        <v>28</v>
      </c>
      <c r="D39" s="227">
        <v>299</v>
      </c>
      <c r="E39" s="104">
        <v>94.620253164556956</v>
      </c>
      <c r="F39" s="104"/>
      <c r="G39" s="227">
        <v>243</v>
      </c>
      <c r="H39" s="227">
        <v>18</v>
      </c>
      <c r="I39" s="227">
        <v>232</v>
      </c>
      <c r="J39" s="104">
        <v>73.417721518987335</v>
      </c>
      <c r="K39" s="104"/>
      <c r="L39" s="227">
        <v>73</v>
      </c>
      <c r="M39" s="227">
        <v>10</v>
      </c>
      <c r="N39" s="104">
        <v>67</v>
      </c>
      <c r="O39" s="104">
        <v>21.202531645569621</v>
      </c>
      <c r="P39" s="375"/>
      <c r="Q39" s="375"/>
      <c r="R39" s="375"/>
    </row>
    <row r="40" spans="1:26" s="134" customFormat="1" ht="11.25" customHeight="1" x14ac:dyDescent="0.2">
      <c r="A40" s="504" t="s">
        <v>150</v>
      </c>
      <c r="B40" s="247">
        <v>121</v>
      </c>
      <c r="C40" s="247">
        <v>6</v>
      </c>
      <c r="D40" s="247">
        <v>47</v>
      </c>
      <c r="E40" s="247" t="s">
        <v>141</v>
      </c>
      <c r="F40" s="247"/>
      <c r="G40" s="247">
        <v>23</v>
      </c>
      <c r="H40" s="247" t="s">
        <v>141</v>
      </c>
      <c r="I40" s="247">
        <v>9</v>
      </c>
      <c r="J40" s="247" t="s">
        <v>141</v>
      </c>
      <c r="K40" s="247"/>
      <c r="L40" s="247">
        <v>98</v>
      </c>
      <c r="M40" s="247">
        <v>6</v>
      </c>
      <c r="N40" s="247">
        <v>38</v>
      </c>
      <c r="O40" s="247" t="s">
        <v>141</v>
      </c>
      <c r="P40" s="375"/>
      <c r="Q40" s="375"/>
      <c r="R40" s="375"/>
    </row>
    <row r="41" spans="1:26" s="136" customFormat="1" ht="11.25" customHeight="1" x14ac:dyDescent="0.2">
      <c r="B41" s="134"/>
      <c r="C41" s="134"/>
      <c r="D41" s="134"/>
      <c r="E41" s="69"/>
      <c r="G41" s="69"/>
      <c r="H41" s="69"/>
      <c r="P41" s="375"/>
      <c r="Q41" s="375"/>
      <c r="R41" s="375"/>
    </row>
    <row r="42" spans="1:26" s="134" customFormat="1" ht="11.25" customHeight="1" x14ac:dyDescent="0.2">
      <c r="A42" s="134" t="s">
        <v>365</v>
      </c>
      <c r="B42" s="505"/>
      <c r="C42" s="505"/>
      <c r="D42" s="505"/>
      <c r="E42" s="505"/>
      <c r="F42" s="69"/>
      <c r="G42" s="505"/>
      <c r="H42" s="69"/>
      <c r="I42" s="69"/>
      <c r="J42" s="69"/>
      <c r="K42" s="69"/>
      <c r="L42" s="69"/>
      <c r="M42" s="69"/>
      <c r="N42" s="69"/>
      <c r="O42" s="505"/>
      <c r="P42" s="375"/>
      <c r="Q42" s="375"/>
      <c r="R42" s="375"/>
      <c r="S42" s="505"/>
      <c r="T42" s="505"/>
      <c r="U42" s="505"/>
      <c r="V42" s="505"/>
      <c r="W42" s="505"/>
      <c r="X42" s="505"/>
      <c r="Y42" s="505"/>
      <c r="Z42" s="505"/>
    </row>
    <row r="43" spans="1:26" s="134" customFormat="1" ht="11.25" customHeight="1" x14ac:dyDescent="0.2">
      <c r="A43" s="137" t="s">
        <v>692</v>
      </c>
      <c r="B43" s="505"/>
      <c r="C43" s="505"/>
      <c r="D43" s="505"/>
      <c r="E43" s="505"/>
      <c r="F43" s="505"/>
      <c r="G43" s="505"/>
      <c r="H43" s="505"/>
      <c r="I43" s="505"/>
      <c r="J43" s="505"/>
      <c r="K43" s="505"/>
      <c r="L43" s="505"/>
      <c r="M43" s="505"/>
      <c r="N43" s="505"/>
      <c r="O43" s="505"/>
      <c r="P43" s="375"/>
      <c r="Q43" s="375"/>
      <c r="R43" s="375"/>
      <c r="S43" s="616"/>
      <c r="T43" s="505"/>
      <c r="U43" s="505"/>
      <c r="V43" s="505"/>
      <c r="W43" s="505"/>
      <c r="X43" s="505"/>
      <c r="Y43" s="505"/>
      <c r="Z43" s="505"/>
    </row>
    <row r="44" spans="1:26" s="134" customFormat="1" ht="11.25" customHeight="1" x14ac:dyDescent="0.2">
      <c r="A44" s="26" t="s">
        <v>597</v>
      </c>
      <c r="F44" s="505"/>
      <c r="H44" s="505"/>
      <c r="I44" s="505"/>
      <c r="J44" s="505"/>
      <c r="K44" s="505"/>
      <c r="L44" s="505"/>
      <c r="M44" s="505"/>
      <c r="N44" s="505"/>
      <c r="P44" s="375"/>
      <c r="Q44" s="375"/>
      <c r="R44" s="375"/>
    </row>
    <row r="45" spans="1:26" s="134" customFormat="1" ht="11.25" customHeight="1" x14ac:dyDescent="0.2">
      <c r="A45" s="74" t="s">
        <v>598</v>
      </c>
      <c r="P45" s="375"/>
      <c r="Q45" s="375"/>
      <c r="R45" s="375"/>
    </row>
    <row r="46" spans="1:26" s="134" customFormat="1" ht="11.25" customHeight="1" x14ac:dyDescent="0.2">
      <c r="P46" s="375"/>
      <c r="Q46" s="375"/>
      <c r="R46" s="375"/>
    </row>
    <row r="47" spans="1:26" s="134" customFormat="1" ht="11.25" customHeight="1" x14ac:dyDescent="0.2">
      <c r="B47" s="373"/>
      <c r="C47" s="373"/>
      <c r="D47" s="373"/>
      <c r="E47" s="373"/>
      <c r="F47" s="373"/>
      <c r="G47" s="373"/>
      <c r="H47" s="373"/>
      <c r="I47" s="373"/>
      <c r="J47" s="373"/>
      <c r="K47" s="373"/>
      <c r="L47" s="373"/>
      <c r="M47" s="373"/>
      <c r="N47" s="373"/>
      <c r="O47" s="373"/>
      <c r="P47" s="375"/>
      <c r="Q47" s="375"/>
      <c r="R47" s="375"/>
    </row>
    <row r="48" spans="1:26" s="134" customFormat="1" ht="11.25" customHeight="1" x14ac:dyDescent="0.2">
      <c r="B48" s="373"/>
      <c r="C48" s="373"/>
      <c r="D48" s="373"/>
      <c r="E48" s="373"/>
      <c r="F48" s="373"/>
      <c r="G48" s="373"/>
      <c r="H48" s="373"/>
      <c r="I48" s="373"/>
      <c r="J48" s="373"/>
      <c r="K48" s="373"/>
      <c r="L48" s="373"/>
      <c r="M48" s="373"/>
      <c r="N48" s="373"/>
      <c r="O48" s="373"/>
      <c r="P48" s="375"/>
      <c r="Q48" s="375"/>
      <c r="R48" s="375"/>
    </row>
    <row r="49" spans="2:15" s="134" customFormat="1" ht="11.25" customHeight="1" x14ac:dyDescent="0.2">
      <c r="B49" s="373"/>
      <c r="C49" s="373"/>
      <c r="D49" s="373"/>
      <c r="E49" s="373"/>
      <c r="F49" s="373"/>
      <c r="G49" s="373"/>
      <c r="H49" s="373"/>
      <c r="I49" s="373"/>
      <c r="J49" s="373"/>
      <c r="K49" s="373"/>
      <c r="L49" s="373"/>
      <c r="M49" s="373"/>
      <c r="N49" s="373"/>
      <c r="O49" s="373"/>
    </row>
    <row r="50" spans="2:15" ht="11.25" customHeight="1" x14ac:dyDescent="0.2">
      <c r="B50" s="373"/>
      <c r="C50" s="373"/>
      <c r="D50" s="373"/>
      <c r="E50" s="373"/>
      <c r="F50" s="373"/>
      <c r="G50" s="373"/>
      <c r="H50" s="373"/>
      <c r="I50" s="373"/>
      <c r="J50" s="373"/>
      <c r="K50" s="373"/>
      <c r="L50" s="373"/>
      <c r="M50" s="373"/>
      <c r="N50" s="373"/>
      <c r="O50" s="373"/>
    </row>
    <row r="51" spans="2:15" ht="11.25" customHeight="1" x14ac:dyDescent="0.2">
      <c r="B51" s="373"/>
      <c r="C51" s="373"/>
      <c r="D51" s="373"/>
      <c r="E51" s="373"/>
      <c r="F51" s="373"/>
      <c r="G51" s="373"/>
      <c r="H51" s="373"/>
      <c r="I51" s="373"/>
      <c r="J51" s="373"/>
      <c r="K51" s="373"/>
      <c r="L51" s="373"/>
      <c r="M51" s="373"/>
      <c r="N51" s="373"/>
      <c r="O51" s="373"/>
    </row>
  </sheetData>
  <pageMargins left="0.74803149606299213" right="0.74803149606299213" top="0.98425196850393704" bottom="0.98425196850393704" header="0.51181102362204722" footer="0.51181102362204722"/>
  <pageSetup paperSize="9" scale="8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M42"/>
  <sheetViews>
    <sheetView topLeftCell="G13" zoomScale="120" zoomScaleNormal="120" workbookViewId="0">
      <selection activeCell="G13" sqref="G13"/>
    </sheetView>
  </sheetViews>
  <sheetFormatPr defaultColWidth="6.7109375" defaultRowHeight="12.75" x14ac:dyDescent="0.2"/>
  <cols>
    <col min="1" max="4" width="29.85546875" style="84" hidden="1" customWidth="1"/>
    <col min="5" max="5" width="14" style="84" hidden="1" customWidth="1"/>
    <col min="6" max="6" width="5.42578125" style="84" hidden="1" customWidth="1"/>
    <col min="7" max="7" width="11.7109375" style="191" customWidth="1"/>
    <col min="8" max="8" width="35" style="191" customWidth="1"/>
    <col min="9" max="9" width="6.7109375" style="191"/>
    <col min="10" max="10" width="10.5703125" style="191" customWidth="1"/>
    <col min="11" max="11" width="38.5703125" style="191" customWidth="1"/>
    <col min="12" max="16384" width="6.7109375" style="84"/>
  </cols>
  <sheetData>
    <row r="1" spans="1:13" ht="29.25" hidden="1" customHeight="1" x14ac:dyDescent="0.2">
      <c r="A1" s="84" t="s">
        <v>304</v>
      </c>
    </row>
    <row r="2" spans="1:13" ht="48.75" hidden="1" customHeight="1" x14ac:dyDescent="0.2">
      <c r="A2" s="84" t="s">
        <v>305</v>
      </c>
    </row>
    <row r="3" spans="1:13" ht="117.75" hidden="1" customHeight="1" x14ac:dyDescent="0.2">
      <c r="A3" s="84" t="s">
        <v>306</v>
      </c>
    </row>
    <row r="4" spans="1:13" ht="3" hidden="1" customHeight="1" x14ac:dyDescent="0.2">
      <c r="A4" s="84" t="s">
        <v>308</v>
      </c>
    </row>
    <row r="5" spans="1:13" ht="12.75" hidden="1" customHeight="1" x14ac:dyDescent="0.2"/>
    <row r="6" spans="1:13" ht="12.75" hidden="1" customHeight="1" x14ac:dyDescent="0.2"/>
    <row r="7" spans="1:13" ht="12.75" hidden="1" customHeight="1" x14ac:dyDescent="0.2"/>
    <row r="8" spans="1:13" ht="12.75" hidden="1" customHeight="1" x14ac:dyDescent="0.2"/>
    <row r="9" spans="1:13" ht="12.75" hidden="1" customHeight="1" x14ac:dyDescent="0.2"/>
    <row r="10" spans="1:13" ht="12.75" hidden="1" customHeight="1" x14ac:dyDescent="0.2"/>
    <row r="11" spans="1:13" ht="12.75" hidden="1" customHeight="1" x14ac:dyDescent="0.2"/>
    <row r="12" spans="1:13" ht="12.75" hidden="1" customHeight="1" x14ac:dyDescent="0.2"/>
    <row r="13" spans="1:13" ht="41.25" customHeight="1" x14ac:dyDescent="0.2">
      <c r="A13" s="644" t="s">
        <v>241</v>
      </c>
      <c r="B13" s="644" t="s">
        <v>309</v>
      </c>
      <c r="C13" s="86"/>
      <c r="D13" s="644" t="s">
        <v>310</v>
      </c>
      <c r="E13" s="86"/>
      <c r="F13" s="83"/>
      <c r="G13" s="192" t="s">
        <v>237</v>
      </c>
      <c r="H13" s="192"/>
      <c r="I13" s="192"/>
      <c r="J13" s="192" t="s">
        <v>238</v>
      </c>
      <c r="K13" s="192"/>
    </row>
    <row r="14" spans="1:13" ht="13.5" customHeight="1" x14ac:dyDescent="0.2">
      <c r="A14" s="644"/>
      <c r="B14" s="644"/>
      <c r="C14" s="190"/>
      <c r="D14" s="644"/>
      <c r="E14" s="190"/>
      <c r="F14" s="83"/>
      <c r="G14" s="193"/>
      <c r="H14" s="193"/>
      <c r="I14" s="193"/>
      <c r="J14" s="193"/>
      <c r="K14" s="193"/>
      <c r="M14" s="605"/>
    </row>
    <row r="15" spans="1:13" ht="45.75" customHeight="1" x14ac:dyDescent="0.2">
      <c r="A15" s="85" t="s">
        <v>544</v>
      </c>
      <c r="B15" s="84" t="str">
        <f t="shared" ref="B15:B42" ca="1" si="0">INDIRECT(CONCATENATE($A15,"!",A$1,))</f>
        <v>Tabell 0.0: Sammanfattning av den officiella statistiken över antal dödade personer i vägtrafiken. Åren 1960–2015.</v>
      </c>
      <c r="C15" s="199"/>
      <c r="D15" s="84" t="str">
        <f t="shared" ref="D15:D42" ca="1" si="1">INDIRECT(CONCATENATE($A15,"!",A$3,))</f>
        <v>Table 0.0: Summary of the number of persons killed in road traffic accidents according to official statistics. Years 1960–2015.</v>
      </c>
      <c r="E15" s="199"/>
      <c r="F15" s="83"/>
      <c r="G15" s="194" t="str">
        <f ca="1">MID(B15,1,11)</f>
        <v>Tabell 0.0:</v>
      </c>
      <c r="H15" s="195" t="str">
        <f ca="1">CONCATENATE(MID(B15,13,200)," ",C15)</f>
        <v xml:space="preserve">Sammanfattning av den officiella statistiken över antal dödade personer i vägtrafiken. Åren 1960–2015. </v>
      </c>
      <c r="I15" s="627"/>
      <c r="J15" s="194" t="str">
        <f ca="1">MID(D15,1,10)</f>
        <v>Table 0.0:</v>
      </c>
      <c r="K15" s="195" t="str">
        <f ca="1">CONCATENATE(MID(D15,12,200)," ",E15)</f>
        <v xml:space="preserve">Summary of the number of persons killed in road traffic accidents according to official statistics. Years 1960–2015. </v>
      </c>
      <c r="M15" s="605"/>
    </row>
    <row r="16" spans="1:13" ht="69.75" customHeight="1" x14ac:dyDescent="0.2">
      <c r="A16" s="85" t="s">
        <v>303</v>
      </c>
      <c r="B16" s="84" t="str">
        <f t="shared" ca="1" si="0"/>
        <v xml:space="preserve">Tabell 1.1: Polisrapporterade vägtrafikolyckor med dödlig utgång eller svår personskada och därvid dödade och svårt skadade personer </v>
      </c>
      <c r="C16" s="84" t="str">
        <f t="shared" ref="C16:C42" ca="1" si="2">INDIRECT(CONCATENATE($A16,"!",A$2,))</f>
        <v>efter skadeföljd, kön och län. År 2015.</v>
      </c>
      <c r="D16" s="84" t="str">
        <f t="shared" ca="1" si="1"/>
        <v xml:space="preserve">Table 1.1: Road traffic accidents with fatal and severe personal injury reported by the police including persons killed or severely injured, </v>
      </c>
      <c r="E16" s="84" t="str">
        <f t="shared" ref="E16:E42" ca="1" si="3">INDIRECT(CONCATENATE($A16,"!",A$4,))</f>
        <v>by severity of injury, sex and county. Year 2015.</v>
      </c>
      <c r="G16" s="194" t="str">
        <f t="shared" ref="G16:G41" ca="1" si="4">MID(B16,1,11)</f>
        <v>Tabell 1.1:</v>
      </c>
      <c r="H16" s="195" t="str">
        <f ca="1">CONCATENATE(MID(B16,13,200)," ",C16)</f>
        <v>Polisrapporterade vägtrafikolyckor med dödlig utgång eller svår personskada och därvid dödade och svårt skadade personer  efter skadeföljd, kön och län. År 2015.</v>
      </c>
      <c r="I16" s="195"/>
      <c r="J16" s="194" t="str">
        <f t="shared" ref="J16:J41" ca="1" si="5">MID(D16,1,10)</f>
        <v>Table 1.1:</v>
      </c>
      <c r="K16" s="195" t="str">
        <f ca="1">CONCATENATE(MID(D16,12,200)," ",E16)</f>
        <v>Road traffic accidents with fatal and severe personal injury reported by the police including persons killed or severely injured,  by severity of injury, sex and county. Year 2015.</v>
      </c>
      <c r="M16" s="605"/>
    </row>
    <row r="17" spans="1:13" ht="76.5" customHeight="1" x14ac:dyDescent="0.2">
      <c r="A17" s="85" t="s">
        <v>307</v>
      </c>
      <c r="B17" s="84" t="str">
        <f t="shared" ca="1" si="0"/>
        <v xml:space="preserve">Tabell 1.2: Polisrapporterade vägtrafikolyckor med dödlig utgång eller svår personskada och därvid dödade och svårt skadade personer </v>
      </c>
      <c r="C17" s="84" t="str">
        <f t="shared" ca="1" si="2"/>
        <v>efter skadeföljd, kön och månad respektive veckodag och timme. År 2015.</v>
      </c>
      <c r="D17" s="84" t="str">
        <f t="shared" ca="1" si="1"/>
        <v xml:space="preserve">Table 1.2: Road traffic accidents with fatal and severe personal injury reported by the police including persons killed or severely injured </v>
      </c>
      <c r="E17" s="84" t="str">
        <f t="shared" ca="1" si="3"/>
        <v>by severity of injury, sex and month, weakday and hour. Year 2015.</v>
      </c>
      <c r="G17" s="194" t="str">
        <f t="shared" ca="1" si="4"/>
        <v>Tabell 1.2:</v>
      </c>
      <c r="H17" s="195" t="str">
        <f ca="1">CONCATENATE(MID(B17,13,200)," ",C17)</f>
        <v>Polisrapporterade vägtrafikolyckor med dödlig utgång eller svår personskada och därvid dödade och svårt skadade personer  efter skadeföljd, kön och månad respektive veckodag och timme. År 2015.</v>
      </c>
      <c r="I17" s="195"/>
      <c r="J17" s="194" t="str">
        <f t="shared" ca="1" si="5"/>
        <v>Table 1.2:</v>
      </c>
      <c r="K17" s="195" t="str">
        <f ca="1">CONCATENATE(MID(D17,12,200)," ",E17)</f>
        <v>Road traffic accidents with fatal and severe personal injury reported by the police including persons killed or severely injured  by severity of injury, sex and month, weakday and hour. Year 2015.</v>
      </c>
      <c r="M17" s="605"/>
    </row>
    <row r="18" spans="1:13" ht="106.5" customHeight="1" x14ac:dyDescent="0.2">
      <c r="A18" s="85" t="s">
        <v>313</v>
      </c>
      <c r="B18" s="84" t="str">
        <f t="shared" ca="1" si="0"/>
        <v>Tabell 1.3: Polisrapporterade vägtrafikolyckor med dödlig utgång eller svår personskada och därvid dödade och svårt skadade personer</v>
      </c>
      <c r="C18" s="84" t="str">
        <f t="shared" ca="1" si="2"/>
        <v xml:space="preserve"> efter skadeföljd, kön, trafikmiljö, vägtyp, hastighetsbegränsning, väder, väglag och ljusförhållande. År 2015.</v>
      </c>
      <c r="D18" s="84" t="str">
        <f t="shared" ca="1" si="1"/>
        <v>Table 1.3: Road traffic accidents with fatal or severe personal injury reported by the police including persons killed or severely injured,</v>
      </c>
      <c r="E18" s="84" t="str">
        <f t="shared" ca="1" si="3"/>
        <v xml:space="preserve"> by severity of injury, sex,  traffic environment, road type, speed limit, type of area, weather, road condition and light conditions. Year 2015.</v>
      </c>
      <c r="G18" s="194" t="str">
        <f t="shared" ca="1" si="4"/>
        <v>Tabell 1.3:</v>
      </c>
      <c r="H18" s="195" t="str">
        <f ca="1">CONCATENATE(MID(B18,13,200)," ",C18)</f>
        <v>Polisrapporterade vägtrafikolyckor med dödlig utgång eller svår personskada och därvid dödade och svårt skadade personer  efter skadeföljd, kön, trafikmiljö, vägtyp, hastighetsbegränsning, väder, väglag och ljusförhållande. År 2015.</v>
      </c>
      <c r="I18" s="195"/>
      <c r="J18" s="194" t="str">
        <f t="shared" ca="1" si="5"/>
        <v>Table 1.3:</v>
      </c>
      <c r="K18" s="195" t="str">
        <f ca="1">CONCATENATE(MID(D18,12,200)," ",E18)</f>
        <v>Road traffic accidents with fatal or severe personal injury reported by the police including persons killed or severely injured,  by severity of injury, sex,  traffic environment, road type, speed limit, type of area, weather, road condition and light conditions. Year 2015.</v>
      </c>
    </row>
    <row r="19" spans="1:13" ht="70.5" customHeight="1" x14ac:dyDescent="0.2">
      <c r="A19" s="85" t="s">
        <v>314</v>
      </c>
      <c r="B19" s="84" t="str">
        <f t="shared" ca="1" si="0"/>
        <v xml:space="preserve">Tabell 1.4: Polisrapporterade vägtrafikolyckor med dödlig utgång eller svår personskada och därvid dödade och svårt skadade personer fördelade </v>
      </c>
      <c r="C19" s="84" t="str">
        <f t="shared" ca="1" si="2"/>
        <v>efter de inblandade trafikelementen. År 2015.</v>
      </c>
      <c r="D19" s="84" t="str">
        <f t="shared" ca="1" si="1"/>
        <v xml:space="preserve">Table 1.4: Road traffic accidents with fatal or severe personal injury reported by the police including persons killed or severely injured, by </v>
      </c>
      <c r="E19" s="84" t="str">
        <f t="shared" ca="1" si="3"/>
        <v>involved type of traffic elements. Year 2015.</v>
      </c>
      <c r="G19" s="194" t="str">
        <f t="shared" ca="1" si="4"/>
        <v>Tabell 1.4:</v>
      </c>
      <c r="H19" s="195" t="str">
        <f ca="1">CONCATENATE(MID(B19,13,200)," ",C19)</f>
        <v>Polisrapporterade vägtrafikolyckor med dödlig utgång eller svår personskada och därvid dödade och svårt skadade personer fördelade  efter de inblandade trafikelementen. År 2015.</v>
      </c>
      <c r="I19" s="195"/>
      <c r="J19" s="194" t="str">
        <f t="shared" ca="1" si="5"/>
        <v>Table 1.4:</v>
      </c>
      <c r="K19" s="195" t="str">
        <f ca="1">CONCATENATE(MID(D19,12,200)," ",E19)</f>
        <v>Road traffic accidents with fatal or severe personal injury reported by the police including persons killed or severely injured, by  involved type of traffic elements. Year 2015.</v>
      </c>
    </row>
    <row r="20" spans="1:13" ht="66" customHeight="1" x14ac:dyDescent="0.2">
      <c r="A20" s="85" t="s">
        <v>411</v>
      </c>
      <c r="B20" s="84" t="str">
        <f t="shared" ca="1" si="0"/>
        <v>Tabell 1.5: Polisrapporterade vägtrafikolyckor med dödlig utgång eller svår personskada, och därvid dödade och</v>
      </c>
      <c r="C20" s="84" t="str">
        <f t="shared" ca="1" si="2"/>
        <v>och svårt skadade personer efter hastighet och vägtyp. År 2014.</v>
      </c>
      <c r="D20" s="84" t="str">
        <f t="shared" ca="1" si="1"/>
        <v>Table 1.5: Road traffic accidents with fatal or severe personal injury reported by the police including persons killed</v>
      </c>
      <c r="E20" s="84" t="str">
        <f t="shared" ca="1" si="3"/>
        <v>and severely injured, by speed limit and type of road. Year 2014.</v>
      </c>
      <c r="G20" s="194" t="str">
        <f t="shared" ca="1" si="4"/>
        <v>Tabell 1.5:</v>
      </c>
      <c r="H20" s="195" t="str">
        <f t="shared" ref="H20:H23" ca="1" si="6">CONCATENATE(MID(B20,13,200)," ",C20)</f>
        <v>Polisrapporterade vägtrafikolyckor med dödlig utgång eller svår personskada, och därvid dödade och och svårt skadade personer efter hastighet och vägtyp. År 2014.</v>
      </c>
      <c r="I20" s="195"/>
      <c r="J20" s="194" t="str">
        <f t="shared" ca="1" si="5"/>
        <v>Table 1.5:</v>
      </c>
      <c r="K20" s="195" t="str">
        <f t="shared" ref="K20:K23" ca="1" si="7">CONCATENATE(MID(D20,12,200)," ",E20)</f>
        <v>Road traffic accidents with fatal or severe personal injury reported by the police including persons killed and severely injured, by speed limit and type of road. Year 2014.</v>
      </c>
    </row>
    <row r="21" spans="1:13" ht="66" customHeight="1" x14ac:dyDescent="0.2">
      <c r="A21" s="85" t="s">
        <v>414</v>
      </c>
      <c r="B21" s="84" t="str">
        <f t="shared" ca="1" si="0"/>
        <v>Tabell 2.1: Dödade personer vid polisrapporterade vägtrafikolyckor efter inblandade trafikelement, olyckstyp och län/storstad. År 2015.</v>
      </c>
      <c r="C21" s="84" t="str">
        <f t="shared" ca="1" si="2"/>
        <v xml:space="preserve"> </v>
      </c>
      <c r="D21" s="84" t="str">
        <f t="shared" ca="1" si="1"/>
        <v>Table 2.1: Persons killed in road traffic accidents reported by the police by traffic elements involved, type of accident and county/city. Year 2015.</v>
      </c>
      <c r="E21" s="84" t="str">
        <f t="shared" ca="1" si="3"/>
        <v xml:space="preserve"> </v>
      </c>
      <c r="G21" s="194" t="str">
        <f t="shared" ca="1" si="4"/>
        <v>Tabell 2.1:</v>
      </c>
      <c r="H21" s="195" t="str">
        <f t="shared" ca="1" si="6"/>
        <v xml:space="preserve">Dödade personer vid polisrapporterade vägtrafikolyckor efter inblandade trafikelement, olyckstyp och län/storstad. År 2015.  </v>
      </c>
      <c r="I21" s="195"/>
      <c r="J21" s="194" t="str">
        <f t="shared" ca="1" si="5"/>
        <v>Table 2.1:</v>
      </c>
      <c r="K21" s="195" t="str">
        <f t="shared" ca="1" si="7"/>
        <v xml:space="preserve">Persons killed in road traffic accidents reported by the police by traffic elements involved, type of accident and county/city. Year 2015.  </v>
      </c>
    </row>
    <row r="22" spans="1:13" ht="66" customHeight="1" x14ac:dyDescent="0.2">
      <c r="A22" s="85" t="s">
        <v>415</v>
      </c>
      <c r="B22" s="84" t="str">
        <f t="shared" ca="1" si="0"/>
        <v>Tabell 2.2: Dödade personer vid polisrapporterade vägtrafikolyckor efter inblandade trafikelement, olyckstyp och månad, veckodag och tid på dygnet. År 2015.</v>
      </c>
      <c r="C22" s="84" t="str">
        <f t="shared" ca="1" si="2"/>
        <v xml:space="preserve"> </v>
      </c>
      <c r="D22" s="84" t="str">
        <f t="shared" ca="1" si="1"/>
        <v>Table 2.2: Persons killed in road traffic accidents reported by the police by traffic elements involved, type of accident and month, day of the week and time of the day. Year 2015.</v>
      </c>
      <c r="E22" s="84" t="str">
        <f t="shared" ca="1" si="3"/>
        <v xml:space="preserve"> </v>
      </c>
      <c r="G22" s="194" t="str">
        <f t="shared" ca="1" si="4"/>
        <v>Tabell 2.2:</v>
      </c>
      <c r="H22" s="195" t="str">
        <f t="shared" ca="1" si="6"/>
        <v xml:space="preserve">Dödade personer vid polisrapporterade vägtrafikolyckor efter inblandade trafikelement, olyckstyp och månad, veckodag och tid på dygnet. År 2015.  </v>
      </c>
      <c r="I22" s="195"/>
      <c r="J22" s="194" t="str">
        <f t="shared" ca="1" si="5"/>
        <v>Table 2.2:</v>
      </c>
      <c r="K22" s="195" t="str">
        <f t="shared" ca="1" si="7"/>
        <v xml:space="preserve">Persons killed in road traffic accidents reported by the police by traffic elements involved, type of accident and month, day of the week and time of the day. Year 2015.  </v>
      </c>
    </row>
    <row r="23" spans="1:13" ht="93" customHeight="1" x14ac:dyDescent="0.2">
      <c r="A23" s="85" t="s">
        <v>416</v>
      </c>
      <c r="B23" s="84" t="str">
        <f t="shared" ca="1" si="0"/>
        <v xml:space="preserve">Tabell 2.3: Dödade personer vid polisrapporterade vägtrafikolyckor efter inblandade trafikelement, olyckstyp och  </v>
      </c>
      <c r="C23" s="84" t="str">
        <f t="shared" ca="1" si="2"/>
        <v>trafikmiljö, vägtyp, hastighetsbegränsning, område, väder, väglag och ljusförhållande. År 2015.</v>
      </c>
      <c r="D23" s="84" t="str">
        <f t="shared" ca="1" si="1"/>
        <v xml:space="preserve">Table 2.3: Persons killed in road traffic accidents reported by the police by traffic elements involved, type of accident and </v>
      </c>
      <c r="E23" s="84" t="str">
        <f t="shared" ca="1" si="3"/>
        <v xml:space="preserve"> traffic environment, road type, speed limit, type of area, weather, road condition and light conditions. Year 2015.</v>
      </c>
      <c r="G23" s="194" t="str">
        <f t="shared" ca="1" si="4"/>
        <v>Tabell 2.3:</v>
      </c>
      <c r="H23" s="195" t="str">
        <f t="shared" ca="1" si="6"/>
        <v>Dödade personer vid polisrapporterade vägtrafikolyckor efter inblandade trafikelement, olyckstyp och   trafikmiljö, vägtyp, hastighetsbegränsning, område, väder, väglag och ljusförhållande. År 2015.</v>
      </c>
      <c r="I23" s="195"/>
      <c r="J23" s="194" t="str">
        <f t="shared" ca="1" si="5"/>
        <v>Table 2.3:</v>
      </c>
      <c r="K23" s="195" t="str">
        <f t="shared" ca="1" si="7"/>
        <v>Persons killed in road traffic accidents reported by the police by traffic elements involved, type of accident and   traffic environment, road type, speed limit, type of area, weather, road condition and light conditions. Year 2015.</v>
      </c>
    </row>
    <row r="24" spans="1:13" ht="57" customHeight="1" x14ac:dyDescent="0.2">
      <c r="A24" s="85" t="s">
        <v>417</v>
      </c>
      <c r="B24" s="84" t="str">
        <f t="shared" ca="1" si="0"/>
        <v>Tabell 2.4: Dödade personer vid polisrapporterade vägtrafikolyckor efter inblandade trafikelement, olyckstyp och trafikantgrupp. År 2015.</v>
      </c>
      <c r="C24" s="84" t="str">
        <f t="shared" ca="1" si="2"/>
        <v xml:space="preserve"> </v>
      </c>
      <c r="D24" s="84" t="str">
        <f t="shared" ca="1" si="1"/>
        <v>Table 2.4: Persons killed in road traffic accidents reported by the police by traffic elements involved, type of accident and  road user. Year 2015.</v>
      </c>
      <c r="E24" s="84" t="str">
        <f t="shared" ca="1" si="3"/>
        <v xml:space="preserve"> </v>
      </c>
      <c r="G24" s="194" t="str">
        <f t="shared" ca="1" si="4"/>
        <v>Tabell 2.4:</v>
      </c>
      <c r="H24" s="195" t="str">
        <f ca="1">CONCATENATE(MID(B24,13,200)," ",C24)</f>
        <v xml:space="preserve">Dödade personer vid polisrapporterade vägtrafikolyckor efter inblandade trafikelement, olyckstyp och trafikantgrupp. År 2015.  </v>
      </c>
      <c r="I24" s="195"/>
      <c r="J24" s="194" t="str">
        <f t="shared" ca="1" si="5"/>
        <v>Table 2.4:</v>
      </c>
      <c r="K24" s="195" t="str">
        <f ca="1">CONCATENATE(MID(D24,12,200)," ",E24)</f>
        <v xml:space="preserve">Persons killed in road traffic accidents reported by the police by traffic elements involved, type of accident and  road user. Year 2015.  </v>
      </c>
    </row>
    <row r="25" spans="1:13" ht="45" customHeight="1" x14ac:dyDescent="0.2">
      <c r="A25" s="85" t="s">
        <v>418</v>
      </c>
      <c r="B25" s="84" t="str">
        <f t="shared" ca="1" si="0"/>
        <v>Tabell 3.1: Dödade personer vid polisrapporterade vägtrafikolyckor efter trafikantkategori och län/storstad. År 2015.</v>
      </c>
      <c r="C25" s="84" t="str">
        <f t="shared" ca="1" si="2"/>
        <v xml:space="preserve"> </v>
      </c>
      <c r="D25" s="84" t="str">
        <f t="shared" ca="1" si="1"/>
        <v>Table 3.1: Persons killed in road traffic accidents reported by the police, by group of road users and county/city. Year 2015.</v>
      </c>
      <c r="E25" s="84" t="str">
        <f t="shared" ca="1" si="3"/>
        <v xml:space="preserve"> </v>
      </c>
      <c r="G25" s="194" t="str">
        <f t="shared" ca="1" si="4"/>
        <v>Tabell 3.1:</v>
      </c>
      <c r="H25" s="195" t="str">
        <f t="shared" ref="H25:H27" ca="1" si="8">CONCATENATE(MID(B25,13,200)," ",C25)</f>
        <v xml:space="preserve">Dödade personer vid polisrapporterade vägtrafikolyckor efter trafikantkategori och län/storstad. År 2015.  </v>
      </c>
      <c r="I25" s="195"/>
      <c r="J25" s="194" t="str">
        <f t="shared" ca="1" si="5"/>
        <v>Table 3.1:</v>
      </c>
      <c r="K25" s="195" t="str">
        <f t="shared" ref="K25:K27" ca="1" si="9">CONCATENATE(MID(D25,12,200)," ",E25)</f>
        <v xml:space="preserve">Persons killed in road traffic accidents reported by the police, by group of road users and county/city. Year 2015.  </v>
      </c>
    </row>
    <row r="26" spans="1:13" ht="54.75" customHeight="1" x14ac:dyDescent="0.2">
      <c r="A26" s="85" t="s">
        <v>419</v>
      </c>
      <c r="B26" s="84" t="str">
        <f t="shared" ca="1" si="0"/>
        <v>Tabell 3.2: Dödade personer vid polisrapporterade vägtrafikolyckor efter trafikantkategori och månad, veckodag respektive tid på dygnet. År 2015.</v>
      </c>
      <c r="C26" s="84" t="str">
        <f t="shared" ca="1" si="2"/>
        <v xml:space="preserve"> </v>
      </c>
      <c r="D26" s="84" t="str">
        <f t="shared" ca="1" si="1"/>
        <v>Table 3.2: Persons killed in road traffic accidents reported by the police, by group of road users and month, day of week and time of day. Year 2015.</v>
      </c>
      <c r="E26" s="84" t="str">
        <f t="shared" ca="1" si="3"/>
        <v xml:space="preserve"> </v>
      </c>
      <c r="G26" s="194" t="str">
        <f t="shared" ca="1" si="4"/>
        <v>Tabell 3.2:</v>
      </c>
      <c r="H26" s="195" t="str">
        <f t="shared" ca="1" si="8"/>
        <v xml:space="preserve">Dödade personer vid polisrapporterade vägtrafikolyckor efter trafikantkategori och månad, veckodag respektive tid på dygnet. År 2015.  </v>
      </c>
      <c r="I26" s="195"/>
      <c r="J26" s="194" t="str">
        <f t="shared" ca="1" si="5"/>
        <v>Table 3.2:</v>
      </c>
      <c r="K26" s="195" t="str">
        <f t="shared" ca="1" si="9"/>
        <v xml:space="preserve">Persons killed in road traffic accidents reported by the police, by group of road users and month, day of week and time of day. Year 2015.  </v>
      </c>
    </row>
    <row r="27" spans="1:13" ht="80.25" customHeight="1" x14ac:dyDescent="0.2">
      <c r="A27" s="85" t="s">
        <v>420</v>
      </c>
      <c r="B27" s="84" t="str">
        <f t="shared" ca="1" si="0"/>
        <v>Tabell 3.3: Dödade personer vid polisrapporterade vägtrafikolyckor efter trafikantkategori och trafikmiljö, vägtyp, hastighetsbegränsning, område, väder, väglag och ljusförhållande. År 2015.</v>
      </c>
      <c r="C27" s="84" t="str">
        <f t="shared" ca="1" si="2"/>
        <v xml:space="preserve"> </v>
      </c>
      <c r="D27" s="84" t="str">
        <f t="shared" ca="1" si="1"/>
        <v>Table 3.3: Persons killed in road traffic accidents reported by the police bygroup of road users and  traffic environment, road type, speed limit, type of area, weather, road condition and light conditions. Year 2015.</v>
      </c>
      <c r="E27" s="84" t="str">
        <f t="shared" ca="1" si="3"/>
        <v xml:space="preserve"> </v>
      </c>
      <c r="G27" s="194" t="str">
        <f t="shared" ca="1" si="4"/>
        <v>Tabell 3.3:</v>
      </c>
      <c r="H27" s="195" t="str">
        <f t="shared" ca="1" si="8"/>
        <v xml:space="preserve">Dödade personer vid polisrapporterade vägtrafikolyckor efter trafikantkategori och trafikmiljö, vägtyp, hastighetsbegränsning, område, väder, väglag och ljusförhållande. År 2015.  </v>
      </c>
      <c r="I27" s="195"/>
      <c r="J27" s="194" t="str">
        <f t="shared" ca="1" si="5"/>
        <v>Table 3.3:</v>
      </c>
      <c r="K27" s="195" t="str">
        <f t="shared" ca="1" si="9"/>
        <v xml:space="preserve">Persons killed in road traffic accidents reported by the police bygroup of road users and  traffic environment, road type, speed limit, type of area, weather, road condition and light conditions. Year  </v>
      </c>
    </row>
    <row r="28" spans="1:13" ht="55.5" customHeight="1" x14ac:dyDescent="0.2">
      <c r="A28" s="85" t="s">
        <v>312</v>
      </c>
      <c r="B28" s="84" t="str">
        <f t="shared" ca="1" si="0"/>
        <v>Tabell 4.1: Dödade, svårt och lindrigt skadade personer vid polisrapporterade vägtrafikolyckor efter ålder och län/storstad. År 2015.</v>
      </c>
      <c r="C28" s="84" t="str">
        <f t="shared" ca="1" si="2"/>
        <v xml:space="preserve"> </v>
      </c>
      <c r="D28" s="84" t="str">
        <f t="shared" ca="1" si="1"/>
        <v>Table 4.1: Persons killed, severely and slightly injured in road traffic accidents reported by the police by age and county/city. Year 2015.</v>
      </c>
      <c r="E28" s="84" t="str">
        <f t="shared" ca="1" si="3"/>
        <v xml:space="preserve"> </v>
      </c>
      <c r="G28" s="194" t="str">
        <f t="shared" ca="1" si="4"/>
        <v>Tabell 4.1:</v>
      </c>
      <c r="H28" s="195" t="str">
        <f ca="1">CONCATENATE(MID(B28,13,200)," ",C28)</f>
        <v xml:space="preserve">Dödade, svårt och lindrigt skadade personer vid polisrapporterade vägtrafikolyckor efter ålder och län/storstad. År 2015.  </v>
      </c>
      <c r="I28" s="195"/>
      <c r="J28" s="194" t="str">
        <f t="shared" ca="1" si="5"/>
        <v>Table 4.1:</v>
      </c>
      <c r="K28" s="195" t="str">
        <f ca="1">CONCATENATE(MID(D28,12,200)," ",E28)</f>
        <v xml:space="preserve">Persons killed, severely and slightly injured in road traffic accidents reported by the police by age and county/city. Year 2015.  </v>
      </c>
    </row>
    <row r="29" spans="1:13" ht="57.75" customHeight="1" x14ac:dyDescent="0.2">
      <c r="A29" s="85" t="s">
        <v>311</v>
      </c>
      <c r="B29" s="84" t="str">
        <f t="shared" ca="1" si="0"/>
        <v>Tabell 4.2: Dödade, svårt och lindrigt skadade personer vid polisrapporterade vägtrafikolyckor efter ålder, trafikantgrupp och kön. År 2015.</v>
      </c>
      <c r="C29" s="84" t="str">
        <f t="shared" ca="1" si="2"/>
        <v xml:space="preserve"> </v>
      </c>
      <c r="D29" s="84" t="str">
        <f t="shared" ca="1" si="1"/>
        <v>Table 4.2: Persons killed, severely and slightly injured in road traffic accidents reported by the police by age, group of road users and sex. Year 2015.</v>
      </c>
      <c r="E29" s="84" t="str">
        <f t="shared" ca="1" si="3"/>
        <v xml:space="preserve"> </v>
      </c>
      <c r="G29" s="194" t="str">
        <f t="shared" ca="1" si="4"/>
        <v>Tabell 4.2:</v>
      </c>
      <c r="H29" s="195" t="str">
        <f ca="1">CONCATENATE(MID(B29,13,200)," ",C29)</f>
        <v xml:space="preserve">Dödade, svårt och lindrigt skadade personer vid polisrapporterade vägtrafikolyckor efter ålder, trafikantgrupp och kön. År 2015.  </v>
      </c>
      <c r="I29" s="195"/>
      <c r="J29" s="194" t="str">
        <f t="shared" ca="1" si="5"/>
        <v>Table 4.2:</v>
      </c>
      <c r="K29" s="195" t="str">
        <f ca="1">CONCATENATE(MID(D29,12,200)," ",E29)</f>
        <v xml:space="preserve">Persons killed, severely and slightly injured in road traffic accidents reported by the police by age, group of road users and sex. Year 2015.  </v>
      </c>
    </row>
    <row r="30" spans="1:13" ht="48" customHeight="1" x14ac:dyDescent="0.2">
      <c r="A30" s="85" t="s">
        <v>421</v>
      </c>
      <c r="B30" s="84" t="str">
        <f t="shared" ca="1" si="0"/>
        <v>Tabell 5.1: Dödade personer vid polisrapporterade vägtrafikolyckor efter veckodag, månad och klockslag. År 2015.</v>
      </c>
      <c r="C30" s="84" t="str">
        <f t="shared" ca="1" si="2"/>
        <v xml:space="preserve"> </v>
      </c>
      <c r="D30" s="84" t="str">
        <f t="shared" ca="1" si="1"/>
        <v>Table 5.1: Persons killed in road traffic accidents reported by the police by day of the week, month and hour. Year 2015.</v>
      </c>
      <c r="E30" s="84" t="str">
        <f t="shared" ca="1" si="3"/>
        <v xml:space="preserve"> </v>
      </c>
      <c r="G30" s="194" t="str">
        <f t="shared" ca="1" si="4"/>
        <v>Tabell 5.1:</v>
      </c>
      <c r="H30" s="195" t="str">
        <f t="shared" ref="H30:H33" ca="1" si="10">CONCATENATE(MID(B30,13,200)," ",C30)</f>
        <v xml:space="preserve">Dödade personer vid polisrapporterade vägtrafikolyckor efter veckodag, månad och klockslag. År 2015.  </v>
      </c>
      <c r="I30" s="195"/>
      <c r="J30" s="194" t="str">
        <f t="shared" ca="1" si="5"/>
        <v>Table 5.1:</v>
      </c>
      <c r="K30" s="195" t="str">
        <f t="shared" ref="K30:K33" ca="1" si="11">CONCATENATE(MID(D30,12,200)," ",E30)</f>
        <v xml:space="preserve">Persons killed in road traffic accidents reported by the police by day of the week, month and hour. Year 2015.  </v>
      </c>
    </row>
    <row r="31" spans="1:13" ht="71.25" customHeight="1" x14ac:dyDescent="0.2">
      <c r="A31" s="85" t="s">
        <v>422</v>
      </c>
      <c r="B31" s="84" t="str">
        <f t="shared" ca="1" si="0"/>
        <v xml:space="preserve">Tabell 5.2: Dödade och svårt skadade personer samt antal trafikelement vid polisrapporterade vägtrafikolyckor med dödlig eller svår personskada efter trafikmiljö </v>
      </c>
      <c r="C31" s="84" t="str">
        <f t="shared" ca="1" si="2"/>
        <v>och trafikelement. År 2015.</v>
      </c>
      <c r="D31" s="84" t="str">
        <f t="shared" ca="1" si="1"/>
        <v xml:space="preserve">Table 5.2: Persons killed and severely injured and number of traffic elements in road traffic accidents reported by the police including fatal or severe personal injury </v>
      </c>
      <c r="E31" s="84" t="str">
        <f t="shared" ca="1" si="3"/>
        <v>by traffic environment and traffic element. Year 2015.</v>
      </c>
      <c r="G31" s="194" t="str">
        <f t="shared" ca="1" si="4"/>
        <v>Tabell 5.2:</v>
      </c>
      <c r="H31" s="195" t="str">
        <f t="shared" ca="1" si="10"/>
        <v>Dödade och svårt skadade personer samt antal trafikelement vid polisrapporterade vägtrafikolyckor med dödlig eller svår personskada efter trafikmiljö  och trafikelement. År 2015.</v>
      </c>
      <c r="I31" s="195"/>
      <c r="J31" s="194" t="str">
        <f t="shared" ca="1" si="5"/>
        <v>Table 5.2:</v>
      </c>
      <c r="K31" s="195" t="str">
        <f t="shared" ca="1" si="11"/>
        <v>Persons killed and severely injured and number of traffic elements in road traffic accidents reported by the police including fatal or severe personal injury  by traffic environment and traffic element. Year 2015.</v>
      </c>
    </row>
    <row r="32" spans="1:13" ht="42" customHeight="1" x14ac:dyDescent="0.2">
      <c r="A32" s="85" t="s">
        <v>423</v>
      </c>
      <c r="B32" s="84" t="str">
        <f t="shared" ca="1" si="0"/>
        <v>Tabell 5.3: Dödade förare av motorfordon vid polisrapporterade olyckor efter promillehalt i blodet. År 2015.</v>
      </c>
      <c r="C32" s="84" t="str">
        <f t="shared" ca="1" si="2"/>
        <v xml:space="preserve"> </v>
      </c>
      <c r="D32" s="84" t="str">
        <f t="shared" ca="1" si="1"/>
        <v xml:space="preserve">Table 5.3: Drivers of vehicles killed in road traffic accidents reported by the police </v>
      </c>
      <c r="E32" s="84" t="str">
        <f t="shared" ca="1" si="3"/>
        <v>by blood alocohol concentration (per mille). Year 2015.</v>
      </c>
      <c r="G32" s="194" t="str">
        <f t="shared" ca="1" si="4"/>
        <v>Tabell 5.3:</v>
      </c>
      <c r="H32" s="195" t="str">
        <f t="shared" ca="1" si="10"/>
        <v xml:space="preserve">Dödade förare av motorfordon vid polisrapporterade olyckor efter promillehalt i blodet. År 2015.  </v>
      </c>
      <c r="I32" s="195"/>
      <c r="J32" s="194" t="str">
        <f t="shared" ca="1" si="5"/>
        <v>Table 5.3:</v>
      </c>
      <c r="K32" s="195" t="str">
        <f t="shared" ca="1" si="11"/>
        <v>Drivers of vehicles killed in road traffic accidents reported by the police  by blood alocohol concentration (per mille). Year 2015.</v>
      </c>
    </row>
    <row r="33" spans="1:11" ht="66.75" customHeight="1" x14ac:dyDescent="0.2">
      <c r="A33" s="85" t="s">
        <v>424</v>
      </c>
      <c r="B33" s="84" t="str">
        <f t="shared" ca="1" si="0"/>
        <v>Tabell 5.4: Dödade förare av motorfordon vid polisrapporterade olyckor efter promillehalt samt</v>
      </c>
      <c r="C33" s="84" t="str">
        <f t="shared" ca="1" si="2"/>
        <v xml:space="preserve"> andel med otillåten mängd alkohol i blodet. Åren 2006 - 2015 samt totalt för perioden.</v>
      </c>
      <c r="D33" s="84" t="str">
        <f t="shared" ca="1" si="1"/>
        <v>Table 5.4: Drivers of vehicles killed in road traffic accidents reported by the police by blood alocohol concentration and</v>
      </c>
      <c r="E33" s="84" t="str">
        <f t="shared" ca="1" si="3"/>
        <v xml:space="preserve"> share with too high alcohol blood concentration. Years 2006 - 2015 and totally for the period.</v>
      </c>
      <c r="G33" s="194" t="str">
        <f t="shared" ca="1" si="4"/>
        <v>Tabell 5.4:</v>
      </c>
      <c r="H33" s="195" t="str">
        <f t="shared" ca="1" si="10"/>
        <v>Dödade förare av motorfordon vid polisrapporterade olyckor efter promillehalt samt  andel med otillåten mängd alkohol i blodet. Åren 2006 - 2015 samt totalt för perioden.</v>
      </c>
      <c r="I33" s="195"/>
      <c r="J33" s="194" t="str">
        <f t="shared" ca="1" si="5"/>
        <v>Table 5.4:</v>
      </c>
      <c r="K33" s="195" t="str">
        <f t="shared" ca="1" si="11"/>
        <v>Drivers of vehicles killed in road traffic accidents reported by the police by blood alocohol concentration and  share with too high alcohol blood concentration. Years 2006 - 2015 and totally for the period.</v>
      </c>
    </row>
    <row r="34" spans="1:11" ht="77.25" customHeight="1" x14ac:dyDescent="0.2">
      <c r="A34" s="84" t="s">
        <v>315</v>
      </c>
      <c r="B34" s="84" t="str">
        <f t="shared" ca="1" si="0"/>
        <v xml:space="preserve">Tabell 6.1: Polisrapporterade vägtrafikolyckor med dödlig utgång, svår och lindrig personskada och </v>
      </c>
      <c r="C34" s="84" t="str">
        <f t="shared" ca="1" si="2"/>
        <v>därvid dödade, svårt och lindrigt skadade personer efter skadeföljd. Åren 1960–2015.</v>
      </c>
      <c r="D34" s="84" t="str">
        <f t="shared" ca="1" si="1"/>
        <v xml:space="preserve">Table 6.1: Road traffic accidents with fatal, severe and slight personal injury reported by the police including persons </v>
      </c>
      <c r="E34" s="84" t="str">
        <f t="shared" ca="1" si="3"/>
        <v>killed, severely and slightly injured, by severity of injury. Years 1960–2015.</v>
      </c>
      <c r="G34" s="194" t="str">
        <f t="shared" ca="1" si="4"/>
        <v>Tabell 6.1:</v>
      </c>
      <c r="H34" s="195" t="str">
        <f ca="1">CONCATENATE(MID(B34,13,200)," ",C34)</f>
        <v>Polisrapporterade vägtrafikolyckor med dödlig utgång, svår och lindrig personskada och  därvid dödade, svårt och lindrigt skadade personer efter skadeföljd. Åren 1960–2015.</v>
      </c>
      <c r="I34" s="195"/>
      <c r="J34" s="194" t="str">
        <f t="shared" ca="1" si="5"/>
        <v>Table 6.1:</v>
      </c>
      <c r="K34" s="195" t="str">
        <f ca="1">CONCATENATE(MID(D34,12,200)," ",E34)</f>
        <v>Road traffic accidents with fatal, severe and slight personal injury reported by the police including persons  killed, severely and slightly injured, by severity of injury. Years 1960–2015.</v>
      </c>
    </row>
    <row r="35" spans="1:11" ht="62.25" customHeight="1" x14ac:dyDescent="0.2">
      <c r="A35" s="84" t="s">
        <v>317</v>
      </c>
      <c r="B35" s="84" t="str">
        <f t="shared" ca="1" si="0"/>
        <v>Tabell 6.2: Dödade, svårt och lindrigt skadade personer vid polisrapporterade vägtrafikolyckor fördelade efter</v>
      </c>
      <c r="C35" s="84" t="str">
        <f t="shared" ca="1" si="2"/>
        <v>trafikantgrupp. Åren 1960–2015.</v>
      </c>
      <c r="D35" s="84" t="str">
        <f t="shared" ca="1" si="1"/>
        <v xml:space="preserve">Table 6.2: Persons killed, severely and slightly injured in road traffic accidents reported by the police, by groups </v>
      </c>
      <c r="E35" s="84" t="str">
        <f t="shared" ca="1" si="3"/>
        <v>of road users. Years 1960–2015.</v>
      </c>
      <c r="G35" s="194" t="str">
        <f t="shared" ca="1" si="4"/>
        <v>Tabell 6.2:</v>
      </c>
      <c r="H35" s="195" t="str">
        <f ca="1">CONCATENATE(MID(B35,13,200)," ",C35)</f>
        <v>Dödade, svårt och lindrigt skadade personer vid polisrapporterade vägtrafikolyckor fördelade efter trafikantgrupp. Åren 1960–2015.</v>
      </c>
      <c r="I35" s="195"/>
      <c r="J35" s="194" t="str">
        <f t="shared" ca="1" si="5"/>
        <v>Table 6.2:</v>
      </c>
      <c r="K35" s="195" t="str">
        <f ca="1">CONCATENATE(MID(D35,12,200)," ",E35)</f>
        <v>Persons killed, severely and slightly injured in road traffic accidents reported by the police, by groups  of road users. Years 1960–2015.</v>
      </c>
    </row>
    <row r="36" spans="1:11" ht="49.5" customHeight="1" x14ac:dyDescent="0.2">
      <c r="A36" s="84" t="s">
        <v>318</v>
      </c>
      <c r="B36" s="84" t="str">
        <f t="shared" ca="1" si="0"/>
        <v>Tabell 6.3: Dödade personer vid polisrapporterade vägtrafikolyckor, per län/storstad. Åren 1985 – 2015.</v>
      </c>
      <c r="C36" s="84" t="str">
        <f t="shared" ca="1" si="2"/>
        <v xml:space="preserve"> </v>
      </c>
      <c r="D36" s="84" t="str">
        <f t="shared" ca="1" si="1"/>
        <v>Table 6.3: Persons killed in road traffic accidents reported by the police, by county/city. Years 1985 – 2015.</v>
      </c>
      <c r="E36" s="84" t="str">
        <f t="shared" ca="1" si="3"/>
        <v xml:space="preserve"> </v>
      </c>
      <c r="G36" s="194" t="str">
        <f t="shared" ca="1" si="4"/>
        <v>Tabell 6.3:</v>
      </c>
      <c r="H36" s="195" t="str">
        <f ca="1">CONCATENATE(MID(B36,13,200)," ",C36)</f>
        <v xml:space="preserve">Dödade personer vid polisrapporterade vägtrafikolyckor, per län/storstad. Åren 1985 – 2015.  </v>
      </c>
      <c r="I36" s="195"/>
      <c r="J36" s="194" t="str">
        <f t="shared" ca="1" si="5"/>
        <v>Table 6.3:</v>
      </c>
      <c r="K36" s="195" t="str">
        <f ca="1">CONCATENATE(MID(D36,12,200)," ",E36)</f>
        <v xml:space="preserve">Persons killed in road traffic accidents reported by the police, by county/city. Years 1985 – 2015.  </v>
      </c>
    </row>
    <row r="37" spans="1:11" ht="60" customHeight="1" x14ac:dyDescent="0.2">
      <c r="A37" s="84" t="s">
        <v>319</v>
      </c>
      <c r="B37" s="84" t="str">
        <f t="shared" ca="1" si="0"/>
        <v>Tabell 6.4: Dödade personer vid polisrapporterade vägtrafikolyckor, antal dödade per 100 000 invånare och per län/storstad. Åren 1985–2014.</v>
      </c>
      <c r="C37" s="84" t="str">
        <f t="shared" ca="1" si="2"/>
        <v xml:space="preserve"> </v>
      </c>
      <c r="D37" s="84" t="str">
        <f t="shared" ca="1" si="1"/>
        <v>Table 6.4: Persons killed in road traffic accidents reported by the police, persons killed per 100 000 inhabitants and by county/city. Years 1985–2014.</v>
      </c>
      <c r="E37" s="84" t="str">
        <f t="shared" ca="1" si="3"/>
        <v xml:space="preserve"> </v>
      </c>
      <c r="G37" s="194" t="str">
        <f t="shared" ca="1" si="4"/>
        <v>Tabell 6.4:</v>
      </c>
      <c r="H37" s="195" t="str">
        <f ca="1">CONCATENATE(MID(B37,13,200)," ",C37)</f>
        <v xml:space="preserve">Dödade personer vid polisrapporterade vägtrafikolyckor, antal dödade per 100 000 invånare och per län/storstad. Åren 1985–2014.  </v>
      </c>
      <c r="I37" s="195"/>
      <c r="J37" s="194" t="str">
        <f t="shared" ca="1" si="5"/>
        <v>Table 6.4:</v>
      </c>
      <c r="K37" s="195" t="str">
        <f ca="1">CONCATENATE(MID(D37,12,200)," ",E37)</f>
        <v xml:space="preserve">Persons killed in road traffic accidents reported by the police, persons killed per 100 000 inhabitants and by county/city. Years 1985–2014.  </v>
      </c>
    </row>
    <row r="38" spans="1:11" ht="55.5" customHeight="1" x14ac:dyDescent="0.2">
      <c r="A38" s="84" t="s">
        <v>329</v>
      </c>
      <c r="B38" s="84" t="str">
        <f t="shared" ca="1" si="0"/>
        <v>Tabell 6.5: Dödade personer vid polisrapporterade vägtrafikolyckor efter kön, årstid, del av vecka och del av dygn. År 1985–2015.</v>
      </c>
      <c r="C38" s="84" t="str">
        <f t="shared" ca="1" si="2"/>
        <v xml:space="preserve"> </v>
      </c>
      <c r="D38" s="84" t="str">
        <f t="shared" ca="1" si="1"/>
        <v>Table 6.5: Persons killed in road traffic accidents reported by the police by sex, time of year, time of week and time of day. Years 1985–2015.</v>
      </c>
      <c r="E38" s="84" t="str">
        <f t="shared" ca="1" si="3"/>
        <v xml:space="preserve"> </v>
      </c>
      <c r="G38" s="194" t="str">
        <f t="shared" ca="1" si="4"/>
        <v>Tabell 6.5:</v>
      </c>
      <c r="H38" s="195" t="str">
        <f ca="1">CONCATENATE(MID(B38,13,200)," ",C38)</f>
        <v xml:space="preserve">Dödade personer vid polisrapporterade vägtrafikolyckor efter kön, årstid, del av vecka och del av dygn. År 1985–2015.  </v>
      </c>
      <c r="I38" s="195"/>
      <c r="J38" s="194" t="str">
        <f t="shared" ca="1" si="5"/>
        <v>Table 6.5:</v>
      </c>
      <c r="K38" s="195" t="str">
        <f ca="1">CONCATENATE(MID(D38,12,200)," ",E38)</f>
        <v xml:space="preserve">Persons killed in road traffic accidents reported by the police by sex, time of year, time of week and time of day. Years 1985–2015.  </v>
      </c>
    </row>
    <row r="39" spans="1:11" ht="69" customHeight="1" x14ac:dyDescent="0.2">
      <c r="A39" s="84" t="s">
        <v>425</v>
      </c>
      <c r="B39" s="84" t="str">
        <f t="shared" ca="1" si="0"/>
        <v xml:space="preserve">Tabell 6.6: Dödade personer vid polisrapporterade vägtrafikolyckor efter åldersgrupp samt risk uttryckt som antal dödade </v>
      </c>
      <c r="C39" s="84" t="str">
        <f t="shared" ca="1" si="2"/>
        <v>per 100 000 invånare i samma grupp. Åren 1985 – 2015.</v>
      </c>
      <c r="D39" s="84" t="str">
        <f t="shared" ca="1" si="1"/>
        <v>Table 6.6: Persons killed in road traffic accidents reported by the police by age group and  risk expressed as number of killed persons</v>
      </c>
      <c r="E39" s="84" t="str">
        <f t="shared" ca="1" si="3"/>
        <v>by 100 000 inhabitants in the same age group. Years 1985 – 2015.</v>
      </c>
      <c r="G39" s="194" t="str">
        <f t="shared" ca="1" si="4"/>
        <v>Tabell 6.6:</v>
      </c>
      <c r="H39" s="195" t="str">
        <f t="shared" ref="H39:H41" ca="1" si="12">CONCATENATE(MID(B39,13,200)," ",C39)</f>
        <v>Dödade personer vid polisrapporterade vägtrafikolyckor efter åldersgrupp samt risk uttryckt som antal dödade  per 100 000 invånare i samma grupp. Åren 1985 – 2015.</v>
      </c>
      <c r="I39" s="195"/>
      <c r="J39" s="194" t="str">
        <f t="shared" ca="1" si="5"/>
        <v>Table 6.6:</v>
      </c>
      <c r="K39" s="195" t="str">
        <f t="shared" ref="K39:K41" ca="1" si="13">CONCATENATE(MID(D39,12,200)," ",E39)</f>
        <v>Persons killed in road traffic accidents reported by the police by age group and  risk expressed as number of killed persons by 100 000 inhabitants in the same age group. Years 1985 – 2015.</v>
      </c>
    </row>
    <row r="40" spans="1:11" ht="37.5" customHeight="1" x14ac:dyDescent="0.2">
      <c r="A40" s="84" t="s">
        <v>426</v>
      </c>
      <c r="B40" s="84" t="str">
        <f t="shared" ca="1" si="0"/>
        <v>Tabell 7.1: Dödade personer i vägtrafikolyckor inom EU. Åren 1991–2014 samt utveckling 2005–2014.</v>
      </c>
      <c r="C40" s="84" t="str">
        <f t="shared" ca="1" si="2"/>
        <v xml:space="preserve"> </v>
      </c>
      <c r="D40" s="84" t="str">
        <f t="shared" ca="1" si="1"/>
        <v>Table 7.1: Persons killed in road traffic accidents in EU. Years 1991–2014 and development 2005–2014.</v>
      </c>
      <c r="E40" s="84" t="str">
        <f t="shared" ca="1" si="3"/>
        <v xml:space="preserve"> </v>
      </c>
      <c r="G40" s="194" t="str">
        <f t="shared" ca="1" si="4"/>
        <v>Tabell 7.1:</v>
      </c>
      <c r="H40" s="195" t="str">
        <f t="shared" ca="1" si="12"/>
        <v xml:space="preserve">Dödade personer i vägtrafikolyckor inom EU. Åren 1991–2014 samt utveckling 2005–2014.  </v>
      </c>
      <c r="I40" s="195"/>
      <c r="J40" s="194" t="str">
        <f t="shared" ca="1" si="5"/>
        <v>Table 7.1:</v>
      </c>
      <c r="K40" s="195" t="str">
        <f t="shared" ca="1" si="13"/>
        <v xml:space="preserve">Persons killed in road traffic accidents in EU. Years 1991–2014 and development 2005–2014.  </v>
      </c>
    </row>
    <row r="41" spans="1:11" ht="38.25" x14ac:dyDescent="0.2">
      <c r="A41" s="84" t="s">
        <v>427</v>
      </c>
      <c r="B41" s="84" t="str">
        <f t="shared" ca="1" si="0"/>
        <v>Tabell 7.2: Dödade personer i vägtrafikolyckor per miljon invånare inom EU. Åren 1991 – 2014.</v>
      </c>
      <c r="C41" s="84" t="str">
        <f t="shared" ca="1" si="2"/>
        <v xml:space="preserve"> </v>
      </c>
      <c r="D41" s="84" t="str">
        <f t="shared" ca="1" si="1"/>
        <v>Table 7.2: Persons killed in road traffic accidents per million inhabitants in EU. Years 1991 – 2014.</v>
      </c>
      <c r="E41" s="84" t="str">
        <f t="shared" ca="1" si="3"/>
        <v xml:space="preserve"> </v>
      </c>
      <c r="G41" s="194" t="str">
        <f t="shared" ca="1" si="4"/>
        <v>Tabell 7.2:</v>
      </c>
      <c r="H41" s="195" t="str">
        <f t="shared" ca="1" si="12"/>
        <v xml:space="preserve">Dödade personer i vägtrafikolyckor per miljon invånare inom EU. Åren 1991 – 2014.  </v>
      </c>
      <c r="I41" s="195"/>
      <c r="J41" s="194" t="str">
        <f t="shared" ca="1" si="5"/>
        <v>Table 7.2:</v>
      </c>
      <c r="K41" s="195" t="str">
        <f t="shared" ca="1" si="13"/>
        <v xml:space="preserve">Persons killed in road traffic accidents per million inhabitants in EU. Years 1991 – 2014.  </v>
      </c>
    </row>
    <row r="42" spans="1:11" ht="51" x14ac:dyDescent="0.2">
      <c r="A42" s="84" t="s">
        <v>583</v>
      </c>
      <c r="B42" s="84" t="str">
        <f t="shared" ca="1" si="0"/>
        <v>Tabell 7.3: Dödade personer vid polisrapporterade vägtrafikolyckor samt antal per 100 000 invånare,</v>
      </c>
      <c r="C42" s="84" t="str">
        <f t="shared" ca="1" si="2"/>
        <v xml:space="preserve"> per land i Norden. Åren 1950 – 2015.</v>
      </c>
      <c r="D42" s="84" t="str">
        <f t="shared" ca="1" si="1"/>
        <v>Table 7.3: Persons killed in road traffic accidents reported by the police and number per 100 000 inhabitants,</v>
      </c>
      <c r="E42" s="84" t="str">
        <f t="shared" ca="1" si="3"/>
        <v>in the Nordic countries. Years 1950 – 2015.</v>
      </c>
      <c r="G42" s="194" t="str">
        <f t="shared" ref="G42" ca="1" si="14">MID(B42,1,11)</f>
        <v>Tabell 7.3:</v>
      </c>
      <c r="H42" s="195" t="str">
        <f t="shared" ref="H42" ca="1" si="15">CONCATENATE(MID(B42,13,200)," ",C42)</f>
        <v>Dödade personer vid polisrapporterade vägtrafikolyckor samt antal per 100 000 invånare,  per land i Norden. Åren 1950 – 2015.</v>
      </c>
      <c r="I42" s="195"/>
      <c r="J42" s="194" t="str">
        <f t="shared" ref="J42" ca="1" si="16">MID(D42,1,10)</f>
        <v>Table 7.3:</v>
      </c>
      <c r="K42" s="195" t="str">
        <f t="shared" ref="K42" ca="1" si="17">CONCATENATE(MID(D42,12,200)," ",E42)</f>
        <v>Persons killed in road traffic accidents reported by the police and number per 100 000 inhabitants, in the Nordic countries. Years 1950 – 2015.</v>
      </c>
    </row>
  </sheetData>
  <mergeCells count="3">
    <mergeCell ref="D13:D14"/>
    <mergeCell ref="A13:A14"/>
    <mergeCell ref="B13:B14"/>
  </mergeCells>
  <hyperlinks>
    <hyperlink ref="H34" location="'Tabell 4.2'!Utskriftsområde" display="'Tabell 4.2'!Utskriftsområde"/>
    <hyperlink ref="K34" location="'Tabell 4.2'!Utskriftsområde" display="'Tabell 4.2'!Utskriftsområde"/>
    <hyperlink ref="H29" location="'Tabell 4.2'!Utskriftsområde" display="'Tabell 4.2'!Utskriftsområde"/>
    <hyperlink ref="K29" location="'Tabell 4.2'!Utskriftsområde" display="'Tabell 4.2'!Utskriftsområde"/>
    <hyperlink ref="H17" location="'Tabell 4.2'!Utskriftsområde" display="'Tabell 4.2'!Utskriftsområde"/>
    <hyperlink ref="H18" location="'Tabell 4.2'!Utskriftsområde" display="'Tabell 4.2'!Utskriftsområde"/>
    <hyperlink ref="H19" location="'Tabell 4.2'!Utskriftsområde" display="'Tabell 4.2'!Utskriftsområde"/>
    <hyperlink ref="H28" location="'Tabell 4.2'!Utskriftsområde" display="'Tabell 4.2'!Utskriftsområde"/>
    <hyperlink ref="K16" location="'Tabell 4.2'!Utskriftsområde" display="'Tabell 4.2'!Utskriftsområde"/>
    <hyperlink ref="K17" location="'Tabell 4.2'!Utskriftsområde" display="'Tabell 4.2'!Utskriftsområde"/>
    <hyperlink ref="K18" location="'Tabell 4.2'!Utskriftsområde" display="'Tabell 4.2'!Utskriftsområde"/>
    <hyperlink ref="K19" location="'Tabell 4.2'!Utskriftsområde" display="'Tabell 4.2'!Utskriftsområde"/>
    <hyperlink ref="K28" location="'Tabell 4.2'!Utskriftsområde" display="'Tabell 4.2'!Utskriftsområde"/>
    <hyperlink ref="H35" location="'Tabell 4.2'!Utskriftsområde" display="'Tabell 4.2'!Utskriftsområde"/>
    <hyperlink ref="K35" location="'Tabell 4.2'!Utskriftsområde" display="'Tabell 4.2'!Utskriftsområde"/>
    <hyperlink ref="H36" location="'Tabell 4.2'!Utskriftsområde" display="'Tabell 4.2'!Utskriftsområde"/>
    <hyperlink ref="K36" location="'Tabell 4.2'!Utskriftsområde" display="'Tabell 4.2'!Utskriftsområde"/>
    <hyperlink ref="H37" location="'Tabell 4.2'!Utskriftsområde" display="'Tabell 4.2'!Utskriftsområde"/>
    <hyperlink ref="K37" location="'Tabell 4.2'!Utskriftsområde" display="'Tabell 4.2'!Utskriftsområde"/>
    <hyperlink ref="H38" location="'Tabell 4.2'!Utskriftsområde" display="'Tabell 4.2'!Utskriftsområde"/>
    <hyperlink ref="K38" location="'Tabell 4.2'!Utskriftsområde" display="'Tabell 4.2'!Utskriftsområde"/>
    <hyperlink ref="H20" location="'Tabell 4.2'!Utskriftsområde" display="'Tabell 4.2'!Utskriftsområde"/>
    <hyperlink ref="H21" location="'Tabell 4.2'!Utskriftsområde" display="'Tabell 4.2'!Utskriftsområde"/>
    <hyperlink ref="H22" location="'Tabell 4.2'!Utskriftsområde" display="'Tabell 4.2'!Utskriftsområde"/>
    <hyperlink ref="H23" location="'Tabell 4.2'!Utskriftsområde" display="'Tabell 4.2'!Utskriftsområde"/>
    <hyperlink ref="K20" location="'Tabell 4.2'!Utskriftsområde" display="'Tabell 4.2'!Utskriftsområde"/>
    <hyperlink ref="K21" location="'Tabell 4.2'!Utskriftsområde" display="'Tabell 4.2'!Utskriftsområde"/>
    <hyperlink ref="K22" location="'Tabell 4.2'!Utskriftsområde" display="'Tabell 4.2'!Utskriftsområde"/>
    <hyperlink ref="K23" location="'Tabell 4.2'!Utskriftsområde" display="'Tabell 4.2'!Utskriftsområde"/>
    <hyperlink ref="H24" location="'Tabell 4.2'!Utskriftsområde" display="'Tabell 4.2'!Utskriftsområde"/>
    <hyperlink ref="K24" location="'Tabell 4.2'!Utskriftsområde" display="'Tabell 4.2'!Utskriftsområde"/>
    <hyperlink ref="H25" location="'Tabell 4.2'!Utskriftsområde" display="'Tabell 4.2'!Utskriftsområde"/>
    <hyperlink ref="H26" location="'Tabell 4.2'!Utskriftsområde" display="'Tabell 4.2'!Utskriftsområde"/>
    <hyperlink ref="H27" location="'Tabell 4.2'!Utskriftsområde" display="'Tabell 4.2'!Utskriftsområde"/>
    <hyperlink ref="K25" location="'Tabell 4.2'!Utskriftsområde" display="'Tabell 4.2'!Utskriftsområde"/>
    <hyperlink ref="K26" location="'Tabell 4.2'!Utskriftsområde" display="'Tabell 4.2'!Utskriftsområde"/>
    <hyperlink ref="K27" location="'Tabell 4.2'!Utskriftsområde" display="'Tabell 4.2'!Utskriftsområde"/>
    <hyperlink ref="H30" location="'Tabell 4.2'!Utskriftsområde" display="'Tabell 4.2'!Utskriftsområde"/>
    <hyperlink ref="H31" location="'Tabell 4.2'!Utskriftsområde" display="'Tabell 4.2'!Utskriftsområde"/>
    <hyperlink ref="H32" location="'Tabell 4.2'!Utskriftsområde" display="'Tabell 4.2'!Utskriftsområde"/>
    <hyperlink ref="H33" location="'Tabell 4.2'!Utskriftsområde" display="'Tabell 4.2'!Utskriftsområde"/>
    <hyperlink ref="K30" location="'Tabell 4.2'!Utskriftsområde" display="'Tabell 4.2'!Utskriftsområde"/>
    <hyperlink ref="K31" location="'Tabell 4.2'!Utskriftsområde" display="'Tabell 4.2'!Utskriftsområde"/>
    <hyperlink ref="K32" location="'Tabell 4.2'!Utskriftsområde" display="'Tabell 4.2'!Utskriftsområde"/>
    <hyperlink ref="K33" location="'Tabell 4.2'!Utskriftsområde" display="'Tabell 4.2'!Utskriftsområde"/>
    <hyperlink ref="H39" location="'Tabell 4.2'!Utskriftsområde" display="'Tabell 4.2'!Utskriftsområde"/>
    <hyperlink ref="H40" location="'Tabell 4.2'!Utskriftsområde" display="'Tabell 4.2'!Utskriftsområde"/>
    <hyperlink ref="H41" location="'Tabell 4.2'!Utskriftsområde" display="'Tabell 4.2'!Utskriftsområde"/>
    <hyperlink ref="K39" location="'Tabell 4.2'!Utskriftsområde" display="'Tabell 4.2'!Utskriftsområde"/>
    <hyperlink ref="K40" location="'Tabell 4.2'!Utskriftsområde" display="'Tabell 4.2'!Utskriftsområde"/>
    <hyperlink ref="K41" location="'Tabell 4.2'!Utskriftsområde" display="'Tabell 4.2'!Utskriftsområde"/>
    <hyperlink ref="G17:K17" location="'1.2'!A1" display="'1.2'!A1"/>
    <hyperlink ref="G18:K18" location="'1.3'!A1" display="'1.3'!A1"/>
    <hyperlink ref="G30:K30" location="'5.1'!A1" display="'5.1'!A1"/>
    <hyperlink ref="G31:K31" location="'5.2'!A1" display="'5.2'!A1"/>
    <hyperlink ref="G32:K32" location="'5.3'!A1" display="'5.3'!A1"/>
    <hyperlink ref="G33:K33" location="'5.4'!A1" display="'5.4'!A1"/>
    <hyperlink ref="G34:K34" location="'6.1'!A1" display="'6.1'!A1"/>
    <hyperlink ref="G35:K35" location="'6.2'!A1" display="'6.2'!A1"/>
    <hyperlink ref="G36:K36" location="'6.3'!A1" display="'6.3'!A1"/>
    <hyperlink ref="G37:K37" location="'6.4'!A1" display="'6.4'!A1"/>
    <hyperlink ref="G38:K38" location="'6.5'!A1" display="'6.5'!A1"/>
    <hyperlink ref="G40:K40" location="'7.1'!A1" display="'7.1'!A1"/>
    <hyperlink ref="G41:K41" location="'7.2'!A1" display="'7.2'!A1"/>
    <hyperlink ref="G19:K19" location="'1.4'!A1" display="'1.4'!A1"/>
    <hyperlink ref="G20:K20" location="'1.5'!A1" display="'1.5'!A1"/>
    <hyperlink ref="G21:K21" location="'2.1'!A1" display="'2.1'!A1"/>
    <hyperlink ref="G22:K22" location="'2.2'!A1" display="'2.2'!A1"/>
    <hyperlink ref="G23:K23" location="'2.3'!A1" display="'2.3'!A1"/>
    <hyperlink ref="G24:K24" location="'2.4'!A1" display="'2.4'!A1"/>
    <hyperlink ref="G25:K25" location="'3.1'!A1" display="'3.1'!A1"/>
    <hyperlink ref="G26:K26" location="'3.2'!A1" display="'3.2'!A1"/>
    <hyperlink ref="G27:K27" location="'3.3'!A1" display="'3.3'!A1"/>
    <hyperlink ref="G28:K28" location="'4.1'!A1" display="'4.1'!A1"/>
    <hyperlink ref="G29:K29" location="'4.2'!A1" display="'4.2'!A1"/>
    <hyperlink ref="H16" location="'Tabell 4.2'!Utskriftsområde" display="'Tabell 4.2'!Utskriftsområde"/>
    <hyperlink ref="H15" location="'Tabell 4.2'!Utskriftsområde" display="'Tabell 4.2'!Utskriftsområde"/>
    <hyperlink ref="G16:K16" location="'1.1'!A1" display="'1.1'!A1"/>
    <hyperlink ref="K15" location="'1.1'!A1" display="'1.1'!A1"/>
    <hyperlink ref="G15:K15" location="'0.0'!A1" display="'0.0'!A1"/>
    <hyperlink ref="J15:J42" location="'0.0'!A1" display="'0.0'!A1"/>
    <hyperlink ref="H42" location="'Tabell 4.2'!Utskriftsområde" display="'Tabell 4.2'!Utskriftsområde"/>
    <hyperlink ref="K42" location="'Tabell 4.2'!Utskriftsområde" display="'Tabell 4.2'!Utskriftsområde"/>
    <hyperlink ref="G42:K42" location="'7.2'!A1" display="'7.2'!A1"/>
  </hyperlinks>
  <pageMargins left="0.74803149606299213" right="0.74803149606299213" top="0.98425196850393704" bottom="0.98425196850393704" header="0.51181102362204722" footer="0.51181102362204722"/>
  <pageSetup paperSize="9" scale="73" orientation="portrait" r:id="rId1"/>
  <headerFooter alignWithMargins="0"/>
  <colBreaks count="1" manualBreakCount="1">
    <brk id="6"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view="pageBreakPreview" topLeftCell="A32" zoomScale="120" zoomScaleNormal="100" zoomScaleSheetLayoutView="120" workbookViewId="0">
      <selection activeCell="E37" sqref="E37"/>
    </sheetView>
  </sheetViews>
  <sheetFormatPr defaultColWidth="9.140625" defaultRowHeight="12" x14ac:dyDescent="0.2"/>
  <cols>
    <col min="1" max="1" width="17.42578125" style="52" customWidth="1"/>
    <col min="2" max="2" width="5" style="52" customWidth="1"/>
    <col min="3" max="3" width="13.85546875" style="296" customWidth="1"/>
    <col min="4" max="5" width="10.140625" style="296" customWidth="1"/>
    <col min="6" max="6" width="7.140625" style="296" customWidth="1"/>
    <col min="7" max="7" width="12.7109375" style="296" customWidth="1"/>
    <col min="8" max="8" width="9.140625" style="230"/>
    <col min="9" max="16384" width="9.140625" style="51"/>
  </cols>
  <sheetData>
    <row r="1" spans="1:8" s="50" customFormat="1" ht="11.25" customHeight="1" x14ac:dyDescent="0.2">
      <c r="A1" s="55" t="s">
        <v>697</v>
      </c>
      <c r="B1" s="55"/>
      <c r="C1" s="292"/>
      <c r="D1" s="292"/>
      <c r="E1" s="292"/>
      <c r="F1" s="292"/>
      <c r="G1" s="292"/>
      <c r="H1" s="293"/>
    </row>
    <row r="2" spans="1:8" s="50" customFormat="1" ht="11.25" hidden="1" customHeight="1" x14ac:dyDescent="0.2">
      <c r="A2" s="55" t="s">
        <v>316</v>
      </c>
      <c r="B2" s="55"/>
      <c r="C2" s="292"/>
      <c r="D2" s="292"/>
      <c r="E2" s="292"/>
      <c r="F2" s="292"/>
      <c r="G2" s="292"/>
      <c r="H2" s="293"/>
    </row>
    <row r="3" spans="1:8" s="50" customFormat="1" ht="12.75" customHeight="1" x14ac:dyDescent="0.2">
      <c r="A3" s="56" t="s">
        <v>525</v>
      </c>
      <c r="B3" s="55"/>
      <c r="C3" s="292"/>
      <c r="D3" s="292"/>
      <c r="E3" s="292"/>
      <c r="F3" s="292"/>
      <c r="G3" s="292"/>
      <c r="H3" s="293"/>
    </row>
    <row r="4" spans="1:8" s="50" customFormat="1" ht="12.75" customHeight="1" x14ac:dyDescent="0.2">
      <c r="A4" s="56" t="s">
        <v>696</v>
      </c>
      <c r="B4" s="55"/>
      <c r="C4" s="292"/>
      <c r="D4" s="292"/>
      <c r="E4" s="292"/>
      <c r="F4" s="292"/>
      <c r="G4" s="292"/>
      <c r="H4" s="293"/>
    </row>
    <row r="5" spans="1:8" ht="12.75" customHeight="1" x14ac:dyDescent="0.2">
      <c r="A5" s="173"/>
      <c r="B5" s="173"/>
      <c r="C5" s="294"/>
      <c r="D5" s="294"/>
      <c r="E5" s="294"/>
      <c r="F5" s="294"/>
      <c r="G5" s="295"/>
    </row>
    <row r="6" spans="1:8" x14ac:dyDescent="0.2">
      <c r="A6" s="55" t="s">
        <v>13</v>
      </c>
      <c r="C6" s="292" t="s">
        <v>439</v>
      </c>
      <c r="E6" s="297"/>
      <c r="G6" s="298"/>
    </row>
    <row r="7" spans="1:8" x14ac:dyDescent="0.2">
      <c r="A7" s="175" t="s">
        <v>19</v>
      </c>
      <c r="C7" s="299" t="s">
        <v>705</v>
      </c>
      <c r="D7" s="294"/>
      <c r="E7" s="294"/>
      <c r="F7" s="294"/>
      <c r="G7" s="294"/>
    </row>
    <row r="8" spans="1:8" x14ac:dyDescent="0.2">
      <c r="A8" s="55" t="s">
        <v>102</v>
      </c>
      <c r="C8" s="300" t="s">
        <v>152</v>
      </c>
      <c r="D8" s="300" t="s">
        <v>458</v>
      </c>
      <c r="E8" s="300" t="s">
        <v>459</v>
      </c>
      <c r="F8" s="300" t="s">
        <v>460</v>
      </c>
      <c r="G8" s="300" t="s">
        <v>347</v>
      </c>
    </row>
    <row r="9" spans="1:8" x14ac:dyDescent="0.2">
      <c r="A9" s="177" t="s">
        <v>104</v>
      </c>
      <c r="C9" s="300"/>
      <c r="D9" s="303"/>
      <c r="E9" s="303"/>
      <c r="F9" s="303"/>
      <c r="G9" s="300"/>
    </row>
    <row r="10" spans="1:8" x14ac:dyDescent="0.2">
      <c r="A10" s="55" t="s">
        <v>443</v>
      </c>
      <c r="B10" s="177"/>
      <c r="C10" s="304" t="s">
        <v>100</v>
      </c>
      <c r="D10" s="305" t="s">
        <v>458</v>
      </c>
      <c r="E10" s="305" t="s">
        <v>459</v>
      </c>
      <c r="F10" s="305" t="s">
        <v>460</v>
      </c>
      <c r="G10" s="304" t="s">
        <v>119</v>
      </c>
    </row>
    <row r="11" spans="1:8" x14ac:dyDescent="0.2">
      <c r="A11" s="176" t="s">
        <v>103</v>
      </c>
      <c r="B11" s="176"/>
      <c r="C11" s="299"/>
      <c r="D11" s="306"/>
      <c r="E11" s="306"/>
      <c r="F11" s="306"/>
      <c r="G11" s="299"/>
    </row>
    <row r="13" spans="1:8" s="50" customFormat="1" x14ac:dyDescent="0.2">
      <c r="A13" s="55" t="s">
        <v>231</v>
      </c>
      <c r="B13" s="55"/>
      <c r="C13" s="628">
        <v>160</v>
      </c>
      <c r="D13" s="292">
        <v>104</v>
      </c>
      <c r="E13" s="292">
        <v>10</v>
      </c>
      <c r="F13" s="292">
        <v>25</v>
      </c>
      <c r="G13" s="292">
        <v>21</v>
      </c>
      <c r="H13" s="293"/>
    </row>
    <row r="14" spans="1:8" x14ac:dyDescent="0.2">
      <c r="C14" s="178"/>
      <c r="D14" s="178"/>
      <c r="E14" s="178"/>
      <c r="F14" s="178"/>
      <c r="G14" s="141"/>
      <c r="H14" s="293"/>
    </row>
    <row r="15" spans="1:8" x14ac:dyDescent="0.2">
      <c r="A15" s="55" t="s">
        <v>13</v>
      </c>
      <c r="H15" s="293"/>
    </row>
    <row r="16" spans="1:8" x14ac:dyDescent="0.2">
      <c r="A16" s="179" t="s">
        <v>153</v>
      </c>
      <c r="C16" s="178">
        <v>136</v>
      </c>
      <c r="D16" s="178">
        <v>91</v>
      </c>
      <c r="E16" s="178">
        <v>10</v>
      </c>
      <c r="F16" s="178">
        <v>21</v>
      </c>
      <c r="G16" s="178">
        <v>14</v>
      </c>
      <c r="H16" s="293"/>
    </row>
    <row r="17" spans="1:8" x14ac:dyDescent="0.2">
      <c r="A17" s="179" t="s">
        <v>154</v>
      </c>
      <c r="C17" s="296">
        <v>24</v>
      </c>
      <c r="D17" s="296">
        <v>13</v>
      </c>
      <c r="E17" s="45" t="s">
        <v>141</v>
      </c>
      <c r="F17" s="45">
        <v>4</v>
      </c>
      <c r="G17" s="296">
        <v>7</v>
      </c>
      <c r="H17" s="293"/>
    </row>
    <row r="18" spans="1:8" x14ac:dyDescent="0.2">
      <c r="A18" s="180"/>
      <c r="C18" s="178"/>
      <c r="D18" s="178"/>
      <c r="E18" s="178"/>
      <c r="F18" s="178"/>
      <c r="G18" s="141"/>
      <c r="H18" s="293"/>
    </row>
    <row r="19" spans="1:8" x14ac:dyDescent="0.2">
      <c r="A19" s="55" t="s">
        <v>102</v>
      </c>
      <c r="C19" s="291"/>
      <c r="D19" s="291"/>
      <c r="E19" s="291"/>
      <c r="F19" s="291"/>
      <c r="G19" s="291"/>
      <c r="H19" s="293"/>
    </row>
    <row r="20" spans="1:8" x14ac:dyDescent="0.2">
      <c r="A20" s="181" t="s">
        <v>461</v>
      </c>
      <c r="C20" s="45">
        <v>5</v>
      </c>
      <c r="D20" s="45">
        <v>4</v>
      </c>
      <c r="E20" s="45" t="s">
        <v>141</v>
      </c>
      <c r="F20" s="45">
        <v>1</v>
      </c>
      <c r="G20" s="45" t="s">
        <v>141</v>
      </c>
      <c r="H20" s="293"/>
    </row>
    <row r="21" spans="1:8" x14ac:dyDescent="0.2">
      <c r="A21" s="182" t="s">
        <v>462</v>
      </c>
      <c r="C21" s="296">
        <v>24</v>
      </c>
      <c r="D21" s="296">
        <v>13</v>
      </c>
      <c r="E21" s="296">
        <v>3</v>
      </c>
      <c r="F21" s="296">
        <v>5</v>
      </c>
      <c r="G21" s="296">
        <v>3</v>
      </c>
      <c r="H21" s="293"/>
    </row>
    <row r="22" spans="1:8" x14ac:dyDescent="0.2">
      <c r="A22" s="182" t="s">
        <v>463</v>
      </c>
      <c r="C22" s="296">
        <v>50</v>
      </c>
      <c r="D22" s="296">
        <v>33</v>
      </c>
      <c r="E22" s="296">
        <v>5</v>
      </c>
      <c r="F22" s="296">
        <v>11</v>
      </c>
      <c r="G22" s="45">
        <v>1</v>
      </c>
      <c r="H22" s="293"/>
    </row>
    <row r="23" spans="1:8" x14ac:dyDescent="0.2">
      <c r="A23" s="182" t="s">
        <v>464</v>
      </c>
      <c r="C23" s="296">
        <v>46</v>
      </c>
      <c r="D23" s="296">
        <v>27</v>
      </c>
      <c r="E23" s="45">
        <v>2</v>
      </c>
      <c r="F23" s="296">
        <v>8</v>
      </c>
      <c r="G23" s="296">
        <v>9</v>
      </c>
      <c r="H23" s="293"/>
    </row>
    <row r="24" spans="1:8" x14ac:dyDescent="0.2">
      <c r="A24" s="182" t="s">
        <v>465</v>
      </c>
      <c r="C24" s="296">
        <v>21</v>
      </c>
      <c r="D24" s="296">
        <v>17</v>
      </c>
      <c r="E24" s="45" t="s">
        <v>141</v>
      </c>
      <c r="F24" s="45" t="s">
        <v>141</v>
      </c>
      <c r="G24" s="296">
        <v>4</v>
      </c>
      <c r="H24" s="293"/>
    </row>
    <row r="25" spans="1:8" x14ac:dyDescent="0.2">
      <c r="A25" s="182" t="s">
        <v>466</v>
      </c>
      <c r="C25" s="296">
        <v>14</v>
      </c>
      <c r="D25" s="296">
        <v>10</v>
      </c>
      <c r="E25" s="45" t="s">
        <v>141</v>
      </c>
      <c r="F25" s="45" t="s">
        <v>141</v>
      </c>
      <c r="G25" s="296">
        <v>4</v>
      </c>
      <c r="H25" s="293"/>
    </row>
    <row r="26" spans="1:8" x14ac:dyDescent="0.2">
      <c r="C26" s="178"/>
      <c r="D26" s="178"/>
      <c r="E26" s="178"/>
      <c r="F26" s="178"/>
      <c r="G26" s="178"/>
      <c r="H26" s="293"/>
    </row>
    <row r="27" spans="1:8" x14ac:dyDescent="0.2">
      <c r="A27" s="55" t="s">
        <v>443</v>
      </c>
      <c r="B27" s="174"/>
      <c r="C27" s="229"/>
      <c r="D27" s="229"/>
      <c r="E27" s="229"/>
      <c r="F27" s="229"/>
      <c r="G27" s="229"/>
      <c r="H27" s="229"/>
    </row>
    <row r="28" spans="1:8" x14ac:dyDescent="0.2">
      <c r="A28" s="184" t="s">
        <v>155</v>
      </c>
      <c r="C28" s="178">
        <v>102</v>
      </c>
      <c r="D28" s="296">
        <v>64</v>
      </c>
      <c r="E28" s="296">
        <v>3</v>
      </c>
      <c r="F28" s="296">
        <v>20</v>
      </c>
      <c r="G28" s="296">
        <v>15</v>
      </c>
      <c r="H28" s="293"/>
    </row>
    <row r="29" spans="1:8" x14ac:dyDescent="0.2">
      <c r="A29" s="184" t="s">
        <v>157</v>
      </c>
      <c r="C29" s="178">
        <v>11</v>
      </c>
      <c r="D29" s="296">
        <v>6</v>
      </c>
      <c r="E29" s="45">
        <v>2</v>
      </c>
      <c r="F29" s="45" t="s">
        <v>141</v>
      </c>
      <c r="G29" s="296">
        <v>3</v>
      </c>
      <c r="H29" s="293"/>
    </row>
    <row r="30" spans="1:8" x14ac:dyDescent="0.2">
      <c r="A30" s="184" t="s">
        <v>159</v>
      </c>
      <c r="C30" s="178">
        <v>42</v>
      </c>
      <c r="D30" s="296">
        <v>32</v>
      </c>
      <c r="E30" s="296">
        <v>5</v>
      </c>
      <c r="F30" s="296">
        <v>2</v>
      </c>
      <c r="G30" s="296">
        <v>3</v>
      </c>
      <c r="H30" s="293"/>
    </row>
    <row r="31" spans="1:8" x14ac:dyDescent="0.2">
      <c r="A31" s="185" t="s">
        <v>444</v>
      </c>
      <c r="B31" s="173"/>
      <c r="C31" s="629">
        <v>5</v>
      </c>
      <c r="D31" s="294">
        <v>2</v>
      </c>
      <c r="E31" s="54" t="s">
        <v>141</v>
      </c>
      <c r="F31" s="54">
        <v>3</v>
      </c>
      <c r="G31" s="54" t="s">
        <v>141</v>
      </c>
      <c r="H31" s="293"/>
    </row>
    <row r="32" spans="1:8" x14ac:dyDescent="0.2">
      <c r="A32" s="184"/>
      <c r="B32" s="186"/>
    </row>
    <row r="33" spans="1:7" x14ac:dyDescent="0.2">
      <c r="A33" s="52" t="s">
        <v>445</v>
      </c>
      <c r="B33" s="51"/>
      <c r="C33" s="230"/>
      <c r="D33" s="230"/>
      <c r="E33" s="230"/>
      <c r="F33" s="230"/>
      <c r="G33" s="230"/>
    </row>
    <row r="34" spans="1:7" x14ac:dyDescent="0.2">
      <c r="A34" s="52" t="s">
        <v>707</v>
      </c>
      <c r="B34" s="51"/>
      <c r="C34" s="230"/>
      <c r="D34" s="230"/>
      <c r="E34" s="230"/>
      <c r="F34" s="230"/>
      <c r="G34" s="230"/>
    </row>
    <row r="35" spans="1:7" x14ac:dyDescent="0.2">
      <c r="A35" s="52" t="s">
        <v>708</v>
      </c>
      <c r="B35" s="51"/>
      <c r="C35" s="230"/>
      <c r="D35" s="230"/>
      <c r="E35" s="230"/>
      <c r="F35" s="230"/>
      <c r="G35" s="230"/>
    </row>
    <row r="36" spans="1:7" x14ac:dyDescent="0.2">
      <c r="B36" s="51"/>
      <c r="C36" s="230"/>
      <c r="D36" s="230"/>
      <c r="E36" s="230"/>
      <c r="F36" s="230"/>
      <c r="G36" s="230"/>
    </row>
  </sheetData>
  <pageMargins left="0.70866141732283472" right="0.70866141732283472" top="0.74803149606299213" bottom="0.74803149606299213"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6"/>
  <sheetViews>
    <sheetView view="pageBreakPreview" zoomScaleNormal="100" zoomScaleSheetLayoutView="100" workbookViewId="0">
      <pane xSplit="2" ySplit="11" topLeftCell="C170" activePane="bottomRight" state="frozen"/>
      <selection pane="topRight" activeCell="C1" sqref="C1"/>
      <selection pane="bottomLeft" activeCell="A12" sqref="A12"/>
      <selection pane="bottomRight" activeCell="J185" sqref="J185:M185"/>
    </sheetView>
  </sheetViews>
  <sheetFormatPr defaultColWidth="9.140625" defaultRowHeight="12" x14ac:dyDescent="0.2"/>
  <cols>
    <col min="1" max="1" width="13.28515625" style="230" customWidth="1"/>
    <col min="2" max="2" width="3.7109375" style="230" customWidth="1"/>
    <col min="3" max="3" width="9.7109375" style="230" customWidth="1"/>
    <col min="4" max="4" width="10.140625" style="230" customWidth="1"/>
    <col min="5" max="5" width="1.28515625" style="307" customWidth="1"/>
    <col min="6" max="6" width="10.28515625" style="230" customWidth="1"/>
    <col min="7" max="7" width="1.28515625" style="307" customWidth="1"/>
    <col min="8" max="8" width="10.42578125" style="230" customWidth="1"/>
    <col min="9" max="9" width="1.28515625" style="307" customWidth="1"/>
    <col min="10" max="10" width="14.42578125" style="230" customWidth="1"/>
    <col min="11" max="11" width="1.28515625" style="307" customWidth="1"/>
    <col min="12" max="12" width="14.85546875" style="324" customWidth="1"/>
    <col min="13" max="13" width="1.28515625" style="307" customWidth="1"/>
    <col min="14" max="14" width="16.140625" style="324" customWidth="1"/>
    <col min="15" max="15" width="1.28515625" style="307" customWidth="1"/>
    <col min="16" max="16" width="9.140625" style="230"/>
    <col min="17" max="16384" width="9.140625" style="51"/>
  </cols>
  <sheetData>
    <row r="1" spans="1:16" s="293" customFormat="1" ht="11.25" customHeight="1" x14ac:dyDescent="0.2">
      <c r="A1" s="292" t="s">
        <v>448</v>
      </c>
      <c r="E1" s="309"/>
      <c r="G1" s="309"/>
      <c r="I1" s="309"/>
      <c r="K1" s="309"/>
      <c r="L1" s="321"/>
      <c r="M1" s="309"/>
      <c r="N1" s="321"/>
      <c r="O1" s="309"/>
    </row>
    <row r="2" spans="1:16" s="293" customFormat="1" ht="11.25" customHeight="1" x14ac:dyDescent="0.2">
      <c r="A2" s="292" t="s">
        <v>699</v>
      </c>
      <c r="E2" s="309"/>
      <c r="G2" s="309"/>
      <c r="I2" s="309"/>
      <c r="K2" s="309"/>
      <c r="L2" s="321"/>
      <c r="M2" s="309"/>
      <c r="N2" s="321"/>
      <c r="O2" s="309"/>
    </row>
    <row r="3" spans="1:16" s="293" customFormat="1" ht="11.25" customHeight="1" x14ac:dyDescent="0.2">
      <c r="A3" s="187" t="s">
        <v>449</v>
      </c>
      <c r="E3" s="309"/>
      <c r="G3" s="309"/>
      <c r="I3" s="309"/>
      <c r="K3" s="309"/>
      <c r="L3" s="321"/>
      <c r="M3" s="309"/>
      <c r="N3" s="321"/>
      <c r="O3" s="309"/>
    </row>
    <row r="4" spans="1:16" s="293" customFormat="1" ht="11.25" customHeight="1" x14ac:dyDescent="0.2">
      <c r="A4" s="187" t="s">
        <v>700</v>
      </c>
      <c r="E4" s="309"/>
      <c r="G4" s="309"/>
      <c r="I4" s="309"/>
      <c r="K4" s="309"/>
      <c r="L4" s="321"/>
      <c r="M4" s="309"/>
      <c r="N4" s="321"/>
      <c r="O4" s="309"/>
    </row>
    <row r="5" spans="1:16" s="296" customFormat="1" ht="11.25" customHeight="1" x14ac:dyDescent="0.2">
      <c r="A5" s="294"/>
      <c r="B5" s="294"/>
      <c r="C5" s="294"/>
      <c r="D5" s="294"/>
      <c r="E5" s="425"/>
      <c r="F5" s="294"/>
      <c r="G5" s="425"/>
      <c r="H5" s="294"/>
      <c r="I5" s="425"/>
      <c r="J5" s="295"/>
      <c r="K5" s="425"/>
      <c r="L5" s="239"/>
      <c r="M5" s="425"/>
      <c r="N5" s="183"/>
      <c r="O5" s="425"/>
    </row>
    <row r="6" spans="1:16" s="296" customFormat="1" ht="24" customHeight="1" x14ac:dyDescent="0.2">
      <c r="A6" s="292" t="s">
        <v>13</v>
      </c>
      <c r="C6" s="292" t="s">
        <v>439</v>
      </c>
      <c r="E6" s="307"/>
      <c r="F6" s="297"/>
      <c r="G6" s="307"/>
      <c r="I6" s="307"/>
      <c r="J6" s="298"/>
      <c r="K6" s="307"/>
      <c r="L6" s="645" t="s">
        <v>446</v>
      </c>
      <c r="M6" s="645"/>
      <c r="N6" s="645"/>
      <c r="O6" s="327"/>
    </row>
    <row r="7" spans="1:16" s="296" customFormat="1" ht="25.5" customHeight="1" x14ac:dyDescent="0.2">
      <c r="A7" s="297" t="s">
        <v>19</v>
      </c>
      <c r="C7" s="299" t="s">
        <v>705</v>
      </c>
      <c r="D7" s="294"/>
      <c r="E7" s="425"/>
      <c r="F7" s="294"/>
      <c r="G7" s="425"/>
      <c r="H7" s="294"/>
      <c r="I7" s="425"/>
      <c r="J7" s="294"/>
      <c r="K7" s="425"/>
      <c r="L7" s="646" t="s">
        <v>447</v>
      </c>
      <c r="M7" s="646"/>
      <c r="N7" s="646"/>
      <c r="O7" s="328"/>
    </row>
    <row r="8" spans="1:16" s="296" customFormat="1" ht="11.25" x14ac:dyDescent="0.2">
      <c r="A8" s="292" t="s">
        <v>102</v>
      </c>
      <c r="C8" s="300" t="s">
        <v>152</v>
      </c>
      <c r="D8" s="300" t="s">
        <v>440</v>
      </c>
      <c r="E8" s="309"/>
      <c r="F8" s="300" t="s">
        <v>441</v>
      </c>
      <c r="G8" s="309"/>
      <c r="H8" s="300" t="s">
        <v>442</v>
      </c>
      <c r="I8" s="309"/>
      <c r="J8" s="300" t="s">
        <v>347</v>
      </c>
      <c r="K8" s="309"/>
      <c r="L8" s="301" t="s">
        <v>701</v>
      </c>
      <c r="N8" s="301" t="s">
        <v>702</v>
      </c>
      <c r="O8" s="309"/>
    </row>
    <row r="9" spans="1:16" s="296" customFormat="1" ht="11.25" x14ac:dyDescent="0.2">
      <c r="A9" s="302" t="s">
        <v>104</v>
      </c>
      <c r="C9" s="300"/>
      <c r="D9" s="303"/>
      <c r="E9" s="426"/>
      <c r="F9" s="303"/>
      <c r="G9" s="426"/>
      <c r="H9" s="303"/>
      <c r="I9" s="426"/>
      <c r="J9" s="300"/>
      <c r="K9" s="426"/>
      <c r="L9" s="301"/>
      <c r="M9" s="426"/>
      <c r="N9" s="301"/>
      <c r="O9" s="426"/>
    </row>
    <row r="10" spans="1:16" s="296" customFormat="1" ht="11.25" x14ac:dyDescent="0.2">
      <c r="A10" s="292" t="s">
        <v>443</v>
      </c>
      <c r="B10" s="302"/>
      <c r="C10" s="304" t="s">
        <v>100</v>
      </c>
      <c r="D10" s="305" t="s">
        <v>440</v>
      </c>
      <c r="E10" s="427"/>
      <c r="F10" s="305" t="s">
        <v>441</v>
      </c>
      <c r="G10" s="427"/>
      <c r="H10" s="305" t="s">
        <v>442</v>
      </c>
      <c r="I10" s="427"/>
      <c r="J10" s="304" t="s">
        <v>119</v>
      </c>
      <c r="K10" s="427"/>
      <c r="L10" s="304" t="s">
        <v>703</v>
      </c>
      <c r="M10" s="427"/>
      <c r="N10" s="304" t="s">
        <v>704</v>
      </c>
      <c r="O10" s="427"/>
    </row>
    <row r="11" spans="1:16" s="297" customFormat="1" ht="11.25" x14ac:dyDescent="0.2">
      <c r="A11" s="299" t="s">
        <v>103</v>
      </c>
      <c r="B11" s="299"/>
      <c r="C11" s="299"/>
      <c r="D11" s="306"/>
      <c r="E11" s="428"/>
      <c r="F11" s="306"/>
      <c r="G11" s="428"/>
      <c r="H11" s="306"/>
      <c r="I11" s="428"/>
      <c r="J11" s="299"/>
      <c r="K11" s="428"/>
      <c r="L11" s="322"/>
      <c r="M11" s="428"/>
      <c r="N11" s="322"/>
      <c r="O11" s="428"/>
    </row>
    <row r="12" spans="1:16" s="296" customFormat="1" ht="11.25" x14ac:dyDescent="0.2">
      <c r="E12" s="307"/>
      <c r="G12" s="307"/>
      <c r="I12" s="307"/>
      <c r="K12" s="307"/>
      <c r="L12" s="239"/>
      <c r="M12" s="307"/>
      <c r="N12" s="239"/>
      <c r="O12" s="307"/>
    </row>
    <row r="13" spans="1:16" s="296" customFormat="1" ht="11.25" x14ac:dyDescent="0.2">
      <c r="A13" s="292" t="s">
        <v>231</v>
      </c>
      <c r="C13" s="314"/>
      <c r="D13" s="314"/>
      <c r="E13" s="314"/>
      <c r="F13" s="314"/>
      <c r="G13" s="314"/>
      <c r="H13" s="314"/>
      <c r="I13" s="314"/>
      <c r="J13" s="314"/>
      <c r="K13" s="325"/>
      <c r="L13" s="308"/>
      <c r="M13" s="325"/>
      <c r="N13" s="308"/>
      <c r="O13" s="325"/>
    </row>
    <row r="14" spans="1:16" s="296" customFormat="1" ht="11.25" x14ac:dyDescent="0.2">
      <c r="A14" s="307">
        <v>2006</v>
      </c>
      <c r="C14" s="314">
        <v>279</v>
      </c>
      <c r="D14" s="314">
        <v>207</v>
      </c>
      <c r="E14" s="307"/>
      <c r="F14" s="314">
        <v>8</v>
      </c>
      <c r="G14" s="307"/>
      <c r="H14" s="314">
        <v>40</v>
      </c>
      <c r="I14" s="307"/>
      <c r="J14" s="314">
        <v>24</v>
      </c>
      <c r="K14" s="307"/>
      <c r="L14" s="308">
        <f>100*SUM(F14,H14)/C14</f>
        <v>17.204301075268816</v>
      </c>
      <c r="M14" s="307"/>
      <c r="N14" s="308">
        <f t="shared" ref="N14:N21" si="0">100*H14/C14</f>
        <v>14.336917562724015</v>
      </c>
      <c r="O14" s="307"/>
      <c r="P14" s="633"/>
    </row>
    <row r="15" spans="1:16" s="296" customFormat="1" ht="11.25" x14ac:dyDescent="0.2">
      <c r="A15" s="307">
        <v>2007</v>
      </c>
      <c r="C15" s="314">
        <v>337</v>
      </c>
      <c r="D15" s="314">
        <v>208</v>
      </c>
      <c r="E15" s="307"/>
      <c r="F15" s="314">
        <v>20</v>
      </c>
      <c r="G15" s="307"/>
      <c r="H15" s="314">
        <v>51</v>
      </c>
      <c r="I15" s="307"/>
      <c r="J15" s="314">
        <v>58</v>
      </c>
      <c r="K15" s="307"/>
      <c r="L15" s="308">
        <f t="shared" ref="L15:L21" si="1">100*SUM(F15,H15)/C15</f>
        <v>21.068249258160236</v>
      </c>
      <c r="M15" s="307"/>
      <c r="N15" s="308">
        <f t="shared" si="0"/>
        <v>15.13353115727003</v>
      </c>
      <c r="O15" s="307"/>
      <c r="P15" s="633"/>
    </row>
    <row r="16" spans="1:16" s="296" customFormat="1" ht="11.25" x14ac:dyDescent="0.2">
      <c r="A16" s="307">
        <v>2008</v>
      </c>
      <c r="C16" s="314">
        <v>254</v>
      </c>
      <c r="D16" s="314">
        <v>187</v>
      </c>
      <c r="E16" s="325"/>
      <c r="F16" s="314">
        <v>12</v>
      </c>
      <c r="G16" s="325"/>
      <c r="H16" s="314">
        <v>32</v>
      </c>
      <c r="I16" s="325"/>
      <c r="J16" s="314">
        <v>23</v>
      </c>
      <c r="K16" s="325"/>
      <c r="L16" s="308">
        <f t="shared" si="1"/>
        <v>17.322834645669293</v>
      </c>
      <c r="M16" s="325"/>
      <c r="N16" s="308">
        <f t="shared" si="0"/>
        <v>12.598425196850394</v>
      </c>
      <c r="O16" s="325"/>
      <c r="P16" s="633"/>
    </row>
    <row r="17" spans="1:16" s="296" customFormat="1" ht="11.25" x14ac:dyDescent="0.2">
      <c r="A17" s="307">
        <v>2009</v>
      </c>
      <c r="C17" s="314">
        <v>225</v>
      </c>
      <c r="D17" s="314">
        <v>137</v>
      </c>
      <c r="E17" s="325"/>
      <c r="F17" s="314">
        <v>8</v>
      </c>
      <c r="G17" s="325"/>
      <c r="H17" s="314">
        <v>40</v>
      </c>
      <c r="I17" s="325"/>
      <c r="J17" s="314">
        <v>40</v>
      </c>
      <c r="K17" s="325"/>
      <c r="L17" s="308">
        <f t="shared" si="1"/>
        <v>21.333333333333332</v>
      </c>
      <c r="M17" s="325"/>
      <c r="N17" s="308">
        <f t="shared" si="0"/>
        <v>17.777777777777779</v>
      </c>
      <c r="O17" s="325"/>
      <c r="P17" s="633"/>
    </row>
    <row r="18" spans="1:16" s="296" customFormat="1" ht="11.25" x14ac:dyDescent="0.2">
      <c r="A18" s="307">
        <v>2010</v>
      </c>
      <c r="C18" s="315">
        <v>165</v>
      </c>
      <c r="D18" s="315">
        <v>122</v>
      </c>
      <c r="E18" s="307"/>
      <c r="F18" s="315">
        <v>1</v>
      </c>
      <c r="G18" s="307"/>
      <c r="H18" s="315">
        <v>21</v>
      </c>
      <c r="I18" s="307"/>
      <c r="J18" s="316">
        <v>21</v>
      </c>
      <c r="K18" s="307"/>
      <c r="L18" s="308">
        <f t="shared" si="1"/>
        <v>13.333333333333334</v>
      </c>
      <c r="M18" s="307"/>
      <c r="N18" s="308">
        <f t="shared" si="0"/>
        <v>12.727272727272727</v>
      </c>
      <c r="O18" s="307"/>
      <c r="P18" s="633"/>
    </row>
    <row r="19" spans="1:16" s="296" customFormat="1" ht="11.25" x14ac:dyDescent="0.2">
      <c r="A19" s="307">
        <v>2011</v>
      </c>
      <c r="C19" s="315">
        <v>173</v>
      </c>
      <c r="D19" s="315">
        <v>105</v>
      </c>
      <c r="E19" s="325" t="s">
        <v>610</v>
      </c>
      <c r="F19" s="315">
        <v>11</v>
      </c>
      <c r="G19" s="325" t="s">
        <v>610</v>
      </c>
      <c r="H19" s="315">
        <v>25</v>
      </c>
      <c r="I19" s="325" t="s">
        <v>610</v>
      </c>
      <c r="J19" s="316">
        <v>32</v>
      </c>
      <c r="K19" s="325" t="s">
        <v>610</v>
      </c>
      <c r="L19" s="308">
        <f t="shared" si="1"/>
        <v>20.809248554913296</v>
      </c>
      <c r="M19" s="325" t="s">
        <v>610</v>
      </c>
      <c r="N19" s="308">
        <f t="shared" si="0"/>
        <v>14.450867052023121</v>
      </c>
      <c r="O19" s="325" t="s">
        <v>610</v>
      </c>
      <c r="P19" s="633"/>
    </row>
    <row r="20" spans="1:16" s="296" customFormat="1" ht="11.25" x14ac:dyDescent="0.2">
      <c r="A20" s="307">
        <v>2012</v>
      </c>
      <c r="C20" s="178">
        <v>145</v>
      </c>
      <c r="D20" s="178">
        <v>112</v>
      </c>
      <c r="E20" s="178"/>
      <c r="F20" s="178">
        <v>2</v>
      </c>
      <c r="G20" s="178"/>
      <c r="H20" s="178">
        <v>24</v>
      </c>
      <c r="I20" s="178"/>
      <c r="J20" s="141">
        <v>7</v>
      </c>
      <c r="K20" s="325" t="s">
        <v>610</v>
      </c>
      <c r="L20" s="308">
        <f t="shared" si="1"/>
        <v>17.931034482758619</v>
      </c>
      <c r="M20" s="325" t="s">
        <v>610</v>
      </c>
      <c r="N20" s="308">
        <f t="shared" si="0"/>
        <v>16.551724137931036</v>
      </c>
      <c r="O20" s="325" t="s">
        <v>610</v>
      </c>
      <c r="P20" s="633"/>
    </row>
    <row r="21" spans="1:16" s="296" customFormat="1" ht="11.25" x14ac:dyDescent="0.2">
      <c r="A21" s="307">
        <v>2013</v>
      </c>
      <c r="C21" s="178">
        <v>152</v>
      </c>
      <c r="D21" s="296">
        <v>105</v>
      </c>
      <c r="F21" s="296">
        <v>10</v>
      </c>
      <c r="H21" s="296">
        <v>19</v>
      </c>
      <c r="I21" s="178"/>
      <c r="J21" s="178">
        <v>18</v>
      </c>
      <c r="K21" s="141"/>
      <c r="L21" s="308">
        <f t="shared" si="1"/>
        <v>19.078947368421051</v>
      </c>
      <c r="M21" s="308"/>
      <c r="N21" s="308">
        <f t="shared" si="0"/>
        <v>12.5</v>
      </c>
      <c r="O21" s="308"/>
      <c r="P21" s="633"/>
    </row>
    <row r="22" spans="1:16" s="296" customFormat="1" ht="11.25" x14ac:dyDescent="0.2">
      <c r="A22" s="307">
        <v>2014</v>
      </c>
      <c r="C22" s="315">
        <v>136</v>
      </c>
      <c r="D22" s="178">
        <v>100</v>
      </c>
      <c r="F22" s="178">
        <v>4</v>
      </c>
      <c r="H22" s="178">
        <v>18</v>
      </c>
      <c r="J22" s="178">
        <v>14</v>
      </c>
      <c r="K22" s="141"/>
      <c r="L22" s="308">
        <f t="shared" ref="L22:L23" si="2">100*SUM(F22,H22)/C22</f>
        <v>16.176470588235293</v>
      </c>
      <c r="M22" s="308"/>
      <c r="N22" s="308">
        <f t="shared" ref="N22:N23" si="3">100*H22/C22</f>
        <v>13.235294117647058</v>
      </c>
      <c r="O22" s="308"/>
      <c r="P22" s="633"/>
    </row>
    <row r="23" spans="1:16" s="296" customFormat="1" ht="11.25" x14ac:dyDescent="0.2">
      <c r="A23" s="307">
        <v>2015</v>
      </c>
      <c r="C23" s="178">
        <v>160</v>
      </c>
      <c r="D23" s="296">
        <v>104</v>
      </c>
      <c r="F23" s="296">
        <v>10</v>
      </c>
      <c r="H23" s="296">
        <v>25</v>
      </c>
      <c r="J23" s="296">
        <v>21</v>
      </c>
      <c r="K23" s="141"/>
      <c r="L23" s="308">
        <f t="shared" si="2"/>
        <v>21.875</v>
      </c>
      <c r="M23" s="308"/>
      <c r="N23" s="308">
        <f t="shared" si="3"/>
        <v>15.625</v>
      </c>
      <c r="O23" s="308"/>
      <c r="P23" s="633"/>
    </row>
    <row r="24" spans="1:16" s="292" customFormat="1" ht="11.25" x14ac:dyDescent="0.2">
      <c r="A24" s="292" t="s">
        <v>698</v>
      </c>
      <c r="C24" s="317">
        <f>SUM(C14:C23)</f>
        <v>2026</v>
      </c>
      <c r="D24" s="317">
        <f t="shared" ref="D24:J24" si="4">SUM(D14:D23)</f>
        <v>1387</v>
      </c>
      <c r="E24" s="317"/>
      <c r="F24" s="317">
        <f t="shared" si="4"/>
        <v>86</v>
      </c>
      <c r="G24" s="317"/>
      <c r="H24" s="317">
        <f t="shared" si="4"/>
        <v>295</v>
      </c>
      <c r="I24" s="317"/>
      <c r="J24" s="317">
        <f t="shared" si="4"/>
        <v>258</v>
      </c>
      <c r="K24" s="317"/>
      <c r="L24" s="313">
        <f t="shared" ref="L24" si="5">100*SUM(F24,H24)/C24</f>
        <v>18.80552813425469</v>
      </c>
      <c r="M24" s="313"/>
      <c r="N24" s="313">
        <f t="shared" ref="N24" si="6">100*H24/C24</f>
        <v>14.560710760118461</v>
      </c>
      <c r="O24" s="325"/>
      <c r="P24" s="633"/>
    </row>
    <row r="25" spans="1:16" s="296" customFormat="1" ht="11.25" x14ac:dyDescent="0.2">
      <c r="C25" s="183"/>
      <c r="D25" s="183"/>
      <c r="E25" s="325"/>
      <c r="F25" s="183"/>
      <c r="G25" s="325"/>
      <c r="H25" s="183"/>
      <c r="I25" s="325"/>
      <c r="J25" s="183"/>
      <c r="K25" s="325"/>
      <c r="L25" s="637"/>
      <c r="M25" s="325"/>
      <c r="N25" s="308"/>
      <c r="O25" s="325"/>
      <c r="P25" s="633"/>
    </row>
    <row r="26" spans="1:16" s="296" customFormat="1" ht="11.25" x14ac:dyDescent="0.2">
      <c r="A26" s="292" t="s">
        <v>321</v>
      </c>
      <c r="C26" s="183"/>
      <c r="D26" s="183"/>
      <c r="E26" s="325"/>
      <c r="F26" s="308"/>
      <c r="G26" s="325"/>
      <c r="H26" s="308"/>
      <c r="I26" s="325"/>
      <c r="J26" s="183"/>
      <c r="K26" s="325"/>
      <c r="L26" s="308"/>
      <c r="M26" s="325"/>
      <c r="N26" s="308"/>
      <c r="O26" s="325"/>
      <c r="P26" s="633"/>
    </row>
    <row r="27" spans="1:16" s="296" customFormat="1" ht="11.25" x14ac:dyDescent="0.2">
      <c r="A27" s="307">
        <v>2006</v>
      </c>
      <c r="C27" s="183">
        <v>238</v>
      </c>
      <c r="D27" s="183">
        <v>171</v>
      </c>
      <c r="E27" s="325"/>
      <c r="F27" s="183">
        <v>8</v>
      </c>
      <c r="G27" s="325"/>
      <c r="H27" s="183">
        <v>39</v>
      </c>
      <c r="I27" s="325"/>
      <c r="J27" s="183">
        <v>20</v>
      </c>
      <c r="K27" s="325"/>
      <c r="L27" s="308">
        <f t="shared" ref="L27:L35" si="7">100*SUM(F27,H27)/C27</f>
        <v>19.747899159663866</v>
      </c>
      <c r="M27" s="325"/>
      <c r="N27" s="308">
        <f t="shared" ref="N27:N35" si="8">100*H27/C27</f>
        <v>16.386554621848738</v>
      </c>
      <c r="O27" s="325"/>
      <c r="P27" s="633"/>
    </row>
    <row r="28" spans="1:16" s="296" customFormat="1" ht="11.25" x14ac:dyDescent="0.2">
      <c r="A28" s="307">
        <v>2007</v>
      </c>
      <c r="C28" s="183">
        <v>262</v>
      </c>
      <c r="D28" s="183">
        <v>157</v>
      </c>
      <c r="E28" s="325"/>
      <c r="F28" s="183">
        <v>15</v>
      </c>
      <c r="G28" s="325"/>
      <c r="H28" s="183">
        <v>48</v>
      </c>
      <c r="I28" s="325"/>
      <c r="J28" s="183">
        <v>42</v>
      </c>
      <c r="K28" s="325"/>
      <c r="L28" s="308">
        <f t="shared" si="7"/>
        <v>24.045801526717558</v>
      </c>
      <c r="M28" s="325"/>
      <c r="N28" s="308">
        <f t="shared" si="8"/>
        <v>18.320610687022899</v>
      </c>
      <c r="O28" s="325"/>
      <c r="P28" s="633"/>
    </row>
    <row r="29" spans="1:16" s="296" customFormat="1" ht="11.25" x14ac:dyDescent="0.2">
      <c r="A29" s="307">
        <v>2008</v>
      </c>
      <c r="C29" s="183">
        <v>208</v>
      </c>
      <c r="D29" s="183">
        <v>150</v>
      </c>
      <c r="E29" s="307"/>
      <c r="F29" s="183">
        <v>11</v>
      </c>
      <c r="G29" s="307"/>
      <c r="H29" s="183">
        <v>29</v>
      </c>
      <c r="I29" s="307"/>
      <c r="J29" s="183">
        <v>18</v>
      </c>
      <c r="K29" s="307"/>
      <c r="L29" s="308">
        <f t="shared" si="7"/>
        <v>19.23076923076923</v>
      </c>
      <c r="M29" s="307"/>
      <c r="N29" s="308">
        <f t="shared" si="8"/>
        <v>13.942307692307692</v>
      </c>
      <c r="O29" s="307"/>
      <c r="P29" s="633"/>
    </row>
    <row r="30" spans="1:16" s="296" customFormat="1" ht="11.25" x14ac:dyDescent="0.2">
      <c r="A30" s="307">
        <v>2009</v>
      </c>
      <c r="C30" s="183">
        <v>191</v>
      </c>
      <c r="D30" s="183">
        <v>116</v>
      </c>
      <c r="E30" s="325"/>
      <c r="F30" s="183">
        <v>7</v>
      </c>
      <c r="G30" s="325"/>
      <c r="H30" s="183">
        <v>37</v>
      </c>
      <c r="I30" s="325"/>
      <c r="J30" s="183">
        <v>31</v>
      </c>
      <c r="K30" s="325"/>
      <c r="L30" s="308">
        <f t="shared" si="7"/>
        <v>23.036649214659686</v>
      </c>
      <c r="M30" s="325"/>
      <c r="N30" s="308">
        <f t="shared" si="8"/>
        <v>19.3717277486911</v>
      </c>
      <c r="O30" s="325"/>
      <c r="P30" s="633"/>
    </row>
    <row r="31" spans="1:16" s="296" customFormat="1" ht="11.25" x14ac:dyDescent="0.2">
      <c r="A31" s="307">
        <v>2010</v>
      </c>
      <c r="C31" s="178">
        <v>138</v>
      </c>
      <c r="D31" s="178">
        <v>98</v>
      </c>
      <c r="E31" s="325"/>
      <c r="F31" s="178">
        <v>1</v>
      </c>
      <c r="G31" s="325"/>
      <c r="H31" s="178">
        <v>21</v>
      </c>
      <c r="I31" s="325"/>
      <c r="J31" s="141">
        <v>18</v>
      </c>
      <c r="K31" s="325"/>
      <c r="L31" s="308">
        <f t="shared" si="7"/>
        <v>15.942028985507246</v>
      </c>
      <c r="M31" s="325"/>
      <c r="N31" s="308">
        <f t="shared" si="8"/>
        <v>15.217391304347826</v>
      </c>
      <c r="O31" s="325"/>
      <c r="P31" s="633"/>
    </row>
    <row r="32" spans="1:16" s="296" customFormat="1" ht="11.25" x14ac:dyDescent="0.2">
      <c r="A32" s="307">
        <v>2011</v>
      </c>
      <c r="C32" s="178">
        <v>148</v>
      </c>
      <c r="D32" s="178">
        <v>87</v>
      </c>
      <c r="E32" s="325" t="s">
        <v>610</v>
      </c>
      <c r="F32" s="178">
        <v>10</v>
      </c>
      <c r="G32" s="325" t="s">
        <v>610</v>
      </c>
      <c r="H32" s="178">
        <v>23</v>
      </c>
      <c r="I32" s="325" t="s">
        <v>610</v>
      </c>
      <c r="J32" s="141">
        <v>28</v>
      </c>
      <c r="K32" s="325" t="s">
        <v>610</v>
      </c>
      <c r="L32" s="308">
        <f t="shared" si="7"/>
        <v>22.297297297297298</v>
      </c>
      <c r="M32" s="325" t="s">
        <v>610</v>
      </c>
      <c r="N32" s="308">
        <f t="shared" si="8"/>
        <v>15.54054054054054</v>
      </c>
      <c r="O32" s="325" t="s">
        <v>610</v>
      </c>
      <c r="P32" s="633"/>
    </row>
    <row r="33" spans="1:16" s="296" customFormat="1" ht="11.25" x14ac:dyDescent="0.2">
      <c r="A33" s="307">
        <v>2012</v>
      </c>
      <c r="C33" s="296">
        <v>123</v>
      </c>
      <c r="D33" s="178">
        <v>95</v>
      </c>
      <c r="E33" s="325"/>
      <c r="F33" s="178">
        <v>1</v>
      </c>
      <c r="G33" s="325"/>
      <c r="H33" s="178">
        <v>21</v>
      </c>
      <c r="I33" s="325"/>
      <c r="J33" s="178">
        <v>6</v>
      </c>
      <c r="K33" s="325"/>
      <c r="L33" s="308">
        <f t="shared" si="7"/>
        <v>17.886178861788618</v>
      </c>
      <c r="M33" s="325"/>
      <c r="N33" s="308">
        <f t="shared" si="8"/>
        <v>17.073170731707318</v>
      </c>
      <c r="O33" s="325"/>
      <c r="P33" s="633"/>
    </row>
    <row r="34" spans="1:16" s="296" customFormat="1" ht="11.25" x14ac:dyDescent="0.2">
      <c r="A34" s="307">
        <v>2013</v>
      </c>
      <c r="C34" s="296">
        <v>124</v>
      </c>
      <c r="D34" s="178">
        <v>84</v>
      </c>
      <c r="E34" s="325"/>
      <c r="F34" s="178">
        <v>7</v>
      </c>
      <c r="G34" s="325"/>
      <c r="H34" s="178">
        <v>18</v>
      </c>
      <c r="I34" s="325"/>
      <c r="J34" s="178">
        <v>15</v>
      </c>
      <c r="K34" s="325"/>
      <c r="L34" s="308">
        <f t="shared" si="7"/>
        <v>20.161290322580644</v>
      </c>
      <c r="M34" s="325"/>
      <c r="N34" s="308">
        <f t="shared" si="8"/>
        <v>14.516129032258064</v>
      </c>
      <c r="O34" s="325"/>
      <c r="P34" s="633"/>
    </row>
    <row r="35" spans="1:16" s="296" customFormat="1" ht="11.25" x14ac:dyDescent="0.2">
      <c r="A35" s="307">
        <v>2014</v>
      </c>
      <c r="C35" s="296">
        <v>109</v>
      </c>
      <c r="D35" s="178">
        <v>80</v>
      </c>
      <c r="E35" s="325"/>
      <c r="F35" s="178">
        <v>4</v>
      </c>
      <c r="G35" s="325"/>
      <c r="H35" s="178">
        <v>15</v>
      </c>
      <c r="I35" s="325"/>
      <c r="J35" s="178">
        <v>10</v>
      </c>
      <c r="K35" s="325"/>
      <c r="L35" s="308">
        <f t="shared" si="7"/>
        <v>17.431192660550458</v>
      </c>
      <c r="M35" s="325"/>
      <c r="N35" s="308">
        <f t="shared" si="8"/>
        <v>13.761467889908257</v>
      </c>
      <c r="O35" s="325"/>
      <c r="P35" s="633"/>
    </row>
    <row r="36" spans="1:16" s="296" customFormat="1" ht="11.25" x14ac:dyDescent="0.2">
      <c r="A36" s="307">
        <v>2015</v>
      </c>
      <c r="C36" s="178">
        <v>136</v>
      </c>
      <c r="D36" s="178">
        <v>91</v>
      </c>
      <c r="E36" s="178"/>
      <c r="F36" s="178">
        <v>10</v>
      </c>
      <c r="G36" s="178"/>
      <c r="H36" s="178">
        <v>21</v>
      </c>
      <c r="I36" s="178"/>
      <c r="J36" s="178">
        <v>14</v>
      </c>
      <c r="K36" s="325"/>
      <c r="L36" s="308">
        <f t="shared" ref="L36:L37" si="9">100*SUM(F36,H36)/C36</f>
        <v>22.794117647058822</v>
      </c>
      <c r="M36" s="325"/>
      <c r="N36" s="308">
        <f t="shared" ref="N36:N37" si="10">100*H36/C36</f>
        <v>15.441176470588236</v>
      </c>
      <c r="O36" s="325"/>
      <c r="P36" s="633"/>
    </row>
    <row r="37" spans="1:16" s="292" customFormat="1" ht="11.25" x14ac:dyDescent="0.2">
      <c r="A37" s="292" t="s">
        <v>698</v>
      </c>
      <c r="C37" s="317">
        <f>SUM(C27:C36)</f>
        <v>1677</v>
      </c>
      <c r="D37" s="317">
        <f t="shared" ref="D37" si="11">SUM(D27:D36)</f>
        <v>1129</v>
      </c>
      <c r="E37" s="317">
        <f t="shared" ref="E37" si="12">SUM(E27:E36)</f>
        <v>0</v>
      </c>
      <c r="F37" s="317">
        <f t="shared" ref="F37" si="13">SUM(F27:F36)</f>
        <v>74</v>
      </c>
      <c r="G37" s="317"/>
      <c r="H37" s="317">
        <f t="shared" ref="H37" si="14">SUM(H27:H36)</f>
        <v>272</v>
      </c>
      <c r="I37" s="317"/>
      <c r="J37" s="317">
        <f t="shared" ref="J37" si="15">SUM(J27:J36)</f>
        <v>202</v>
      </c>
      <c r="K37" s="317"/>
      <c r="L37" s="313">
        <f t="shared" si="9"/>
        <v>20.632081097197375</v>
      </c>
      <c r="M37" s="630"/>
      <c r="N37" s="313">
        <f t="shared" si="10"/>
        <v>16.219439475253427</v>
      </c>
      <c r="O37" s="325"/>
      <c r="P37" s="633"/>
    </row>
    <row r="38" spans="1:16" s="296" customFormat="1" ht="11.25" x14ac:dyDescent="0.2">
      <c r="A38" s="307"/>
      <c r="E38" s="307"/>
      <c r="G38" s="307"/>
      <c r="I38" s="307"/>
      <c r="K38" s="307"/>
      <c r="L38" s="308"/>
      <c r="M38" s="325"/>
      <c r="N38" s="308"/>
      <c r="O38" s="307"/>
      <c r="P38" s="633"/>
    </row>
    <row r="39" spans="1:16" s="296" customFormat="1" ht="12" customHeight="1" x14ac:dyDescent="0.2">
      <c r="A39" s="292" t="s">
        <v>322</v>
      </c>
      <c r="C39" s="183"/>
      <c r="D39" s="183"/>
      <c r="E39" s="429"/>
      <c r="F39" s="183"/>
      <c r="G39" s="429"/>
      <c r="H39" s="183"/>
      <c r="I39" s="429"/>
      <c r="J39" s="183"/>
      <c r="K39" s="429"/>
      <c r="L39" s="308"/>
      <c r="M39" s="429"/>
      <c r="N39" s="308"/>
      <c r="O39" s="429"/>
      <c r="P39" s="633"/>
    </row>
    <row r="40" spans="1:16" s="296" customFormat="1" ht="12" customHeight="1" x14ac:dyDescent="0.2">
      <c r="A40" s="307">
        <v>2006</v>
      </c>
      <c r="C40" s="183">
        <v>41</v>
      </c>
      <c r="D40" s="183">
        <v>36</v>
      </c>
      <c r="E40" s="429"/>
      <c r="F40" s="183" t="s">
        <v>141</v>
      </c>
      <c r="G40" s="429"/>
      <c r="H40" s="183">
        <v>1</v>
      </c>
      <c r="I40" s="429"/>
      <c r="J40" s="183">
        <v>4</v>
      </c>
      <c r="K40" s="429"/>
      <c r="L40" s="308">
        <f>100*SUM(F40,H40)/C40</f>
        <v>2.4390243902439024</v>
      </c>
      <c r="M40" s="429"/>
      <c r="N40" s="308">
        <f>100*H40/C40</f>
        <v>2.4390243902439024</v>
      </c>
      <c r="O40" s="429"/>
      <c r="P40" s="633"/>
    </row>
    <row r="41" spans="1:16" s="296" customFormat="1" ht="12" customHeight="1" x14ac:dyDescent="0.2">
      <c r="A41" s="307">
        <v>2007</v>
      </c>
      <c r="C41" s="183">
        <v>75</v>
      </c>
      <c r="D41" s="183">
        <v>51</v>
      </c>
      <c r="E41" s="325"/>
      <c r="F41" s="183">
        <v>5</v>
      </c>
      <c r="G41" s="325"/>
      <c r="H41" s="183">
        <v>3</v>
      </c>
      <c r="I41" s="325"/>
      <c r="J41" s="183">
        <v>16</v>
      </c>
      <c r="K41" s="325"/>
      <c r="L41" s="308">
        <f>100*SUM(F41,H41)/C41</f>
        <v>10.666666666666666</v>
      </c>
      <c r="M41" s="325"/>
      <c r="N41" s="308">
        <f>100*H41/C41</f>
        <v>4</v>
      </c>
      <c r="O41" s="325"/>
      <c r="P41" s="633"/>
    </row>
    <row r="42" spans="1:16" s="296" customFormat="1" ht="12" customHeight="1" x14ac:dyDescent="0.2">
      <c r="A42" s="307">
        <v>2008</v>
      </c>
      <c r="C42" s="183">
        <v>46</v>
      </c>
      <c r="D42" s="183">
        <v>37</v>
      </c>
      <c r="E42" s="429"/>
      <c r="F42" s="183">
        <v>1</v>
      </c>
      <c r="G42" s="429"/>
      <c r="H42" s="183">
        <v>3</v>
      </c>
      <c r="I42" s="429"/>
      <c r="J42" s="183">
        <v>5</v>
      </c>
      <c r="K42" s="429"/>
      <c r="L42" s="308">
        <f>100*SUM(F42,H42)/C42</f>
        <v>8.695652173913043</v>
      </c>
      <c r="M42" s="429"/>
      <c r="N42" s="308">
        <f>100*H42/C42</f>
        <v>6.5217391304347823</v>
      </c>
      <c r="O42" s="429"/>
      <c r="P42" s="633"/>
    </row>
    <row r="43" spans="1:16" s="296" customFormat="1" ht="12" customHeight="1" x14ac:dyDescent="0.2">
      <c r="A43" s="307">
        <v>2009</v>
      </c>
      <c r="C43" s="183">
        <v>34</v>
      </c>
      <c r="D43" s="183">
        <v>21</v>
      </c>
      <c r="E43" s="307"/>
      <c r="F43" s="183">
        <v>1</v>
      </c>
      <c r="G43" s="307"/>
      <c r="H43" s="183">
        <v>3</v>
      </c>
      <c r="I43" s="307"/>
      <c r="J43" s="183">
        <v>9</v>
      </c>
      <c r="K43" s="307"/>
      <c r="L43" s="308">
        <f>100*SUM(F43,H43)/C43</f>
        <v>11.764705882352942</v>
      </c>
      <c r="M43" s="307"/>
      <c r="N43" s="308">
        <f>100*H43/C43</f>
        <v>8.8235294117647065</v>
      </c>
      <c r="O43" s="307"/>
      <c r="P43" s="633"/>
    </row>
    <row r="44" spans="1:16" s="296" customFormat="1" ht="11.25" x14ac:dyDescent="0.2">
      <c r="A44" s="307">
        <v>2010</v>
      </c>
      <c r="C44" s="178">
        <v>27</v>
      </c>
      <c r="D44" s="178">
        <v>24</v>
      </c>
      <c r="E44" s="307"/>
      <c r="F44" s="183" t="s">
        <v>141</v>
      </c>
      <c r="G44" s="307"/>
      <c r="H44" s="183" t="s">
        <v>141</v>
      </c>
      <c r="I44" s="307"/>
      <c r="J44" s="141">
        <v>3</v>
      </c>
      <c r="K44" s="307"/>
      <c r="L44" s="183" t="s">
        <v>141</v>
      </c>
      <c r="M44" s="307"/>
      <c r="N44" s="183" t="s">
        <v>141</v>
      </c>
      <c r="O44" s="307"/>
      <c r="P44" s="633"/>
    </row>
    <row r="45" spans="1:16" s="296" customFormat="1" ht="11.25" x14ac:dyDescent="0.2">
      <c r="A45" s="307">
        <v>2011</v>
      </c>
      <c r="C45" s="178">
        <v>25</v>
      </c>
      <c r="D45" s="178">
        <v>18</v>
      </c>
      <c r="E45" s="325" t="s">
        <v>610</v>
      </c>
      <c r="F45" s="183">
        <v>1</v>
      </c>
      <c r="G45" s="325" t="s">
        <v>610</v>
      </c>
      <c r="H45" s="183">
        <v>2</v>
      </c>
      <c r="I45" s="325" t="s">
        <v>610</v>
      </c>
      <c r="J45" s="141">
        <v>4</v>
      </c>
      <c r="K45" s="325" t="s">
        <v>610</v>
      </c>
      <c r="L45" s="308">
        <f>100*SUM(F45,H45)/C45</f>
        <v>12</v>
      </c>
      <c r="M45" s="325" t="s">
        <v>610</v>
      </c>
      <c r="N45" s="308">
        <f>100*H45/C45</f>
        <v>8</v>
      </c>
      <c r="O45" s="325" t="s">
        <v>610</v>
      </c>
      <c r="P45" s="633"/>
    </row>
    <row r="46" spans="1:16" s="296" customFormat="1" ht="11.25" x14ac:dyDescent="0.2">
      <c r="A46" s="307">
        <v>2012</v>
      </c>
      <c r="C46" s="296">
        <v>22</v>
      </c>
      <c r="D46" s="178">
        <v>17</v>
      </c>
      <c r="E46" s="178"/>
      <c r="F46" s="183">
        <v>1</v>
      </c>
      <c r="G46" s="183"/>
      <c r="H46" s="183">
        <v>3</v>
      </c>
      <c r="I46" s="183"/>
      <c r="J46" s="178">
        <v>1</v>
      </c>
      <c r="K46" s="325" t="s">
        <v>610</v>
      </c>
      <c r="L46" s="308">
        <f>100*SUM(F46,H46)/C46</f>
        <v>18.181818181818183</v>
      </c>
      <c r="M46" s="325" t="s">
        <v>610</v>
      </c>
      <c r="N46" s="308">
        <f>100*H46/C46</f>
        <v>13.636363636363637</v>
      </c>
      <c r="O46" s="325" t="s">
        <v>610</v>
      </c>
      <c r="P46" s="633"/>
    </row>
    <row r="47" spans="1:16" s="296" customFormat="1" ht="11.25" x14ac:dyDescent="0.2">
      <c r="A47" s="307">
        <v>2013</v>
      </c>
      <c r="C47" s="296">
        <v>28</v>
      </c>
      <c r="D47" s="178">
        <v>21</v>
      </c>
      <c r="E47" s="178"/>
      <c r="F47" s="183">
        <v>3</v>
      </c>
      <c r="G47" s="183"/>
      <c r="H47" s="183">
        <v>1</v>
      </c>
      <c r="I47" s="183"/>
      <c r="J47" s="178">
        <v>3</v>
      </c>
      <c r="K47" s="325"/>
      <c r="L47" s="308">
        <f>100*SUM(F47,H47)/C47</f>
        <v>14.285714285714286</v>
      </c>
      <c r="M47" s="325"/>
      <c r="N47" s="308">
        <f>100*H47/C47</f>
        <v>3.5714285714285716</v>
      </c>
      <c r="O47" s="325"/>
      <c r="P47" s="633"/>
    </row>
    <row r="48" spans="1:16" s="296" customFormat="1" ht="11.25" x14ac:dyDescent="0.2">
      <c r="A48" s="307">
        <v>2014</v>
      </c>
      <c r="C48" s="296">
        <v>27</v>
      </c>
      <c r="D48" s="178">
        <v>20</v>
      </c>
      <c r="E48" s="178"/>
      <c r="F48" s="183" t="s">
        <v>141</v>
      </c>
      <c r="G48" s="183"/>
      <c r="H48" s="183">
        <v>3</v>
      </c>
      <c r="I48" s="183"/>
      <c r="J48" s="178">
        <v>4</v>
      </c>
      <c r="K48" s="325"/>
      <c r="L48" s="308">
        <f>100*SUM(F48,H48)/C48</f>
        <v>11.111111111111111</v>
      </c>
      <c r="M48" s="325"/>
      <c r="N48" s="308">
        <f>100*H48/C48</f>
        <v>11.111111111111111</v>
      </c>
      <c r="O48" s="325"/>
      <c r="P48" s="633"/>
    </row>
    <row r="49" spans="1:16" s="296" customFormat="1" ht="11.25" x14ac:dyDescent="0.2">
      <c r="A49" s="307">
        <v>2015</v>
      </c>
      <c r="C49" s="296">
        <v>24</v>
      </c>
      <c r="D49" s="296">
        <v>13</v>
      </c>
      <c r="F49" s="45" t="s">
        <v>141</v>
      </c>
      <c r="G49" s="45"/>
      <c r="H49" s="45">
        <v>4</v>
      </c>
      <c r="I49" s="45"/>
      <c r="J49" s="296">
        <v>7</v>
      </c>
      <c r="K49" s="325"/>
      <c r="L49" s="308">
        <f t="shared" ref="L49:L50" si="16">100*SUM(F49,H49)/C49</f>
        <v>16.666666666666668</v>
      </c>
      <c r="M49" s="325"/>
      <c r="N49" s="308">
        <f t="shared" ref="N49:N50" si="17">100*H49/C49</f>
        <v>16.666666666666668</v>
      </c>
      <c r="O49" s="325"/>
      <c r="P49" s="633"/>
    </row>
    <row r="50" spans="1:16" s="292" customFormat="1" ht="11.25" x14ac:dyDescent="0.2">
      <c r="A50" s="292" t="s">
        <v>698</v>
      </c>
      <c r="C50" s="317">
        <f>SUM(C40:C49)</f>
        <v>349</v>
      </c>
      <c r="D50" s="317">
        <f t="shared" ref="D50" si="18">SUM(D40:D49)</f>
        <v>258</v>
      </c>
      <c r="E50" s="317">
        <f t="shared" ref="E50" si="19">SUM(E40:E49)</f>
        <v>0</v>
      </c>
      <c r="F50" s="317">
        <f t="shared" ref="F50" si="20">SUM(F40:F49)</f>
        <v>12</v>
      </c>
      <c r="G50" s="317"/>
      <c r="H50" s="317">
        <f t="shared" ref="H50" si="21">SUM(H40:H49)</f>
        <v>23</v>
      </c>
      <c r="I50" s="317"/>
      <c r="J50" s="317">
        <f t="shared" ref="J50" si="22">SUM(J40:J49)</f>
        <v>56</v>
      </c>
      <c r="K50" s="317"/>
      <c r="L50" s="313">
        <f t="shared" si="16"/>
        <v>10.02865329512894</v>
      </c>
      <c r="M50" s="630"/>
      <c r="N50" s="313">
        <f t="shared" si="17"/>
        <v>6.5902578796561606</v>
      </c>
      <c r="O50" s="630"/>
      <c r="P50" s="636"/>
    </row>
    <row r="51" spans="1:16" s="296" customFormat="1" ht="12" customHeight="1" x14ac:dyDescent="0.2">
      <c r="A51" s="307"/>
      <c r="C51" s="183"/>
      <c r="D51" s="183"/>
      <c r="E51" s="307"/>
      <c r="F51" s="183"/>
      <c r="G51" s="307"/>
      <c r="H51" s="183"/>
      <c r="I51" s="307"/>
      <c r="J51" s="183"/>
      <c r="K51" s="307"/>
      <c r="L51" s="308"/>
      <c r="M51" s="325"/>
      <c r="N51" s="308"/>
      <c r="O51" s="307"/>
      <c r="P51" s="633"/>
    </row>
    <row r="52" spans="1:16" s="296" customFormat="1" ht="12" customHeight="1" x14ac:dyDescent="0.2">
      <c r="A52" s="309" t="s">
        <v>461</v>
      </c>
      <c r="C52" s="314"/>
      <c r="D52" s="314"/>
      <c r="E52" s="314"/>
      <c r="F52" s="183"/>
      <c r="G52" s="314"/>
      <c r="H52" s="183"/>
      <c r="I52" s="314"/>
      <c r="J52" s="183"/>
      <c r="K52" s="325"/>
      <c r="L52" s="308"/>
      <c r="M52" s="325"/>
      <c r="N52" s="308"/>
      <c r="O52" s="325"/>
      <c r="P52" s="633"/>
    </row>
    <row r="53" spans="1:16" s="296" customFormat="1" ht="12" customHeight="1" x14ac:dyDescent="0.2">
      <c r="A53" s="307">
        <v>2006</v>
      </c>
      <c r="C53" s="183">
        <v>11</v>
      </c>
      <c r="D53" s="183">
        <v>7</v>
      </c>
      <c r="E53" s="307"/>
      <c r="F53" s="183">
        <v>1</v>
      </c>
      <c r="G53" s="307"/>
      <c r="H53" s="183">
        <v>3</v>
      </c>
      <c r="I53" s="307"/>
      <c r="J53" s="183" t="s">
        <v>141</v>
      </c>
      <c r="K53" s="307"/>
      <c r="L53" s="308">
        <f>100*SUM(F53,H53)/C53</f>
        <v>36.363636363636367</v>
      </c>
      <c r="M53" s="307"/>
      <c r="N53" s="308">
        <f>100*H53/C53</f>
        <v>27.272727272727273</v>
      </c>
      <c r="O53" s="307"/>
      <c r="P53" s="633"/>
    </row>
    <row r="54" spans="1:16" s="296" customFormat="1" ht="12" customHeight="1" x14ac:dyDescent="0.2">
      <c r="A54" s="307">
        <v>2007</v>
      </c>
      <c r="C54" s="183">
        <v>14</v>
      </c>
      <c r="D54" s="183">
        <v>9</v>
      </c>
      <c r="E54" s="307"/>
      <c r="F54" s="183">
        <v>1</v>
      </c>
      <c r="G54" s="307"/>
      <c r="H54" s="183">
        <v>1</v>
      </c>
      <c r="I54" s="307"/>
      <c r="J54" s="183">
        <v>3</v>
      </c>
      <c r="K54" s="307"/>
      <c r="L54" s="308">
        <f>100*SUM(F54,H54)/C54</f>
        <v>14.285714285714286</v>
      </c>
      <c r="M54" s="307"/>
      <c r="N54" s="308">
        <f>100*H54/C54</f>
        <v>7.1428571428571432</v>
      </c>
      <c r="O54" s="307"/>
      <c r="P54" s="633"/>
    </row>
    <row r="55" spans="1:16" s="296" customFormat="1" ht="12" customHeight="1" x14ac:dyDescent="0.2">
      <c r="A55" s="307">
        <v>2008</v>
      </c>
      <c r="C55" s="314">
        <v>7</v>
      </c>
      <c r="D55" s="314">
        <v>7</v>
      </c>
      <c r="E55" s="314">
        <v>0</v>
      </c>
      <c r="F55" s="183" t="s">
        <v>141</v>
      </c>
      <c r="G55" s="314">
        <v>0</v>
      </c>
      <c r="H55" s="183" t="s">
        <v>141</v>
      </c>
      <c r="I55" s="314">
        <v>0</v>
      </c>
      <c r="J55" s="183" t="s">
        <v>141</v>
      </c>
      <c r="K55" s="307"/>
      <c r="L55" s="183" t="s">
        <v>141</v>
      </c>
      <c r="M55" s="307"/>
      <c r="N55" s="183" t="s">
        <v>141</v>
      </c>
      <c r="O55" s="307"/>
      <c r="P55" s="633"/>
    </row>
    <row r="56" spans="1:16" s="296" customFormat="1" ht="12" customHeight="1" x14ac:dyDescent="0.2">
      <c r="A56" s="307">
        <v>2009</v>
      </c>
      <c r="C56" s="178">
        <v>11</v>
      </c>
      <c r="D56" s="178">
        <v>5</v>
      </c>
      <c r="E56" s="178"/>
      <c r="F56" s="635">
        <v>2</v>
      </c>
      <c r="G56" s="635"/>
      <c r="H56" s="635">
        <v>3</v>
      </c>
      <c r="I56" s="635"/>
      <c r="J56" s="178">
        <v>1</v>
      </c>
      <c r="K56" s="307"/>
      <c r="L56" s="308">
        <f>100*SUM(F56,H56)/C56</f>
        <v>45.454545454545453</v>
      </c>
      <c r="M56" s="307"/>
      <c r="N56" s="308">
        <f>100*H56/C56</f>
        <v>27.272727272727273</v>
      </c>
      <c r="O56" s="307"/>
      <c r="P56" s="633"/>
    </row>
    <row r="57" spans="1:16" s="296" customFormat="1" ht="12" customHeight="1" x14ac:dyDescent="0.2">
      <c r="A57" s="307">
        <v>2010</v>
      </c>
      <c r="C57" s="178">
        <v>4</v>
      </c>
      <c r="D57" s="183">
        <v>4</v>
      </c>
      <c r="E57" s="307"/>
      <c r="F57" s="183" t="s">
        <v>141</v>
      </c>
      <c r="G57" s="307"/>
      <c r="H57" s="183" t="s">
        <v>141</v>
      </c>
      <c r="I57" s="307"/>
      <c r="J57" s="183" t="s">
        <v>141</v>
      </c>
      <c r="K57" s="307"/>
      <c r="L57" s="183" t="s">
        <v>141</v>
      </c>
      <c r="M57" s="307"/>
      <c r="N57" s="183" t="s">
        <v>141</v>
      </c>
      <c r="O57" s="307"/>
      <c r="P57" s="633"/>
    </row>
    <row r="58" spans="1:16" s="296" customFormat="1" ht="11.25" x14ac:dyDescent="0.2">
      <c r="A58" s="307">
        <v>2011</v>
      </c>
      <c r="C58" s="249">
        <v>1</v>
      </c>
      <c r="D58" s="249" t="s">
        <v>141</v>
      </c>
      <c r="E58" s="325" t="s">
        <v>610</v>
      </c>
      <c r="F58" s="249" t="s">
        <v>141</v>
      </c>
      <c r="G58" s="325" t="s">
        <v>610</v>
      </c>
      <c r="H58" s="249" t="s">
        <v>141</v>
      </c>
      <c r="I58" s="325" t="s">
        <v>610</v>
      </c>
      <c r="J58" s="249">
        <v>1</v>
      </c>
      <c r="K58" s="325" t="s">
        <v>610</v>
      </c>
      <c r="L58" s="183" t="s">
        <v>141</v>
      </c>
      <c r="M58" s="325" t="s">
        <v>610</v>
      </c>
      <c r="N58" s="183" t="s">
        <v>141</v>
      </c>
      <c r="O58" s="325" t="s">
        <v>610</v>
      </c>
      <c r="P58" s="633"/>
    </row>
    <row r="59" spans="1:16" s="296" customFormat="1" ht="11.25" x14ac:dyDescent="0.2">
      <c r="A59" s="307">
        <v>2012</v>
      </c>
      <c r="C59" s="291">
        <v>2</v>
      </c>
      <c r="D59" s="249">
        <v>2</v>
      </c>
      <c r="E59" s="307"/>
      <c r="F59" s="249" t="s">
        <v>141</v>
      </c>
      <c r="G59" s="307"/>
      <c r="H59" s="249" t="s">
        <v>141</v>
      </c>
      <c r="I59" s="307"/>
      <c r="J59" s="249" t="s">
        <v>141</v>
      </c>
      <c r="K59" s="307"/>
      <c r="L59" s="183" t="s">
        <v>141</v>
      </c>
      <c r="M59" s="307"/>
      <c r="N59" s="183" t="s">
        <v>141</v>
      </c>
      <c r="O59" s="307"/>
      <c r="P59" s="633"/>
    </row>
    <row r="60" spans="1:16" s="296" customFormat="1" ht="11.25" x14ac:dyDescent="0.2">
      <c r="A60" s="307">
        <v>2013</v>
      </c>
      <c r="C60" s="45" t="s">
        <v>141</v>
      </c>
      <c r="D60" s="45" t="s">
        <v>141</v>
      </c>
      <c r="E60" s="307"/>
      <c r="F60" s="45" t="s">
        <v>141</v>
      </c>
      <c r="G60" s="307"/>
      <c r="H60" s="45" t="s">
        <v>141</v>
      </c>
      <c r="I60" s="307"/>
      <c r="J60" s="45" t="s">
        <v>141</v>
      </c>
      <c r="K60" s="307"/>
      <c r="L60" s="45" t="s">
        <v>141</v>
      </c>
      <c r="M60" s="45"/>
      <c r="N60" s="45" t="s">
        <v>141</v>
      </c>
      <c r="O60" s="307"/>
      <c r="P60" s="633"/>
    </row>
    <row r="61" spans="1:16" s="296" customFormat="1" ht="11.25" x14ac:dyDescent="0.2">
      <c r="A61" s="307">
        <v>2014</v>
      </c>
      <c r="C61" s="45">
        <v>4</v>
      </c>
      <c r="D61" s="45">
        <v>3</v>
      </c>
      <c r="E61" s="307"/>
      <c r="F61" s="45" t="s">
        <v>141</v>
      </c>
      <c r="G61" s="307"/>
      <c r="H61" s="45" t="s">
        <v>141</v>
      </c>
      <c r="I61" s="307"/>
      <c r="J61" s="45">
        <v>1</v>
      </c>
      <c r="K61" s="307"/>
      <c r="L61" s="45" t="s">
        <v>141</v>
      </c>
      <c r="M61" s="45"/>
      <c r="N61" s="45" t="s">
        <v>141</v>
      </c>
      <c r="O61" s="307"/>
      <c r="P61" s="633"/>
    </row>
    <row r="62" spans="1:16" s="296" customFormat="1" ht="11.25" x14ac:dyDescent="0.2">
      <c r="A62" s="307">
        <v>2015</v>
      </c>
      <c r="C62" s="45">
        <v>5</v>
      </c>
      <c r="D62" s="45">
        <v>4</v>
      </c>
      <c r="E62" s="45"/>
      <c r="F62" s="45" t="s">
        <v>141</v>
      </c>
      <c r="G62" s="45"/>
      <c r="H62" s="45">
        <v>1</v>
      </c>
      <c r="I62" s="45"/>
      <c r="J62" s="45" t="s">
        <v>141</v>
      </c>
      <c r="K62" s="307"/>
      <c r="L62" s="308">
        <f t="shared" ref="L62:L63" si="23">100*SUM(F62,H62)/C62</f>
        <v>20</v>
      </c>
      <c r="M62" s="307"/>
      <c r="N62" s="308">
        <f t="shared" ref="N62:N63" si="24">100*H62/C62</f>
        <v>20</v>
      </c>
      <c r="O62" s="307"/>
      <c r="P62" s="633"/>
    </row>
    <row r="63" spans="1:16" s="292" customFormat="1" ht="11.25" x14ac:dyDescent="0.2">
      <c r="A63" s="292" t="s">
        <v>698</v>
      </c>
      <c r="C63" s="317">
        <f>SUM(C53:C62)</f>
        <v>59</v>
      </c>
      <c r="D63" s="317">
        <f t="shared" ref="D63" si="25">SUM(D53:D62)</f>
        <v>41</v>
      </c>
      <c r="E63" s="317">
        <f t="shared" ref="E63" si="26">SUM(E53:E62)</f>
        <v>0</v>
      </c>
      <c r="F63" s="317">
        <f t="shared" ref="F63" si="27">SUM(F53:F62)</f>
        <v>4</v>
      </c>
      <c r="G63" s="317"/>
      <c r="H63" s="317">
        <f t="shared" ref="H63" si="28">SUM(H53:H62)</f>
        <v>8</v>
      </c>
      <c r="I63" s="317"/>
      <c r="J63" s="317">
        <f t="shared" ref="J63" si="29">SUM(J53:J62)</f>
        <v>6</v>
      </c>
      <c r="K63" s="317"/>
      <c r="L63" s="313">
        <f t="shared" si="23"/>
        <v>20.338983050847457</v>
      </c>
      <c r="M63" s="309"/>
      <c r="N63" s="313">
        <f t="shared" si="24"/>
        <v>13.559322033898304</v>
      </c>
      <c r="O63" s="325"/>
      <c r="P63" s="633"/>
    </row>
    <row r="64" spans="1:16" s="296" customFormat="1" ht="11.25" x14ac:dyDescent="0.2">
      <c r="A64" s="307"/>
      <c r="E64" s="307"/>
      <c r="G64" s="307"/>
      <c r="I64" s="307"/>
      <c r="K64" s="307"/>
      <c r="L64" s="308"/>
      <c r="M64" s="325"/>
      <c r="N64" s="308"/>
      <c r="O64" s="307"/>
      <c r="P64" s="633"/>
    </row>
    <row r="65" spans="1:16" s="296" customFormat="1" ht="12" customHeight="1" x14ac:dyDescent="0.2">
      <c r="A65" s="309" t="s">
        <v>462</v>
      </c>
      <c r="C65" s="183"/>
      <c r="D65" s="183"/>
      <c r="E65" s="307"/>
      <c r="F65" s="183"/>
      <c r="G65" s="307"/>
      <c r="H65" s="183"/>
      <c r="I65" s="307"/>
      <c r="J65" s="183"/>
      <c r="K65" s="307"/>
      <c r="L65" s="308"/>
      <c r="M65" s="307"/>
      <c r="N65" s="308"/>
      <c r="O65" s="307"/>
      <c r="P65" s="633"/>
    </row>
    <row r="66" spans="1:16" s="296" customFormat="1" ht="12" customHeight="1" x14ac:dyDescent="0.2">
      <c r="A66" s="307">
        <v>2006</v>
      </c>
      <c r="C66" s="183">
        <v>54</v>
      </c>
      <c r="D66" s="183">
        <v>39</v>
      </c>
      <c r="E66" s="307"/>
      <c r="F66" s="183">
        <v>3</v>
      </c>
      <c r="G66" s="307"/>
      <c r="H66" s="183">
        <v>9</v>
      </c>
      <c r="I66" s="307"/>
      <c r="J66" s="183">
        <v>3</v>
      </c>
      <c r="K66" s="307"/>
      <c r="L66" s="308">
        <f t="shared" ref="L66:L74" si="30">100*SUM(F66,H66)/C66</f>
        <v>22.222222222222221</v>
      </c>
      <c r="M66" s="307"/>
      <c r="N66" s="308">
        <f t="shared" ref="N66:N74" si="31">100*H66/C66</f>
        <v>16.666666666666668</v>
      </c>
      <c r="O66" s="307"/>
      <c r="P66" s="633"/>
    </row>
    <row r="67" spans="1:16" s="296" customFormat="1" ht="12" customHeight="1" x14ac:dyDescent="0.2">
      <c r="A67" s="307">
        <v>2007</v>
      </c>
      <c r="C67" s="183">
        <v>70</v>
      </c>
      <c r="D67" s="183">
        <v>39</v>
      </c>
      <c r="E67" s="307"/>
      <c r="F67" s="183">
        <v>7</v>
      </c>
      <c r="G67" s="307"/>
      <c r="H67" s="183">
        <v>11</v>
      </c>
      <c r="I67" s="307"/>
      <c r="J67" s="183">
        <v>13</v>
      </c>
      <c r="K67" s="307"/>
      <c r="L67" s="308">
        <f t="shared" si="30"/>
        <v>25.714285714285715</v>
      </c>
      <c r="M67" s="307"/>
      <c r="N67" s="308">
        <f t="shared" si="31"/>
        <v>15.714285714285714</v>
      </c>
      <c r="O67" s="307"/>
      <c r="P67" s="633"/>
    </row>
    <row r="68" spans="1:16" s="296" customFormat="1" ht="12" customHeight="1" x14ac:dyDescent="0.2">
      <c r="A68" s="307">
        <v>2008</v>
      </c>
      <c r="C68" s="183">
        <v>43</v>
      </c>
      <c r="D68" s="183">
        <v>28</v>
      </c>
      <c r="E68" s="307"/>
      <c r="F68" s="183">
        <v>4</v>
      </c>
      <c r="G68" s="307"/>
      <c r="H68" s="183">
        <v>8</v>
      </c>
      <c r="I68" s="307"/>
      <c r="J68" s="183">
        <v>3</v>
      </c>
      <c r="K68" s="307"/>
      <c r="L68" s="308">
        <f t="shared" si="30"/>
        <v>27.906976744186046</v>
      </c>
      <c r="M68" s="307"/>
      <c r="N68" s="308">
        <f t="shared" si="31"/>
        <v>18.604651162790699</v>
      </c>
      <c r="O68" s="307"/>
      <c r="P68" s="633"/>
    </row>
    <row r="69" spans="1:16" s="296" customFormat="1" ht="12" customHeight="1" x14ac:dyDescent="0.2">
      <c r="A69" s="307">
        <v>2009</v>
      </c>
      <c r="C69" s="183">
        <v>40</v>
      </c>
      <c r="D69" s="183">
        <v>22</v>
      </c>
      <c r="E69" s="307"/>
      <c r="F69" s="183">
        <v>1</v>
      </c>
      <c r="G69" s="307"/>
      <c r="H69" s="183">
        <v>10</v>
      </c>
      <c r="I69" s="307"/>
      <c r="J69" s="183">
        <v>7</v>
      </c>
      <c r="K69" s="307"/>
      <c r="L69" s="308">
        <f t="shared" si="30"/>
        <v>27.5</v>
      </c>
      <c r="M69" s="307"/>
      <c r="N69" s="308">
        <f t="shared" si="31"/>
        <v>25</v>
      </c>
      <c r="O69" s="307"/>
      <c r="P69" s="633"/>
    </row>
    <row r="70" spans="1:16" s="296" customFormat="1" ht="12" customHeight="1" x14ac:dyDescent="0.2">
      <c r="A70" s="307">
        <v>2010</v>
      </c>
      <c r="C70" s="178">
        <v>30</v>
      </c>
      <c r="D70" s="183">
        <v>22</v>
      </c>
      <c r="E70" s="307"/>
      <c r="F70" s="183" t="s">
        <v>141</v>
      </c>
      <c r="G70" s="307"/>
      <c r="H70" s="183">
        <v>7</v>
      </c>
      <c r="I70" s="307"/>
      <c r="J70" s="141">
        <v>1</v>
      </c>
      <c r="K70" s="307"/>
      <c r="L70" s="308">
        <f t="shared" si="30"/>
        <v>23.333333333333332</v>
      </c>
      <c r="M70" s="307"/>
      <c r="N70" s="308">
        <f t="shared" si="31"/>
        <v>23.333333333333332</v>
      </c>
      <c r="O70" s="307"/>
      <c r="P70" s="633"/>
    </row>
    <row r="71" spans="1:16" s="296" customFormat="1" ht="11.25" x14ac:dyDescent="0.2">
      <c r="A71" s="307">
        <v>2011</v>
      </c>
      <c r="C71" s="249">
        <v>34</v>
      </c>
      <c r="D71" s="310">
        <v>21</v>
      </c>
      <c r="E71" s="325" t="s">
        <v>610</v>
      </c>
      <c r="F71" s="310">
        <v>4</v>
      </c>
      <c r="G71" s="325" t="s">
        <v>610</v>
      </c>
      <c r="H71" s="310">
        <v>5</v>
      </c>
      <c r="I71" s="325" t="s">
        <v>610</v>
      </c>
      <c r="J71" s="249">
        <v>4</v>
      </c>
      <c r="K71" s="325" t="s">
        <v>610</v>
      </c>
      <c r="L71" s="308">
        <f t="shared" si="30"/>
        <v>26.470588235294116</v>
      </c>
      <c r="M71" s="325" t="s">
        <v>610</v>
      </c>
      <c r="N71" s="308">
        <f t="shared" si="31"/>
        <v>14.705882352941176</v>
      </c>
      <c r="O71" s="325" t="s">
        <v>610</v>
      </c>
      <c r="P71" s="633"/>
    </row>
    <row r="72" spans="1:16" s="296" customFormat="1" ht="11.25" x14ac:dyDescent="0.2">
      <c r="A72" s="307">
        <v>2012</v>
      </c>
      <c r="C72" s="291">
        <v>24</v>
      </c>
      <c r="D72" s="310">
        <v>19</v>
      </c>
      <c r="E72" s="307"/>
      <c r="F72" s="310" t="s">
        <v>141</v>
      </c>
      <c r="G72" s="307"/>
      <c r="H72" s="310">
        <v>5</v>
      </c>
      <c r="I72" s="307"/>
      <c r="J72" s="249" t="s">
        <v>141</v>
      </c>
      <c r="K72" s="307"/>
      <c r="L72" s="308">
        <f t="shared" si="30"/>
        <v>20.833333333333332</v>
      </c>
      <c r="M72" s="307"/>
      <c r="N72" s="308">
        <f t="shared" si="31"/>
        <v>20.833333333333332</v>
      </c>
      <c r="O72" s="307"/>
      <c r="P72" s="633"/>
    </row>
    <row r="73" spans="1:16" s="296" customFormat="1" ht="11.25" x14ac:dyDescent="0.2">
      <c r="A73" s="307">
        <v>2013</v>
      </c>
      <c r="C73" s="291">
        <v>28</v>
      </c>
      <c r="D73" s="310">
        <v>20</v>
      </c>
      <c r="E73" s="307"/>
      <c r="F73" s="310">
        <v>2</v>
      </c>
      <c r="G73" s="307"/>
      <c r="H73" s="310">
        <v>4</v>
      </c>
      <c r="I73" s="307"/>
      <c r="J73" s="249">
        <v>2</v>
      </c>
      <c r="K73" s="307"/>
      <c r="L73" s="308">
        <f t="shared" si="30"/>
        <v>21.428571428571427</v>
      </c>
      <c r="M73" s="307"/>
      <c r="N73" s="308">
        <f t="shared" si="31"/>
        <v>14.285714285714286</v>
      </c>
      <c r="O73" s="307"/>
      <c r="P73" s="633"/>
    </row>
    <row r="74" spans="1:16" s="296" customFormat="1" ht="11.25" x14ac:dyDescent="0.2">
      <c r="A74" s="307">
        <v>2014</v>
      </c>
      <c r="C74" s="291">
        <v>16</v>
      </c>
      <c r="D74" s="310">
        <v>9</v>
      </c>
      <c r="E74" s="307"/>
      <c r="F74" s="310">
        <v>1</v>
      </c>
      <c r="G74" s="307"/>
      <c r="H74" s="310">
        <v>5</v>
      </c>
      <c r="I74" s="307"/>
      <c r="J74" s="249">
        <v>1</v>
      </c>
      <c r="K74" s="307"/>
      <c r="L74" s="308">
        <f t="shared" si="30"/>
        <v>37.5</v>
      </c>
      <c r="M74" s="307"/>
      <c r="N74" s="308">
        <f t="shared" si="31"/>
        <v>31.25</v>
      </c>
      <c r="O74" s="307"/>
      <c r="P74" s="633"/>
    </row>
    <row r="75" spans="1:16" s="296" customFormat="1" ht="11.25" x14ac:dyDescent="0.2">
      <c r="A75" s="307">
        <v>2015</v>
      </c>
      <c r="C75" s="296">
        <v>24</v>
      </c>
      <c r="D75" s="296">
        <v>13</v>
      </c>
      <c r="F75" s="296">
        <v>3</v>
      </c>
      <c r="H75" s="296">
        <v>5</v>
      </c>
      <c r="J75" s="296">
        <v>3</v>
      </c>
      <c r="K75" s="307"/>
      <c r="L75" s="308">
        <f t="shared" ref="L75:L76" si="32">100*SUM(F75,H75)/C75</f>
        <v>33.333333333333336</v>
      </c>
      <c r="M75" s="307"/>
      <c r="N75" s="308">
        <f t="shared" ref="N75:N76" si="33">100*H75/C75</f>
        <v>20.833333333333332</v>
      </c>
      <c r="O75" s="307"/>
      <c r="P75" s="633"/>
    </row>
    <row r="76" spans="1:16" s="292" customFormat="1" ht="11.25" x14ac:dyDescent="0.2">
      <c r="A76" s="292" t="s">
        <v>698</v>
      </c>
      <c r="C76" s="317">
        <f>SUM(C66:C75)</f>
        <v>363</v>
      </c>
      <c r="D76" s="317">
        <f t="shared" ref="D76" si="34">SUM(D66:D75)</f>
        <v>232</v>
      </c>
      <c r="E76" s="317">
        <f t="shared" ref="E76" si="35">SUM(E66:E75)</f>
        <v>0</v>
      </c>
      <c r="F76" s="317">
        <f t="shared" ref="F76" si="36">SUM(F66:F75)</f>
        <v>25</v>
      </c>
      <c r="G76" s="317"/>
      <c r="H76" s="317">
        <f t="shared" ref="H76" si="37">SUM(H66:H75)</f>
        <v>69</v>
      </c>
      <c r="I76" s="317"/>
      <c r="J76" s="317">
        <f t="shared" ref="J76" si="38">SUM(J66:J75)</f>
        <v>37</v>
      </c>
      <c r="K76" s="317"/>
      <c r="L76" s="313">
        <f t="shared" si="32"/>
        <v>25.895316804407713</v>
      </c>
      <c r="M76" s="309"/>
      <c r="N76" s="313">
        <f t="shared" si="33"/>
        <v>19.008264462809919</v>
      </c>
      <c r="O76" s="325"/>
      <c r="P76" s="633"/>
    </row>
    <row r="77" spans="1:16" s="296" customFormat="1" ht="12" customHeight="1" x14ac:dyDescent="0.2">
      <c r="A77" s="307"/>
      <c r="C77" s="183"/>
      <c r="D77" s="183"/>
      <c r="E77" s="307"/>
      <c r="F77" s="183"/>
      <c r="G77" s="307"/>
      <c r="H77" s="183"/>
      <c r="I77" s="307"/>
      <c r="J77" s="183"/>
      <c r="K77" s="307"/>
      <c r="L77" s="308"/>
      <c r="M77" s="325"/>
      <c r="N77" s="308"/>
      <c r="O77" s="307"/>
      <c r="P77" s="633"/>
    </row>
    <row r="78" spans="1:16" s="296" customFormat="1" ht="12" customHeight="1" x14ac:dyDescent="0.2">
      <c r="A78" s="309" t="s">
        <v>463</v>
      </c>
      <c r="C78" s="183"/>
      <c r="D78" s="183"/>
      <c r="E78" s="307"/>
      <c r="F78" s="183"/>
      <c r="G78" s="307"/>
      <c r="H78" s="183"/>
      <c r="I78" s="307"/>
      <c r="J78" s="183"/>
      <c r="K78" s="307"/>
      <c r="L78" s="308"/>
      <c r="M78" s="307"/>
      <c r="N78" s="308"/>
      <c r="O78" s="307"/>
      <c r="P78" s="633"/>
    </row>
    <row r="79" spans="1:16" s="296" customFormat="1" ht="12" customHeight="1" x14ac:dyDescent="0.2">
      <c r="A79" s="307">
        <v>2006</v>
      </c>
      <c r="C79" s="183">
        <v>95</v>
      </c>
      <c r="D79" s="183">
        <v>72</v>
      </c>
      <c r="E79" s="307"/>
      <c r="F79" s="183">
        <v>1</v>
      </c>
      <c r="G79" s="307"/>
      <c r="H79" s="183">
        <v>19</v>
      </c>
      <c r="I79" s="307"/>
      <c r="J79" s="183">
        <v>3</v>
      </c>
      <c r="K79" s="307"/>
      <c r="L79" s="308">
        <f t="shared" ref="L79:L87" si="39">100*SUM(F79,H79)/C79</f>
        <v>21.05263157894737</v>
      </c>
      <c r="M79" s="307"/>
      <c r="N79" s="308">
        <f t="shared" ref="N79:N87" si="40">100*H79/C79</f>
        <v>20</v>
      </c>
      <c r="O79" s="307"/>
      <c r="P79" s="633"/>
    </row>
    <row r="80" spans="1:16" s="296" customFormat="1" ht="12" customHeight="1" x14ac:dyDescent="0.2">
      <c r="A80" s="307">
        <v>2007</v>
      </c>
      <c r="C80" s="183">
        <v>98</v>
      </c>
      <c r="D80" s="183">
        <v>60</v>
      </c>
      <c r="E80" s="307"/>
      <c r="F80" s="183">
        <v>4</v>
      </c>
      <c r="G80" s="307"/>
      <c r="H80" s="183">
        <v>18</v>
      </c>
      <c r="I80" s="307"/>
      <c r="J80" s="183">
        <v>16</v>
      </c>
      <c r="K80" s="307"/>
      <c r="L80" s="308">
        <f t="shared" si="39"/>
        <v>22.448979591836736</v>
      </c>
      <c r="M80" s="307"/>
      <c r="N80" s="308">
        <f t="shared" si="40"/>
        <v>18.367346938775512</v>
      </c>
      <c r="O80" s="307"/>
      <c r="P80" s="633"/>
    </row>
    <row r="81" spans="1:16" s="296" customFormat="1" ht="12" customHeight="1" x14ac:dyDescent="0.2">
      <c r="A81" s="307">
        <v>2008</v>
      </c>
      <c r="C81" s="183">
        <v>82</v>
      </c>
      <c r="D81" s="183">
        <v>56</v>
      </c>
      <c r="E81" s="307"/>
      <c r="F81" s="183">
        <v>5</v>
      </c>
      <c r="G81" s="307"/>
      <c r="H81" s="183">
        <v>17</v>
      </c>
      <c r="I81" s="307"/>
      <c r="J81" s="183">
        <v>4</v>
      </c>
      <c r="K81" s="307"/>
      <c r="L81" s="308">
        <f t="shared" si="39"/>
        <v>26.829268292682926</v>
      </c>
      <c r="M81" s="307"/>
      <c r="N81" s="308">
        <f t="shared" si="40"/>
        <v>20.73170731707317</v>
      </c>
      <c r="O81" s="307"/>
      <c r="P81" s="633"/>
    </row>
    <row r="82" spans="1:16" s="296" customFormat="1" ht="12" customHeight="1" x14ac:dyDescent="0.2">
      <c r="A82" s="307">
        <v>2009</v>
      </c>
      <c r="C82" s="183">
        <v>69</v>
      </c>
      <c r="D82" s="183">
        <v>42</v>
      </c>
      <c r="E82" s="325"/>
      <c r="F82" s="183">
        <v>2</v>
      </c>
      <c r="G82" s="325"/>
      <c r="H82" s="183">
        <v>16</v>
      </c>
      <c r="I82" s="325"/>
      <c r="J82" s="183">
        <v>9</v>
      </c>
      <c r="K82" s="325"/>
      <c r="L82" s="308">
        <f t="shared" si="39"/>
        <v>26.086956521739129</v>
      </c>
      <c r="M82" s="325"/>
      <c r="N82" s="308">
        <f t="shared" si="40"/>
        <v>23.188405797101449</v>
      </c>
      <c r="O82" s="325"/>
      <c r="P82" s="633"/>
    </row>
    <row r="83" spans="1:16" s="296" customFormat="1" ht="12" customHeight="1" x14ac:dyDescent="0.2">
      <c r="A83" s="307">
        <v>2010</v>
      </c>
      <c r="C83" s="178">
        <v>50</v>
      </c>
      <c r="D83" s="183">
        <v>34</v>
      </c>
      <c r="E83" s="307"/>
      <c r="F83" s="183">
        <v>1</v>
      </c>
      <c r="G83" s="307"/>
      <c r="H83" s="183">
        <v>10</v>
      </c>
      <c r="I83" s="307"/>
      <c r="J83" s="141">
        <v>5</v>
      </c>
      <c r="K83" s="307"/>
      <c r="L83" s="308">
        <f t="shared" si="39"/>
        <v>22</v>
      </c>
      <c r="M83" s="307"/>
      <c r="N83" s="308">
        <f t="shared" si="40"/>
        <v>20</v>
      </c>
      <c r="O83" s="307"/>
      <c r="P83" s="633"/>
    </row>
    <row r="84" spans="1:16" s="296" customFormat="1" ht="11.25" x14ac:dyDescent="0.2">
      <c r="A84" s="307">
        <v>2011</v>
      </c>
      <c r="C84" s="249">
        <v>46</v>
      </c>
      <c r="D84" s="310">
        <v>23</v>
      </c>
      <c r="E84" s="325" t="s">
        <v>610</v>
      </c>
      <c r="F84" s="310">
        <v>4</v>
      </c>
      <c r="G84" s="325" t="s">
        <v>610</v>
      </c>
      <c r="H84" s="310">
        <v>14</v>
      </c>
      <c r="I84" s="325" t="s">
        <v>610</v>
      </c>
      <c r="J84" s="249">
        <v>5</v>
      </c>
      <c r="K84" s="325" t="s">
        <v>610</v>
      </c>
      <c r="L84" s="308">
        <f t="shared" si="39"/>
        <v>39.130434782608695</v>
      </c>
      <c r="M84" s="325" t="s">
        <v>610</v>
      </c>
      <c r="N84" s="308">
        <f t="shared" si="40"/>
        <v>30.434782608695652</v>
      </c>
      <c r="O84" s="325" t="s">
        <v>610</v>
      </c>
      <c r="P84" s="633"/>
    </row>
    <row r="85" spans="1:16" s="296" customFormat="1" ht="11.25" x14ac:dyDescent="0.2">
      <c r="A85" s="307">
        <v>2012</v>
      </c>
      <c r="C85" s="291">
        <v>50</v>
      </c>
      <c r="D85" s="310">
        <v>34</v>
      </c>
      <c r="E85" s="310"/>
      <c r="F85" s="310">
        <v>1</v>
      </c>
      <c r="G85" s="310"/>
      <c r="H85" s="310">
        <v>12</v>
      </c>
      <c r="I85" s="310"/>
      <c r="J85" s="249">
        <v>3</v>
      </c>
      <c r="K85" s="325" t="s">
        <v>610</v>
      </c>
      <c r="L85" s="308">
        <f t="shared" si="39"/>
        <v>26</v>
      </c>
      <c r="M85" s="325" t="s">
        <v>610</v>
      </c>
      <c r="N85" s="308">
        <f t="shared" si="40"/>
        <v>24</v>
      </c>
      <c r="O85" s="325" t="s">
        <v>610</v>
      </c>
      <c r="P85" s="633"/>
    </row>
    <row r="86" spans="1:16" s="296" customFormat="1" ht="11.25" x14ac:dyDescent="0.2">
      <c r="A86" s="307">
        <v>2013</v>
      </c>
      <c r="C86" s="291">
        <v>43</v>
      </c>
      <c r="D86" s="310">
        <v>30</v>
      </c>
      <c r="E86" s="310"/>
      <c r="F86" s="310">
        <v>5</v>
      </c>
      <c r="G86" s="310"/>
      <c r="H86" s="310">
        <v>5</v>
      </c>
      <c r="I86" s="310"/>
      <c r="J86" s="249">
        <v>3</v>
      </c>
      <c r="K86" s="325"/>
      <c r="L86" s="308">
        <f t="shared" si="39"/>
        <v>23.255813953488371</v>
      </c>
      <c r="M86" s="325"/>
      <c r="N86" s="308">
        <f t="shared" si="40"/>
        <v>11.627906976744185</v>
      </c>
      <c r="O86" s="325"/>
      <c r="P86" s="633"/>
    </row>
    <row r="87" spans="1:16" s="296" customFormat="1" ht="11.25" x14ac:dyDescent="0.2">
      <c r="A87" s="307">
        <v>2014</v>
      </c>
      <c r="C87" s="291">
        <v>39</v>
      </c>
      <c r="D87" s="310">
        <v>29</v>
      </c>
      <c r="E87" s="310"/>
      <c r="F87" s="310">
        <v>3</v>
      </c>
      <c r="G87" s="310"/>
      <c r="H87" s="310">
        <v>7</v>
      </c>
      <c r="I87" s="310"/>
      <c r="J87" s="249" t="s">
        <v>141</v>
      </c>
      <c r="K87" s="325"/>
      <c r="L87" s="308">
        <f t="shared" si="39"/>
        <v>25.641025641025642</v>
      </c>
      <c r="M87" s="325"/>
      <c r="N87" s="308">
        <f t="shared" si="40"/>
        <v>17.948717948717949</v>
      </c>
      <c r="O87" s="325"/>
      <c r="P87" s="633"/>
    </row>
    <row r="88" spans="1:16" s="296" customFormat="1" ht="11.25" x14ac:dyDescent="0.2">
      <c r="A88" s="307">
        <v>2015</v>
      </c>
      <c r="C88" s="296">
        <v>50</v>
      </c>
      <c r="D88" s="296">
        <v>33</v>
      </c>
      <c r="F88" s="296">
        <v>5</v>
      </c>
      <c r="H88" s="296">
        <v>11</v>
      </c>
      <c r="J88" s="45">
        <v>1</v>
      </c>
      <c r="K88" s="325"/>
      <c r="L88" s="308">
        <f t="shared" ref="L88:L89" si="41">100*SUM(F88,H88)/C88</f>
        <v>32</v>
      </c>
      <c r="M88" s="325"/>
      <c r="N88" s="308">
        <f t="shared" ref="N88:N89" si="42">100*H88/C88</f>
        <v>22</v>
      </c>
      <c r="O88" s="325"/>
      <c r="P88" s="633"/>
    </row>
    <row r="89" spans="1:16" s="292" customFormat="1" ht="11.25" x14ac:dyDescent="0.2">
      <c r="A89" s="292" t="s">
        <v>698</v>
      </c>
      <c r="C89" s="317">
        <f>SUM(C79:C88)</f>
        <v>622</v>
      </c>
      <c r="D89" s="317">
        <f t="shared" ref="D89" si="43">SUM(D79:D88)</f>
        <v>413</v>
      </c>
      <c r="E89" s="317">
        <f t="shared" ref="E89" si="44">SUM(E79:E88)</f>
        <v>0</v>
      </c>
      <c r="F89" s="317">
        <f t="shared" ref="F89" si="45">SUM(F79:F88)</f>
        <v>31</v>
      </c>
      <c r="G89" s="317"/>
      <c r="H89" s="317">
        <f t="shared" ref="H89" si="46">SUM(H79:H88)</f>
        <v>129</v>
      </c>
      <c r="I89" s="317"/>
      <c r="J89" s="317">
        <f t="shared" ref="J89" si="47">SUM(J79:J88)</f>
        <v>49</v>
      </c>
      <c r="K89" s="317"/>
      <c r="L89" s="313">
        <f t="shared" si="41"/>
        <v>25.723472668810288</v>
      </c>
      <c r="M89" s="630"/>
      <c r="N89" s="313">
        <f t="shared" si="42"/>
        <v>20.739549839228296</v>
      </c>
      <c r="O89" s="325"/>
      <c r="P89" s="633"/>
    </row>
    <row r="90" spans="1:16" s="296" customFormat="1" ht="12" customHeight="1" x14ac:dyDescent="0.2">
      <c r="A90" s="307"/>
      <c r="E90" s="307"/>
      <c r="G90" s="307"/>
      <c r="I90" s="307"/>
      <c r="K90" s="307"/>
      <c r="L90" s="308"/>
      <c r="M90" s="325"/>
      <c r="N90" s="308"/>
      <c r="O90" s="307"/>
      <c r="P90" s="633"/>
    </row>
    <row r="91" spans="1:16" s="296" customFormat="1" ht="12" customHeight="1" x14ac:dyDescent="0.2">
      <c r="A91" s="309" t="s">
        <v>464</v>
      </c>
      <c r="C91" s="183"/>
      <c r="D91" s="183"/>
      <c r="E91" s="307"/>
      <c r="F91" s="183"/>
      <c r="G91" s="307"/>
      <c r="H91" s="183"/>
      <c r="I91" s="307"/>
      <c r="J91" s="183"/>
      <c r="K91" s="307"/>
      <c r="L91" s="308"/>
      <c r="M91" s="307"/>
      <c r="N91" s="308"/>
      <c r="O91" s="307"/>
      <c r="P91" s="633"/>
    </row>
    <row r="92" spans="1:16" s="296" customFormat="1" ht="12" customHeight="1" x14ac:dyDescent="0.2">
      <c r="A92" s="307">
        <v>2006</v>
      </c>
      <c r="C92" s="183">
        <v>72</v>
      </c>
      <c r="D92" s="183">
        <v>56</v>
      </c>
      <c r="E92" s="307"/>
      <c r="F92" s="183">
        <v>3</v>
      </c>
      <c r="G92" s="307"/>
      <c r="H92" s="183">
        <v>6</v>
      </c>
      <c r="I92" s="307"/>
      <c r="J92" s="183">
        <v>7</v>
      </c>
      <c r="K92" s="307"/>
      <c r="L92" s="308">
        <f t="shared" ref="L92:L100" si="48">100*SUM(F92,H92)/C92</f>
        <v>12.5</v>
      </c>
      <c r="M92" s="307"/>
      <c r="N92" s="308">
        <f t="shared" ref="N92:N100" si="49">100*H92/C92</f>
        <v>8.3333333333333339</v>
      </c>
      <c r="O92" s="307"/>
      <c r="P92" s="633"/>
    </row>
    <row r="93" spans="1:16" s="296" customFormat="1" ht="12" customHeight="1" x14ac:dyDescent="0.2">
      <c r="A93" s="307">
        <v>2007</v>
      </c>
      <c r="C93" s="183">
        <v>98</v>
      </c>
      <c r="D93" s="183">
        <v>60</v>
      </c>
      <c r="E93" s="325"/>
      <c r="F93" s="183">
        <v>8</v>
      </c>
      <c r="G93" s="325"/>
      <c r="H93" s="183">
        <v>18</v>
      </c>
      <c r="I93" s="325"/>
      <c r="J93" s="183">
        <v>12</v>
      </c>
      <c r="K93" s="325"/>
      <c r="L93" s="308">
        <f t="shared" si="48"/>
        <v>26.530612244897959</v>
      </c>
      <c r="M93" s="325"/>
      <c r="N93" s="308">
        <f t="shared" si="49"/>
        <v>18.367346938775512</v>
      </c>
      <c r="O93" s="325"/>
      <c r="P93" s="633"/>
    </row>
    <row r="94" spans="1:16" s="296" customFormat="1" ht="12" customHeight="1" x14ac:dyDescent="0.2">
      <c r="A94" s="307">
        <v>2008</v>
      </c>
      <c r="C94" s="183">
        <v>66</v>
      </c>
      <c r="D94" s="183">
        <v>54</v>
      </c>
      <c r="E94" s="307"/>
      <c r="F94" s="183">
        <v>2</v>
      </c>
      <c r="G94" s="307"/>
      <c r="H94" s="183">
        <v>5</v>
      </c>
      <c r="I94" s="307"/>
      <c r="J94" s="183">
        <v>5</v>
      </c>
      <c r="K94" s="307"/>
      <c r="L94" s="308">
        <f t="shared" si="48"/>
        <v>10.606060606060606</v>
      </c>
      <c r="M94" s="307"/>
      <c r="N94" s="308">
        <f t="shared" si="49"/>
        <v>7.5757575757575761</v>
      </c>
      <c r="O94" s="307"/>
      <c r="P94" s="633"/>
    </row>
    <row r="95" spans="1:16" s="296" customFormat="1" ht="12" customHeight="1" x14ac:dyDescent="0.2">
      <c r="A95" s="307">
        <v>2009</v>
      </c>
      <c r="C95" s="183">
        <v>59</v>
      </c>
      <c r="D95" s="183">
        <v>36</v>
      </c>
      <c r="E95" s="307"/>
      <c r="F95" s="183">
        <v>3</v>
      </c>
      <c r="G95" s="307"/>
      <c r="H95" s="183">
        <v>11</v>
      </c>
      <c r="I95" s="307"/>
      <c r="J95" s="183">
        <v>9</v>
      </c>
      <c r="K95" s="307"/>
      <c r="L95" s="308">
        <f t="shared" si="48"/>
        <v>23.728813559322035</v>
      </c>
      <c r="M95" s="307"/>
      <c r="N95" s="308">
        <f t="shared" si="49"/>
        <v>18.64406779661017</v>
      </c>
      <c r="O95" s="307"/>
      <c r="P95" s="633"/>
    </row>
    <row r="96" spans="1:16" s="296" customFormat="1" ht="12" customHeight="1" x14ac:dyDescent="0.2">
      <c r="A96" s="307">
        <v>2010</v>
      </c>
      <c r="C96" s="178">
        <v>48</v>
      </c>
      <c r="D96" s="183">
        <v>36</v>
      </c>
      <c r="E96" s="307"/>
      <c r="F96" s="183" t="s">
        <v>141</v>
      </c>
      <c r="G96" s="307"/>
      <c r="H96" s="183">
        <v>4</v>
      </c>
      <c r="I96" s="307"/>
      <c r="J96" s="141">
        <v>8</v>
      </c>
      <c r="K96" s="307"/>
      <c r="L96" s="308">
        <f t="shared" si="48"/>
        <v>8.3333333333333339</v>
      </c>
      <c r="M96" s="307"/>
      <c r="N96" s="308">
        <f t="shared" si="49"/>
        <v>8.3333333333333339</v>
      </c>
      <c r="O96" s="307"/>
      <c r="P96" s="633"/>
    </row>
    <row r="97" spans="1:16" s="296" customFormat="1" ht="11.25" x14ac:dyDescent="0.2">
      <c r="A97" s="307">
        <v>2011</v>
      </c>
      <c r="C97" s="249">
        <v>51</v>
      </c>
      <c r="D97" s="310">
        <v>39</v>
      </c>
      <c r="E97" s="325" t="s">
        <v>610</v>
      </c>
      <c r="F97" s="249" t="s">
        <v>141</v>
      </c>
      <c r="G97" s="325" t="s">
        <v>610</v>
      </c>
      <c r="H97" s="310">
        <v>6</v>
      </c>
      <c r="I97" s="325" t="s">
        <v>610</v>
      </c>
      <c r="J97" s="249">
        <v>6</v>
      </c>
      <c r="K97" s="325" t="s">
        <v>610</v>
      </c>
      <c r="L97" s="308">
        <f t="shared" si="48"/>
        <v>11.764705882352942</v>
      </c>
      <c r="M97" s="325" t="s">
        <v>610</v>
      </c>
      <c r="N97" s="308">
        <f t="shared" si="49"/>
        <v>11.764705882352942</v>
      </c>
      <c r="O97" s="325" t="s">
        <v>610</v>
      </c>
      <c r="P97" s="633"/>
    </row>
    <row r="98" spans="1:16" s="296" customFormat="1" ht="11.25" x14ac:dyDescent="0.2">
      <c r="A98" s="307">
        <v>2012</v>
      </c>
      <c r="C98" s="291">
        <v>46</v>
      </c>
      <c r="D98" s="310">
        <v>36</v>
      </c>
      <c r="E98" s="307"/>
      <c r="F98" s="249" t="s">
        <v>141</v>
      </c>
      <c r="G98" s="307"/>
      <c r="H98" s="310">
        <v>7</v>
      </c>
      <c r="I98" s="307"/>
      <c r="J98" s="249">
        <v>3</v>
      </c>
      <c r="K98" s="307"/>
      <c r="L98" s="308">
        <f t="shared" si="48"/>
        <v>15.217391304347826</v>
      </c>
      <c r="M98" s="307"/>
      <c r="N98" s="308">
        <f t="shared" si="49"/>
        <v>15.217391304347826</v>
      </c>
      <c r="O98" s="307"/>
      <c r="P98" s="633"/>
    </row>
    <row r="99" spans="1:16" s="296" customFormat="1" ht="11.25" x14ac:dyDescent="0.2">
      <c r="A99" s="307">
        <v>2013</v>
      </c>
      <c r="C99" s="291">
        <v>44</v>
      </c>
      <c r="D99" s="310">
        <v>31</v>
      </c>
      <c r="E99" s="307"/>
      <c r="F99" s="249">
        <v>2</v>
      </c>
      <c r="G99" s="307"/>
      <c r="H99" s="310">
        <v>9</v>
      </c>
      <c r="I99" s="307"/>
      <c r="J99" s="249">
        <v>2</v>
      </c>
      <c r="K99" s="307"/>
      <c r="L99" s="308">
        <f t="shared" si="48"/>
        <v>25</v>
      </c>
      <c r="M99" s="307"/>
      <c r="N99" s="308">
        <f t="shared" si="49"/>
        <v>20.454545454545453</v>
      </c>
      <c r="O99" s="307"/>
      <c r="P99" s="633"/>
    </row>
    <row r="100" spans="1:16" s="296" customFormat="1" ht="11.25" x14ac:dyDescent="0.2">
      <c r="A100" s="307">
        <v>2014</v>
      </c>
      <c r="C100" s="291">
        <v>39</v>
      </c>
      <c r="D100" s="310">
        <v>31</v>
      </c>
      <c r="E100" s="307"/>
      <c r="F100" s="249" t="s">
        <v>141</v>
      </c>
      <c r="G100" s="307"/>
      <c r="H100" s="310">
        <v>6</v>
      </c>
      <c r="I100" s="307"/>
      <c r="J100" s="249">
        <v>2</v>
      </c>
      <c r="K100" s="307"/>
      <c r="L100" s="308">
        <f t="shared" si="48"/>
        <v>15.384615384615385</v>
      </c>
      <c r="M100" s="307"/>
      <c r="N100" s="308">
        <f t="shared" si="49"/>
        <v>15.384615384615385</v>
      </c>
      <c r="O100" s="307"/>
      <c r="P100" s="633"/>
    </row>
    <row r="101" spans="1:16" s="296" customFormat="1" ht="11.25" x14ac:dyDescent="0.2">
      <c r="A101" s="307">
        <v>2015</v>
      </c>
      <c r="C101" s="296">
        <v>46</v>
      </c>
      <c r="D101" s="296">
        <v>27</v>
      </c>
      <c r="F101" s="45">
        <v>2</v>
      </c>
      <c r="G101" s="45"/>
      <c r="H101" s="296">
        <v>8</v>
      </c>
      <c r="J101" s="296">
        <v>9</v>
      </c>
      <c r="K101" s="307"/>
      <c r="L101" s="308">
        <f t="shared" ref="L101" si="50">100*SUM(F101,H101)/C101</f>
        <v>21.739130434782609</v>
      </c>
      <c r="M101" s="307"/>
      <c r="N101" s="308">
        <f t="shared" ref="N101" si="51">100*H101/C101</f>
        <v>17.391304347826086</v>
      </c>
      <c r="O101" s="307"/>
      <c r="P101" s="633"/>
    </row>
    <row r="102" spans="1:16" s="292" customFormat="1" ht="11.25" x14ac:dyDescent="0.2">
      <c r="A102" s="319" t="s">
        <v>698</v>
      </c>
      <c r="B102" s="319"/>
      <c r="C102" s="320">
        <f>SUM(C92:C101)</f>
        <v>569</v>
      </c>
      <c r="D102" s="320">
        <f t="shared" ref="D102" si="52">SUM(D92:D101)</f>
        <v>406</v>
      </c>
      <c r="E102" s="320">
        <f t="shared" ref="E102" si="53">SUM(E92:E101)</f>
        <v>0</v>
      </c>
      <c r="F102" s="320">
        <f t="shared" ref="F102" si="54">SUM(F92:F101)</f>
        <v>20</v>
      </c>
      <c r="G102" s="320"/>
      <c r="H102" s="320">
        <f t="shared" ref="H102" si="55">SUM(H92:H101)</f>
        <v>80</v>
      </c>
      <c r="I102" s="320"/>
      <c r="J102" s="320">
        <f t="shared" ref="J102" si="56">SUM(J92:J101)</f>
        <v>63</v>
      </c>
      <c r="K102" s="320"/>
      <c r="L102" s="323">
        <f t="shared" ref="L102" si="57">100*SUM(F102,H102)/C102</f>
        <v>17.574692442882249</v>
      </c>
      <c r="M102" s="631"/>
      <c r="N102" s="323">
        <f t="shared" ref="N102" si="58">100*H102/C102</f>
        <v>14.059753954305799</v>
      </c>
      <c r="O102" s="632"/>
      <c r="P102" s="633"/>
    </row>
    <row r="103" spans="1:16" s="296" customFormat="1" ht="12" customHeight="1" x14ac:dyDescent="0.2">
      <c r="A103" s="307"/>
      <c r="E103" s="307"/>
      <c r="G103" s="307"/>
      <c r="I103" s="307"/>
      <c r="K103" s="307"/>
      <c r="L103" s="308"/>
      <c r="M103" s="325"/>
      <c r="N103" s="308"/>
      <c r="O103" s="307"/>
      <c r="P103" s="633"/>
    </row>
    <row r="104" spans="1:16" s="296" customFormat="1" ht="12" customHeight="1" x14ac:dyDescent="0.2">
      <c r="A104" s="309" t="s">
        <v>465</v>
      </c>
      <c r="C104" s="183"/>
      <c r="D104" s="183"/>
      <c r="E104" s="325"/>
      <c r="F104" s="183"/>
      <c r="G104" s="325"/>
      <c r="H104" s="183"/>
      <c r="I104" s="325"/>
      <c r="J104" s="183"/>
      <c r="K104" s="325"/>
      <c r="L104" s="308"/>
      <c r="M104" s="325"/>
      <c r="N104" s="308"/>
      <c r="O104" s="325"/>
      <c r="P104" s="633"/>
    </row>
    <row r="105" spans="1:16" s="296" customFormat="1" ht="12" customHeight="1" x14ac:dyDescent="0.2">
      <c r="A105" s="307">
        <v>2006</v>
      </c>
      <c r="C105" s="183">
        <v>18</v>
      </c>
      <c r="D105" s="183">
        <v>14</v>
      </c>
      <c r="E105" s="307"/>
      <c r="F105" s="183" t="s">
        <v>141</v>
      </c>
      <c r="G105" s="307"/>
      <c r="H105" s="183">
        <v>1</v>
      </c>
      <c r="I105" s="307"/>
      <c r="J105" s="183">
        <v>3</v>
      </c>
      <c r="K105" s="307"/>
      <c r="L105" s="308">
        <f>100*SUM(F105,H105)/C105</f>
        <v>5.5555555555555554</v>
      </c>
      <c r="M105" s="307"/>
      <c r="N105" s="308">
        <f>100*H105/C105</f>
        <v>5.5555555555555554</v>
      </c>
      <c r="O105" s="307"/>
      <c r="P105" s="633"/>
    </row>
    <row r="106" spans="1:16" s="296" customFormat="1" ht="12" customHeight="1" x14ac:dyDescent="0.2">
      <c r="A106" s="307">
        <v>2007</v>
      </c>
      <c r="C106" s="183">
        <v>25</v>
      </c>
      <c r="D106" s="183">
        <v>20</v>
      </c>
      <c r="E106" s="307"/>
      <c r="F106" s="183" t="s">
        <v>141</v>
      </c>
      <c r="G106" s="307"/>
      <c r="H106" s="183">
        <v>2</v>
      </c>
      <c r="I106" s="307"/>
      <c r="J106" s="183">
        <v>3</v>
      </c>
      <c r="K106" s="307"/>
      <c r="L106" s="308">
        <f>100*SUM(F106,H106)/C106</f>
        <v>8</v>
      </c>
      <c r="M106" s="307"/>
      <c r="N106" s="308">
        <f>100*H106/C106</f>
        <v>8</v>
      </c>
      <c r="O106" s="307"/>
      <c r="P106" s="633"/>
    </row>
    <row r="107" spans="1:16" s="296" customFormat="1" ht="12" customHeight="1" x14ac:dyDescent="0.2">
      <c r="A107" s="307">
        <v>2008</v>
      </c>
      <c r="C107" s="183">
        <v>30</v>
      </c>
      <c r="D107" s="183">
        <v>22</v>
      </c>
      <c r="E107" s="307"/>
      <c r="F107" s="183" t="s">
        <v>141</v>
      </c>
      <c r="G107" s="307"/>
      <c r="H107" s="183">
        <v>2</v>
      </c>
      <c r="I107" s="307"/>
      <c r="J107" s="183">
        <v>6</v>
      </c>
      <c r="K107" s="307"/>
      <c r="L107" s="308">
        <f>100*SUM(F107,H107)/C107</f>
        <v>6.666666666666667</v>
      </c>
      <c r="M107" s="307"/>
      <c r="N107" s="308">
        <f>100*H107/C107</f>
        <v>6.666666666666667</v>
      </c>
      <c r="O107" s="307"/>
      <c r="P107" s="633"/>
    </row>
    <row r="108" spans="1:16" s="296" customFormat="1" ht="12" customHeight="1" x14ac:dyDescent="0.2">
      <c r="A108" s="307">
        <v>2009</v>
      </c>
      <c r="C108" s="183">
        <v>25</v>
      </c>
      <c r="D108" s="183">
        <v>21</v>
      </c>
      <c r="E108" s="307"/>
      <c r="F108" s="183" t="s">
        <v>141</v>
      </c>
      <c r="G108" s="307"/>
      <c r="H108" s="183" t="s">
        <v>141</v>
      </c>
      <c r="I108" s="307"/>
      <c r="J108" s="183">
        <v>4</v>
      </c>
      <c r="K108" s="307"/>
      <c r="L108" s="183" t="s">
        <v>141</v>
      </c>
      <c r="M108" s="307"/>
      <c r="N108" s="183" t="s">
        <v>141</v>
      </c>
      <c r="O108" s="307"/>
      <c r="P108" s="633"/>
    </row>
    <row r="109" spans="1:16" s="296" customFormat="1" ht="12" customHeight="1" x14ac:dyDescent="0.2">
      <c r="A109" s="307">
        <v>2010</v>
      </c>
      <c r="C109" s="141">
        <v>21</v>
      </c>
      <c r="D109" s="183">
        <v>20</v>
      </c>
      <c r="E109" s="307"/>
      <c r="F109" s="183" t="s">
        <v>141</v>
      </c>
      <c r="G109" s="307"/>
      <c r="H109" s="183" t="s">
        <v>141</v>
      </c>
      <c r="I109" s="307"/>
      <c r="J109" s="141">
        <v>1</v>
      </c>
      <c r="K109" s="307"/>
      <c r="L109" s="183" t="s">
        <v>141</v>
      </c>
      <c r="M109" s="307"/>
      <c r="N109" s="183" t="s">
        <v>141</v>
      </c>
      <c r="O109" s="307"/>
      <c r="P109" s="633"/>
    </row>
    <row r="110" spans="1:16" s="296" customFormat="1" ht="11.25" x14ac:dyDescent="0.2">
      <c r="A110" s="307">
        <v>2011</v>
      </c>
      <c r="C110" s="250">
        <v>20</v>
      </c>
      <c r="D110" s="310">
        <v>12</v>
      </c>
      <c r="E110" s="325" t="s">
        <v>610</v>
      </c>
      <c r="F110" s="310">
        <v>2</v>
      </c>
      <c r="G110" s="325" t="s">
        <v>610</v>
      </c>
      <c r="H110" s="249" t="s">
        <v>141</v>
      </c>
      <c r="I110" s="325" t="s">
        <v>610</v>
      </c>
      <c r="J110" s="249">
        <v>6</v>
      </c>
      <c r="K110" s="325" t="s">
        <v>610</v>
      </c>
      <c r="L110" s="308">
        <f>100*SUM(F110,H110)/C110</f>
        <v>10</v>
      </c>
      <c r="M110" s="325" t="s">
        <v>610</v>
      </c>
      <c r="N110" s="183" t="s">
        <v>141</v>
      </c>
      <c r="O110" s="325" t="s">
        <v>610</v>
      </c>
      <c r="P110" s="633"/>
    </row>
    <row r="111" spans="1:16" s="296" customFormat="1" ht="11.25" x14ac:dyDescent="0.2">
      <c r="A111" s="307">
        <v>2012</v>
      </c>
      <c r="C111" s="291">
        <v>10</v>
      </c>
      <c r="D111" s="310">
        <v>9</v>
      </c>
      <c r="E111" s="307"/>
      <c r="F111" s="310">
        <v>1</v>
      </c>
      <c r="G111" s="307"/>
      <c r="H111" s="249" t="s">
        <v>141</v>
      </c>
      <c r="I111" s="307"/>
      <c r="J111" s="249" t="s">
        <v>141</v>
      </c>
      <c r="K111" s="307"/>
      <c r="L111" s="308">
        <f>100*SUM(F111,H111)/C111</f>
        <v>10</v>
      </c>
      <c r="M111" s="307"/>
      <c r="N111" s="183" t="s">
        <v>141</v>
      </c>
      <c r="O111" s="307"/>
      <c r="P111" s="633"/>
    </row>
    <row r="112" spans="1:16" s="296" customFormat="1" ht="11.25" x14ac:dyDescent="0.2">
      <c r="A112" s="307">
        <v>2013</v>
      </c>
      <c r="C112" s="291">
        <v>22</v>
      </c>
      <c r="D112" s="310">
        <v>17</v>
      </c>
      <c r="E112" s="307"/>
      <c r="F112" s="310">
        <v>1</v>
      </c>
      <c r="G112" s="307"/>
      <c r="H112" s="249">
        <v>1</v>
      </c>
      <c r="I112" s="307"/>
      <c r="J112" s="249">
        <v>3</v>
      </c>
      <c r="K112" s="307"/>
      <c r="L112" s="308">
        <f>100*SUM(F112,H112)/C112</f>
        <v>9.0909090909090917</v>
      </c>
      <c r="M112" s="307"/>
      <c r="N112" s="308">
        <f>100*H112/C112</f>
        <v>4.5454545454545459</v>
      </c>
      <c r="O112" s="307"/>
      <c r="P112" s="633"/>
    </row>
    <row r="113" spans="1:16" s="296" customFormat="1" ht="11.25" x14ac:dyDescent="0.2">
      <c r="A113" s="307">
        <v>2014</v>
      </c>
      <c r="C113" s="291">
        <v>16</v>
      </c>
      <c r="D113" s="310">
        <v>14</v>
      </c>
      <c r="E113" s="307"/>
      <c r="F113" s="310" t="s">
        <v>141</v>
      </c>
      <c r="G113" s="307"/>
      <c r="H113" s="249" t="s">
        <v>141</v>
      </c>
      <c r="I113" s="307"/>
      <c r="J113" s="249">
        <v>2</v>
      </c>
      <c r="K113" s="307"/>
      <c r="L113" s="249" t="s">
        <v>141</v>
      </c>
      <c r="M113" s="307"/>
      <c r="N113" s="249" t="s">
        <v>141</v>
      </c>
      <c r="O113" s="307"/>
      <c r="P113" s="633"/>
    </row>
    <row r="114" spans="1:16" s="296" customFormat="1" ht="11.25" x14ac:dyDescent="0.2">
      <c r="A114" s="307">
        <v>2015</v>
      </c>
      <c r="C114" s="296">
        <v>21</v>
      </c>
      <c r="D114" s="296">
        <v>17</v>
      </c>
      <c r="F114" s="45" t="s">
        <v>141</v>
      </c>
      <c r="G114" s="45"/>
      <c r="H114" s="45" t="s">
        <v>141</v>
      </c>
      <c r="I114" s="45"/>
      <c r="J114" s="296">
        <v>4</v>
      </c>
      <c r="K114" s="307"/>
      <c r="L114" s="249" t="s">
        <v>141</v>
      </c>
      <c r="M114" s="307"/>
      <c r="N114" s="249" t="s">
        <v>141</v>
      </c>
      <c r="O114" s="307"/>
      <c r="P114" s="633"/>
    </row>
    <row r="115" spans="1:16" s="292" customFormat="1" ht="11.25" x14ac:dyDescent="0.2">
      <c r="A115" s="292" t="s">
        <v>698</v>
      </c>
      <c r="C115" s="317">
        <f>SUM(C105:C114)</f>
        <v>208</v>
      </c>
      <c r="D115" s="317">
        <f t="shared" ref="D115" si="59">SUM(D105:D114)</f>
        <v>166</v>
      </c>
      <c r="E115" s="317">
        <f t="shared" ref="E115" si="60">SUM(E105:E114)</f>
        <v>0</v>
      </c>
      <c r="F115" s="317">
        <f t="shared" ref="F115" si="61">SUM(F105:F114)</f>
        <v>4</v>
      </c>
      <c r="G115" s="317"/>
      <c r="H115" s="317">
        <f t="shared" ref="H115" si="62">SUM(H105:H114)</f>
        <v>6</v>
      </c>
      <c r="I115" s="317"/>
      <c r="J115" s="317">
        <f t="shared" ref="J115" si="63">SUM(J105:J114)</f>
        <v>32</v>
      </c>
      <c r="K115" s="317"/>
      <c r="L115" s="313">
        <f t="shared" ref="L115" si="64">100*SUM(F115,H115)/C115</f>
        <v>4.8076923076923075</v>
      </c>
      <c r="M115" s="309"/>
      <c r="N115" s="313">
        <f t="shared" ref="N115" si="65">100*H115/C115</f>
        <v>2.8846153846153846</v>
      </c>
      <c r="O115" s="325"/>
      <c r="P115" s="633"/>
    </row>
    <row r="116" spans="1:16" s="296" customFormat="1" ht="12" customHeight="1" x14ac:dyDescent="0.2">
      <c r="A116" s="307"/>
      <c r="E116" s="307"/>
      <c r="G116" s="307"/>
      <c r="I116" s="307"/>
      <c r="K116" s="307"/>
      <c r="L116" s="308"/>
      <c r="M116" s="325"/>
      <c r="N116" s="308"/>
      <c r="O116" s="307"/>
      <c r="P116" s="633"/>
    </row>
    <row r="117" spans="1:16" s="296" customFormat="1" ht="12" customHeight="1" x14ac:dyDescent="0.2">
      <c r="A117" s="309" t="s">
        <v>466</v>
      </c>
      <c r="C117" s="183"/>
      <c r="D117" s="183"/>
      <c r="E117" s="307"/>
      <c r="F117" s="183"/>
      <c r="G117" s="307"/>
      <c r="H117" s="183"/>
      <c r="I117" s="307"/>
      <c r="J117" s="183"/>
      <c r="K117" s="307"/>
      <c r="L117" s="308"/>
      <c r="M117" s="307"/>
      <c r="N117" s="308"/>
      <c r="O117" s="307"/>
      <c r="P117" s="633"/>
    </row>
    <row r="118" spans="1:16" s="296" customFormat="1" ht="12" customHeight="1" x14ac:dyDescent="0.2">
      <c r="A118" s="307">
        <v>2006</v>
      </c>
      <c r="C118" s="183">
        <v>29</v>
      </c>
      <c r="D118" s="183">
        <v>19</v>
      </c>
      <c r="E118" s="307"/>
      <c r="F118" s="183" t="s">
        <v>141</v>
      </c>
      <c r="G118" s="307"/>
      <c r="H118" s="183">
        <v>2</v>
      </c>
      <c r="I118" s="307"/>
      <c r="J118" s="183">
        <v>8</v>
      </c>
      <c r="K118" s="307"/>
      <c r="L118" s="308">
        <f t="shared" ref="L118:L123" si="66">100*SUM(F118,H118)/C118</f>
        <v>6.8965517241379306</v>
      </c>
      <c r="M118" s="307"/>
      <c r="N118" s="308">
        <f>100*H118/C118</f>
        <v>6.8965517241379306</v>
      </c>
      <c r="O118" s="307"/>
      <c r="P118" s="633"/>
    </row>
    <row r="119" spans="1:16" s="296" customFormat="1" ht="12" customHeight="1" x14ac:dyDescent="0.2">
      <c r="A119" s="307">
        <v>2007</v>
      </c>
      <c r="C119" s="183">
        <v>32</v>
      </c>
      <c r="D119" s="183">
        <v>20</v>
      </c>
      <c r="E119" s="307"/>
      <c r="F119" s="183" t="s">
        <v>141</v>
      </c>
      <c r="G119" s="307"/>
      <c r="H119" s="183">
        <v>1</v>
      </c>
      <c r="I119" s="307"/>
      <c r="J119" s="183">
        <v>11</v>
      </c>
      <c r="K119" s="307"/>
      <c r="L119" s="308">
        <f t="shared" si="66"/>
        <v>3.125</v>
      </c>
      <c r="M119" s="307"/>
      <c r="N119" s="308">
        <f>100*H119/C119</f>
        <v>3.125</v>
      </c>
      <c r="O119" s="307"/>
      <c r="P119" s="633"/>
    </row>
    <row r="120" spans="1:16" s="296" customFormat="1" ht="12" customHeight="1" x14ac:dyDescent="0.2">
      <c r="A120" s="307">
        <v>2008</v>
      </c>
      <c r="C120" s="183">
        <v>26</v>
      </c>
      <c r="D120" s="183">
        <v>20</v>
      </c>
      <c r="E120" s="307"/>
      <c r="F120" s="183">
        <v>1</v>
      </c>
      <c r="G120" s="307"/>
      <c r="H120" s="183" t="s">
        <v>141</v>
      </c>
      <c r="I120" s="307"/>
      <c r="J120" s="183">
        <v>5</v>
      </c>
      <c r="K120" s="307"/>
      <c r="L120" s="308">
        <f t="shared" si="66"/>
        <v>3.8461538461538463</v>
      </c>
      <c r="M120" s="307"/>
      <c r="N120" s="183" t="s">
        <v>141</v>
      </c>
      <c r="O120" s="307"/>
      <c r="P120" s="633"/>
    </row>
    <row r="121" spans="1:16" s="296" customFormat="1" ht="12" customHeight="1" x14ac:dyDescent="0.2">
      <c r="A121" s="307">
        <v>2009</v>
      </c>
      <c r="C121" s="183">
        <v>21</v>
      </c>
      <c r="D121" s="183">
        <v>11</v>
      </c>
      <c r="E121" s="307"/>
      <c r="F121" s="183" t="s">
        <v>141</v>
      </c>
      <c r="G121" s="307"/>
      <c r="H121" s="183" t="s">
        <v>141</v>
      </c>
      <c r="I121" s="307"/>
      <c r="J121" s="183">
        <v>10</v>
      </c>
      <c r="K121" s="307"/>
      <c r="L121" s="183" t="s">
        <v>141</v>
      </c>
      <c r="M121" s="307"/>
      <c r="N121" s="183" t="s">
        <v>141</v>
      </c>
      <c r="O121" s="307"/>
      <c r="P121" s="633"/>
    </row>
    <row r="122" spans="1:16" s="296" customFormat="1" ht="12" customHeight="1" x14ac:dyDescent="0.2">
      <c r="A122" s="307">
        <v>2010</v>
      </c>
      <c r="C122" s="178">
        <v>12</v>
      </c>
      <c r="D122" s="183">
        <v>6</v>
      </c>
      <c r="E122" s="307"/>
      <c r="F122" s="183" t="s">
        <v>141</v>
      </c>
      <c r="G122" s="307"/>
      <c r="H122" s="183" t="s">
        <v>141</v>
      </c>
      <c r="I122" s="307"/>
      <c r="J122" s="141">
        <v>6</v>
      </c>
      <c r="K122" s="307"/>
      <c r="L122" s="183" t="s">
        <v>141</v>
      </c>
      <c r="M122" s="307"/>
      <c r="N122" s="183" t="s">
        <v>141</v>
      </c>
      <c r="O122" s="307"/>
      <c r="P122" s="633"/>
    </row>
    <row r="123" spans="1:16" s="296" customFormat="1" ht="11.25" x14ac:dyDescent="0.2">
      <c r="A123" s="307">
        <v>2011</v>
      </c>
      <c r="C123" s="249">
        <v>21</v>
      </c>
      <c r="D123" s="310">
        <v>10</v>
      </c>
      <c r="E123" s="325" t="s">
        <v>610</v>
      </c>
      <c r="F123" s="310">
        <v>1</v>
      </c>
      <c r="G123" s="325" t="s">
        <v>610</v>
      </c>
      <c r="H123" s="249" t="s">
        <v>141</v>
      </c>
      <c r="I123" s="325" t="s">
        <v>610</v>
      </c>
      <c r="J123" s="249">
        <v>10</v>
      </c>
      <c r="K123" s="325" t="s">
        <v>610</v>
      </c>
      <c r="L123" s="308">
        <f t="shared" si="66"/>
        <v>4.7619047619047619</v>
      </c>
      <c r="M123" s="325" t="s">
        <v>610</v>
      </c>
      <c r="N123" s="183" t="s">
        <v>141</v>
      </c>
      <c r="O123" s="325" t="s">
        <v>610</v>
      </c>
      <c r="P123" s="633"/>
    </row>
    <row r="124" spans="1:16" s="296" customFormat="1" ht="11.25" x14ac:dyDescent="0.2">
      <c r="A124" s="307">
        <v>2012</v>
      </c>
      <c r="C124" s="291">
        <v>13</v>
      </c>
      <c r="D124" s="310">
        <v>12</v>
      </c>
      <c r="E124" s="307"/>
      <c r="F124" s="310" t="s">
        <v>141</v>
      </c>
      <c r="G124" s="307"/>
      <c r="H124" s="249" t="s">
        <v>141</v>
      </c>
      <c r="I124" s="307"/>
      <c r="J124" s="249">
        <v>1</v>
      </c>
      <c r="K124" s="307"/>
      <c r="L124" s="183" t="s">
        <v>141</v>
      </c>
      <c r="M124" s="307"/>
      <c r="N124" s="183" t="s">
        <v>141</v>
      </c>
      <c r="O124" s="307"/>
      <c r="P124" s="633"/>
    </row>
    <row r="125" spans="1:16" s="296" customFormat="1" ht="11.25" x14ac:dyDescent="0.2">
      <c r="A125" s="307">
        <v>2013</v>
      </c>
      <c r="C125" s="291">
        <v>15</v>
      </c>
      <c r="D125" s="310">
        <v>7</v>
      </c>
      <c r="E125" s="307"/>
      <c r="F125" s="310" t="s">
        <v>141</v>
      </c>
      <c r="G125" s="307"/>
      <c r="H125" s="249" t="s">
        <v>141</v>
      </c>
      <c r="I125" s="307"/>
      <c r="J125" s="249">
        <v>8</v>
      </c>
      <c r="K125" s="307"/>
      <c r="L125" s="183" t="s">
        <v>141</v>
      </c>
      <c r="M125" s="307"/>
      <c r="N125" s="183" t="s">
        <v>141</v>
      </c>
      <c r="O125" s="307"/>
      <c r="P125" s="633"/>
    </row>
    <row r="126" spans="1:16" s="296" customFormat="1" ht="11.25" x14ac:dyDescent="0.2">
      <c r="A126" s="307">
        <v>2014</v>
      </c>
      <c r="C126" s="291">
        <v>22</v>
      </c>
      <c r="D126" s="310">
        <v>14</v>
      </c>
      <c r="E126" s="307"/>
      <c r="F126" s="310" t="s">
        <v>141</v>
      </c>
      <c r="G126" s="307"/>
      <c r="H126" s="249" t="s">
        <v>141</v>
      </c>
      <c r="I126" s="307"/>
      <c r="J126" s="249">
        <v>8</v>
      </c>
      <c r="K126" s="307"/>
      <c r="L126" s="183" t="s">
        <v>141</v>
      </c>
      <c r="M126" s="183"/>
      <c r="N126" s="183" t="s">
        <v>141</v>
      </c>
      <c r="O126" s="307"/>
      <c r="P126" s="633"/>
    </row>
    <row r="127" spans="1:16" s="296" customFormat="1" ht="11.25" x14ac:dyDescent="0.2">
      <c r="A127" s="307">
        <v>2015</v>
      </c>
      <c r="C127" s="296">
        <v>14</v>
      </c>
      <c r="D127" s="296">
        <v>10</v>
      </c>
      <c r="F127" s="45" t="s">
        <v>141</v>
      </c>
      <c r="G127" s="45"/>
      <c r="H127" s="45" t="s">
        <v>141</v>
      </c>
      <c r="I127" s="45"/>
      <c r="J127" s="296">
        <v>4</v>
      </c>
      <c r="K127" s="307"/>
      <c r="L127" s="183" t="s">
        <v>141</v>
      </c>
      <c r="M127" s="183"/>
      <c r="N127" s="183" t="s">
        <v>141</v>
      </c>
      <c r="O127" s="307"/>
      <c r="P127" s="633"/>
    </row>
    <row r="128" spans="1:16" s="292" customFormat="1" ht="11.25" x14ac:dyDescent="0.2">
      <c r="A128" s="292" t="s">
        <v>698</v>
      </c>
      <c r="C128" s="317">
        <f>SUM(C118:C127)</f>
        <v>205</v>
      </c>
      <c r="D128" s="317">
        <f t="shared" ref="D128" si="67">SUM(D118:D127)</f>
        <v>129</v>
      </c>
      <c r="E128" s="317">
        <f t="shared" ref="E128" si="68">SUM(E118:E127)</f>
        <v>0</v>
      </c>
      <c r="F128" s="317">
        <f t="shared" ref="F128" si="69">SUM(F118:F127)</f>
        <v>2</v>
      </c>
      <c r="G128" s="317"/>
      <c r="H128" s="317">
        <f t="shared" ref="H128" si="70">SUM(H118:H127)</f>
        <v>3</v>
      </c>
      <c r="I128" s="317"/>
      <c r="J128" s="317">
        <f t="shared" ref="J128" si="71">SUM(J118:J127)</f>
        <v>71</v>
      </c>
      <c r="K128" s="317"/>
      <c r="L128" s="313">
        <f t="shared" ref="L128" si="72">100*SUM(F128,H128)/C128</f>
        <v>2.4390243902439024</v>
      </c>
      <c r="M128" s="309"/>
      <c r="N128" s="313">
        <f t="shared" ref="N128" si="73">100*H128/C128</f>
        <v>1.4634146341463414</v>
      </c>
      <c r="O128" s="325"/>
      <c r="P128" s="633"/>
    </row>
    <row r="129" spans="1:16" s="296" customFormat="1" ht="12" customHeight="1" x14ac:dyDescent="0.2">
      <c r="A129" s="307"/>
      <c r="C129" s="183"/>
      <c r="D129" s="183"/>
      <c r="E129" s="307"/>
      <c r="F129" s="183"/>
      <c r="G129" s="307"/>
      <c r="H129" s="183"/>
      <c r="I129" s="307"/>
      <c r="J129" s="183"/>
      <c r="K129" s="307"/>
      <c r="L129" s="308"/>
      <c r="M129" s="325"/>
      <c r="N129" s="308"/>
      <c r="O129" s="307"/>
      <c r="P129" s="633"/>
    </row>
    <row r="130" spans="1:16" s="296" customFormat="1" ht="11.25" x14ac:dyDescent="0.2">
      <c r="A130" s="180" t="s">
        <v>155</v>
      </c>
      <c r="B130" s="295"/>
      <c r="C130" s="183"/>
      <c r="D130" s="183"/>
      <c r="E130" s="307"/>
      <c r="F130" s="183"/>
      <c r="G130" s="307"/>
      <c r="H130" s="183"/>
      <c r="I130" s="307"/>
      <c r="J130" s="183"/>
      <c r="K130" s="307"/>
      <c r="L130" s="308"/>
      <c r="M130" s="307"/>
      <c r="N130" s="308"/>
      <c r="O130" s="307"/>
      <c r="P130" s="633"/>
    </row>
    <row r="131" spans="1:16" s="296" customFormat="1" ht="11.25" x14ac:dyDescent="0.2">
      <c r="A131" s="307">
        <v>2006</v>
      </c>
      <c r="B131" s="295"/>
      <c r="C131" s="183">
        <v>194</v>
      </c>
      <c r="D131" s="183">
        <v>143</v>
      </c>
      <c r="E131" s="307"/>
      <c r="F131" s="183">
        <v>5</v>
      </c>
      <c r="G131" s="307"/>
      <c r="H131" s="183">
        <v>30</v>
      </c>
      <c r="I131" s="307"/>
      <c r="J131" s="183">
        <v>16</v>
      </c>
      <c r="K131" s="307"/>
      <c r="L131" s="308">
        <f t="shared" ref="L131:L139" si="74">100*SUM(F131,H131)/C131</f>
        <v>18.041237113402062</v>
      </c>
      <c r="M131" s="307"/>
      <c r="N131" s="308">
        <f t="shared" ref="N131:N139" si="75">100*H131/C131</f>
        <v>15.463917525773196</v>
      </c>
      <c r="O131" s="307"/>
      <c r="P131" s="633"/>
    </row>
    <row r="132" spans="1:16" s="296" customFormat="1" ht="11.25" x14ac:dyDescent="0.2">
      <c r="A132" s="307">
        <v>2007</v>
      </c>
      <c r="B132" s="295"/>
      <c r="C132" s="183">
        <v>247</v>
      </c>
      <c r="D132" s="183">
        <v>150</v>
      </c>
      <c r="E132" s="307"/>
      <c r="F132" s="183">
        <v>16</v>
      </c>
      <c r="G132" s="307"/>
      <c r="H132" s="183">
        <v>37</v>
      </c>
      <c r="I132" s="307"/>
      <c r="J132" s="183">
        <v>44</v>
      </c>
      <c r="K132" s="307"/>
      <c r="L132" s="308">
        <f t="shared" si="74"/>
        <v>21.457489878542511</v>
      </c>
      <c r="M132" s="307"/>
      <c r="N132" s="308">
        <f t="shared" si="75"/>
        <v>14.979757085020243</v>
      </c>
      <c r="O132" s="307"/>
      <c r="P132" s="633"/>
    </row>
    <row r="133" spans="1:16" s="296" customFormat="1" ht="11.25" x14ac:dyDescent="0.2">
      <c r="A133" s="307">
        <v>2008</v>
      </c>
      <c r="B133" s="295"/>
      <c r="C133" s="183">
        <v>167</v>
      </c>
      <c r="D133" s="183">
        <v>124</v>
      </c>
      <c r="E133" s="307"/>
      <c r="F133" s="183">
        <v>8</v>
      </c>
      <c r="G133" s="307"/>
      <c r="H133" s="183">
        <v>18</v>
      </c>
      <c r="I133" s="307"/>
      <c r="J133" s="183">
        <v>17</v>
      </c>
      <c r="K133" s="307"/>
      <c r="L133" s="308">
        <f t="shared" si="74"/>
        <v>15.568862275449101</v>
      </c>
      <c r="M133" s="307"/>
      <c r="N133" s="308">
        <f t="shared" si="75"/>
        <v>10.778443113772456</v>
      </c>
      <c r="O133" s="307"/>
      <c r="P133" s="633"/>
    </row>
    <row r="134" spans="1:16" s="296" customFormat="1" ht="11.25" x14ac:dyDescent="0.2">
      <c r="A134" s="307">
        <v>2009</v>
      </c>
      <c r="B134" s="295"/>
      <c r="C134" s="183">
        <v>163</v>
      </c>
      <c r="D134" s="183">
        <v>95</v>
      </c>
      <c r="E134" s="325"/>
      <c r="F134" s="183">
        <v>7</v>
      </c>
      <c r="G134" s="325"/>
      <c r="H134" s="183">
        <v>31</v>
      </c>
      <c r="I134" s="325"/>
      <c r="J134" s="183">
        <v>30</v>
      </c>
      <c r="K134" s="325"/>
      <c r="L134" s="308">
        <f t="shared" si="74"/>
        <v>23.312883435582823</v>
      </c>
      <c r="M134" s="325"/>
      <c r="N134" s="308">
        <f t="shared" si="75"/>
        <v>19.018404907975459</v>
      </c>
      <c r="O134" s="325"/>
      <c r="P134" s="633"/>
    </row>
    <row r="135" spans="1:16" s="296" customFormat="1" ht="11.25" x14ac:dyDescent="0.2">
      <c r="A135" s="307">
        <v>2010</v>
      </c>
      <c r="B135" s="295"/>
      <c r="C135" s="178">
        <v>109</v>
      </c>
      <c r="D135" s="183">
        <v>82</v>
      </c>
      <c r="E135" s="307"/>
      <c r="F135" s="183" t="s">
        <v>141</v>
      </c>
      <c r="G135" s="307"/>
      <c r="H135" s="183">
        <v>11</v>
      </c>
      <c r="I135" s="307"/>
      <c r="J135" s="141">
        <v>16</v>
      </c>
      <c r="K135" s="307"/>
      <c r="L135" s="308">
        <f t="shared" si="74"/>
        <v>10.091743119266056</v>
      </c>
      <c r="M135" s="307"/>
      <c r="N135" s="308">
        <f t="shared" si="75"/>
        <v>10.091743119266056</v>
      </c>
      <c r="O135" s="307"/>
      <c r="P135" s="633"/>
    </row>
    <row r="136" spans="1:16" s="296" customFormat="1" ht="11.25" x14ac:dyDescent="0.2">
      <c r="A136" s="307">
        <v>2011</v>
      </c>
      <c r="C136" s="178">
        <v>103</v>
      </c>
      <c r="D136" s="183">
        <v>64</v>
      </c>
      <c r="E136" s="325" t="s">
        <v>610</v>
      </c>
      <c r="F136" s="183">
        <v>3</v>
      </c>
      <c r="G136" s="325" t="s">
        <v>610</v>
      </c>
      <c r="H136" s="183">
        <v>13</v>
      </c>
      <c r="I136" s="325" t="s">
        <v>610</v>
      </c>
      <c r="J136" s="141">
        <v>23</v>
      </c>
      <c r="K136" s="325" t="s">
        <v>610</v>
      </c>
      <c r="L136" s="308">
        <f t="shared" si="74"/>
        <v>15.533980582524272</v>
      </c>
      <c r="M136" s="325" t="s">
        <v>610</v>
      </c>
      <c r="N136" s="308">
        <f t="shared" si="75"/>
        <v>12.621359223300971</v>
      </c>
      <c r="O136" s="325" t="s">
        <v>610</v>
      </c>
      <c r="P136" s="633"/>
    </row>
    <row r="137" spans="1:16" s="296" customFormat="1" ht="11.25" x14ac:dyDescent="0.2">
      <c r="A137" s="307">
        <v>2012</v>
      </c>
      <c r="C137" s="178">
        <v>95</v>
      </c>
      <c r="D137" s="183">
        <v>71</v>
      </c>
      <c r="E137" s="183"/>
      <c r="F137" s="183">
        <v>2</v>
      </c>
      <c r="G137" s="183"/>
      <c r="H137" s="183">
        <v>16</v>
      </c>
      <c r="I137" s="183"/>
      <c r="J137" s="141">
        <v>6</v>
      </c>
      <c r="K137" s="325" t="s">
        <v>610</v>
      </c>
      <c r="L137" s="308">
        <f t="shared" si="74"/>
        <v>18.94736842105263</v>
      </c>
      <c r="M137" s="325" t="s">
        <v>610</v>
      </c>
      <c r="N137" s="308">
        <f t="shared" si="75"/>
        <v>16.842105263157894</v>
      </c>
      <c r="O137" s="325" t="s">
        <v>610</v>
      </c>
      <c r="P137" s="633"/>
    </row>
    <row r="138" spans="1:16" s="296" customFormat="1" ht="11.25" x14ac:dyDescent="0.2">
      <c r="A138" s="307">
        <v>2013</v>
      </c>
      <c r="C138" s="178">
        <v>102</v>
      </c>
      <c r="D138" s="183">
        <v>69</v>
      </c>
      <c r="E138" s="183"/>
      <c r="F138" s="183">
        <v>8</v>
      </c>
      <c r="G138" s="183"/>
      <c r="H138" s="183">
        <v>12</v>
      </c>
      <c r="I138" s="183"/>
      <c r="J138" s="141">
        <v>13</v>
      </c>
      <c r="K138" s="325"/>
      <c r="L138" s="308">
        <f t="shared" si="74"/>
        <v>19.607843137254903</v>
      </c>
      <c r="M138" s="325"/>
      <c r="N138" s="308">
        <f t="shared" si="75"/>
        <v>11.764705882352942</v>
      </c>
      <c r="O138" s="325"/>
      <c r="P138" s="633"/>
    </row>
    <row r="139" spans="1:16" s="296" customFormat="1" ht="11.25" x14ac:dyDescent="0.2">
      <c r="A139" s="307">
        <v>2014</v>
      </c>
      <c r="C139" s="178">
        <v>86</v>
      </c>
      <c r="D139" s="183">
        <v>60</v>
      </c>
      <c r="E139" s="183"/>
      <c r="F139" s="183">
        <v>3</v>
      </c>
      <c r="G139" s="183"/>
      <c r="H139" s="183">
        <v>12</v>
      </c>
      <c r="I139" s="183"/>
      <c r="J139" s="141">
        <v>11</v>
      </c>
      <c r="K139" s="325"/>
      <c r="L139" s="308">
        <f t="shared" si="74"/>
        <v>17.441860465116278</v>
      </c>
      <c r="M139" s="325"/>
      <c r="N139" s="308">
        <f t="shared" si="75"/>
        <v>13.953488372093023</v>
      </c>
      <c r="O139" s="325"/>
      <c r="P139" s="633"/>
    </row>
    <row r="140" spans="1:16" s="296" customFormat="1" ht="11.25" x14ac:dyDescent="0.2">
      <c r="A140" s="307">
        <v>2015</v>
      </c>
      <c r="C140" s="178">
        <v>102</v>
      </c>
      <c r="D140" s="296">
        <v>64</v>
      </c>
      <c r="F140" s="296">
        <v>3</v>
      </c>
      <c r="H140" s="296">
        <v>20</v>
      </c>
      <c r="J140" s="296">
        <v>15</v>
      </c>
      <c r="K140" s="325"/>
      <c r="L140" s="308">
        <f t="shared" ref="L140:L141" si="76">100*SUM(F140,H140)/C140</f>
        <v>22.549019607843139</v>
      </c>
      <c r="M140" s="325"/>
      <c r="N140" s="308">
        <f t="shared" ref="N140:N141" si="77">100*H140/C140</f>
        <v>19.607843137254903</v>
      </c>
      <c r="O140" s="325"/>
      <c r="P140" s="633"/>
    </row>
    <row r="141" spans="1:16" s="292" customFormat="1" ht="11.25" x14ac:dyDescent="0.2">
      <c r="A141" s="292" t="s">
        <v>698</v>
      </c>
      <c r="C141" s="317">
        <f>SUM(C131:C140)</f>
        <v>1368</v>
      </c>
      <c r="D141" s="317">
        <f t="shared" ref="D141" si="78">SUM(D131:D140)</f>
        <v>922</v>
      </c>
      <c r="E141" s="317">
        <f t="shared" ref="E141" si="79">SUM(E131:E140)</f>
        <v>0</v>
      </c>
      <c r="F141" s="317">
        <f t="shared" ref="F141" si="80">SUM(F131:F140)</f>
        <v>55</v>
      </c>
      <c r="G141" s="317"/>
      <c r="H141" s="317">
        <f t="shared" ref="H141" si="81">SUM(H131:H140)</f>
        <v>200</v>
      </c>
      <c r="I141" s="317"/>
      <c r="J141" s="317">
        <f t="shared" ref="J141" si="82">SUM(J131:J140)</f>
        <v>191</v>
      </c>
      <c r="K141" s="317"/>
      <c r="L141" s="313">
        <f t="shared" si="76"/>
        <v>18.640350877192983</v>
      </c>
      <c r="M141" s="630"/>
      <c r="N141" s="313">
        <f t="shared" si="77"/>
        <v>14.619883040935672</v>
      </c>
      <c r="O141" s="325"/>
      <c r="P141" s="633"/>
    </row>
    <row r="142" spans="1:16" s="292" customFormat="1" ht="11.25" x14ac:dyDescent="0.2">
      <c r="C142" s="317"/>
      <c r="D142" s="317"/>
      <c r="E142" s="307"/>
      <c r="F142" s="317"/>
      <c r="G142" s="307"/>
      <c r="H142" s="317"/>
      <c r="I142" s="307"/>
      <c r="J142" s="317"/>
      <c r="K142" s="307"/>
      <c r="L142" s="308"/>
      <c r="M142" s="325"/>
      <c r="N142" s="308"/>
      <c r="O142" s="307"/>
      <c r="P142" s="633"/>
    </row>
    <row r="143" spans="1:16" s="296" customFormat="1" ht="11.25" x14ac:dyDescent="0.2">
      <c r="A143" s="180" t="s">
        <v>157</v>
      </c>
      <c r="B143" s="295"/>
      <c r="C143" s="183"/>
      <c r="D143" s="183"/>
      <c r="E143" s="307"/>
      <c r="F143" s="183"/>
      <c r="G143" s="307"/>
      <c r="H143" s="183"/>
      <c r="I143" s="307"/>
      <c r="J143" s="183"/>
      <c r="K143" s="307"/>
      <c r="L143" s="308"/>
      <c r="M143" s="307"/>
      <c r="N143" s="308"/>
      <c r="O143" s="307"/>
      <c r="P143" s="633"/>
    </row>
    <row r="144" spans="1:16" s="296" customFormat="1" ht="11.25" x14ac:dyDescent="0.2">
      <c r="A144" s="307">
        <v>2006</v>
      </c>
      <c r="B144" s="295"/>
      <c r="C144" s="183">
        <v>18</v>
      </c>
      <c r="D144" s="183">
        <v>15</v>
      </c>
      <c r="E144" s="307"/>
      <c r="F144" s="183" t="s">
        <v>141</v>
      </c>
      <c r="G144" s="307"/>
      <c r="H144" s="183">
        <v>1</v>
      </c>
      <c r="I144" s="307"/>
      <c r="J144" s="183">
        <v>2</v>
      </c>
      <c r="K144" s="307"/>
      <c r="L144" s="308">
        <f t="shared" ref="L144:L149" si="83">100*SUM(F144,H144)/C144</f>
        <v>5.5555555555555554</v>
      </c>
      <c r="M144" s="307"/>
      <c r="N144" s="308">
        <f t="shared" ref="N144:N149" si="84">100*H144/C144</f>
        <v>5.5555555555555554</v>
      </c>
      <c r="O144" s="307"/>
      <c r="P144" s="633"/>
    </row>
    <row r="145" spans="1:16" s="296" customFormat="1" ht="11.25" x14ac:dyDescent="0.2">
      <c r="A145" s="307">
        <v>2007</v>
      </c>
      <c r="B145" s="295"/>
      <c r="C145" s="183">
        <v>20</v>
      </c>
      <c r="D145" s="183">
        <v>10</v>
      </c>
      <c r="E145" s="307"/>
      <c r="F145" s="183">
        <v>1</v>
      </c>
      <c r="G145" s="307"/>
      <c r="H145" s="183">
        <v>3</v>
      </c>
      <c r="I145" s="307"/>
      <c r="J145" s="183">
        <v>6</v>
      </c>
      <c r="K145" s="307"/>
      <c r="L145" s="308">
        <f t="shared" si="83"/>
        <v>20</v>
      </c>
      <c r="M145" s="307"/>
      <c r="N145" s="308">
        <f t="shared" si="84"/>
        <v>15</v>
      </c>
      <c r="O145" s="307"/>
      <c r="P145" s="633"/>
    </row>
    <row r="146" spans="1:16" s="296" customFormat="1" ht="11.25" x14ac:dyDescent="0.2">
      <c r="A146" s="307">
        <v>2008</v>
      </c>
      <c r="C146" s="183">
        <v>25</v>
      </c>
      <c r="D146" s="183">
        <v>17</v>
      </c>
      <c r="E146" s="307"/>
      <c r="F146" s="183" t="s">
        <v>141</v>
      </c>
      <c r="G146" s="307"/>
      <c r="H146" s="183">
        <v>6</v>
      </c>
      <c r="I146" s="307"/>
      <c r="J146" s="183">
        <v>2</v>
      </c>
      <c r="K146" s="307"/>
      <c r="L146" s="308">
        <f t="shared" si="83"/>
        <v>24</v>
      </c>
      <c r="M146" s="307"/>
      <c r="N146" s="308">
        <f t="shared" si="84"/>
        <v>24</v>
      </c>
      <c r="O146" s="307"/>
      <c r="P146" s="633"/>
    </row>
    <row r="147" spans="1:16" s="296" customFormat="1" ht="11.25" x14ac:dyDescent="0.2">
      <c r="A147" s="307">
        <v>2009</v>
      </c>
      <c r="C147" s="183">
        <v>9</v>
      </c>
      <c r="D147" s="183">
        <v>5</v>
      </c>
      <c r="E147" s="307"/>
      <c r="F147" s="183" t="s">
        <v>141</v>
      </c>
      <c r="G147" s="307"/>
      <c r="H147" s="183">
        <v>2</v>
      </c>
      <c r="I147" s="307"/>
      <c r="J147" s="183">
        <v>2</v>
      </c>
      <c r="K147" s="307"/>
      <c r="L147" s="308">
        <f t="shared" si="83"/>
        <v>22.222222222222221</v>
      </c>
      <c r="M147" s="307"/>
      <c r="N147" s="308">
        <f t="shared" si="84"/>
        <v>22.222222222222221</v>
      </c>
      <c r="O147" s="307"/>
      <c r="P147" s="633"/>
    </row>
    <row r="148" spans="1:16" s="296" customFormat="1" ht="11.25" x14ac:dyDescent="0.2">
      <c r="A148" s="307">
        <v>2010</v>
      </c>
      <c r="C148" s="178">
        <v>13</v>
      </c>
      <c r="D148" s="183">
        <v>10</v>
      </c>
      <c r="E148" s="307"/>
      <c r="F148" s="183" t="s">
        <v>141</v>
      </c>
      <c r="G148" s="307"/>
      <c r="H148" s="183">
        <v>2</v>
      </c>
      <c r="I148" s="307"/>
      <c r="J148" s="141">
        <v>1</v>
      </c>
      <c r="K148" s="307"/>
      <c r="L148" s="308">
        <f t="shared" si="83"/>
        <v>15.384615384615385</v>
      </c>
      <c r="M148" s="307"/>
      <c r="N148" s="308">
        <f t="shared" si="84"/>
        <v>15.384615384615385</v>
      </c>
      <c r="O148" s="307"/>
      <c r="P148" s="633"/>
    </row>
    <row r="149" spans="1:16" s="296" customFormat="1" ht="11.25" x14ac:dyDescent="0.2">
      <c r="A149" s="307">
        <v>2011</v>
      </c>
      <c r="C149" s="178">
        <v>13</v>
      </c>
      <c r="D149" s="183">
        <v>7</v>
      </c>
      <c r="E149" s="326" t="s">
        <v>610</v>
      </c>
      <c r="F149" s="183">
        <v>1</v>
      </c>
      <c r="G149" s="326" t="s">
        <v>610</v>
      </c>
      <c r="H149" s="183">
        <v>1</v>
      </c>
      <c r="I149" s="326" t="s">
        <v>610</v>
      </c>
      <c r="J149" s="141">
        <v>4</v>
      </c>
      <c r="K149" s="326" t="s">
        <v>610</v>
      </c>
      <c r="L149" s="308">
        <f t="shared" si="83"/>
        <v>15.384615384615385</v>
      </c>
      <c r="M149" s="326" t="s">
        <v>610</v>
      </c>
      <c r="N149" s="308">
        <f t="shared" si="84"/>
        <v>7.6923076923076925</v>
      </c>
      <c r="O149" s="326" t="s">
        <v>610</v>
      </c>
      <c r="P149" s="633"/>
    </row>
    <row r="150" spans="1:16" s="296" customFormat="1" ht="11.25" x14ac:dyDescent="0.2">
      <c r="A150" s="307">
        <v>2012</v>
      </c>
      <c r="C150" s="178">
        <v>11</v>
      </c>
      <c r="D150" s="183">
        <v>11</v>
      </c>
      <c r="E150" s="307"/>
      <c r="F150" s="183" t="s">
        <v>141</v>
      </c>
      <c r="G150" s="307"/>
      <c r="H150" s="183" t="s">
        <v>141</v>
      </c>
      <c r="I150" s="307"/>
      <c r="J150" s="249" t="s">
        <v>141</v>
      </c>
      <c r="K150" s="307"/>
      <c r="L150" s="183" t="s">
        <v>141</v>
      </c>
      <c r="M150" s="307"/>
      <c r="N150" s="183" t="s">
        <v>141</v>
      </c>
      <c r="O150" s="307"/>
      <c r="P150" s="633"/>
    </row>
    <row r="151" spans="1:16" s="296" customFormat="1" ht="11.25" x14ac:dyDescent="0.2">
      <c r="A151" s="307">
        <v>2013</v>
      </c>
      <c r="C151" s="178">
        <v>8</v>
      </c>
      <c r="D151" s="183">
        <v>6</v>
      </c>
      <c r="E151" s="307"/>
      <c r="F151" s="183" t="s">
        <v>141</v>
      </c>
      <c r="G151" s="307"/>
      <c r="H151" s="183">
        <v>1</v>
      </c>
      <c r="I151" s="307"/>
      <c r="J151" s="249">
        <v>1</v>
      </c>
      <c r="K151" s="307"/>
      <c r="L151" s="308">
        <f t="shared" ref="L151" si="85">100*SUM(F151,H151)/C151</f>
        <v>12.5</v>
      </c>
      <c r="M151" s="307"/>
      <c r="N151" s="308">
        <f t="shared" ref="N151" si="86">100*H151/C151</f>
        <v>12.5</v>
      </c>
      <c r="O151" s="307"/>
      <c r="P151" s="633"/>
    </row>
    <row r="152" spans="1:16" s="296" customFormat="1" ht="11.25" x14ac:dyDescent="0.2">
      <c r="A152" s="307">
        <v>2014</v>
      </c>
      <c r="C152" s="178">
        <v>14</v>
      </c>
      <c r="D152" s="183">
        <v>13</v>
      </c>
      <c r="E152" s="307"/>
      <c r="F152" s="183" t="s">
        <v>141</v>
      </c>
      <c r="G152" s="307"/>
      <c r="H152" s="183" t="s">
        <v>141</v>
      </c>
      <c r="I152" s="307"/>
      <c r="J152" s="249">
        <v>1</v>
      </c>
      <c r="K152" s="307"/>
      <c r="L152" s="183" t="s">
        <v>141</v>
      </c>
      <c r="M152" s="183"/>
      <c r="N152" s="183" t="s">
        <v>141</v>
      </c>
      <c r="O152" s="307"/>
      <c r="P152" s="633"/>
    </row>
    <row r="153" spans="1:16" s="296" customFormat="1" ht="11.25" x14ac:dyDescent="0.2">
      <c r="A153" s="307">
        <v>2015</v>
      </c>
      <c r="C153" s="178">
        <v>11</v>
      </c>
      <c r="D153" s="296">
        <v>6</v>
      </c>
      <c r="F153" s="45">
        <v>2</v>
      </c>
      <c r="G153" s="45"/>
      <c r="H153" s="45" t="s">
        <v>141</v>
      </c>
      <c r="I153" s="45"/>
      <c r="J153" s="296">
        <v>3</v>
      </c>
      <c r="K153" s="307"/>
      <c r="L153" s="308">
        <f t="shared" ref="L153:L154" si="87">100*SUM(F153,H153)/C153</f>
        <v>18.181818181818183</v>
      </c>
      <c r="M153" s="307"/>
      <c r="N153" s="183" t="s">
        <v>141</v>
      </c>
      <c r="O153" s="307"/>
      <c r="P153" s="633"/>
    </row>
    <row r="154" spans="1:16" s="292" customFormat="1" ht="11.25" x14ac:dyDescent="0.2">
      <c r="A154" s="292" t="s">
        <v>698</v>
      </c>
      <c r="C154" s="317">
        <f>SUM(C144:C153)</f>
        <v>142</v>
      </c>
      <c r="D154" s="317">
        <f t="shared" ref="D154" si="88">SUM(D144:D153)</f>
        <v>100</v>
      </c>
      <c r="E154" s="317">
        <f t="shared" ref="E154" si="89">SUM(E144:E153)</f>
        <v>0</v>
      </c>
      <c r="F154" s="317">
        <f t="shared" ref="F154" si="90">SUM(F144:F153)</f>
        <v>4</v>
      </c>
      <c r="G154" s="317"/>
      <c r="H154" s="317">
        <f t="shared" ref="H154" si="91">SUM(H144:H153)</f>
        <v>16</v>
      </c>
      <c r="I154" s="317"/>
      <c r="J154" s="317">
        <f t="shared" ref="J154" si="92">SUM(J144:J153)</f>
        <v>22</v>
      </c>
      <c r="K154" s="317"/>
      <c r="L154" s="313">
        <f t="shared" si="87"/>
        <v>14.084507042253522</v>
      </c>
      <c r="M154" s="309"/>
      <c r="N154" s="313">
        <f t="shared" ref="N154" si="93">100*H154/C154</f>
        <v>11.267605633802816</v>
      </c>
      <c r="O154" s="325"/>
      <c r="P154" s="633"/>
    </row>
    <row r="155" spans="1:16" s="296" customFormat="1" ht="11.25" x14ac:dyDescent="0.2">
      <c r="A155" s="307"/>
      <c r="C155" s="183"/>
      <c r="D155" s="183"/>
      <c r="E155" s="307"/>
      <c r="F155" s="183"/>
      <c r="G155" s="307"/>
      <c r="H155" s="311"/>
      <c r="I155" s="307"/>
      <c r="J155" s="183"/>
      <c r="K155" s="307"/>
      <c r="L155" s="308"/>
      <c r="M155" s="325"/>
      <c r="N155" s="308"/>
      <c r="O155" s="307"/>
      <c r="P155" s="633"/>
    </row>
    <row r="156" spans="1:16" s="296" customFormat="1" ht="11.25" x14ac:dyDescent="0.2">
      <c r="A156" s="180" t="s">
        <v>159</v>
      </c>
      <c r="C156" s="183"/>
      <c r="D156" s="183"/>
      <c r="E156" s="307"/>
      <c r="F156" s="183"/>
      <c r="G156" s="307"/>
      <c r="H156" s="311"/>
      <c r="I156" s="307"/>
      <c r="J156" s="183"/>
      <c r="K156" s="307"/>
      <c r="L156" s="308"/>
      <c r="M156" s="307"/>
      <c r="N156" s="308"/>
      <c r="O156" s="307"/>
      <c r="P156" s="633"/>
    </row>
    <row r="157" spans="1:16" s="296" customFormat="1" ht="11.25" x14ac:dyDescent="0.2">
      <c r="A157" s="307">
        <v>2006</v>
      </c>
      <c r="C157" s="183">
        <v>52</v>
      </c>
      <c r="D157" s="183">
        <v>41</v>
      </c>
      <c r="E157" s="307"/>
      <c r="F157" s="183">
        <v>3</v>
      </c>
      <c r="G157" s="307"/>
      <c r="H157" s="183">
        <v>5</v>
      </c>
      <c r="I157" s="307"/>
      <c r="J157" s="183">
        <v>3</v>
      </c>
      <c r="K157" s="307"/>
      <c r="L157" s="308">
        <f t="shared" ref="L157:L165" si="94">100*SUM(F157,H157)/C157</f>
        <v>15.384615384615385</v>
      </c>
      <c r="M157" s="307"/>
      <c r="N157" s="308">
        <f t="shared" ref="N157:N163" si="95">100*H157/C157</f>
        <v>9.615384615384615</v>
      </c>
      <c r="O157" s="307"/>
      <c r="P157" s="633"/>
    </row>
    <row r="158" spans="1:16" s="296" customFormat="1" ht="11.25" x14ac:dyDescent="0.2">
      <c r="A158" s="307">
        <v>2007</v>
      </c>
      <c r="C158" s="183">
        <v>58</v>
      </c>
      <c r="D158" s="183">
        <v>41</v>
      </c>
      <c r="E158" s="307"/>
      <c r="F158" s="183">
        <v>3</v>
      </c>
      <c r="G158" s="307"/>
      <c r="H158" s="183">
        <v>10</v>
      </c>
      <c r="I158" s="307"/>
      <c r="J158" s="183">
        <v>4</v>
      </c>
      <c r="K158" s="307"/>
      <c r="L158" s="308">
        <f t="shared" si="94"/>
        <v>22.413793103448278</v>
      </c>
      <c r="M158" s="307"/>
      <c r="N158" s="308">
        <f t="shared" si="95"/>
        <v>17.241379310344829</v>
      </c>
      <c r="O158" s="307"/>
      <c r="P158" s="633"/>
    </row>
    <row r="159" spans="1:16" s="296" customFormat="1" ht="11.25" x14ac:dyDescent="0.2">
      <c r="A159" s="307">
        <v>2008</v>
      </c>
      <c r="C159" s="183">
        <v>51</v>
      </c>
      <c r="D159" s="183">
        <v>39</v>
      </c>
      <c r="E159" s="307"/>
      <c r="F159" s="183">
        <v>3</v>
      </c>
      <c r="G159" s="307"/>
      <c r="H159" s="183">
        <v>6</v>
      </c>
      <c r="I159" s="307"/>
      <c r="J159" s="183">
        <v>3</v>
      </c>
      <c r="K159" s="307"/>
      <c r="L159" s="308">
        <f t="shared" si="94"/>
        <v>17.647058823529413</v>
      </c>
      <c r="M159" s="307"/>
      <c r="N159" s="308">
        <f t="shared" si="95"/>
        <v>11.764705882352942</v>
      </c>
      <c r="O159" s="307"/>
      <c r="P159" s="633"/>
    </row>
    <row r="160" spans="1:16" s="296" customFormat="1" ht="11.25" x14ac:dyDescent="0.2">
      <c r="A160" s="307">
        <v>2009</v>
      </c>
      <c r="C160" s="183">
        <v>43</v>
      </c>
      <c r="D160" s="183">
        <v>34</v>
      </c>
      <c r="E160" s="307"/>
      <c r="F160" s="183">
        <v>1</v>
      </c>
      <c r="G160" s="307"/>
      <c r="H160" s="183">
        <v>4</v>
      </c>
      <c r="I160" s="307"/>
      <c r="J160" s="183">
        <v>4</v>
      </c>
      <c r="K160" s="307"/>
      <c r="L160" s="308">
        <f t="shared" si="94"/>
        <v>11.627906976744185</v>
      </c>
      <c r="M160" s="307"/>
      <c r="N160" s="308">
        <f t="shared" si="95"/>
        <v>9.3023255813953494</v>
      </c>
      <c r="O160" s="307"/>
      <c r="P160" s="633"/>
    </row>
    <row r="161" spans="1:16" s="296" customFormat="1" ht="11.25" x14ac:dyDescent="0.2">
      <c r="A161" s="307">
        <v>2010</v>
      </c>
      <c r="C161" s="178">
        <v>35</v>
      </c>
      <c r="D161" s="183">
        <v>26</v>
      </c>
      <c r="E161" s="307"/>
      <c r="F161" s="183">
        <v>1</v>
      </c>
      <c r="G161" s="307"/>
      <c r="H161" s="183">
        <v>7</v>
      </c>
      <c r="I161" s="307"/>
      <c r="J161" s="141">
        <v>1</v>
      </c>
      <c r="K161" s="307"/>
      <c r="L161" s="308">
        <f t="shared" si="94"/>
        <v>22.857142857142858</v>
      </c>
      <c r="M161" s="307"/>
      <c r="N161" s="308">
        <f t="shared" si="95"/>
        <v>20</v>
      </c>
      <c r="O161" s="307"/>
      <c r="P161" s="633"/>
    </row>
    <row r="162" spans="1:16" s="296" customFormat="1" ht="11.25" x14ac:dyDescent="0.2">
      <c r="A162" s="307">
        <v>2011</v>
      </c>
      <c r="C162" s="178">
        <v>46</v>
      </c>
      <c r="D162" s="183">
        <v>29</v>
      </c>
      <c r="E162" s="326" t="s">
        <v>610</v>
      </c>
      <c r="F162" s="183">
        <v>4</v>
      </c>
      <c r="G162" s="326" t="s">
        <v>610</v>
      </c>
      <c r="H162" s="183">
        <v>9</v>
      </c>
      <c r="I162" s="326" t="s">
        <v>610</v>
      </c>
      <c r="J162" s="141">
        <v>4</v>
      </c>
      <c r="K162" s="326" t="s">
        <v>610</v>
      </c>
      <c r="L162" s="308">
        <f t="shared" si="94"/>
        <v>28.260869565217391</v>
      </c>
      <c r="M162" s="326" t="s">
        <v>610</v>
      </c>
      <c r="N162" s="308">
        <f t="shared" si="95"/>
        <v>19.565217391304348</v>
      </c>
      <c r="O162" s="326" t="s">
        <v>610</v>
      </c>
      <c r="P162" s="633"/>
    </row>
    <row r="163" spans="1:16" s="296" customFormat="1" ht="11.25" x14ac:dyDescent="0.2">
      <c r="A163" s="307">
        <v>2012</v>
      </c>
      <c r="C163" s="178">
        <v>31</v>
      </c>
      <c r="D163" s="183">
        <v>25</v>
      </c>
      <c r="E163" s="307"/>
      <c r="F163" s="183" t="s">
        <v>141</v>
      </c>
      <c r="G163" s="307"/>
      <c r="H163" s="183">
        <v>5</v>
      </c>
      <c r="I163" s="307"/>
      <c r="J163" s="141">
        <v>1</v>
      </c>
      <c r="K163" s="307"/>
      <c r="L163" s="308">
        <f t="shared" si="94"/>
        <v>16.129032258064516</v>
      </c>
      <c r="M163" s="307"/>
      <c r="N163" s="308">
        <f t="shared" si="95"/>
        <v>16.129032258064516</v>
      </c>
      <c r="O163" s="307"/>
      <c r="P163" s="633"/>
    </row>
    <row r="164" spans="1:16" s="296" customFormat="1" ht="11.25" x14ac:dyDescent="0.2">
      <c r="A164" s="307">
        <v>2013</v>
      </c>
      <c r="C164" s="178">
        <v>39</v>
      </c>
      <c r="D164" s="183">
        <v>28</v>
      </c>
      <c r="E164" s="307"/>
      <c r="F164" s="183">
        <v>2</v>
      </c>
      <c r="G164" s="307"/>
      <c r="H164" s="183">
        <v>6</v>
      </c>
      <c r="I164" s="307"/>
      <c r="J164" s="141">
        <v>3</v>
      </c>
      <c r="K164" s="307"/>
      <c r="L164" s="308">
        <f t="shared" si="94"/>
        <v>20.512820512820515</v>
      </c>
      <c r="M164" s="307"/>
      <c r="N164" s="308">
        <f>100*H164/C164</f>
        <v>15.384615384615385</v>
      </c>
      <c r="O164" s="307"/>
      <c r="P164" s="633"/>
    </row>
    <row r="165" spans="1:16" s="296" customFormat="1" ht="11.25" x14ac:dyDescent="0.2">
      <c r="A165" s="307">
        <v>2014</v>
      </c>
      <c r="C165" s="178">
        <v>28</v>
      </c>
      <c r="D165" s="183">
        <v>22</v>
      </c>
      <c r="E165" s="307"/>
      <c r="F165" s="183">
        <v>1</v>
      </c>
      <c r="G165" s="307"/>
      <c r="H165" s="183">
        <v>4</v>
      </c>
      <c r="I165" s="307"/>
      <c r="J165" s="141">
        <v>1</v>
      </c>
      <c r="K165" s="307"/>
      <c r="L165" s="308">
        <f t="shared" si="94"/>
        <v>17.857142857142858</v>
      </c>
      <c r="M165" s="307"/>
      <c r="N165" s="308">
        <f>100*H165/C165</f>
        <v>14.285714285714286</v>
      </c>
      <c r="O165" s="307"/>
      <c r="P165" s="633"/>
    </row>
    <row r="166" spans="1:16" s="296" customFormat="1" ht="11.25" x14ac:dyDescent="0.2">
      <c r="A166" s="307">
        <v>2015</v>
      </c>
      <c r="C166" s="178">
        <v>42</v>
      </c>
      <c r="D166" s="296">
        <v>32</v>
      </c>
      <c r="F166" s="296">
        <v>5</v>
      </c>
      <c r="H166" s="296">
        <v>2</v>
      </c>
      <c r="J166" s="296">
        <v>3</v>
      </c>
      <c r="K166" s="307"/>
      <c r="L166" s="308">
        <f t="shared" ref="L166:L167" si="96">100*SUM(F166,H166)/C166</f>
        <v>16.666666666666668</v>
      </c>
      <c r="M166" s="307"/>
      <c r="N166" s="308">
        <f t="shared" ref="N166:N167" si="97">100*H166/C166</f>
        <v>4.7619047619047619</v>
      </c>
      <c r="O166" s="307"/>
      <c r="P166" s="633"/>
    </row>
    <row r="167" spans="1:16" s="292" customFormat="1" ht="11.25" x14ac:dyDescent="0.2">
      <c r="A167" s="292" t="s">
        <v>698</v>
      </c>
      <c r="C167" s="317">
        <f>SUM(C157:C166)</f>
        <v>425</v>
      </c>
      <c r="D167" s="317">
        <f t="shared" ref="D167" si="98">SUM(D157:D166)</f>
        <v>317</v>
      </c>
      <c r="E167" s="317">
        <f t="shared" ref="E167" si="99">SUM(E157:E166)</f>
        <v>0</v>
      </c>
      <c r="F167" s="317">
        <f t="shared" ref="F167" si="100">SUM(F157:F166)</f>
        <v>23</v>
      </c>
      <c r="G167" s="317"/>
      <c r="H167" s="317">
        <f t="shared" ref="H167" si="101">SUM(H157:H166)</f>
        <v>58</v>
      </c>
      <c r="I167" s="317"/>
      <c r="J167" s="317">
        <f t="shared" ref="J167" si="102">SUM(J157:J166)</f>
        <v>27</v>
      </c>
      <c r="K167" s="317"/>
      <c r="L167" s="313">
        <f t="shared" si="96"/>
        <v>19.058823529411764</v>
      </c>
      <c r="M167" s="309"/>
      <c r="N167" s="313">
        <f t="shared" si="97"/>
        <v>13.647058823529411</v>
      </c>
      <c r="O167" s="325"/>
      <c r="P167" s="633"/>
    </row>
    <row r="168" spans="1:16" s="296" customFormat="1" ht="11.25" x14ac:dyDescent="0.2">
      <c r="A168" s="307"/>
      <c r="E168" s="307"/>
      <c r="G168" s="307"/>
      <c r="I168" s="307"/>
      <c r="K168" s="307"/>
      <c r="L168" s="308"/>
      <c r="M168" s="325"/>
      <c r="N168" s="308"/>
      <c r="O168" s="307"/>
      <c r="P168" s="633"/>
    </row>
    <row r="169" spans="1:16" s="296" customFormat="1" ht="11.25" x14ac:dyDescent="0.2">
      <c r="A169" s="180" t="s">
        <v>444</v>
      </c>
      <c r="C169" s="183"/>
      <c r="D169" s="183"/>
      <c r="E169" s="307"/>
      <c r="F169" s="183"/>
      <c r="G169" s="307"/>
      <c r="H169" s="311"/>
      <c r="I169" s="307"/>
      <c r="J169" s="183"/>
      <c r="K169" s="307"/>
      <c r="L169" s="308"/>
      <c r="M169" s="307"/>
      <c r="N169" s="308"/>
      <c r="O169" s="307"/>
      <c r="P169" s="633"/>
    </row>
    <row r="170" spans="1:16" s="296" customFormat="1" ht="11.25" x14ac:dyDescent="0.2">
      <c r="A170" s="307">
        <v>2006</v>
      </c>
      <c r="C170" s="183">
        <v>15</v>
      </c>
      <c r="D170" s="183">
        <v>8</v>
      </c>
      <c r="E170" s="307"/>
      <c r="F170" s="183" t="s">
        <v>141</v>
      </c>
      <c r="G170" s="307"/>
      <c r="H170" s="183">
        <v>4</v>
      </c>
      <c r="I170" s="307"/>
      <c r="J170" s="183">
        <v>3</v>
      </c>
      <c r="K170" s="307"/>
      <c r="L170" s="308">
        <f t="shared" ref="L170:L176" si="103">100*SUM(F170,H170)/C170</f>
        <v>26.666666666666668</v>
      </c>
      <c r="M170" s="307"/>
      <c r="N170" s="308">
        <f t="shared" ref="N170:N176" si="104">100*H170/C170</f>
        <v>26.666666666666668</v>
      </c>
      <c r="O170" s="307"/>
      <c r="P170" s="633"/>
    </row>
    <row r="171" spans="1:16" s="296" customFormat="1" ht="11.25" x14ac:dyDescent="0.2">
      <c r="A171" s="307">
        <v>2007</v>
      </c>
      <c r="C171" s="183">
        <v>12</v>
      </c>
      <c r="D171" s="183">
        <v>7</v>
      </c>
      <c r="E171" s="307"/>
      <c r="F171" s="183" t="s">
        <v>141</v>
      </c>
      <c r="G171" s="307"/>
      <c r="H171" s="183">
        <v>1</v>
      </c>
      <c r="I171" s="307"/>
      <c r="J171" s="183">
        <v>4</v>
      </c>
      <c r="K171" s="307"/>
      <c r="L171" s="308">
        <f t="shared" si="103"/>
        <v>8.3333333333333339</v>
      </c>
      <c r="M171" s="307"/>
      <c r="N171" s="308">
        <f t="shared" si="104"/>
        <v>8.3333333333333339</v>
      </c>
      <c r="O171" s="307"/>
      <c r="P171" s="633"/>
    </row>
    <row r="172" spans="1:16" s="296" customFormat="1" ht="11.25" x14ac:dyDescent="0.2">
      <c r="A172" s="307">
        <v>2008</v>
      </c>
      <c r="C172" s="183">
        <v>11</v>
      </c>
      <c r="D172" s="183">
        <v>7</v>
      </c>
      <c r="E172" s="307"/>
      <c r="F172" s="183">
        <v>1</v>
      </c>
      <c r="G172" s="307"/>
      <c r="H172" s="183">
        <v>2</v>
      </c>
      <c r="I172" s="307"/>
      <c r="J172" s="183">
        <v>1</v>
      </c>
      <c r="K172" s="307"/>
      <c r="L172" s="308">
        <f t="shared" si="103"/>
        <v>27.272727272727273</v>
      </c>
      <c r="M172" s="307"/>
      <c r="N172" s="308">
        <f t="shared" si="104"/>
        <v>18.181818181818183</v>
      </c>
      <c r="O172" s="307"/>
      <c r="P172" s="633"/>
    </row>
    <row r="173" spans="1:16" s="296" customFormat="1" ht="11.25" x14ac:dyDescent="0.2">
      <c r="A173" s="312">
        <v>2009</v>
      </c>
      <c r="B173" s="295"/>
      <c r="C173" s="239">
        <v>10</v>
      </c>
      <c r="D173" s="239">
        <v>3</v>
      </c>
      <c r="E173" s="307"/>
      <c r="F173" s="239" t="s">
        <v>141</v>
      </c>
      <c r="G173" s="307"/>
      <c r="H173" s="239">
        <v>3</v>
      </c>
      <c r="I173" s="307"/>
      <c r="J173" s="239">
        <v>4</v>
      </c>
      <c r="K173" s="307"/>
      <c r="L173" s="308">
        <f t="shared" si="103"/>
        <v>30</v>
      </c>
      <c r="M173" s="307"/>
      <c r="N173" s="308">
        <f t="shared" si="104"/>
        <v>30</v>
      </c>
      <c r="O173" s="307"/>
      <c r="P173" s="633"/>
    </row>
    <row r="174" spans="1:16" s="295" customFormat="1" ht="11.25" x14ac:dyDescent="0.2">
      <c r="A174" s="312">
        <v>2010</v>
      </c>
      <c r="C174" s="238">
        <v>8</v>
      </c>
      <c r="D174" s="239">
        <v>4</v>
      </c>
      <c r="E174" s="307"/>
      <c r="F174" s="239" t="s">
        <v>141</v>
      </c>
      <c r="G174" s="307"/>
      <c r="H174" s="239">
        <v>1</v>
      </c>
      <c r="I174" s="307"/>
      <c r="J174" s="240">
        <v>3</v>
      </c>
      <c r="K174" s="307"/>
      <c r="L174" s="308">
        <f t="shared" si="103"/>
        <v>12.5</v>
      </c>
      <c r="M174" s="307"/>
      <c r="N174" s="308">
        <f t="shared" si="104"/>
        <v>12.5</v>
      </c>
      <c r="O174" s="307"/>
      <c r="P174" s="633"/>
    </row>
    <row r="175" spans="1:16" s="296" customFormat="1" ht="11.25" x14ac:dyDescent="0.2">
      <c r="A175" s="307">
        <v>2011</v>
      </c>
      <c r="C175" s="238">
        <v>11</v>
      </c>
      <c r="D175" s="239">
        <v>5</v>
      </c>
      <c r="E175" s="326" t="s">
        <v>610</v>
      </c>
      <c r="F175" s="239">
        <v>3</v>
      </c>
      <c r="G175" s="326" t="s">
        <v>610</v>
      </c>
      <c r="H175" s="239">
        <v>2</v>
      </c>
      <c r="I175" s="326" t="s">
        <v>610</v>
      </c>
      <c r="J175" s="240">
        <v>1</v>
      </c>
      <c r="K175" s="326" t="s">
        <v>610</v>
      </c>
      <c r="L175" s="308">
        <f t="shared" si="103"/>
        <v>45.454545454545453</v>
      </c>
      <c r="M175" s="326" t="s">
        <v>610</v>
      </c>
      <c r="N175" s="308">
        <f t="shared" si="104"/>
        <v>18.181818181818183</v>
      </c>
      <c r="O175" s="326" t="s">
        <v>610</v>
      </c>
      <c r="P175" s="633"/>
    </row>
    <row r="176" spans="1:16" s="296" customFormat="1" ht="11.25" x14ac:dyDescent="0.2">
      <c r="A176" s="312">
        <v>2012</v>
      </c>
      <c r="B176" s="295"/>
      <c r="C176" s="238">
        <v>8</v>
      </c>
      <c r="D176" s="239">
        <v>5</v>
      </c>
      <c r="E176" s="307"/>
      <c r="F176" s="239" t="s">
        <v>141</v>
      </c>
      <c r="G176" s="307"/>
      <c r="H176" s="239">
        <v>3</v>
      </c>
      <c r="I176" s="307"/>
      <c r="J176" s="318" t="s">
        <v>141</v>
      </c>
      <c r="K176" s="307"/>
      <c r="L176" s="308">
        <f t="shared" si="103"/>
        <v>37.5</v>
      </c>
      <c r="M176" s="307"/>
      <c r="N176" s="308">
        <f t="shared" si="104"/>
        <v>37.5</v>
      </c>
      <c r="O176" s="307"/>
      <c r="P176" s="633"/>
    </row>
    <row r="177" spans="1:16" s="296" customFormat="1" ht="11.25" x14ac:dyDescent="0.2">
      <c r="A177" s="307">
        <v>2013</v>
      </c>
      <c r="B177" s="295"/>
      <c r="C177" s="238">
        <v>3</v>
      </c>
      <c r="D177" s="239">
        <v>2</v>
      </c>
      <c r="E177" s="307"/>
      <c r="F177" s="239" t="s">
        <v>141</v>
      </c>
      <c r="G177" s="307"/>
      <c r="H177" s="239" t="s">
        <v>141</v>
      </c>
      <c r="I177" s="307"/>
      <c r="J177" s="318">
        <v>1</v>
      </c>
      <c r="K177" s="307"/>
      <c r="L177" s="183" t="s">
        <v>141</v>
      </c>
      <c r="M177" s="307"/>
      <c r="N177" s="183" t="s">
        <v>141</v>
      </c>
      <c r="O177" s="307"/>
      <c r="P177" s="633"/>
    </row>
    <row r="178" spans="1:16" s="296" customFormat="1" ht="11.25" x14ac:dyDescent="0.2">
      <c r="A178" s="307">
        <v>2014</v>
      </c>
      <c r="B178" s="295"/>
      <c r="C178" s="238">
        <v>8</v>
      </c>
      <c r="D178" s="239">
        <v>5</v>
      </c>
      <c r="E178" s="307"/>
      <c r="F178" s="239" t="s">
        <v>141</v>
      </c>
      <c r="G178" s="307"/>
      <c r="H178" s="239">
        <v>2</v>
      </c>
      <c r="I178" s="307"/>
      <c r="J178" s="318">
        <v>1</v>
      </c>
      <c r="K178" s="307"/>
      <c r="L178" s="308">
        <f t="shared" ref="L178" si="105">100*SUM(F178,H178)/C178</f>
        <v>25</v>
      </c>
      <c r="M178" s="307"/>
      <c r="N178" s="308">
        <f t="shared" ref="N178" si="106">100*H178/C178</f>
        <v>25</v>
      </c>
      <c r="O178" s="307"/>
      <c r="P178" s="633"/>
    </row>
    <row r="179" spans="1:16" s="296" customFormat="1" ht="11.25" x14ac:dyDescent="0.2">
      <c r="A179" s="307">
        <v>2015</v>
      </c>
      <c r="B179" s="295"/>
      <c r="C179" s="238">
        <v>5</v>
      </c>
      <c r="D179" s="295">
        <v>2</v>
      </c>
      <c r="E179" s="295"/>
      <c r="F179" s="45" t="s">
        <v>141</v>
      </c>
      <c r="G179" s="45"/>
      <c r="H179" s="45">
        <v>3</v>
      </c>
      <c r="I179" s="45"/>
      <c r="J179" s="45" t="s">
        <v>141</v>
      </c>
      <c r="K179" s="307"/>
      <c r="L179" s="308">
        <f t="shared" ref="L179:L180" si="107">100*SUM(F179,H179)/C179</f>
        <v>60</v>
      </c>
      <c r="M179" s="307"/>
      <c r="N179" s="308">
        <f t="shared" ref="N179:N180" si="108">100*H179/C179</f>
        <v>60</v>
      </c>
      <c r="O179" s="307"/>
      <c r="P179" s="633"/>
    </row>
    <row r="180" spans="1:16" s="292" customFormat="1" ht="11.25" x14ac:dyDescent="0.2">
      <c r="A180" s="319" t="s">
        <v>698</v>
      </c>
      <c r="B180" s="319"/>
      <c r="C180" s="320">
        <f>SUM(C170:C179)</f>
        <v>91</v>
      </c>
      <c r="D180" s="320">
        <f t="shared" ref="D180" si="109">SUM(D170:D179)</f>
        <v>48</v>
      </c>
      <c r="E180" s="320">
        <f t="shared" ref="E180" si="110">SUM(E170:E179)</f>
        <v>0</v>
      </c>
      <c r="F180" s="320">
        <f t="shared" ref="F180" si="111">SUM(F170:F179)</f>
        <v>4</v>
      </c>
      <c r="G180" s="320"/>
      <c r="H180" s="320">
        <f t="shared" ref="H180" si="112">SUM(H170:H179)</f>
        <v>21</v>
      </c>
      <c r="I180" s="320"/>
      <c r="J180" s="320">
        <f t="shared" ref="J180" si="113">SUM(J170:J179)</f>
        <v>18</v>
      </c>
      <c r="K180" s="320"/>
      <c r="L180" s="323">
        <f t="shared" si="107"/>
        <v>27.472527472527471</v>
      </c>
      <c r="M180" s="631"/>
      <c r="N180" s="323">
        <f t="shared" si="108"/>
        <v>23.076923076923077</v>
      </c>
      <c r="O180" s="632"/>
      <c r="P180" s="633"/>
    </row>
    <row r="181" spans="1:16" s="230" customFormat="1" x14ac:dyDescent="0.2">
      <c r="A181" s="296" t="s">
        <v>445</v>
      </c>
      <c r="E181" s="307"/>
      <c r="G181" s="307"/>
      <c r="I181" s="307"/>
      <c r="K181" s="307"/>
      <c r="L181" s="308"/>
      <c r="M181" s="325"/>
      <c r="N181" s="308"/>
      <c r="O181" s="307"/>
      <c r="P181" s="633"/>
    </row>
    <row r="182" spans="1:16" s="230" customFormat="1" x14ac:dyDescent="0.2">
      <c r="A182" s="296" t="s">
        <v>706</v>
      </c>
      <c r="E182" s="307"/>
      <c r="G182" s="307"/>
      <c r="I182" s="307"/>
      <c r="K182" s="307"/>
      <c r="L182" s="324"/>
      <c r="M182" s="307"/>
      <c r="N182" s="324"/>
      <c r="O182" s="307"/>
      <c r="P182" s="633"/>
    </row>
    <row r="183" spans="1:16" s="230" customFormat="1" x14ac:dyDescent="0.2">
      <c r="A183" s="297" t="s">
        <v>612</v>
      </c>
      <c r="B183" s="296"/>
      <c r="C183" s="296"/>
      <c r="D183" s="296"/>
      <c r="E183" s="307"/>
      <c r="F183" s="296"/>
      <c r="G183" s="307"/>
      <c r="H183" s="296"/>
      <c r="I183" s="307"/>
      <c r="J183" s="296"/>
      <c r="K183" s="307"/>
      <c r="L183" s="296"/>
      <c r="M183" s="429"/>
      <c r="O183" s="429"/>
      <c r="P183" s="633"/>
    </row>
    <row r="184" spans="1:16" s="230" customFormat="1" x14ac:dyDescent="0.2">
      <c r="E184" s="307"/>
      <c r="G184" s="307"/>
      <c r="I184" s="307"/>
      <c r="K184" s="307"/>
      <c r="L184" s="324"/>
      <c r="M184" s="307"/>
      <c r="N184" s="324"/>
      <c r="O184" s="307"/>
      <c r="P184" s="633"/>
    </row>
    <row r="185" spans="1:16" s="230" customFormat="1" x14ac:dyDescent="0.2">
      <c r="E185" s="307"/>
      <c r="G185" s="307"/>
      <c r="I185" s="307"/>
      <c r="K185" s="307"/>
      <c r="L185" s="324"/>
      <c r="M185" s="307"/>
      <c r="N185" s="324"/>
      <c r="O185" s="307"/>
      <c r="P185" s="633"/>
    </row>
    <row r="186" spans="1:16" x14ac:dyDescent="0.2">
      <c r="C186" s="634"/>
      <c r="D186" s="634"/>
      <c r="E186" s="634"/>
      <c r="F186" s="634"/>
      <c r="G186" s="634"/>
      <c r="H186" s="634"/>
      <c r="I186" s="634"/>
      <c r="J186" s="634"/>
    </row>
  </sheetData>
  <mergeCells count="2">
    <mergeCell ref="L6:N6"/>
    <mergeCell ref="L7:N7"/>
  </mergeCells>
  <pageMargins left="0.70866141732283472" right="0.70866141732283472" top="0.74803149606299213" bottom="0.74803149606299213" header="0.31496062992125984" footer="0.31496062992125984"/>
  <pageSetup paperSize="9" scale="55" orientation="portrait" r:id="rId1"/>
  <rowBreaks count="1" manualBreakCount="1">
    <brk id="103"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2"/>
  <dimension ref="A1:S70"/>
  <sheetViews>
    <sheetView zoomScaleNormal="100" workbookViewId="0">
      <pane ySplit="11" topLeftCell="A66" activePane="bottomLeft" state="frozen"/>
      <selection activeCell="F44" sqref="F44"/>
      <selection pane="bottomLeft" activeCell="A70" sqref="A70"/>
    </sheetView>
  </sheetViews>
  <sheetFormatPr defaultColWidth="9.140625" defaultRowHeight="11.25" x14ac:dyDescent="0.2"/>
  <cols>
    <col min="1" max="1" width="13" style="2" customWidth="1"/>
    <col min="2" max="2" width="9.42578125" style="2" customWidth="1"/>
    <col min="3" max="3" width="1.85546875" style="2" customWidth="1"/>
    <col min="4" max="4" width="7.140625" style="2" customWidth="1"/>
    <col min="5" max="5" width="4.7109375" style="2" customWidth="1"/>
    <col min="6" max="6" width="8" style="2" customWidth="1"/>
    <col min="7" max="7" width="1" style="2" customWidth="1"/>
    <col min="8" max="8" width="6.85546875" style="2" customWidth="1"/>
    <col min="9" max="9" width="5.28515625" style="2" customWidth="1"/>
    <col min="10" max="10" width="6.5703125" style="2" customWidth="1"/>
    <col min="11" max="11" width="2" style="2" customWidth="1"/>
    <col min="12" max="12" width="7.28515625" style="2" customWidth="1"/>
    <col min="13" max="13" width="2.7109375" style="2" customWidth="1"/>
    <col min="14" max="14" width="7.5703125" style="2" customWidth="1"/>
    <col min="15" max="15" width="1" style="2" customWidth="1"/>
    <col min="16" max="16" width="7.140625" style="2" customWidth="1"/>
    <col min="17" max="17" width="1" style="2" customWidth="1"/>
    <col min="18" max="16384" width="9.140625" style="2"/>
  </cols>
  <sheetData>
    <row r="1" spans="1:17" s="4" customFormat="1" x14ac:dyDescent="0.2">
      <c r="A1" s="4" t="s">
        <v>526</v>
      </c>
    </row>
    <row r="2" spans="1:17" s="4" customFormat="1" x14ac:dyDescent="0.2">
      <c r="A2" s="4" t="s">
        <v>655</v>
      </c>
    </row>
    <row r="3" spans="1:17" s="4" customFormat="1" x14ac:dyDescent="0.2">
      <c r="A3" s="13" t="s">
        <v>527</v>
      </c>
    </row>
    <row r="4" spans="1:17" s="4" customFormat="1" x14ac:dyDescent="0.2">
      <c r="A4" s="13" t="s">
        <v>656</v>
      </c>
    </row>
    <row r="5" spans="1:17" s="4" customFormat="1" x14ac:dyDescent="0.2">
      <c r="A5" s="6"/>
      <c r="B5" s="6"/>
      <c r="C5" s="6"/>
      <c r="D5" s="6"/>
      <c r="E5" s="6"/>
      <c r="F5" s="6"/>
      <c r="G5" s="6"/>
      <c r="H5" s="6"/>
      <c r="I5" s="6"/>
      <c r="J5" s="6"/>
      <c r="K5" s="6"/>
      <c r="L5" s="6"/>
      <c r="M5" s="6"/>
      <c r="N5" s="6"/>
      <c r="O5" s="6"/>
      <c r="P5" s="6"/>
      <c r="Q5" s="6"/>
    </row>
    <row r="6" spans="1:17" s="4" customFormat="1" x14ac:dyDescent="0.2">
      <c r="A6" s="4" t="s">
        <v>33</v>
      </c>
      <c r="B6" s="4" t="s">
        <v>45</v>
      </c>
      <c r="J6" s="5" t="s">
        <v>202</v>
      </c>
      <c r="L6" s="5"/>
      <c r="M6" s="5"/>
      <c r="N6" s="5"/>
    </row>
    <row r="7" spans="1:17" s="4" customFormat="1" x14ac:dyDescent="0.2">
      <c r="A7" s="13" t="s">
        <v>37</v>
      </c>
      <c r="B7" s="15" t="s">
        <v>46</v>
      </c>
      <c r="C7" s="15"/>
      <c r="D7" s="6"/>
      <c r="E7" s="15"/>
      <c r="F7" s="6"/>
      <c r="G7" s="15"/>
      <c r="H7" s="6"/>
      <c r="I7" s="15"/>
      <c r="J7" s="15" t="s">
        <v>203</v>
      </c>
      <c r="K7" s="15"/>
      <c r="L7" s="6"/>
      <c r="M7" s="6"/>
      <c r="N7" s="6"/>
      <c r="O7" s="15"/>
      <c r="P7" s="6"/>
      <c r="Q7" s="15"/>
    </row>
    <row r="8" spans="1:17" s="4" customFormat="1" x14ac:dyDescent="0.2">
      <c r="B8" s="4" t="s">
        <v>47</v>
      </c>
      <c r="D8" s="4" t="s">
        <v>48</v>
      </c>
      <c r="H8" s="4" t="s">
        <v>152</v>
      </c>
      <c r="J8" s="4" t="s">
        <v>9</v>
      </c>
      <c r="L8" s="4" t="s">
        <v>0</v>
      </c>
      <c r="N8" s="4" t="s">
        <v>1</v>
      </c>
      <c r="P8" s="4" t="s">
        <v>152</v>
      </c>
    </row>
    <row r="9" spans="1:17" s="4" customFormat="1" x14ac:dyDescent="0.2">
      <c r="B9" s="4" t="s">
        <v>207</v>
      </c>
      <c r="D9" s="15" t="s">
        <v>49</v>
      </c>
      <c r="E9" s="6"/>
      <c r="F9" s="6"/>
      <c r="H9" s="13" t="s">
        <v>100</v>
      </c>
      <c r="J9" s="13" t="s">
        <v>68</v>
      </c>
      <c r="L9" s="4" t="s">
        <v>12</v>
      </c>
      <c r="N9" s="4" t="s">
        <v>12</v>
      </c>
      <c r="P9" s="13" t="s">
        <v>100</v>
      </c>
    </row>
    <row r="10" spans="1:17" s="4" customFormat="1" x14ac:dyDescent="0.2">
      <c r="B10" s="13" t="s">
        <v>50</v>
      </c>
      <c r="C10" s="13"/>
      <c r="D10" s="4" t="s">
        <v>51</v>
      </c>
      <c r="E10" s="13"/>
      <c r="F10" s="4" t="s">
        <v>130</v>
      </c>
      <c r="G10" s="13"/>
      <c r="I10" s="13"/>
      <c r="K10" s="13"/>
      <c r="L10" s="13" t="s">
        <v>52</v>
      </c>
      <c r="M10" s="13"/>
      <c r="N10" s="13" t="s">
        <v>4</v>
      </c>
      <c r="O10" s="13"/>
      <c r="Q10" s="13"/>
    </row>
    <row r="11" spans="1:17" s="4" customFormat="1" x14ac:dyDescent="0.2">
      <c r="A11" s="6"/>
      <c r="B11" s="15" t="s">
        <v>211</v>
      </c>
      <c r="C11" s="15"/>
      <c r="D11" s="15" t="s">
        <v>53</v>
      </c>
      <c r="E11" s="15"/>
      <c r="F11" s="15" t="s">
        <v>54</v>
      </c>
      <c r="G11" s="15"/>
      <c r="H11" s="6"/>
      <c r="I11" s="15"/>
      <c r="J11" s="6"/>
      <c r="K11" s="15"/>
      <c r="L11" s="15" t="s">
        <v>210</v>
      </c>
      <c r="M11" s="15"/>
      <c r="N11" s="15" t="s">
        <v>210</v>
      </c>
      <c r="O11" s="15"/>
      <c r="P11" s="6"/>
      <c r="Q11" s="15"/>
    </row>
    <row r="13" spans="1:17" x14ac:dyDescent="0.2">
      <c r="A13" s="29">
        <v>1960</v>
      </c>
      <c r="B13" s="41">
        <v>970</v>
      </c>
      <c r="C13" s="41"/>
      <c r="D13" s="41">
        <v>2514</v>
      </c>
      <c r="E13" s="41"/>
      <c r="F13" s="41">
        <v>13739</v>
      </c>
      <c r="G13" s="41"/>
      <c r="H13" s="41">
        <v>17223</v>
      </c>
      <c r="I13" s="41"/>
      <c r="J13" s="41">
        <v>1036</v>
      </c>
      <c r="K13" s="41"/>
      <c r="L13" s="41">
        <v>2983</v>
      </c>
      <c r="M13" s="41"/>
      <c r="N13" s="41">
        <v>18553</v>
      </c>
      <c r="O13" s="41"/>
      <c r="P13" s="41">
        <v>22572</v>
      </c>
      <c r="Q13" s="41"/>
    </row>
    <row r="14" spans="1:17" x14ac:dyDescent="0.2">
      <c r="A14" s="29">
        <v>1961</v>
      </c>
      <c r="B14" s="41">
        <v>1020</v>
      </c>
      <c r="C14" s="41"/>
      <c r="D14" s="41">
        <v>2548</v>
      </c>
      <c r="E14" s="41"/>
      <c r="F14" s="41">
        <v>14490</v>
      </c>
      <c r="G14" s="41"/>
      <c r="H14" s="41">
        <v>18058</v>
      </c>
      <c r="I14" s="41"/>
      <c r="J14" s="41">
        <v>1083</v>
      </c>
      <c r="K14" s="41"/>
      <c r="L14" s="41">
        <v>3031</v>
      </c>
      <c r="M14" s="41"/>
      <c r="N14" s="41">
        <v>19867</v>
      </c>
      <c r="O14" s="41"/>
      <c r="P14" s="41">
        <v>23981</v>
      </c>
      <c r="Q14" s="41"/>
    </row>
    <row r="15" spans="1:17" x14ac:dyDescent="0.2">
      <c r="A15" s="29">
        <v>1962</v>
      </c>
      <c r="B15" s="41">
        <v>1022</v>
      </c>
      <c r="C15" s="41"/>
      <c r="D15" s="41">
        <v>2454</v>
      </c>
      <c r="E15" s="41"/>
      <c r="F15" s="41">
        <v>14042</v>
      </c>
      <c r="G15" s="41"/>
      <c r="H15" s="41">
        <v>17518</v>
      </c>
      <c r="I15" s="41"/>
      <c r="J15" s="41">
        <v>1123</v>
      </c>
      <c r="K15" s="41"/>
      <c r="L15" s="41">
        <v>2942</v>
      </c>
      <c r="M15" s="41"/>
      <c r="N15" s="41">
        <v>19496</v>
      </c>
      <c r="O15" s="41"/>
      <c r="P15" s="41">
        <v>23561</v>
      </c>
      <c r="Q15" s="41"/>
    </row>
    <row r="16" spans="1:17" x14ac:dyDescent="0.2">
      <c r="A16" s="29">
        <v>1963</v>
      </c>
      <c r="B16" s="41">
        <v>1126</v>
      </c>
      <c r="C16" s="41"/>
      <c r="D16" s="41">
        <v>2555</v>
      </c>
      <c r="E16" s="41"/>
      <c r="F16" s="41">
        <v>14549</v>
      </c>
      <c r="G16" s="41"/>
      <c r="H16" s="41">
        <v>18230</v>
      </c>
      <c r="I16" s="41"/>
      <c r="J16" s="41">
        <v>1217</v>
      </c>
      <c r="K16" s="41"/>
      <c r="L16" s="41">
        <v>3068</v>
      </c>
      <c r="M16" s="41"/>
      <c r="N16" s="41">
        <v>20332</v>
      </c>
      <c r="O16" s="41"/>
      <c r="P16" s="41">
        <v>24617</v>
      </c>
      <c r="Q16" s="41"/>
    </row>
    <row r="17" spans="1:17" x14ac:dyDescent="0.2">
      <c r="A17" s="29">
        <v>1964</v>
      </c>
      <c r="B17" s="41">
        <v>1202</v>
      </c>
      <c r="C17" s="41"/>
      <c r="D17" s="41">
        <v>2739</v>
      </c>
      <c r="E17" s="41"/>
      <c r="F17" s="41">
        <v>15397</v>
      </c>
      <c r="G17" s="41"/>
      <c r="H17" s="41">
        <v>19338</v>
      </c>
      <c r="I17" s="41"/>
      <c r="J17" s="41">
        <v>1308</v>
      </c>
      <c r="K17" s="41"/>
      <c r="L17" s="41">
        <v>3370</v>
      </c>
      <c r="M17" s="41"/>
      <c r="N17" s="41">
        <v>21565</v>
      </c>
      <c r="O17" s="41"/>
      <c r="P17" s="41">
        <v>26243</v>
      </c>
      <c r="Q17" s="41"/>
    </row>
    <row r="18" spans="1:17" x14ac:dyDescent="0.2">
      <c r="A18" s="29">
        <v>1965</v>
      </c>
      <c r="B18" s="41">
        <v>1204</v>
      </c>
      <c r="C18" s="41"/>
      <c r="D18" s="41">
        <v>2517</v>
      </c>
      <c r="E18" s="41"/>
      <c r="F18" s="41">
        <v>14423</v>
      </c>
      <c r="G18" s="41"/>
      <c r="H18" s="41">
        <v>18144</v>
      </c>
      <c r="I18" s="41"/>
      <c r="J18" s="41">
        <v>1313</v>
      </c>
      <c r="K18" s="41"/>
      <c r="L18" s="41">
        <v>3158</v>
      </c>
      <c r="M18" s="41"/>
      <c r="N18" s="41">
        <v>20460</v>
      </c>
      <c r="O18" s="41"/>
      <c r="P18" s="41">
        <v>24931</v>
      </c>
      <c r="Q18" s="41"/>
    </row>
    <row r="19" spans="1:17" x14ac:dyDescent="0.2">
      <c r="A19" s="29">
        <v>1966</v>
      </c>
      <c r="B19" s="41">
        <v>1168</v>
      </c>
      <c r="C19" s="41"/>
      <c r="D19" s="41">
        <v>3645</v>
      </c>
      <c r="E19" s="41"/>
      <c r="F19" s="41">
        <v>11397</v>
      </c>
      <c r="G19" s="41"/>
      <c r="H19" s="41">
        <v>16210</v>
      </c>
      <c r="I19" s="41"/>
      <c r="J19" s="41">
        <v>1313</v>
      </c>
      <c r="K19" s="41"/>
      <c r="L19" s="41">
        <v>4700</v>
      </c>
      <c r="M19" s="41"/>
      <c r="N19" s="41">
        <v>16730</v>
      </c>
      <c r="O19" s="41"/>
      <c r="P19" s="41">
        <v>22743</v>
      </c>
      <c r="Q19" s="41"/>
    </row>
    <row r="20" spans="1:17" x14ac:dyDescent="0.2">
      <c r="A20" s="29">
        <v>1967</v>
      </c>
      <c r="B20" s="41">
        <v>968</v>
      </c>
      <c r="C20" s="41"/>
      <c r="D20" s="41">
        <v>4011</v>
      </c>
      <c r="E20" s="41"/>
      <c r="F20" s="41">
        <v>10429</v>
      </c>
      <c r="G20" s="41"/>
      <c r="H20" s="41">
        <v>15408</v>
      </c>
      <c r="I20" s="41"/>
      <c r="J20" s="41">
        <v>1077</v>
      </c>
      <c r="K20" s="41"/>
      <c r="L20" s="41">
        <v>5304</v>
      </c>
      <c r="M20" s="41"/>
      <c r="N20" s="41">
        <v>15697</v>
      </c>
      <c r="O20" s="41"/>
      <c r="P20" s="41">
        <v>22078</v>
      </c>
      <c r="Q20" s="41"/>
    </row>
    <row r="21" spans="1:17" x14ac:dyDescent="0.2">
      <c r="A21" s="29">
        <v>1968</v>
      </c>
      <c r="B21" s="41">
        <v>1133</v>
      </c>
      <c r="C21" s="41"/>
      <c r="D21" s="41">
        <v>4607</v>
      </c>
      <c r="E21" s="41"/>
      <c r="F21" s="41">
        <v>11077</v>
      </c>
      <c r="G21" s="41"/>
      <c r="H21" s="41">
        <v>16817</v>
      </c>
      <c r="I21" s="41"/>
      <c r="J21" s="41">
        <v>1262</v>
      </c>
      <c r="K21" s="41"/>
      <c r="L21" s="41">
        <v>6117</v>
      </c>
      <c r="M21" s="41"/>
      <c r="N21" s="41">
        <v>16917</v>
      </c>
      <c r="O21" s="41"/>
      <c r="P21" s="41">
        <v>24296</v>
      </c>
      <c r="Q21" s="41"/>
    </row>
    <row r="22" spans="1:17" x14ac:dyDescent="0.2">
      <c r="A22" s="29">
        <v>1969</v>
      </c>
      <c r="B22" s="41">
        <v>1158</v>
      </c>
      <c r="C22" s="41"/>
      <c r="D22" s="41">
        <v>5085</v>
      </c>
      <c r="E22" s="41"/>
      <c r="F22" s="41">
        <v>11094</v>
      </c>
      <c r="G22" s="41"/>
      <c r="H22" s="41">
        <v>17337</v>
      </c>
      <c r="I22" s="41"/>
      <c r="J22" s="41">
        <v>1275</v>
      </c>
      <c r="K22" s="41"/>
      <c r="L22" s="41">
        <v>5989</v>
      </c>
      <c r="M22" s="41"/>
      <c r="N22" s="41">
        <v>16670</v>
      </c>
      <c r="O22" s="41"/>
      <c r="P22" s="41">
        <v>23934</v>
      </c>
      <c r="Q22" s="41"/>
    </row>
    <row r="23" spans="1:17" x14ac:dyDescent="0.2">
      <c r="A23" s="29">
        <v>1970</v>
      </c>
      <c r="B23" s="41">
        <v>1158</v>
      </c>
      <c r="C23" s="41"/>
      <c r="D23" s="41">
        <v>5124</v>
      </c>
      <c r="E23" s="41"/>
      <c r="F23" s="41">
        <v>10354</v>
      </c>
      <c r="G23" s="41"/>
      <c r="H23" s="41">
        <v>16636</v>
      </c>
      <c r="I23" s="41"/>
      <c r="J23" s="41">
        <v>1307</v>
      </c>
      <c r="K23" s="41"/>
      <c r="L23" s="41">
        <v>6614</v>
      </c>
      <c r="M23" s="41"/>
      <c r="N23" s="41">
        <v>15616</v>
      </c>
      <c r="O23" s="41"/>
      <c r="P23" s="41">
        <v>23537</v>
      </c>
      <c r="Q23" s="41"/>
    </row>
    <row r="24" spans="1:17" x14ac:dyDescent="0.2">
      <c r="A24" s="29">
        <v>1971</v>
      </c>
      <c r="B24" s="41">
        <v>1093</v>
      </c>
      <c r="C24" s="41"/>
      <c r="D24" s="41">
        <v>5460</v>
      </c>
      <c r="E24" s="41"/>
      <c r="F24" s="41">
        <v>9869</v>
      </c>
      <c r="G24" s="41"/>
      <c r="H24" s="41">
        <v>16422</v>
      </c>
      <c r="I24" s="41"/>
      <c r="J24" s="41">
        <v>1213</v>
      </c>
      <c r="K24" s="41"/>
      <c r="L24" s="41">
        <v>7031</v>
      </c>
      <c r="M24" s="41"/>
      <c r="N24" s="41">
        <v>14841</v>
      </c>
      <c r="O24" s="41"/>
      <c r="P24" s="41">
        <v>23085</v>
      </c>
      <c r="Q24" s="41"/>
    </row>
    <row r="25" spans="1:17" x14ac:dyDescent="0.2">
      <c r="A25" s="29">
        <v>1972</v>
      </c>
      <c r="B25" s="41">
        <v>1053</v>
      </c>
      <c r="C25" s="41"/>
      <c r="D25" s="41">
        <v>5154</v>
      </c>
      <c r="E25" s="41"/>
      <c r="F25" s="41">
        <v>9806</v>
      </c>
      <c r="G25" s="41"/>
      <c r="H25" s="41">
        <v>16013</v>
      </c>
      <c r="I25" s="41"/>
      <c r="J25" s="41">
        <v>1194</v>
      </c>
      <c r="K25" s="41"/>
      <c r="L25" s="41">
        <v>6657</v>
      </c>
      <c r="M25" s="41"/>
      <c r="N25" s="41">
        <v>14599</v>
      </c>
      <c r="O25" s="41"/>
      <c r="P25" s="41">
        <v>22450</v>
      </c>
      <c r="Q25" s="41"/>
    </row>
    <row r="26" spans="1:17" x14ac:dyDescent="0.2">
      <c r="A26" s="29">
        <v>1973</v>
      </c>
      <c r="B26" s="41">
        <v>1076</v>
      </c>
      <c r="C26" s="41"/>
      <c r="D26" s="41">
        <v>5632</v>
      </c>
      <c r="E26" s="41"/>
      <c r="F26" s="41">
        <v>10194</v>
      </c>
      <c r="G26" s="41"/>
      <c r="H26" s="41">
        <v>16902</v>
      </c>
      <c r="I26" s="41"/>
      <c r="J26" s="41">
        <v>1177</v>
      </c>
      <c r="K26" s="41"/>
      <c r="L26" s="41">
        <v>7264</v>
      </c>
      <c r="M26" s="41"/>
      <c r="N26" s="41">
        <v>15287</v>
      </c>
      <c r="O26" s="41"/>
      <c r="P26" s="41">
        <v>23728</v>
      </c>
      <c r="Q26" s="41"/>
    </row>
    <row r="27" spans="1:17" x14ac:dyDescent="0.2">
      <c r="A27" s="29">
        <v>1974</v>
      </c>
      <c r="B27" s="41">
        <v>1089</v>
      </c>
      <c r="C27" s="41"/>
      <c r="D27" s="41">
        <v>5494</v>
      </c>
      <c r="E27" s="41"/>
      <c r="F27" s="41">
        <v>9460</v>
      </c>
      <c r="G27" s="41"/>
      <c r="H27" s="41">
        <v>16043</v>
      </c>
      <c r="I27" s="41"/>
      <c r="J27" s="41">
        <v>1197</v>
      </c>
      <c r="K27" s="41"/>
      <c r="L27" s="41">
        <v>6982</v>
      </c>
      <c r="M27" s="41"/>
      <c r="N27" s="41">
        <v>13920</v>
      </c>
      <c r="O27" s="41"/>
      <c r="P27" s="41">
        <v>22099</v>
      </c>
      <c r="Q27" s="41"/>
    </row>
    <row r="28" spans="1:17" x14ac:dyDescent="0.2">
      <c r="A28" s="29">
        <v>1975</v>
      </c>
      <c r="B28" s="41">
        <v>1046</v>
      </c>
      <c r="C28" s="41"/>
      <c r="D28" s="41">
        <v>5284</v>
      </c>
      <c r="E28" s="41"/>
      <c r="F28" s="41">
        <v>9717</v>
      </c>
      <c r="G28" s="41"/>
      <c r="H28" s="41">
        <v>16047</v>
      </c>
      <c r="I28" s="41"/>
      <c r="J28" s="41">
        <v>1172</v>
      </c>
      <c r="K28" s="41"/>
      <c r="L28" s="41">
        <v>6728</v>
      </c>
      <c r="M28" s="41"/>
      <c r="N28" s="41">
        <v>14081</v>
      </c>
      <c r="O28" s="41"/>
      <c r="P28" s="41">
        <v>21981</v>
      </c>
      <c r="Q28" s="41"/>
    </row>
    <row r="29" spans="1:17" x14ac:dyDescent="0.2">
      <c r="A29" s="29">
        <v>1976</v>
      </c>
      <c r="B29" s="41">
        <v>1035</v>
      </c>
      <c r="C29" s="41"/>
      <c r="D29" s="41">
        <v>5186</v>
      </c>
      <c r="E29" s="41"/>
      <c r="F29" s="41">
        <v>10822</v>
      </c>
      <c r="G29" s="41"/>
      <c r="H29" s="41">
        <v>17043</v>
      </c>
      <c r="I29" s="41"/>
      <c r="J29" s="41">
        <v>1168</v>
      </c>
      <c r="K29" s="41"/>
      <c r="L29" s="41">
        <v>6679</v>
      </c>
      <c r="M29" s="41"/>
      <c r="N29" s="41">
        <v>15164</v>
      </c>
      <c r="O29" s="41"/>
      <c r="P29" s="41">
        <v>23011</v>
      </c>
      <c r="Q29" s="41"/>
    </row>
    <row r="30" spans="1:17" x14ac:dyDescent="0.2">
      <c r="A30" s="29">
        <v>1977</v>
      </c>
      <c r="B30" s="41">
        <v>922</v>
      </c>
      <c r="C30" s="41"/>
      <c r="D30" s="41">
        <v>5017</v>
      </c>
      <c r="E30" s="41"/>
      <c r="F30" s="41">
        <v>10290</v>
      </c>
      <c r="G30" s="41"/>
      <c r="H30" s="41">
        <v>16229</v>
      </c>
      <c r="I30" s="41"/>
      <c r="J30" s="41">
        <v>1031</v>
      </c>
      <c r="K30" s="41"/>
      <c r="L30" s="41">
        <v>6529</v>
      </c>
      <c r="M30" s="41"/>
      <c r="N30" s="41">
        <v>14387</v>
      </c>
      <c r="O30" s="41"/>
      <c r="P30" s="41">
        <v>21947</v>
      </c>
      <c r="Q30" s="41"/>
    </row>
    <row r="31" spans="1:17" x14ac:dyDescent="0.2">
      <c r="A31" s="29">
        <v>1978</v>
      </c>
      <c r="B31" s="41">
        <v>934</v>
      </c>
      <c r="C31" s="41"/>
      <c r="D31" s="41">
        <v>4969</v>
      </c>
      <c r="E31" s="41"/>
      <c r="F31" s="41">
        <v>10125</v>
      </c>
      <c r="G31" s="41"/>
      <c r="H31" s="41">
        <v>16028</v>
      </c>
      <c r="I31" s="41"/>
      <c r="J31" s="41">
        <v>1034</v>
      </c>
      <c r="K31" s="41"/>
      <c r="L31" s="41">
        <v>6431</v>
      </c>
      <c r="M31" s="41"/>
      <c r="N31" s="41">
        <v>14142</v>
      </c>
      <c r="O31" s="41"/>
      <c r="P31" s="41">
        <v>21607</v>
      </c>
      <c r="Q31" s="41"/>
    </row>
    <row r="32" spans="1:17" x14ac:dyDescent="0.2">
      <c r="A32" s="29">
        <v>1979</v>
      </c>
      <c r="B32" s="41">
        <v>820</v>
      </c>
      <c r="C32" s="41"/>
      <c r="D32" s="41">
        <v>4638</v>
      </c>
      <c r="E32" s="41"/>
      <c r="F32" s="41">
        <v>9966</v>
      </c>
      <c r="G32" s="41"/>
      <c r="H32" s="41">
        <v>15424</v>
      </c>
      <c r="I32" s="41"/>
      <c r="J32" s="41">
        <v>926</v>
      </c>
      <c r="K32" s="41"/>
      <c r="L32" s="41">
        <v>6036</v>
      </c>
      <c r="M32" s="41"/>
      <c r="N32" s="41">
        <v>13516</v>
      </c>
      <c r="O32" s="41"/>
      <c r="P32" s="41">
        <v>20478</v>
      </c>
      <c r="Q32" s="41"/>
    </row>
    <row r="33" spans="1:17" x14ac:dyDescent="0.2">
      <c r="A33" s="29">
        <v>1980</v>
      </c>
      <c r="B33" s="41">
        <v>755</v>
      </c>
      <c r="C33" s="41"/>
      <c r="D33" s="41">
        <v>4656</v>
      </c>
      <c r="E33" s="41"/>
      <c r="F33" s="41">
        <v>9820</v>
      </c>
      <c r="G33" s="41"/>
      <c r="H33" s="41">
        <v>15231</v>
      </c>
      <c r="I33" s="41"/>
      <c r="J33" s="41">
        <v>848</v>
      </c>
      <c r="K33" s="41"/>
      <c r="L33" s="41">
        <v>6064</v>
      </c>
      <c r="M33" s="41"/>
      <c r="N33" s="41">
        <v>13182</v>
      </c>
      <c r="O33" s="41"/>
      <c r="P33" s="41">
        <v>20094</v>
      </c>
      <c r="Q33" s="41"/>
    </row>
    <row r="34" spans="1:17" x14ac:dyDescent="0.2">
      <c r="A34" s="29">
        <v>1981</v>
      </c>
      <c r="B34" s="41">
        <v>693</v>
      </c>
      <c r="C34" s="41"/>
      <c r="D34" s="41">
        <v>4761</v>
      </c>
      <c r="E34" s="41"/>
      <c r="F34" s="41">
        <v>9347</v>
      </c>
      <c r="G34" s="41"/>
      <c r="H34" s="41">
        <v>14801</v>
      </c>
      <c r="I34" s="41"/>
      <c r="J34" s="41">
        <v>784</v>
      </c>
      <c r="K34" s="41"/>
      <c r="L34" s="41">
        <v>5984</v>
      </c>
      <c r="M34" s="41"/>
      <c r="N34" s="41">
        <v>12570</v>
      </c>
      <c r="O34" s="41"/>
      <c r="P34" s="41">
        <v>19338</v>
      </c>
      <c r="Q34" s="41"/>
    </row>
    <row r="35" spans="1:17" x14ac:dyDescent="0.2">
      <c r="A35" s="29">
        <v>1982</v>
      </c>
      <c r="B35" s="41">
        <v>681</v>
      </c>
      <c r="C35" s="41"/>
      <c r="D35" s="41">
        <v>4706</v>
      </c>
      <c r="E35" s="41"/>
      <c r="F35" s="41">
        <v>9901</v>
      </c>
      <c r="G35" s="41"/>
      <c r="H35" s="41">
        <v>15288</v>
      </c>
      <c r="I35" s="41"/>
      <c r="J35" s="41">
        <v>758</v>
      </c>
      <c r="K35" s="41"/>
      <c r="L35" s="41">
        <v>5950</v>
      </c>
      <c r="M35" s="41"/>
      <c r="N35" s="41">
        <v>13327</v>
      </c>
      <c r="O35" s="41"/>
      <c r="P35" s="41">
        <v>20035</v>
      </c>
      <c r="Q35" s="41"/>
    </row>
    <row r="36" spans="1:17" x14ac:dyDescent="0.2">
      <c r="A36" s="29">
        <v>1983</v>
      </c>
      <c r="B36" s="41">
        <v>706</v>
      </c>
      <c r="C36" s="41"/>
      <c r="D36" s="41">
        <v>4840</v>
      </c>
      <c r="E36" s="41"/>
      <c r="F36" s="41">
        <v>10302</v>
      </c>
      <c r="G36" s="41"/>
      <c r="H36" s="41">
        <v>15848</v>
      </c>
      <c r="I36" s="41"/>
      <c r="J36" s="41">
        <v>779</v>
      </c>
      <c r="K36" s="41"/>
      <c r="L36" s="41">
        <v>6063</v>
      </c>
      <c r="M36" s="41"/>
      <c r="N36" s="41">
        <v>13740</v>
      </c>
      <c r="O36" s="41"/>
      <c r="P36" s="41">
        <v>20582</v>
      </c>
      <c r="Q36" s="41"/>
    </row>
    <row r="37" spans="1:17" x14ac:dyDescent="0.2">
      <c r="A37" s="29">
        <v>1984</v>
      </c>
      <c r="B37" s="41">
        <v>717</v>
      </c>
      <c r="C37" s="41"/>
      <c r="D37" s="41">
        <v>4842</v>
      </c>
      <c r="E37" s="41"/>
      <c r="F37" s="41">
        <v>10972</v>
      </c>
      <c r="G37" s="41"/>
      <c r="H37" s="41">
        <v>16531</v>
      </c>
      <c r="I37" s="41"/>
      <c r="J37" s="41">
        <v>801</v>
      </c>
      <c r="K37" s="41"/>
      <c r="L37" s="41">
        <v>6068</v>
      </c>
      <c r="M37" s="41"/>
      <c r="N37" s="41">
        <v>14567</v>
      </c>
      <c r="O37" s="41"/>
      <c r="P37" s="41">
        <v>21436</v>
      </c>
      <c r="Q37" s="41"/>
    </row>
    <row r="38" spans="1:17" x14ac:dyDescent="0.2">
      <c r="A38" s="29">
        <v>1985</v>
      </c>
      <c r="B38" s="41">
        <v>695</v>
      </c>
      <c r="C38" s="41"/>
      <c r="D38" s="41">
        <v>4504</v>
      </c>
      <c r="E38" s="41"/>
      <c r="F38" s="41">
        <v>10730</v>
      </c>
      <c r="G38" s="41"/>
      <c r="H38" s="41">
        <v>15929</v>
      </c>
      <c r="I38" s="41"/>
      <c r="J38" s="41">
        <v>808</v>
      </c>
      <c r="K38" s="41"/>
      <c r="L38" s="41">
        <v>5814</v>
      </c>
      <c r="M38" s="41"/>
      <c r="N38" s="41">
        <v>14857</v>
      </c>
      <c r="O38" s="41"/>
      <c r="P38" s="41">
        <v>21479</v>
      </c>
      <c r="Q38" s="41"/>
    </row>
    <row r="39" spans="1:17" x14ac:dyDescent="0.2">
      <c r="A39" s="29">
        <v>1986</v>
      </c>
      <c r="B39" s="41">
        <v>748</v>
      </c>
      <c r="C39" s="41"/>
      <c r="D39" s="41">
        <v>4535</v>
      </c>
      <c r="E39" s="41"/>
      <c r="F39" s="41">
        <v>11394</v>
      </c>
      <c r="G39" s="41"/>
      <c r="H39" s="41">
        <v>16677</v>
      </c>
      <c r="I39" s="41"/>
      <c r="J39" s="41">
        <v>844</v>
      </c>
      <c r="K39" s="41"/>
      <c r="L39" s="41">
        <v>5804</v>
      </c>
      <c r="M39" s="41"/>
      <c r="N39" s="41">
        <v>15810</v>
      </c>
      <c r="O39" s="41"/>
      <c r="P39" s="41">
        <v>22458</v>
      </c>
      <c r="Q39" s="41"/>
    </row>
    <row r="40" spans="1:17" x14ac:dyDescent="0.2">
      <c r="A40" s="29">
        <v>1987</v>
      </c>
      <c r="B40" s="41">
        <v>717</v>
      </c>
      <c r="C40" s="41"/>
      <c r="D40" s="41">
        <v>4203</v>
      </c>
      <c r="E40" s="41"/>
      <c r="F40" s="41">
        <v>10732</v>
      </c>
      <c r="G40" s="41"/>
      <c r="H40" s="41">
        <v>15652</v>
      </c>
      <c r="I40" s="41"/>
      <c r="J40" s="41">
        <v>787</v>
      </c>
      <c r="K40" s="41"/>
      <c r="L40" s="41">
        <v>5423</v>
      </c>
      <c r="M40" s="41"/>
      <c r="N40" s="41">
        <v>15044</v>
      </c>
      <c r="O40" s="41"/>
      <c r="P40" s="41">
        <v>21254</v>
      </c>
      <c r="Q40" s="41"/>
    </row>
    <row r="41" spans="1:17" x14ac:dyDescent="0.2">
      <c r="A41" s="29">
        <v>1988</v>
      </c>
      <c r="B41" s="41">
        <v>722</v>
      </c>
      <c r="C41" s="41"/>
      <c r="D41" s="41">
        <v>4584</v>
      </c>
      <c r="E41" s="41"/>
      <c r="F41" s="41">
        <v>11901</v>
      </c>
      <c r="G41" s="41"/>
      <c r="H41" s="41">
        <v>17207</v>
      </c>
      <c r="I41" s="41"/>
      <c r="J41" s="41">
        <v>813</v>
      </c>
      <c r="K41" s="41"/>
      <c r="L41" s="41">
        <v>5869</v>
      </c>
      <c r="M41" s="41"/>
      <c r="N41" s="41">
        <v>16969</v>
      </c>
      <c r="O41" s="41"/>
      <c r="P41" s="41">
        <v>23651</v>
      </c>
      <c r="Q41" s="41"/>
    </row>
    <row r="42" spans="1:17" x14ac:dyDescent="0.2">
      <c r="A42" s="29">
        <v>1989</v>
      </c>
      <c r="B42" s="41">
        <v>790</v>
      </c>
      <c r="C42" s="41"/>
      <c r="D42" s="41">
        <v>4545</v>
      </c>
      <c r="E42" s="41"/>
      <c r="F42" s="41">
        <v>12634</v>
      </c>
      <c r="G42" s="41"/>
      <c r="H42" s="41">
        <v>17969</v>
      </c>
      <c r="I42" s="41"/>
      <c r="J42" s="41">
        <v>904</v>
      </c>
      <c r="K42" s="41"/>
      <c r="L42" s="41">
        <v>5790</v>
      </c>
      <c r="M42" s="41"/>
      <c r="N42" s="41">
        <v>17741</v>
      </c>
      <c r="O42" s="41"/>
      <c r="P42" s="41">
        <v>24435</v>
      </c>
      <c r="Q42" s="41"/>
    </row>
    <row r="43" spans="1:17" x14ac:dyDescent="0.2">
      <c r="A43" s="29">
        <v>1990</v>
      </c>
      <c r="B43" s="41">
        <v>704</v>
      </c>
      <c r="C43" s="41"/>
      <c r="D43" s="41">
        <v>4340</v>
      </c>
      <c r="E43" s="41"/>
      <c r="F43" s="41">
        <v>11931</v>
      </c>
      <c r="G43" s="41"/>
      <c r="H43" s="41">
        <v>16975</v>
      </c>
      <c r="I43" s="41"/>
      <c r="J43" s="41">
        <v>772</v>
      </c>
      <c r="K43" s="41"/>
      <c r="L43" s="41">
        <v>5501</v>
      </c>
      <c r="M43" s="41"/>
      <c r="N43" s="41">
        <v>16996</v>
      </c>
      <c r="O43" s="41"/>
      <c r="P43" s="41">
        <v>23269</v>
      </c>
      <c r="Q43" s="41"/>
    </row>
    <row r="44" spans="1:17" x14ac:dyDescent="0.2">
      <c r="A44" s="29">
        <v>1991</v>
      </c>
      <c r="B44" s="41">
        <v>667</v>
      </c>
      <c r="C44" s="41"/>
      <c r="D44" s="41">
        <v>3814</v>
      </c>
      <c r="E44" s="41"/>
      <c r="F44" s="41">
        <v>11522</v>
      </c>
      <c r="G44" s="41"/>
      <c r="H44" s="41">
        <v>16003</v>
      </c>
      <c r="I44" s="41"/>
      <c r="J44" s="41">
        <v>745</v>
      </c>
      <c r="K44" s="41"/>
      <c r="L44" s="41">
        <v>4832</v>
      </c>
      <c r="M44" s="41"/>
      <c r="N44" s="41">
        <v>16225</v>
      </c>
      <c r="O44" s="41"/>
      <c r="P44" s="41">
        <v>21802</v>
      </c>
      <c r="Q44" s="41"/>
    </row>
    <row r="45" spans="1:17" x14ac:dyDescent="0.2">
      <c r="A45" s="29">
        <v>1992</v>
      </c>
      <c r="B45" s="41">
        <v>667</v>
      </c>
      <c r="C45" s="41"/>
      <c r="D45" s="41">
        <v>3722</v>
      </c>
      <c r="E45" s="41"/>
      <c r="F45" s="41">
        <v>11210</v>
      </c>
      <c r="G45" s="41"/>
      <c r="H45" s="41">
        <v>15599</v>
      </c>
      <c r="I45" s="41"/>
      <c r="J45" s="41">
        <v>759</v>
      </c>
      <c r="K45" s="41"/>
      <c r="L45" s="41">
        <v>4705</v>
      </c>
      <c r="M45" s="41"/>
      <c r="N45" s="41">
        <v>16022</v>
      </c>
      <c r="O45" s="41"/>
      <c r="P45" s="41">
        <v>21486</v>
      </c>
      <c r="Q45" s="41"/>
    </row>
    <row r="46" spans="1:17" x14ac:dyDescent="0.2">
      <c r="A46" s="29">
        <v>1993</v>
      </c>
      <c r="B46" s="41">
        <v>573</v>
      </c>
      <c r="C46" s="41"/>
      <c r="D46" s="41">
        <v>3479</v>
      </c>
      <c r="E46" s="41"/>
      <c r="F46" s="41">
        <v>10907</v>
      </c>
      <c r="G46" s="41"/>
      <c r="H46" s="41">
        <v>14959</v>
      </c>
      <c r="I46" s="41"/>
      <c r="J46" s="41">
        <v>632</v>
      </c>
      <c r="K46" s="41"/>
      <c r="L46" s="41">
        <v>4334</v>
      </c>
      <c r="M46" s="41"/>
      <c r="N46" s="41">
        <v>15407</v>
      </c>
      <c r="O46" s="41"/>
      <c r="P46" s="41">
        <v>20373</v>
      </c>
      <c r="Q46" s="41"/>
    </row>
    <row r="47" spans="1:17" x14ac:dyDescent="0.2">
      <c r="A47" s="29">
        <v>1994</v>
      </c>
      <c r="B47" s="41">
        <v>528</v>
      </c>
      <c r="C47" s="41"/>
      <c r="D47" s="41">
        <v>3355</v>
      </c>
      <c r="E47" s="41"/>
      <c r="F47" s="41">
        <v>12005</v>
      </c>
      <c r="G47" s="41"/>
      <c r="H47" s="41">
        <v>15888</v>
      </c>
      <c r="I47" s="41"/>
      <c r="J47" s="41">
        <v>589</v>
      </c>
      <c r="K47" s="41"/>
      <c r="L47" s="41">
        <v>4221</v>
      </c>
      <c r="M47" s="41"/>
      <c r="N47" s="41">
        <v>16862</v>
      </c>
      <c r="O47" s="41"/>
      <c r="P47" s="41">
        <v>21672</v>
      </c>
      <c r="Q47" s="41"/>
    </row>
    <row r="48" spans="1:17" x14ac:dyDescent="0.2">
      <c r="A48" s="29">
        <v>1995</v>
      </c>
      <c r="B48" s="41">
        <v>519</v>
      </c>
      <c r="C48" s="41"/>
      <c r="D48" s="41">
        <v>3137</v>
      </c>
      <c r="E48" s="41"/>
      <c r="F48" s="41">
        <v>11970</v>
      </c>
      <c r="G48" s="41"/>
      <c r="H48" s="41">
        <v>15626</v>
      </c>
      <c r="I48" s="41"/>
      <c r="J48" s="41">
        <v>572</v>
      </c>
      <c r="K48" s="41"/>
      <c r="L48" s="41">
        <v>3965</v>
      </c>
      <c r="M48" s="41"/>
      <c r="N48" s="41">
        <v>17208</v>
      </c>
      <c r="O48" s="41"/>
      <c r="P48" s="41">
        <v>21745</v>
      </c>
      <c r="Q48" s="41"/>
    </row>
    <row r="49" spans="1:17" x14ac:dyDescent="0.2">
      <c r="A49" s="29">
        <v>1996</v>
      </c>
      <c r="B49" s="41">
        <v>488</v>
      </c>
      <c r="C49" s="41"/>
      <c r="D49" s="41">
        <v>3048</v>
      </c>
      <c r="E49" s="41"/>
      <c r="F49" s="41">
        <v>11785</v>
      </c>
      <c r="G49" s="41"/>
      <c r="H49" s="41">
        <v>15321</v>
      </c>
      <c r="I49" s="41"/>
      <c r="J49" s="41">
        <v>537</v>
      </c>
      <c r="K49" s="41"/>
      <c r="L49" s="41">
        <v>3837</v>
      </c>
      <c r="M49" s="41"/>
      <c r="N49" s="41">
        <v>16973</v>
      </c>
      <c r="O49" s="41"/>
      <c r="P49" s="41">
        <v>21347</v>
      </c>
      <c r="Q49" s="41"/>
    </row>
    <row r="50" spans="1:17" x14ac:dyDescent="0.2">
      <c r="A50" s="29">
        <v>1997</v>
      </c>
      <c r="B50" s="41">
        <v>493</v>
      </c>
      <c r="C50" s="41"/>
      <c r="D50" s="41">
        <v>3067</v>
      </c>
      <c r="E50" s="41"/>
      <c r="F50" s="41">
        <v>12192</v>
      </c>
      <c r="G50" s="41"/>
      <c r="H50" s="41">
        <v>15752</v>
      </c>
      <c r="I50" s="41"/>
      <c r="J50" s="41">
        <v>541</v>
      </c>
      <c r="K50" s="41"/>
      <c r="L50" s="41">
        <v>3917</v>
      </c>
      <c r="M50" s="41"/>
      <c r="N50" s="41">
        <v>17363</v>
      </c>
      <c r="O50" s="41"/>
      <c r="P50" s="41">
        <v>21821</v>
      </c>
      <c r="Q50" s="41"/>
    </row>
    <row r="51" spans="1:17" x14ac:dyDescent="0.2">
      <c r="A51" s="29">
        <v>1998</v>
      </c>
      <c r="B51" s="41">
        <v>490</v>
      </c>
      <c r="C51" s="41"/>
      <c r="D51" s="41">
        <v>3004</v>
      </c>
      <c r="E51" s="41"/>
      <c r="F51" s="41">
        <v>12020</v>
      </c>
      <c r="G51" s="41"/>
      <c r="H51" s="41">
        <v>15514</v>
      </c>
      <c r="I51" s="41"/>
      <c r="J51" s="41">
        <v>531</v>
      </c>
      <c r="K51" s="41"/>
      <c r="L51" s="41">
        <v>3883</v>
      </c>
      <c r="M51" s="41"/>
      <c r="N51" s="41">
        <v>17473</v>
      </c>
      <c r="O51" s="41"/>
      <c r="P51" s="41">
        <v>21887</v>
      </c>
      <c r="Q51" s="41"/>
    </row>
    <row r="52" spans="1:17" x14ac:dyDescent="0.2">
      <c r="A52" s="29">
        <v>1999</v>
      </c>
      <c r="B52" s="41">
        <v>516</v>
      </c>
      <c r="C52" s="41"/>
      <c r="D52" s="41">
        <v>3113</v>
      </c>
      <c r="E52" s="41"/>
      <c r="F52" s="41">
        <v>12205</v>
      </c>
      <c r="G52" s="41"/>
      <c r="H52" s="41">
        <v>15834</v>
      </c>
      <c r="I52" s="41"/>
      <c r="J52" s="41">
        <v>580</v>
      </c>
      <c r="K52" s="41"/>
      <c r="L52" s="41">
        <v>4043</v>
      </c>
      <c r="M52" s="41"/>
      <c r="N52" s="41">
        <v>17921</v>
      </c>
      <c r="O52" s="41"/>
      <c r="P52" s="41">
        <v>22544</v>
      </c>
      <c r="Q52" s="41"/>
    </row>
    <row r="53" spans="1:17" x14ac:dyDescent="0.2">
      <c r="A53" s="29">
        <v>2000</v>
      </c>
      <c r="B53" s="42">
        <v>535</v>
      </c>
      <c r="C53" s="42"/>
      <c r="D53" s="42">
        <v>3104</v>
      </c>
      <c r="E53" s="42"/>
      <c r="F53" s="42">
        <v>12131</v>
      </c>
      <c r="G53" s="42"/>
      <c r="H53" s="42">
        <v>15770</v>
      </c>
      <c r="I53" s="42"/>
      <c r="J53" s="42">
        <v>591</v>
      </c>
      <c r="K53" s="42"/>
      <c r="L53" s="42">
        <v>4103</v>
      </c>
      <c r="M53" s="42"/>
      <c r="N53" s="42">
        <v>17929</v>
      </c>
      <c r="O53" s="42"/>
      <c r="P53" s="42">
        <v>22623</v>
      </c>
      <c r="Q53" s="42"/>
    </row>
    <row r="54" spans="1:17" x14ac:dyDescent="0.2">
      <c r="A54" s="29">
        <v>2001</v>
      </c>
      <c r="B54" s="41">
        <v>511</v>
      </c>
      <c r="C54" s="41"/>
      <c r="D54" s="41">
        <v>3100</v>
      </c>
      <c r="E54" s="41"/>
      <c r="F54" s="41">
        <v>12185</v>
      </c>
      <c r="G54" s="41"/>
      <c r="H54" s="41">
        <v>15796</v>
      </c>
      <c r="I54" s="41"/>
      <c r="J54" s="41">
        <v>583</v>
      </c>
      <c r="K54" s="41"/>
      <c r="L54" s="41">
        <v>4058</v>
      </c>
      <c r="M54" s="41"/>
      <c r="N54" s="41">
        <v>18272</v>
      </c>
      <c r="O54" s="41"/>
      <c r="P54" s="41">
        <v>22913</v>
      </c>
      <c r="Q54" s="41"/>
    </row>
    <row r="55" spans="1:17" x14ac:dyDescent="0.2">
      <c r="A55" s="33">
        <v>2002</v>
      </c>
      <c r="B55" s="17">
        <v>490</v>
      </c>
      <c r="C55" s="17"/>
      <c r="D55" s="17">
        <v>3420</v>
      </c>
      <c r="E55" s="17"/>
      <c r="F55" s="17">
        <v>13037</v>
      </c>
      <c r="G55" s="17"/>
      <c r="H55" s="17">
        <v>16947</v>
      </c>
      <c r="I55" s="17"/>
      <c r="J55" s="17">
        <v>560</v>
      </c>
      <c r="K55" s="17"/>
      <c r="L55" s="17">
        <v>4592</v>
      </c>
      <c r="M55" s="17"/>
      <c r="N55" s="17">
        <v>20155</v>
      </c>
      <c r="O55" s="17"/>
      <c r="P55" s="17">
        <v>25307</v>
      </c>
      <c r="Q55" s="17"/>
    </row>
    <row r="56" spans="1:17" x14ac:dyDescent="0.2">
      <c r="A56" s="33">
        <v>2003</v>
      </c>
      <c r="B56" s="38">
        <v>460</v>
      </c>
      <c r="C56" s="38"/>
      <c r="D56" s="38">
        <v>3446</v>
      </c>
      <c r="E56" s="38"/>
      <c r="F56" s="38">
        <v>14459</v>
      </c>
      <c r="G56" s="38"/>
      <c r="H56" s="38">
        <v>18365</v>
      </c>
      <c r="I56" s="38"/>
      <c r="J56" s="38">
        <v>529</v>
      </c>
      <c r="K56" s="38"/>
      <c r="L56" s="38">
        <v>4664</v>
      </c>
      <c r="M56" s="38"/>
      <c r="N56" s="38">
        <v>22439</v>
      </c>
      <c r="O56" s="38"/>
      <c r="P56" s="38">
        <v>27632</v>
      </c>
      <c r="Q56" s="38"/>
    </row>
    <row r="57" spans="1:17" x14ac:dyDescent="0.2">
      <c r="A57" s="33">
        <v>2004</v>
      </c>
      <c r="B57" s="38">
        <v>430</v>
      </c>
      <c r="C57" s="38"/>
      <c r="D57" s="38">
        <v>3082</v>
      </c>
      <c r="E57" s="38"/>
      <c r="F57" s="38">
        <v>14517</v>
      </c>
      <c r="G57" s="38"/>
      <c r="H57" s="38">
        <v>18029</v>
      </c>
      <c r="I57" s="38"/>
      <c r="J57" s="38">
        <v>480</v>
      </c>
      <c r="K57" s="38"/>
      <c r="L57" s="38">
        <v>4022</v>
      </c>
      <c r="M57" s="38"/>
      <c r="N57" s="38">
        <v>22560</v>
      </c>
      <c r="O57" s="38"/>
      <c r="P57" s="38">
        <v>27062</v>
      </c>
      <c r="Q57" s="38"/>
    </row>
    <row r="58" spans="1:17" x14ac:dyDescent="0.2">
      <c r="A58" s="33">
        <v>2005</v>
      </c>
      <c r="B58" s="17">
        <v>406</v>
      </c>
      <c r="C58" s="17"/>
      <c r="D58" s="17">
        <v>3004</v>
      </c>
      <c r="E58" s="17"/>
      <c r="F58" s="17">
        <v>14684</v>
      </c>
      <c r="G58" s="17"/>
      <c r="H58" s="17">
        <v>18094</v>
      </c>
      <c r="I58" s="17"/>
      <c r="J58" s="17">
        <v>440</v>
      </c>
      <c r="K58" s="17"/>
      <c r="L58" s="17">
        <v>3915</v>
      </c>
      <c r="M58" s="17"/>
      <c r="N58" s="17">
        <v>22544</v>
      </c>
      <c r="O58" s="17"/>
      <c r="P58" s="17">
        <v>26899</v>
      </c>
      <c r="Q58" s="17"/>
    </row>
    <row r="59" spans="1:17" x14ac:dyDescent="0.2">
      <c r="A59" s="33">
        <v>2006</v>
      </c>
      <c r="B59" s="17">
        <v>404</v>
      </c>
      <c r="C59" s="17"/>
      <c r="D59" s="17">
        <v>3002</v>
      </c>
      <c r="E59" s="17"/>
      <c r="F59" s="17">
        <v>14807</v>
      </c>
      <c r="G59" s="17"/>
      <c r="H59" s="17">
        <v>18213</v>
      </c>
      <c r="I59" s="17"/>
      <c r="J59" s="17">
        <v>445</v>
      </c>
      <c r="K59" s="17"/>
      <c r="L59" s="17">
        <v>3959</v>
      </c>
      <c r="M59" s="17"/>
      <c r="N59" s="17">
        <v>22677</v>
      </c>
      <c r="O59" s="17"/>
      <c r="P59" s="17">
        <v>27081</v>
      </c>
      <c r="Q59" s="17"/>
    </row>
    <row r="60" spans="1:17" x14ac:dyDescent="0.2">
      <c r="A60" s="33">
        <v>2007</v>
      </c>
      <c r="B60" s="17">
        <v>426</v>
      </c>
      <c r="C60" s="17"/>
      <c r="D60" s="17">
        <v>2979</v>
      </c>
      <c r="E60" s="17"/>
      <c r="F60" s="17">
        <v>15143</v>
      </c>
      <c r="G60" s="17"/>
      <c r="H60" s="17">
        <f>B60+D60+F60</f>
        <v>18548</v>
      </c>
      <c r="I60" s="17"/>
      <c r="J60" s="17">
        <v>471</v>
      </c>
      <c r="K60" s="17"/>
      <c r="L60" s="17">
        <v>3824</v>
      </c>
      <c r="M60" s="17"/>
      <c r="N60" s="17">
        <v>22925</v>
      </c>
      <c r="O60" s="17"/>
      <c r="P60" s="17">
        <f>J60+L60+N60</f>
        <v>27220</v>
      </c>
      <c r="Q60" s="17"/>
    </row>
    <row r="61" spans="1:17" x14ac:dyDescent="0.2">
      <c r="A61" s="33">
        <v>2008</v>
      </c>
      <c r="B61" s="17">
        <v>355</v>
      </c>
      <c r="C61" s="17"/>
      <c r="D61" s="17">
        <v>2868</v>
      </c>
      <c r="E61" s="17"/>
      <c r="F61" s="17">
        <v>15239</v>
      </c>
      <c r="G61" s="17"/>
      <c r="H61" s="17">
        <v>18462</v>
      </c>
      <c r="I61" s="17"/>
      <c r="J61" s="17">
        <v>397</v>
      </c>
      <c r="K61" s="17"/>
      <c r="L61" s="17">
        <v>3657</v>
      </c>
      <c r="M61" s="17"/>
      <c r="N61" s="17">
        <v>22591</v>
      </c>
      <c r="O61" s="17"/>
      <c r="P61" s="17">
        <v>26645</v>
      </c>
      <c r="Q61" s="17"/>
    </row>
    <row r="62" spans="1:17" x14ac:dyDescent="0.2">
      <c r="A62" s="33">
        <v>2009</v>
      </c>
      <c r="B62" s="17">
        <v>336</v>
      </c>
      <c r="C62" s="17"/>
      <c r="D62" s="17">
        <v>2729</v>
      </c>
      <c r="E62" s="17"/>
      <c r="F62" s="17">
        <v>14793</v>
      </c>
      <c r="G62" s="17"/>
      <c r="H62" s="17">
        <v>17858</v>
      </c>
      <c r="I62" s="17"/>
      <c r="J62" s="17">
        <v>358</v>
      </c>
      <c r="K62" s="17"/>
      <c r="L62" s="17">
        <v>3460</v>
      </c>
      <c r="M62" s="17"/>
      <c r="N62" s="17">
        <v>21821</v>
      </c>
      <c r="O62" s="17"/>
      <c r="P62" s="17">
        <v>25639</v>
      </c>
      <c r="Q62" s="17"/>
    </row>
    <row r="63" spans="1:17" x14ac:dyDescent="0.2">
      <c r="A63" s="35">
        <v>2010</v>
      </c>
      <c r="B63" s="260">
        <v>249</v>
      </c>
      <c r="C63" s="260"/>
      <c r="D63" s="260">
        <v>2325</v>
      </c>
      <c r="E63" s="260"/>
      <c r="F63" s="260">
        <v>13930</v>
      </c>
      <c r="G63" s="260"/>
      <c r="H63" s="260">
        <v>16504</v>
      </c>
      <c r="I63" s="260"/>
      <c r="J63" s="260">
        <v>266</v>
      </c>
      <c r="K63" s="260"/>
      <c r="L63" s="260">
        <v>2888</v>
      </c>
      <c r="M63" s="260"/>
      <c r="N63" s="260">
        <v>20417</v>
      </c>
      <c r="O63" s="260"/>
      <c r="P63" s="260">
        <v>23571</v>
      </c>
      <c r="Q63" s="260"/>
    </row>
    <row r="64" spans="1:17" s="18" customFormat="1" x14ac:dyDescent="0.2">
      <c r="A64" s="35">
        <v>2011</v>
      </c>
      <c r="B64" s="171">
        <v>292</v>
      </c>
      <c r="C64" s="171"/>
      <c r="D64" s="171">
        <v>2502</v>
      </c>
      <c r="E64" s="171"/>
      <c r="F64" s="171">
        <v>13325</v>
      </c>
      <c r="G64" s="171"/>
      <c r="H64" s="171">
        <v>16119</v>
      </c>
      <c r="I64" s="171"/>
      <c r="J64" s="171">
        <v>319</v>
      </c>
      <c r="K64" s="171"/>
      <c r="L64" s="171">
        <v>3127</v>
      </c>
      <c r="M64" s="171"/>
      <c r="N64" s="171">
        <v>19233</v>
      </c>
      <c r="O64" s="171"/>
      <c r="P64" s="171">
        <v>22679</v>
      </c>
      <c r="Q64" s="171"/>
    </row>
    <row r="65" spans="1:19" s="26" customFormat="1" x14ac:dyDescent="0.2">
      <c r="A65" s="288">
        <v>2012</v>
      </c>
      <c r="B65" s="260">
        <v>258</v>
      </c>
      <c r="C65" s="419" t="s">
        <v>610</v>
      </c>
      <c r="D65" s="260">
        <v>2381</v>
      </c>
      <c r="E65" s="419" t="s">
        <v>610</v>
      </c>
      <c r="F65" s="260">
        <v>13819</v>
      </c>
      <c r="G65" s="419" t="s">
        <v>610</v>
      </c>
      <c r="H65" s="260">
        <v>16458</v>
      </c>
      <c r="I65" s="419" t="s">
        <v>610</v>
      </c>
      <c r="J65" s="260">
        <v>285</v>
      </c>
      <c r="K65" s="419" t="s">
        <v>610</v>
      </c>
      <c r="L65" s="260">
        <v>2976</v>
      </c>
      <c r="M65" s="260"/>
      <c r="N65" s="260">
        <v>19849</v>
      </c>
      <c r="O65" s="419" t="s">
        <v>610</v>
      </c>
      <c r="P65" s="260">
        <v>23110</v>
      </c>
      <c r="Q65" s="419" t="s">
        <v>610</v>
      </c>
    </row>
    <row r="66" spans="1:19" s="128" customFormat="1" x14ac:dyDescent="0.2">
      <c r="A66" s="288">
        <v>2013</v>
      </c>
      <c r="B66" s="260">
        <v>247</v>
      </c>
      <c r="C66" s="260"/>
      <c r="D66" s="260">
        <v>2245</v>
      </c>
      <c r="E66" s="419" t="s">
        <v>610</v>
      </c>
      <c r="F66" s="260">
        <v>12323</v>
      </c>
      <c r="G66" s="419" t="s">
        <v>610</v>
      </c>
      <c r="H66" s="76">
        <f>SUM(B66:F66)</f>
        <v>14815</v>
      </c>
      <c r="I66" s="419" t="s">
        <v>610</v>
      </c>
      <c r="J66" s="45">
        <v>260</v>
      </c>
      <c r="K66" s="260"/>
      <c r="L66" s="260">
        <v>2721</v>
      </c>
      <c r="M66" s="419" t="s">
        <v>610</v>
      </c>
      <c r="N66" s="260">
        <v>17541</v>
      </c>
      <c r="O66" s="419" t="s">
        <v>610</v>
      </c>
      <c r="P66" s="76">
        <f>SUM(J66:N66)</f>
        <v>20522</v>
      </c>
      <c r="Q66" s="419" t="s">
        <v>610</v>
      </c>
    </row>
    <row r="67" spans="1:19" s="128" customFormat="1" x14ac:dyDescent="0.2">
      <c r="A67" s="288">
        <v>2014</v>
      </c>
      <c r="B67" s="260">
        <v>254</v>
      </c>
      <c r="C67" s="260"/>
      <c r="D67" s="260">
        <v>1930</v>
      </c>
      <c r="E67" s="419" t="s">
        <v>610</v>
      </c>
      <c r="F67" s="260">
        <v>10742</v>
      </c>
      <c r="G67" s="419" t="s">
        <v>610</v>
      </c>
      <c r="H67" s="260">
        <f>SUM(B67:F67)</f>
        <v>12926</v>
      </c>
      <c r="I67" s="419" t="s">
        <v>610</v>
      </c>
      <c r="J67" s="260">
        <v>270</v>
      </c>
      <c r="K67" s="260"/>
      <c r="L67" s="260">
        <v>2395</v>
      </c>
      <c r="M67" s="419" t="s">
        <v>610</v>
      </c>
      <c r="N67" s="260">
        <v>15130</v>
      </c>
      <c r="O67" s="419" t="s">
        <v>610</v>
      </c>
      <c r="P67" s="260">
        <f>SUM(J67:N67)</f>
        <v>17795</v>
      </c>
      <c r="Q67" s="419" t="s">
        <v>610</v>
      </c>
    </row>
    <row r="68" spans="1:19" s="26" customFormat="1" x14ac:dyDescent="0.2">
      <c r="A68" s="259">
        <v>2015</v>
      </c>
      <c r="B68" s="43">
        <v>240</v>
      </c>
      <c r="C68" s="257"/>
      <c r="D68" s="43">
        <v>2012</v>
      </c>
      <c r="E68" s="491"/>
      <c r="F68" s="43">
        <v>12420</v>
      </c>
      <c r="G68" s="491"/>
      <c r="H68" s="43">
        <v>14672</v>
      </c>
      <c r="I68" s="491"/>
      <c r="J68" s="257">
        <v>259</v>
      </c>
      <c r="K68" s="257"/>
      <c r="L68" s="257">
        <v>2445</v>
      </c>
      <c r="M68" s="491"/>
      <c r="N68" s="257">
        <v>17198</v>
      </c>
      <c r="O68" s="491"/>
      <c r="P68" s="257">
        <f>SUM(J68:N68)</f>
        <v>19902</v>
      </c>
      <c r="Q68" s="491"/>
      <c r="S68" s="499"/>
    </row>
    <row r="69" spans="1:19" ht="11.25" customHeight="1" x14ac:dyDescent="0.2">
      <c r="J69" s="76"/>
      <c r="K69" s="26"/>
      <c r="L69" s="76"/>
      <c r="M69" s="26"/>
      <c r="N69" s="26"/>
      <c r="P69" s="258"/>
    </row>
    <row r="70" spans="1:19" x14ac:dyDescent="0.2">
      <c r="H70" s="17"/>
    </row>
  </sheetData>
  <pageMargins left="0.74803149606299213" right="0.74803149606299213" top="0.98425196850393704" bottom="0.98425196850393704" header="0.51181102362204722" footer="0.51181102362204722"/>
  <pageSetup paperSize="9" scale="84"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O186"/>
  <sheetViews>
    <sheetView view="pageBreakPreview" zoomScaleNormal="100" zoomScaleSheetLayoutView="100" workbookViewId="0">
      <pane ySplit="9" topLeftCell="A178" activePane="bottomLeft" state="frozen"/>
      <selection activeCell="F44" sqref="F44"/>
      <selection pane="bottomLeft" activeCell="A187" sqref="A187"/>
    </sheetView>
  </sheetViews>
  <sheetFormatPr defaultColWidth="9.140625" defaultRowHeight="11.25" x14ac:dyDescent="0.2"/>
  <cols>
    <col min="1" max="1" width="11" style="78" customWidth="1"/>
    <col min="2" max="2" width="7.85546875" style="78" bestFit="1" customWidth="1"/>
    <col min="3" max="3" width="1.140625" style="78" customWidth="1"/>
    <col min="4" max="4" width="11.140625" style="78" bestFit="1" customWidth="1"/>
    <col min="5" max="5" width="1.140625" style="78" customWidth="1"/>
    <col min="6" max="6" width="10" style="78" bestFit="1" customWidth="1"/>
    <col min="7" max="7" width="11.140625" style="78" bestFit="1" customWidth="1"/>
    <col min="8" max="8" width="10.28515625" style="78" customWidth="1"/>
    <col min="9" max="9" width="8.28515625" style="78" bestFit="1" customWidth="1"/>
    <col min="10" max="10" width="1.140625" style="78" customWidth="1"/>
    <col min="11" max="11" width="10.7109375" style="78" customWidth="1"/>
    <col min="12" max="12" width="1.140625" style="78" customWidth="1"/>
    <col min="13" max="13" width="5.5703125" style="78" customWidth="1"/>
    <col min="14" max="14" width="7.140625" style="78" bestFit="1" customWidth="1"/>
    <col min="15" max="16384" width="9.140625" style="10"/>
  </cols>
  <sheetData>
    <row r="1" spans="1:14" s="9" customFormat="1" x14ac:dyDescent="0.2">
      <c r="A1" s="81" t="s">
        <v>520</v>
      </c>
      <c r="B1" s="81"/>
      <c r="C1" s="81"/>
      <c r="D1" s="81"/>
      <c r="E1" s="81"/>
      <c r="F1" s="81"/>
      <c r="G1" s="81"/>
      <c r="H1" s="81"/>
      <c r="I1" s="81"/>
      <c r="J1" s="81"/>
      <c r="K1" s="81"/>
      <c r="L1" s="81"/>
      <c r="M1" s="81"/>
      <c r="N1" s="81"/>
    </row>
    <row r="2" spans="1:14" s="9" customFormat="1" x14ac:dyDescent="0.2">
      <c r="A2" s="81" t="s">
        <v>657</v>
      </c>
      <c r="B2" s="81"/>
      <c r="C2" s="81"/>
      <c r="D2" s="81"/>
      <c r="E2" s="81"/>
      <c r="F2" s="81"/>
      <c r="G2" s="81"/>
      <c r="H2" s="81"/>
      <c r="I2" s="81"/>
      <c r="J2" s="81"/>
      <c r="K2" s="81"/>
      <c r="L2" s="81"/>
      <c r="M2" s="81"/>
      <c r="N2" s="81"/>
    </row>
    <row r="3" spans="1:14" x14ac:dyDescent="0.2">
      <c r="A3" s="511" t="s">
        <v>521</v>
      </c>
      <c r="B3" s="81"/>
      <c r="C3" s="81"/>
      <c r="D3" s="81"/>
      <c r="E3" s="81"/>
      <c r="F3" s="81"/>
      <c r="G3" s="81"/>
      <c r="H3" s="81"/>
      <c r="I3" s="81"/>
      <c r="J3" s="81"/>
      <c r="K3" s="81"/>
      <c r="L3" s="81"/>
      <c r="M3" s="81"/>
      <c r="N3" s="81"/>
    </row>
    <row r="4" spans="1:14" x14ac:dyDescent="0.2">
      <c r="A4" s="511" t="s">
        <v>658</v>
      </c>
      <c r="B4" s="81"/>
      <c r="C4" s="81"/>
      <c r="D4" s="81"/>
      <c r="E4" s="81"/>
      <c r="F4" s="81"/>
      <c r="G4" s="81"/>
      <c r="H4" s="81"/>
      <c r="I4" s="81"/>
      <c r="J4" s="81"/>
      <c r="K4" s="81"/>
      <c r="L4" s="81"/>
      <c r="M4" s="81"/>
      <c r="N4" s="81"/>
    </row>
    <row r="5" spans="1:14" x14ac:dyDescent="0.2">
      <c r="A5" s="512"/>
      <c r="B5" s="512"/>
      <c r="C5" s="512"/>
      <c r="D5" s="512"/>
      <c r="E5" s="512"/>
      <c r="F5" s="512"/>
      <c r="G5" s="512"/>
      <c r="H5" s="512"/>
      <c r="I5" s="512"/>
      <c r="J5" s="512"/>
      <c r="K5" s="512"/>
      <c r="L5" s="512"/>
      <c r="M5" s="512"/>
      <c r="N5" s="512"/>
    </row>
    <row r="6" spans="1:14" x14ac:dyDescent="0.2">
      <c r="A6" s="81" t="s">
        <v>33</v>
      </c>
      <c r="B6" s="81" t="s">
        <v>34</v>
      </c>
      <c r="C6" s="81"/>
      <c r="D6" s="81"/>
      <c r="E6" s="81"/>
      <c r="F6" s="81" t="s">
        <v>35</v>
      </c>
      <c r="G6" s="81"/>
      <c r="H6" s="81" t="s">
        <v>535</v>
      </c>
      <c r="I6" s="81" t="s">
        <v>537</v>
      </c>
      <c r="J6" s="81"/>
      <c r="K6" s="81" t="s">
        <v>163</v>
      </c>
      <c r="L6" s="81"/>
      <c r="M6" s="81" t="s">
        <v>36</v>
      </c>
      <c r="N6" s="81" t="s">
        <v>152</v>
      </c>
    </row>
    <row r="7" spans="1:14" x14ac:dyDescent="0.2">
      <c r="A7" s="511" t="s">
        <v>37</v>
      </c>
      <c r="B7" s="513" t="s">
        <v>38</v>
      </c>
      <c r="C7" s="513"/>
      <c r="D7" s="512"/>
      <c r="E7" s="512"/>
      <c r="F7" s="513" t="s">
        <v>39</v>
      </c>
      <c r="G7" s="512"/>
      <c r="H7" s="511" t="s">
        <v>40</v>
      </c>
      <c r="I7" s="511" t="s">
        <v>538</v>
      </c>
      <c r="J7" s="511"/>
      <c r="K7" s="511" t="s">
        <v>99</v>
      </c>
      <c r="L7" s="511"/>
      <c r="M7" s="511" t="s">
        <v>215</v>
      </c>
      <c r="N7" s="511" t="s">
        <v>100</v>
      </c>
    </row>
    <row r="8" spans="1:14" x14ac:dyDescent="0.2">
      <c r="A8" s="81"/>
      <c r="B8" s="81" t="s">
        <v>41</v>
      </c>
      <c r="C8" s="81"/>
      <c r="D8" s="81" t="s">
        <v>42</v>
      </c>
      <c r="E8" s="81"/>
      <c r="F8" s="81" t="s">
        <v>41</v>
      </c>
      <c r="G8" s="81" t="s">
        <v>42</v>
      </c>
      <c r="H8" s="511" t="s">
        <v>536</v>
      </c>
      <c r="I8" s="81"/>
      <c r="J8" s="81"/>
      <c r="K8" s="81"/>
      <c r="L8" s="81"/>
      <c r="M8" s="81"/>
      <c r="N8" s="81"/>
    </row>
    <row r="9" spans="1:14" x14ac:dyDescent="0.2">
      <c r="A9" s="512"/>
      <c r="B9" s="513" t="s">
        <v>43</v>
      </c>
      <c r="C9" s="513"/>
      <c r="D9" s="513" t="s">
        <v>44</v>
      </c>
      <c r="E9" s="513"/>
      <c r="F9" s="513" t="s">
        <v>43</v>
      </c>
      <c r="G9" s="513" t="s">
        <v>44</v>
      </c>
      <c r="H9" s="514"/>
      <c r="I9" s="512"/>
      <c r="J9" s="512"/>
      <c r="K9" s="512"/>
      <c r="L9" s="512"/>
      <c r="M9" s="512"/>
      <c r="N9" s="512"/>
    </row>
    <row r="10" spans="1:14" s="9" customFormat="1" x14ac:dyDescent="0.2">
      <c r="A10" s="78"/>
      <c r="B10" s="78"/>
      <c r="C10" s="78"/>
      <c r="D10" s="78"/>
      <c r="E10" s="78"/>
      <c r="F10" s="78"/>
      <c r="G10" s="78"/>
      <c r="H10" s="78"/>
      <c r="I10" s="78"/>
      <c r="J10" s="78"/>
      <c r="K10" s="78"/>
      <c r="L10" s="78"/>
      <c r="M10" s="78"/>
      <c r="N10" s="78"/>
    </row>
    <row r="11" spans="1:14" x14ac:dyDescent="0.2">
      <c r="A11" s="515" t="s">
        <v>9</v>
      </c>
      <c r="B11" s="516"/>
      <c r="C11" s="516"/>
    </row>
    <row r="12" spans="1:14" s="3" customFormat="1" x14ac:dyDescent="0.2">
      <c r="A12" s="32">
        <v>1960</v>
      </c>
      <c r="B12" s="517">
        <v>180</v>
      </c>
      <c r="C12" s="517"/>
      <c r="D12" s="517">
        <v>159</v>
      </c>
      <c r="E12" s="517"/>
      <c r="F12" s="517">
        <v>66</v>
      </c>
      <c r="G12" s="517">
        <v>12</v>
      </c>
      <c r="H12" s="517">
        <v>130</v>
      </c>
      <c r="I12" s="517">
        <v>171</v>
      </c>
      <c r="J12" s="517"/>
      <c r="K12" s="517">
        <v>272</v>
      </c>
      <c r="L12" s="517"/>
      <c r="M12" s="517">
        <v>46</v>
      </c>
      <c r="N12" s="518">
        <v>1036</v>
      </c>
    </row>
    <row r="13" spans="1:14" s="3" customFormat="1" x14ac:dyDescent="0.2">
      <c r="A13" s="32">
        <v>1961</v>
      </c>
      <c r="B13" s="517">
        <v>192</v>
      </c>
      <c r="C13" s="517"/>
      <c r="D13" s="517">
        <v>176</v>
      </c>
      <c r="E13" s="517"/>
      <c r="F13" s="517">
        <v>58</v>
      </c>
      <c r="G13" s="517">
        <v>6</v>
      </c>
      <c r="H13" s="517">
        <v>139</v>
      </c>
      <c r="I13" s="517">
        <v>168</v>
      </c>
      <c r="J13" s="517"/>
      <c r="K13" s="517">
        <v>281</v>
      </c>
      <c r="L13" s="517"/>
      <c r="M13" s="517">
        <v>63</v>
      </c>
      <c r="N13" s="518">
        <v>1083</v>
      </c>
    </row>
    <row r="14" spans="1:14" x14ac:dyDescent="0.2">
      <c r="A14" s="519">
        <v>1962</v>
      </c>
      <c r="B14" s="516">
        <v>244</v>
      </c>
      <c r="C14" s="516"/>
      <c r="D14" s="516">
        <v>220</v>
      </c>
      <c r="E14" s="516"/>
      <c r="F14" s="516">
        <v>38</v>
      </c>
      <c r="G14" s="516">
        <v>8</v>
      </c>
      <c r="H14" s="516">
        <v>131</v>
      </c>
      <c r="I14" s="516">
        <v>157</v>
      </c>
      <c r="J14" s="516"/>
      <c r="K14" s="516">
        <v>281</v>
      </c>
      <c r="L14" s="516"/>
      <c r="M14" s="516">
        <v>44</v>
      </c>
      <c r="N14" s="520">
        <v>1123</v>
      </c>
    </row>
    <row r="15" spans="1:14" x14ac:dyDescent="0.2">
      <c r="A15" s="519">
        <v>1963</v>
      </c>
      <c r="B15" s="516">
        <v>276</v>
      </c>
      <c r="C15" s="516"/>
      <c r="D15" s="516">
        <v>217</v>
      </c>
      <c r="E15" s="516"/>
      <c r="F15" s="516">
        <v>45</v>
      </c>
      <c r="G15" s="516">
        <v>4</v>
      </c>
      <c r="H15" s="516">
        <v>132</v>
      </c>
      <c r="I15" s="516">
        <v>164</v>
      </c>
      <c r="J15" s="516"/>
      <c r="K15" s="516">
        <v>336</v>
      </c>
      <c r="L15" s="516"/>
      <c r="M15" s="516">
        <v>43</v>
      </c>
      <c r="N15" s="520">
        <v>1217</v>
      </c>
    </row>
    <row r="16" spans="1:14" x14ac:dyDescent="0.2">
      <c r="A16" s="519">
        <v>1964</v>
      </c>
      <c r="B16" s="516">
        <v>345</v>
      </c>
      <c r="C16" s="516"/>
      <c r="D16" s="516">
        <v>265</v>
      </c>
      <c r="E16" s="516"/>
      <c r="F16" s="516">
        <v>37</v>
      </c>
      <c r="G16" s="516">
        <v>3</v>
      </c>
      <c r="H16" s="516">
        <v>118</v>
      </c>
      <c r="I16" s="516">
        <v>175</v>
      </c>
      <c r="J16" s="516"/>
      <c r="K16" s="516">
        <v>325</v>
      </c>
      <c r="L16" s="516"/>
      <c r="M16" s="516">
        <v>40</v>
      </c>
      <c r="N16" s="520">
        <v>1308</v>
      </c>
    </row>
    <row r="17" spans="1:14" x14ac:dyDescent="0.2">
      <c r="A17" s="519">
        <v>1965</v>
      </c>
      <c r="B17" s="516">
        <v>334</v>
      </c>
      <c r="C17" s="516"/>
      <c r="D17" s="516">
        <v>273</v>
      </c>
      <c r="E17" s="516"/>
      <c r="F17" s="516">
        <v>35</v>
      </c>
      <c r="G17" s="516">
        <v>3</v>
      </c>
      <c r="H17" s="516">
        <v>125</v>
      </c>
      <c r="I17" s="516">
        <v>171</v>
      </c>
      <c r="J17" s="516"/>
      <c r="K17" s="516">
        <v>327</v>
      </c>
      <c r="L17" s="516"/>
      <c r="M17" s="516">
        <v>45</v>
      </c>
      <c r="N17" s="520">
        <v>1313</v>
      </c>
    </row>
    <row r="18" spans="1:14" x14ac:dyDescent="0.2">
      <c r="A18" s="521" t="s">
        <v>539</v>
      </c>
      <c r="B18" s="516">
        <v>353</v>
      </c>
      <c r="C18" s="516"/>
      <c r="D18" s="516">
        <v>321</v>
      </c>
      <c r="E18" s="516"/>
      <c r="F18" s="516">
        <v>26</v>
      </c>
      <c r="G18" s="516">
        <v>5</v>
      </c>
      <c r="H18" s="516">
        <v>120</v>
      </c>
      <c r="I18" s="516">
        <v>152</v>
      </c>
      <c r="J18" s="516"/>
      <c r="K18" s="516">
        <v>297</v>
      </c>
      <c r="L18" s="516"/>
      <c r="M18" s="516">
        <v>39</v>
      </c>
      <c r="N18" s="520">
        <v>1313</v>
      </c>
    </row>
    <row r="19" spans="1:14" x14ac:dyDescent="0.2">
      <c r="A19" s="519">
        <v>1967</v>
      </c>
      <c r="B19" s="516">
        <v>325</v>
      </c>
      <c r="C19" s="516"/>
      <c r="D19" s="516">
        <v>275</v>
      </c>
      <c r="E19" s="516"/>
      <c r="F19" s="516">
        <v>30</v>
      </c>
      <c r="G19" s="516">
        <v>3</v>
      </c>
      <c r="H19" s="516">
        <v>84</v>
      </c>
      <c r="I19" s="516">
        <v>128</v>
      </c>
      <c r="J19" s="516"/>
      <c r="K19" s="516">
        <v>195</v>
      </c>
      <c r="L19" s="516"/>
      <c r="M19" s="516">
        <v>37</v>
      </c>
      <c r="N19" s="520">
        <v>1077</v>
      </c>
    </row>
    <row r="20" spans="1:14" x14ac:dyDescent="0.2">
      <c r="A20" s="519">
        <v>1968</v>
      </c>
      <c r="B20" s="516">
        <v>367</v>
      </c>
      <c r="C20" s="516"/>
      <c r="D20" s="516">
        <v>304</v>
      </c>
      <c r="E20" s="516"/>
      <c r="F20" s="516">
        <v>27</v>
      </c>
      <c r="G20" s="516">
        <v>9</v>
      </c>
      <c r="H20" s="516">
        <v>111</v>
      </c>
      <c r="I20" s="516">
        <v>152</v>
      </c>
      <c r="J20" s="516"/>
      <c r="K20" s="516">
        <v>260</v>
      </c>
      <c r="L20" s="516"/>
      <c r="M20" s="516">
        <v>32</v>
      </c>
      <c r="N20" s="520">
        <v>1262</v>
      </c>
    </row>
    <row r="21" spans="1:14" x14ac:dyDescent="0.2">
      <c r="A21" s="519">
        <v>1969</v>
      </c>
      <c r="B21" s="516">
        <v>376</v>
      </c>
      <c r="C21" s="516"/>
      <c r="D21" s="516">
        <v>274</v>
      </c>
      <c r="E21" s="516"/>
      <c r="F21" s="516">
        <v>44</v>
      </c>
      <c r="G21" s="516">
        <v>8</v>
      </c>
      <c r="H21" s="516">
        <v>120</v>
      </c>
      <c r="I21" s="516">
        <v>169</v>
      </c>
      <c r="J21" s="516"/>
      <c r="K21" s="516">
        <v>255</v>
      </c>
      <c r="L21" s="516"/>
      <c r="M21" s="516">
        <v>29</v>
      </c>
      <c r="N21" s="520">
        <v>1275</v>
      </c>
    </row>
    <row r="22" spans="1:14" x14ac:dyDescent="0.2">
      <c r="A22" s="519">
        <v>1970</v>
      </c>
      <c r="B22" s="516">
        <v>393</v>
      </c>
      <c r="C22" s="516"/>
      <c r="D22" s="516">
        <v>275</v>
      </c>
      <c r="E22" s="516"/>
      <c r="F22" s="516">
        <v>40</v>
      </c>
      <c r="G22" s="516">
        <v>13</v>
      </c>
      <c r="H22" s="516">
        <v>108</v>
      </c>
      <c r="I22" s="516">
        <v>141</v>
      </c>
      <c r="J22" s="516"/>
      <c r="K22" s="516">
        <v>308</v>
      </c>
      <c r="L22" s="516"/>
      <c r="M22" s="516">
        <v>29</v>
      </c>
      <c r="N22" s="520">
        <v>1307</v>
      </c>
    </row>
    <row r="23" spans="1:14" x14ac:dyDescent="0.2">
      <c r="A23" s="519">
        <v>1971</v>
      </c>
      <c r="B23" s="516">
        <v>391</v>
      </c>
      <c r="C23" s="516"/>
      <c r="D23" s="516">
        <v>278</v>
      </c>
      <c r="E23" s="516"/>
      <c r="F23" s="516">
        <v>43</v>
      </c>
      <c r="G23" s="516">
        <v>9</v>
      </c>
      <c r="H23" s="516">
        <v>115</v>
      </c>
      <c r="I23" s="516">
        <v>118</v>
      </c>
      <c r="J23" s="516"/>
      <c r="K23" s="516">
        <v>243</v>
      </c>
      <c r="L23" s="516"/>
      <c r="M23" s="516">
        <v>16</v>
      </c>
      <c r="N23" s="520">
        <v>1213</v>
      </c>
    </row>
    <row r="24" spans="1:14" x14ac:dyDescent="0.2">
      <c r="A24" s="519">
        <v>1972</v>
      </c>
      <c r="B24" s="516">
        <v>385</v>
      </c>
      <c r="C24" s="516"/>
      <c r="D24" s="516">
        <v>260</v>
      </c>
      <c r="E24" s="516"/>
      <c r="F24" s="516">
        <v>57</v>
      </c>
      <c r="G24" s="516">
        <v>9</v>
      </c>
      <c r="H24" s="516">
        <v>101</v>
      </c>
      <c r="I24" s="516">
        <v>138</v>
      </c>
      <c r="J24" s="516"/>
      <c r="K24" s="516">
        <v>226</v>
      </c>
      <c r="L24" s="516"/>
      <c r="M24" s="516">
        <v>18</v>
      </c>
      <c r="N24" s="520">
        <v>1194</v>
      </c>
    </row>
    <row r="25" spans="1:14" x14ac:dyDescent="0.2">
      <c r="A25" s="519">
        <v>1973</v>
      </c>
      <c r="B25" s="516">
        <v>385</v>
      </c>
      <c r="C25" s="516"/>
      <c r="D25" s="516">
        <v>264</v>
      </c>
      <c r="E25" s="516"/>
      <c r="F25" s="516">
        <v>33</v>
      </c>
      <c r="G25" s="516">
        <v>7</v>
      </c>
      <c r="H25" s="516">
        <v>100</v>
      </c>
      <c r="I25" s="516">
        <v>144</v>
      </c>
      <c r="J25" s="516"/>
      <c r="K25" s="516">
        <v>231</v>
      </c>
      <c r="L25" s="516"/>
      <c r="M25" s="516">
        <v>13</v>
      </c>
      <c r="N25" s="520">
        <v>1177</v>
      </c>
    </row>
    <row r="26" spans="1:14" x14ac:dyDescent="0.2">
      <c r="A26" s="519">
        <v>1974</v>
      </c>
      <c r="B26" s="516">
        <v>362</v>
      </c>
      <c r="C26" s="516"/>
      <c r="D26" s="516">
        <v>257</v>
      </c>
      <c r="E26" s="516"/>
      <c r="F26" s="516">
        <v>64</v>
      </c>
      <c r="G26" s="516">
        <v>8</v>
      </c>
      <c r="H26" s="516">
        <v>92</v>
      </c>
      <c r="I26" s="516">
        <v>139</v>
      </c>
      <c r="J26" s="516"/>
      <c r="K26" s="516">
        <v>247</v>
      </c>
      <c r="L26" s="516"/>
      <c r="M26" s="516">
        <v>28</v>
      </c>
      <c r="N26" s="520">
        <v>1197</v>
      </c>
    </row>
    <row r="27" spans="1:14" x14ac:dyDescent="0.2">
      <c r="A27" s="519">
        <v>1975</v>
      </c>
      <c r="B27" s="516">
        <v>367</v>
      </c>
      <c r="C27" s="516"/>
      <c r="D27" s="516">
        <v>253</v>
      </c>
      <c r="E27" s="516"/>
      <c r="F27" s="516">
        <v>35</v>
      </c>
      <c r="G27" s="516">
        <v>6</v>
      </c>
      <c r="H27" s="516">
        <v>91</v>
      </c>
      <c r="I27" s="516">
        <v>147</v>
      </c>
      <c r="J27" s="516"/>
      <c r="K27" s="516">
        <v>240</v>
      </c>
      <c r="L27" s="516"/>
      <c r="M27" s="516">
        <v>33</v>
      </c>
      <c r="N27" s="520">
        <v>1172</v>
      </c>
    </row>
    <row r="28" spans="1:14" x14ac:dyDescent="0.2">
      <c r="A28" s="519">
        <v>1976</v>
      </c>
      <c r="B28" s="516">
        <v>364</v>
      </c>
      <c r="C28" s="516"/>
      <c r="D28" s="516">
        <v>305</v>
      </c>
      <c r="E28" s="516"/>
      <c r="F28" s="516">
        <v>25</v>
      </c>
      <c r="G28" s="516">
        <v>4</v>
      </c>
      <c r="H28" s="516">
        <v>73</v>
      </c>
      <c r="I28" s="516">
        <v>127</v>
      </c>
      <c r="J28" s="516"/>
      <c r="K28" s="516">
        <v>247</v>
      </c>
      <c r="L28" s="516"/>
      <c r="M28" s="516">
        <v>23</v>
      </c>
      <c r="N28" s="520">
        <v>1168</v>
      </c>
    </row>
    <row r="29" spans="1:14" x14ac:dyDescent="0.2">
      <c r="A29" s="519">
        <v>1977</v>
      </c>
      <c r="B29" s="516">
        <v>383</v>
      </c>
      <c r="C29" s="516"/>
      <c r="D29" s="516">
        <v>225</v>
      </c>
      <c r="E29" s="516"/>
      <c r="F29" s="516">
        <v>25</v>
      </c>
      <c r="G29" s="516">
        <v>4</v>
      </c>
      <c r="H29" s="516">
        <v>73</v>
      </c>
      <c r="I29" s="516">
        <v>121</v>
      </c>
      <c r="J29" s="516"/>
      <c r="K29" s="516">
        <v>181</v>
      </c>
      <c r="L29" s="516"/>
      <c r="M29" s="516">
        <v>19</v>
      </c>
      <c r="N29" s="520">
        <v>1031</v>
      </c>
    </row>
    <row r="30" spans="1:14" x14ac:dyDescent="0.2">
      <c r="A30" s="519">
        <v>1978</v>
      </c>
      <c r="B30" s="516">
        <v>360</v>
      </c>
      <c r="C30" s="516"/>
      <c r="D30" s="516">
        <v>240</v>
      </c>
      <c r="E30" s="516"/>
      <c r="F30" s="516">
        <v>37</v>
      </c>
      <c r="G30" s="516">
        <v>5</v>
      </c>
      <c r="H30" s="516">
        <v>78</v>
      </c>
      <c r="I30" s="516">
        <v>114</v>
      </c>
      <c r="J30" s="516"/>
      <c r="K30" s="516">
        <v>189</v>
      </c>
      <c r="L30" s="516"/>
      <c r="M30" s="516">
        <v>11</v>
      </c>
      <c r="N30" s="520">
        <v>1034</v>
      </c>
    </row>
    <row r="31" spans="1:14" x14ac:dyDescent="0.2">
      <c r="A31" s="519">
        <v>1979</v>
      </c>
      <c r="B31" s="516">
        <v>337</v>
      </c>
      <c r="C31" s="516"/>
      <c r="D31" s="516">
        <v>216</v>
      </c>
      <c r="E31" s="516"/>
      <c r="F31" s="516">
        <v>28</v>
      </c>
      <c r="G31" s="516">
        <v>4</v>
      </c>
      <c r="H31" s="516">
        <v>50</v>
      </c>
      <c r="I31" s="516">
        <v>94</v>
      </c>
      <c r="J31" s="516"/>
      <c r="K31" s="516">
        <v>178</v>
      </c>
      <c r="L31" s="516"/>
      <c r="M31" s="516">
        <v>19</v>
      </c>
      <c r="N31" s="516">
        <v>926</v>
      </c>
    </row>
    <row r="32" spans="1:14" x14ac:dyDescent="0.2">
      <c r="A32" s="519">
        <v>1980</v>
      </c>
      <c r="B32" s="516">
        <v>295</v>
      </c>
      <c r="C32" s="516"/>
      <c r="D32" s="516">
        <v>203</v>
      </c>
      <c r="E32" s="516"/>
      <c r="F32" s="516">
        <v>40</v>
      </c>
      <c r="G32" s="516">
        <v>3</v>
      </c>
      <c r="H32" s="516">
        <v>34</v>
      </c>
      <c r="I32" s="516">
        <v>112</v>
      </c>
      <c r="J32" s="516"/>
      <c r="K32" s="516">
        <v>133</v>
      </c>
      <c r="L32" s="516"/>
      <c r="M32" s="516">
        <v>28</v>
      </c>
      <c r="N32" s="516">
        <v>848</v>
      </c>
    </row>
    <row r="33" spans="1:14" x14ac:dyDescent="0.2">
      <c r="A33" s="519">
        <v>1981</v>
      </c>
      <c r="B33" s="516">
        <v>277</v>
      </c>
      <c r="C33" s="516"/>
      <c r="D33" s="516">
        <v>185</v>
      </c>
      <c r="E33" s="516"/>
      <c r="F33" s="516">
        <v>46</v>
      </c>
      <c r="G33" s="516">
        <v>7</v>
      </c>
      <c r="H33" s="516">
        <v>32</v>
      </c>
      <c r="I33" s="516">
        <v>76</v>
      </c>
      <c r="J33" s="516"/>
      <c r="K33" s="516">
        <v>135</v>
      </c>
      <c r="L33" s="516"/>
      <c r="M33" s="516">
        <v>26</v>
      </c>
      <c r="N33" s="516">
        <v>784</v>
      </c>
    </row>
    <row r="34" spans="1:14" x14ac:dyDescent="0.2">
      <c r="A34" s="519">
        <v>1982</v>
      </c>
      <c r="B34" s="516">
        <v>278</v>
      </c>
      <c r="C34" s="516"/>
      <c r="D34" s="516">
        <v>153</v>
      </c>
      <c r="E34" s="516"/>
      <c r="F34" s="516">
        <v>43</v>
      </c>
      <c r="G34" s="516">
        <v>4</v>
      </c>
      <c r="H34" s="516">
        <v>41</v>
      </c>
      <c r="I34" s="516">
        <v>82</v>
      </c>
      <c r="J34" s="516"/>
      <c r="K34" s="516">
        <v>142</v>
      </c>
      <c r="L34" s="516"/>
      <c r="M34" s="516">
        <v>15</v>
      </c>
      <c r="N34" s="516">
        <v>758</v>
      </c>
    </row>
    <row r="35" spans="1:14" x14ac:dyDescent="0.2">
      <c r="A35" s="519">
        <v>1983</v>
      </c>
      <c r="B35" s="516">
        <v>258</v>
      </c>
      <c r="C35" s="516"/>
      <c r="D35" s="516">
        <v>151</v>
      </c>
      <c r="E35" s="516"/>
      <c r="F35" s="516">
        <v>72</v>
      </c>
      <c r="G35" s="516">
        <v>12</v>
      </c>
      <c r="H35" s="516">
        <v>31</v>
      </c>
      <c r="I35" s="516">
        <v>90</v>
      </c>
      <c r="J35" s="516"/>
      <c r="K35" s="516">
        <v>157</v>
      </c>
      <c r="L35" s="516"/>
      <c r="M35" s="516">
        <v>8</v>
      </c>
      <c r="N35" s="516">
        <v>779</v>
      </c>
    </row>
    <row r="36" spans="1:14" x14ac:dyDescent="0.2">
      <c r="A36" s="519">
        <v>1984</v>
      </c>
      <c r="B36" s="516">
        <v>266</v>
      </c>
      <c r="C36" s="516"/>
      <c r="D36" s="516">
        <v>161</v>
      </c>
      <c r="E36" s="516"/>
      <c r="F36" s="516">
        <v>66</v>
      </c>
      <c r="G36" s="516">
        <v>9</v>
      </c>
      <c r="H36" s="516">
        <v>32</v>
      </c>
      <c r="I36" s="516">
        <v>111</v>
      </c>
      <c r="J36" s="516"/>
      <c r="K36" s="516">
        <v>152</v>
      </c>
      <c r="L36" s="516"/>
      <c r="M36" s="516">
        <v>4</v>
      </c>
      <c r="N36" s="516">
        <v>801</v>
      </c>
    </row>
    <row r="37" spans="1:14" x14ac:dyDescent="0.2">
      <c r="A37" s="519">
        <v>1985</v>
      </c>
      <c r="B37" s="516">
        <v>306</v>
      </c>
      <c r="C37" s="516"/>
      <c r="D37" s="516">
        <v>205</v>
      </c>
      <c r="E37" s="516"/>
      <c r="F37" s="516">
        <v>51</v>
      </c>
      <c r="G37" s="516">
        <v>6</v>
      </c>
      <c r="H37" s="516">
        <v>26</v>
      </c>
      <c r="I37" s="516">
        <v>91</v>
      </c>
      <c r="J37" s="516"/>
      <c r="K37" s="516">
        <v>113</v>
      </c>
      <c r="L37" s="516"/>
      <c r="M37" s="516">
        <v>10</v>
      </c>
      <c r="N37" s="516">
        <v>808</v>
      </c>
    </row>
    <row r="38" spans="1:14" x14ac:dyDescent="0.2">
      <c r="A38" s="519">
        <v>1986</v>
      </c>
      <c r="B38" s="516">
        <v>347</v>
      </c>
      <c r="C38" s="516"/>
      <c r="D38" s="516">
        <v>160</v>
      </c>
      <c r="E38" s="516"/>
      <c r="F38" s="516">
        <v>60</v>
      </c>
      <c r="G38" s="516">
        <v>8</v>
      </c>
      <c r="H38" s="516">
        <v>30</v>
      </c>
      <c r="I38" s="516">
        <v>85</v>
      </c>
      <c r="J38" s="516"/>
      <c r="K38" s="516">
        <v>148</v>
      </c>
      <c r="L38" s="516"/>
      <c r="M38" s="516">
        <v>6</v>
      </c>
      <c r="N38" s="516">
        <v>844</v>
      </c>
    </row>
    <row r="39" spans="1:14" x14ac:dyDescent="0.2">
      <c r="A39" s="519">
        <v>1987</v>
      </c>
      <c r="B39" s="516">
        <v>334</v>
      </c>
      <c r="C39" s="516"/>
      <c r="D39" s="516">
        <v>162</v>
      </c>
      <c r="E39" s="516"/>
      <c r="F39" s="516">
        <v>53</v>
      </c>
      <c r="G39" s="516">
        <v>6</v>
      </c>
      <c r="H39" s="516">
        <v>24</v>
      </c>
      <c r="I39" s="516">
        <v>58</v>
      </c>
      <c r="J39" s="516"/>
      <c r="K39" s="516">
        <v>144</v>
      </c>
      <c r="L39" s="516"/>
      <c r="M39" s="516">
        <v>6</v>
      </c>
      <c r="N39" s="516">
        <v>787</v>
      </c>
    </row>
    <row r="40" spans="1:14" x14ac:dyDescent="0.2">
      <c r="A40" s="519">
        <v>1988</v>
      </c>
      <c r="B40" s="516">
        <v>359</v>
      </c>
      <c r="C40" s="516"/>
      <c r="D40" s="516">
        <v>166</v>
      </c>
      <c r="E40" s="516"/>
      <c r="F40" s="516">
        <v>50</v>
      </c>
      <c r="G40" s="516">
        <v>7</v>
      </c>
      <c r="H40" s="516">
        <v>24</v>
      </c>
      <c r="I40" s="516">
        <v>66</v>
      </c>
      <c r="J40" s="516"/>
      <c r="K40" s="516">
        <v>136</v>
      </c>
      <c r="L40" s="516"/>
      <c r="M40" s="516">
        <v>5</v>
      </c>
      <c r="N40" s="516">
        <v>813</v>
      </c>
    </row>
    <row r="41" spans="1:14" x14ac:dyDescent="0.2">
      <c r="A41" s="519">
        <v>1989</v>
      </c>
      <c r="B41" s="516">
        <v>377</v>
      </c>
      <c r="C41" s="516"/>
      <c r="D41" s="516">
        <v>213</v>
      </c>
      <c r="E41" s="516"/>
      <c r="F41" s="516">
        <v>35</v>
      </c>
      <c r="G41" s="516">
        <v>5</v>
      </c>
      <c r="H41" s="516">
        <v>24</v>
      </c>
      <c r="I41" s="516">
        <v>87</v>
      </c>
      <c r="J41" s="516"/>
      <c r="K41" s="516">
        <v>155</v>
      </c>
      <c r="L41" s="516"/>
      <c r="M41" s="516">
        <v>8</v>
      </c>
      <c r="N41" s="516">
        <v>904</v>
      </c>
    </row>
    <row r="42" spans="1:14" x14ac:dyDescent="0.2">
      <c r="A42" s="519">
        <v>1990</v>
      </c>
      <c r="B42" s="516">
        <v>342</v>
      </c>
      <c r="C42" s="516"/>
      <c r="D42" s="516">
        <v>154</v>
      </c>
      <c r="E42" s="516"/>
      <c r="F42" s="516">
        <v>39</v>
      </c>
      <c r="G42" s="516">
        <v>7</v>
      </c>
      <c r="H42" s="516">
        <v>22</v>
      </c>
      <c r="I42" s="516">
        <v>68</v>
      </c>
      <c r="J42" s="516"/>
      <c r="K42" s="516">
        <v>134</v>
      </c>
      <c r="L42" s="516"/>
      <c r="M42" s="516">
        <v>6</v>
      </c>
      <c r="N42" s="516">
        <v>772</v>
      </c>
    </row>
    <row r="43" spans="1:14" x14ac:dyDescent="0.2">
      <c r="A43" s="519">
        <v>1991</v>
      </c>
      <c r="B43" s="516">
        <v>333</v>
      </c>
      <c r="C43" s="516"/>
      <c r="D43" s="516">
        <v>157</v>
      </c>
      <c r="E43" s="516"/>
      <c r="F43" s="516">
        <v>30</v>
      </c>
      <c r="G43" s="516">
        <v>7</v>
      </c>
      <c r="H43" s="516">
        <v>12</v>
      </c>
      <c r="I43" s="516">
        <v>68</v>
      </c>
      <c r="J43" s="516"/>
      <c r="K43" s="516">
        <v>125</v>
      </c>
      <c r="L43" s="516"/>
      <c r="M43" s="516">
        <v>13</v>
      </c>
      <c r="N43" s="516">
        <v>745</v>
      </c>
    </row>
    <row r="44" spans="1:14" x14ac:dyDescent="0.2">
      <c r="A44" s="519">
        <v>1992</v>
      </c>
      <c r="B44" s="516">
        <v>356</v>
      </c>
      <c r="C44" s="516"/>
      <c r="D44" s="516">
        <v>129</v>
      </c>
      <c r="E44" s="516"/>
      <c r="F44" s="516">
        <v>28</v>
      </c>
      <c r="G44" s="516">
        <v>5</v>
      </c>
      <c r="H44" s="516">
        <v>17</v>
      </c>
      <c r="I44" s="516">
        <v>76</v>
      </c>
      <c r="J44" s="516"/>
      <c r="K44" s="516">
        <v>138</v>
      </c>
      <c r="L44" s="516"/>
      <c r="M44" s="516">
        <v>10</v>
      </c>
      <c r="N44" s="516">
        <v>759</v>
      </c>
    </row>
    <row r="45" spans="1:14" x14ac:dyDescent="0.2">
      <c r="A45" s="519">
        <v>1993</v>
      </c>
      <c r="B45" s="516">
        <v>294</v>
      </c>
      <c r="C45" s="516"/>
      <c r="D45" s="516">
        <v>114</v>
      </c>
      <c r="E45" s="516"/>
      <c r="F45" s="516">
        <v>38</v>
      </c>
      <c r="G45" s="516">
        <v>4</v>
      </c>
      <c r="H45" s="516">
        <v>14</v>
      </c>
      <c r="I45" s="516">
        <v>70</v>
      </c>
      <c r="J45" s="516"/>
      <c r="K45" s="516">
        <v>94</v>
      </c>
      <c r="L45" s="516"/>
      <c r="M45" s="516">
        <v>4</v>
      </c>
      <c r="N45" s="516">
        <v>632</v>
      </c>
    </row>
    <row r="46" spans="1:14" x14ac:dyDescent="0.2">
      <c r="A46" s="519">
        <v>1994</v>
      </c>
      <c r="B46" s="516">
        <v>293</v>
      </c>
      <c r="C46" s="516"/>
      <c r="D46" s="516">
        <v>115</v>
      </c>
      <c r="E46" s="516"/>
      <c r="F46" s="516">
        <v>27</v>
      </c>
      <c r="G46" s="516">
        <v>4</v>
      </c>
      <c r="H46" s="516">
        <v>10</v>
      </c>
      <c r="I46" s="516">
        <v>52</v>
      </c>
      <c r="J46" s="516"/>
      <c r="K46" s="516">
        <v>86</v>
      </c>
      <c r="L46" s="516"/>
      <c r="M46" s="516">
        <v>2</v>
      </c>
      <c r="N46" s="516">
        <v>589</v>
      </c>
    </row>
    <row r="47" spans="1:14" x14ac:dyDescent="0.2">
      <c r="A47" s="519">
        <v>1995</v>
      </c>
      <c r="B47" s="516">
        <v>283</v>
      </c>
      <c r="C47" s="516"/>
      <c r="D47" s="516">
        <v>111</v>
      </c>
      <c r="E47" s="516"/>
      <c r="F47" s="516">
        <v>29</v>
      </c>
      <c r="G47" s="516">
        <v>3</v>
      </c>
      <c r="H47" s="516">
        <v>9</v>
      </c>
      <c r="I47" s="516">
        <v>57</v>
      </c>
      <c r="J47" s="516"/>
      <c r="K47" s="516">
        <v>71</v>
      </c>
      <c r="L47" s="516"/>
      <c r="M47" s="516">
        <v>9</v>
      </c>
      <c r="N47" s="516">
        <v>572</v>
      </c>
    </row>
    <row r="48" spans="1:14" x14ac:dyDescent="0.2">
      <c r="A48" s="519">
        <v>1996</v>
      </c>
      <c r="B48" s="516">
        <v>243</v>
      </c>
      <c r="C48" s="516"/>
      <c r="D48" s="516">
        <v>113</v>
      </c>
      <c r="E48" s="516"/>
      <c r="F48" s="516">
        <v>38</v>
      </c>
      <c r="G48" s="516">
        <v>2</v>
      </c>
      <c r="H48" s="516">
        <v>14</v>
      </c>
      <c r="I48" s="516">
        <v>49</v>
      </c>
      <c r="J48" s="516"/>
      <c r="K48" s="516">
        <v>74</v>
      </c>
      <c r="L48" s="516"/>
      <c r="M48" s="516">
        <v>4</v>
      </c>
      <c r="N48" s="516">
        <v>537</v>
      </c>
    </row>
    <row r="49" spans="1:14" x14ac:dyDescent="0.2">
      <c r="A49" s="519">
        <v>1997</v>
      </c>
      <c r="B49" s="516">
        <v>273</v>
      </c>
      <c r="C49" s="516"/>
      <c r="D49" s="516">
        <v>98</v>
      </c>
      <c r="E49" s="516"/>
      <c r="F49" s="516">
        <v>33</v>
      </c>
      <c r="G49" s="516">
        <v>3</v>
      </c>
      <c r="H49" s="516">
        <v>13</v>
      </c>
      <c r="I49" s="516">
        <v>42</v>
      </c>
      <c r="J49" s="516"/>
      <c r="K49" s="516">
        <v>72</v>
      </c>
      <c r="L49" s="516"/>
      <c r="M49" s="516">
        <v>7</v>
      </c>
      <c r="N49" s="516">
        <v>541</v>
      </c>
    </row>
    <row r="50" spans="1:14" x14ac:dyDescent="0.2">
      <c r="A50" s="519">
        <v>1998</v>
      </c>
      <c r="B50" s="516">
        <v>271</v>
      </c>
      <c r="C50" s="516"/>
      <c r="D50" s="516">
        <v>74</v>
      </c>
      <c r="E50" s="516"/>
      <c r="F50" s="516">
        <v>33</v>
      </c>
      <c r="G50" s="516">
        <v>7</v>
      </c>
      <c r="H50" s="516">
        <v>12</v>
      </c>
      <c r="I50" s="516">
        <v>58</v>
      </c>
      <c r="J50" s="516"/>
      <c r="K50" s="516">
        <v>69</v>
      </c>
      <c r="L50" s="516"/>
      <c r="M50" s="516">
        <v>7</v>
      </c>
      <c r="N50" s="516">
        <v>531</v>
      </c>
    </row>
    <row r="51" spans="1:14" x14ac:dyDescent="0.2">
      <c r="A51" s="519">
        <v>1999</v>
      </c>
      <c r="B51" s="516">
        <v>277</v>
      </c>
      <c r="C51" s="516"/>
      <c r="D51" s="516">
        <v>115</v>
      </c>
      <c r="E51" s="516"/>
      <c r="F51" s="516">
        <v>36</v>
      </c>
      <c r="G51" s="522">
        <v>0</v>
      </c>
      <c r="H51" s="516">
        <v>12</v>
      </c>
      <c r="I51" s="516">
        <v>45</v>
      </c>
      <c r="J51" s="516"/>
      <c r="K51" s="516">
        <v>86</v>
      </c>
      <c r="L51" s="516"/>
      <c r="M51" s="516">
        <v>9</v>
      </c>
      <c r="N51" s="516">
        <v>580</v>
      </c>
    </row>
    <row r="52" spans="1:14" x14ac:dyDescent="0.2">
      <c r="A52" s="32">
        <v>2000</v>
      </c>
      <c r="B52" s="523">
        <v>301</v>
      </c>
      <c r="C52" s="523"/>
      <c r="D52" s="523">
        <v>116</v>
      </c>
      <c r="E52" s="523"/>
      <c r="F52" s="523">
        <v>36</v>
      </c>
      <c r="G52" s="523">
        <v>3</v>
      </c>
      <c r="H52" s="523">
        <v>10</v>
      </c>
      <c r="I52" s="523">
        <v>47</v>
      </c>
      <c r="J52" s="523"/>
      <c r="K52" s="523">
        <v>73</v>
      </c>
      <c r="L52" s="523"/>
      <c r="M52" s="523">
        <v>5</v>
      </c>
      <c r="N52" s="523">
        <v>591</v>
      </c>
    </row>
    <row r="53" spans="1:14" x14ac:dyDescent="0.2">
      <c r="A53" s="32">
        <v>2001</v>
      </c>
      <c r="B53" s="516">
        <v>278</v>
      </c>
      <c r="C53" s="516"/>
      <c r="D53" s="516">
        <v>121</v>
      </c>
      <c r="E53" s="516"/>
      <c r="F53" s="516">
        <v>35</v>
      </c>
      <c r="G53" s="516">
        <v>3</v>
      </c>
      <c r="H53" s="516">
        <v>9</v>
      </c>
      <c r="I53" s="516">
        <v>43</v>
      </c>
      <c r="J53" s="516"/>
      <c r="K53" s="516">
        <v>87</v>
      </c>
      <c r="L53" s="516"/>
      <c r="M53" s="516">
        <v>7</v>
      </c>
      <c r="N53" s="516">
        <v>583</v>
      </c>
    </row>
    <row r="54" spans="1:14" x14ac:dyDescent="0.2">
      <c r="A54" s="216">
        <v>2002</v>
      </c>
      <c r="B54" s="26">
        <v>289</v>
      </c>
      <c r="C54" s="26"/>
      <c r="D54" s="26">
        <v>116</v>
      </c>
      <c r="E54" s="26"/>
      <c r="F54" s="26">
        <v>34</v>
      </c>
      <c r="G54" s="26">
        <v>3</v>
      </c>
      <c r="H54" s="26">
        <v>12</v>
      </c>
      <c r="I54" s="26">
        <v>42</v>
      </c>
      <c r="J54" s="26"/>
      <c r="K54" s="26">
        <v>58</v>
      </c>
      <c r="L54" s="26"/>
      <c r="M54" s="26">
        <v>6</v>
      </c>
      <c r="N54" s="26">
        <v>560</v>
      </c>
    </row>
    <row r="55" spans="1:14" x14ac:dyDescent="0.2">
      <c r="A55" s="216">
        <v>2003</v>
      </c>
      <c r="B55" s="78">
        <v>268</v>
      </c>
      <c r="D55" s="78">
        <v>110</v>
      </c>
      <c r="F55" s="78">
        <v>45</v>
      </c>
      <c r="G55" s="78">
        <v>2</v>
      </c>
      <c r="H55" s="78">
        <v>9</v>
      </c>
      <c r="I55" s="78">
        <v>35</v>
      </c>
      <c r="K55" s="78">
        <v>55</v>
      </c>
      <c r="M55" s="78">
        <v>5</v>
      </c>
      <c r="N55" s="78">
        <v>529</v>
      </c>
    </row>
    <row r="56" spans="1:14" x14ac:dyDescent="0.2">
      <c r="A56" s="216">
        <v>2004</v>
      </c>
      <c r="B56" s="78">
        <v>210</v>
      </c>
      <c r="D56" s="78">
        <v>92</v>
      </c>
      <c r="F56" s="78">
        <v>51</v>
      </c>
      <c r="G56" s="78">
        <v>5</v>
      </c>
      <c r="H56" s="78">
        <v>18</v>
      </c>
      <c r="I56" s="78">
        <v>27</v>
      </c>
      <c r="K56" s="78">
        <v>67</v>
      </c>
      <c r="M56" s="78">
        <v>10</v>
      </c>
      <c r="N56" s="78">
        <v>480</v>
      </c>
    </row>
    <row r="57" spans="1:14" x14ac:dyDescent="0.2">
      <c r="A57" s="216">
        <v>2005</v>
      </c>
      <c r="B57" s="78">
        <v>209</v>
      </c>
      <c r="D57" s="78">
        <v>82</v>
      </c>
      <c r="F57" s="78">
        <v>41</v>
      </c>
      <c r="G57" s="78">
        <v>5</v>
      </c>
      <c r="H57" s="78">
        <v>8</v>
      </c>
      <c r="I57" s="78">
        <v>38</v>
      </c>
      <c r="K57" s="78">
        <v>50</v>
      </c>
      <c r="M57" s="78">
        <v>7</v>
      </c>
      <c r="N57" s="78">
        <v>440</v>
      </c>
    </row>
    <row r="58" spans="1:14" x14ac:dyDescent="0.2">
      <c r="A58" s="216">
        <v>2006</v>
      </c>
      <c r="B58" s="78">
        <v>208</v>
      </c>
      <c r="D58" s="78">
        <v>79</v>
      </c>
      <c r="F58" s="78">
        <v>52</v>
      </c>
      <c r="G58" s="78">
        <v>3</v>
      </c>
      <c r="H58" s="78">
        <v>15</v>
      </c>
      <c r="I58" s="78">
        <v>26</v>
      </c>
      <c r="K58" s="78">
        <v>55</v>
      </c>
      <c r="M58" s="78">
        <v>7</v>
      </c>
      <c r="N58" s="78">
        <v>445</v>
      </c>
    </row>
    <row r="59" spans="1:14" x14ac:dyDescent="0.2">
      <c r="A59" s="216">
        <v>2007</v>
      </c>
      <c r="B59" s="78">
        <v>218</v>
      </c>
      <c r="D59" s="78">
        <v>82</v>
      </c>
      <c r="F59" s="78">
        <v>55</v>
      </c>
      <c r="G59" s="78">
        <v>5</v>
      </c>
      <c r="H59" s="78">
        <v>14</v>
      </c>
      <c r="I59" s="78">
        <v>33</v>
      </c>
      <c r="K59" s="78">
        <v>58</v>
      </c>
      <c r="M59" s="78">
        <v>6</v>
      </c>
      <c r="N59" s="78">
        <f>B59+D59+F59+G59+H59+I59+K59+M59</f>
        <v>471</v>
      </c>
    </row>
    <row r="60" spans="1:14" x14ac:dyDescent="0.2">
      <c r="A60" s="216">
        <v>2008</v>
      </c>
      <c r="B60" s="78">
        <v>185</v>
      </c>
      <c r="D60" s="78">
        <v>66</v>
      </c>
      <c r="F60" s="78">
        <v>51</v>
      </c>
      <c r="G60" s="363">
        <v>0</v>
      </c>
      <c r="H60" s="78">
        <v>11</v>
      </c>
      <c r="I60" s="78">
        <v>30</v>
      </c>
      <c r="K60" s="78">
        <v>45</v>
      </c>
      <c r="M60" s="78">
        <v>9</v>
      </c>
      <c r="N60" s="78">
        <v>397</v>
      </c>
    </row>
    <row r="61" spans="1:14" x14ac:dyDescent="0.2">
      <c r="A61" s="288">
        <v>2009</v>
      </c>
      <c r="B61" s="131">
        <v>169</v>
      </c>
      <c r="C61" s="131"/>
      <c r="D61" s="131">
        <v>60</v>
      </c>
      <c r="E61" s="131"/>
      <c r="F61" s="131">
        <v>43</v>
      </c>
      <c r="G61" s="386">
        <v>4</v>
      </c>
      <c r="H61" s="131">
        <v>11</v>
      </c>
      <c r="I61" s="131">
        <v>20</v>
      </c>
      <c r="J61" s="131"/>
      <c r="K61" s="131">
        <v>44</v>
      </c>
      <c r="L61" s="131"/>
      <c r="M61" s="131">
        <v>7</v>
      </c>
      <c r="N61" s="131">
        <v>358</v>
      </c>
    </row>
    <row r="62" spans="1:14" s="3" customFormat="1" x14ac:dyDescent="0.2">
      <c r="A62" s="288">
        <v>2010</v>
      </c>
      <c r="B62" s="131">
        <v>122</v>
      </c>
      <c r="C62" s="131"/>
      <c r="D62" s="131">
        <v>43</v>
      </c>
      <c r="E62" s="131"/>
      <c r="F62" s="131">
        <v>35</v>
      </c>
      <c r="G62" s="131">
        <v>2</v>
      </c>
      <c r="H62" s="131">
        <v>8</v>
      </c>
      <c r="I62" s="131">
        <v>21</v>
      </c>
      <c r="J62" s="131"/>
      <c r="K62" s="131">
        <v>31</v>
      </c>
      <c r="L62" s="131"/>
      <c r="M62" s="131">
        <v>4</v>
      </c>
      <c r="N62" s="131">
        <v>266</v>
      </c>
    </row>
    <row r="63" spans="1:14" s="3" customFormat="1" x14ac:dyDescent="0.2">
      <c r="A63" s="288">
        <v>2011</v>
      </c>
      <c r="B63" s="386">
        <v>116</v>
      </c>
      <c r="C63" s="386"/>
      <c r="D63" s="386">
        <v>59</v>
      </c>
      <c r="E63" s="386"/>
      <c r="F63" s="386">
        <v>46</v>
      </c>
      <c r="G63" s="386" t="s">
        <v>141</v>
      </c>
      <c r="H63" s="386">
        <v>11</v>
      </c>
      <c r="I63" s="386">
        <v>21</v>
      </c>
      <c r="J63" s="386"/>
      <c r="K63" s="386">
        <v>53</v>
      </c>
      <c r="L63" s="386"/>
      <c r="M63" s="386">
        <v>13</v>
      </c>
      <c r="N63" s="386">
        <v>319</v>
      </c>
    </row>
    <row r="64" spans="1:14" s="3" customFormat="1" x14ac:dyDescent="0.2">
      <c r="A64" s="288">
        <v>2012</v>
      </c>
      <c r="B64" s="45">
        <v>106</v>
      </c>
      <c r="C64" s="336" t="s">
        <v>610</v>
      </c>
      <c r="D64" s="45">
        <v>56</v>
      </c>
      <c r="E64" s="45"/>
      <c r="F64" s="45">
        <v>31</v>
      </c>
      <c r="G64" s="386" t="s">
        <v>141</v>
      </c>
      <c r="H64" s="386">
        <v>8</v>
      </c>
      <c r="I64" s="386">
        <v>28</v>
      </c>
      <c r="J64" s="386"/>
      <c r="K64" s="386">
        <v>50</v>
      </c>
      <c r="L64" s="386"/>
      <c r="M64" s="386">
        <v>6</v>
      </c>
      <c r="N64" s="45">
        <v>285</v>
      </c>
    </row>
    <row r="65" spans="1:14" s="131" customFormat="1" x14ac:dyDescent="0.2">
      <c r="A65" s="288">
        <v>2013</v>
      </c>
      <c r="B65" s="45">
        <v>110</v>
      </c>
      <c r="D65" s="45">
        <v>45</v>
      </c>
      <c r="E65" s="45"/>
      <c r="F65" s="386">
        <v>39</v>
      </c>
      <c r="G65" s="386">
        <v>1</v>
      </c>
      <c r="H65" s="386">
        <v>3</v>
      </c>
      <c r="I65" s="386">
        <v>14</v>
      </c>
      <c r="J65" s="386"/>
      <c r="K65" s="386">
        <v>42</v>
      </c>
      <c r="L65" s="386"/>
      <c r="M65" s="45">
        <v>6</v>
      </c>
      <c r="N65" s="131">
        <v>260</v>
      </c>
    </row>
    <row r="66" spans="1:14" s="131" customFormat="1" x14ac:dyDescent="0.2">
      <c r="A66" s="288">
        <v>2014</v>
      </c>
      <c r="B66" s="45">
        <v>100</v>
      </c>
      <c r="C66" s="45"/>
      <c r="D66" s="131">
        <v>37</v>
      </c>
      <c r="F66" s="45">
        <v>28</v>
      </c>
      <c r="G66" s="386">
        <v>3</v>
      </c>
      <c r="H66" s="386">
        <v>8</v>
      </c>
      <c r="I66" s="386">
        <v>33</v>
      </c>
      <c r="J66" s="386"/>
      <c r="K66" s="386">
        <v>52</v>
      </c>
      <c r="L66" s="386"/>
      <c r="M66" s="386">
        <v>9</v>
      </c>
      <c r="N66" s="45">
        <v>270</v>
      </c>
    </row>
    <row r="67" spans="1:14" s="78" customFormat="1" x14ac:dyDescent="0.2">
      <c r="A67" s="259">
        <v>2015</v>
      </c>
      <c r="B67" s="54">
        <v>113</v>
      </c>
      <c r="C67" s="54"/>
      <c r="D67" s="374">
        <v>46</v>
      </c>
      <c r="E67" s="374"/>
      <c r="F67" s="54">
        <v>42</v>
      </c>
      <c r="G67" s="268">
        <v>2</v>
      </c>
      <c r="H67" s="268">
        <v>5</v>
      </c>
      <c r="I67" s="268">
        <v>17</v>
      </c>
      <c r="J67" s="268"/>
      <c r="K67" s="268">
        <v>28</v>
      </c>
      <c r="L67" s="268"/>
      <c r="M67" s="268">
        <v>6</v>
      </c>
      <c r="N67" s="54">
        <v>259</v>
      </c>
    </row>
    <row r="68" spans="1:14" x14ac:dyDescent="0.2">
      <c r="A68" s="216"/>
      <c r="B68" s="217"/>
      <c r="C68" s="217"/>
      <c r="D68" s="217"/>
      <c r="E68" s="217"/>
      <c r="F68" s="217"/>
      <c r="G68" s="217"/>
      <c r="H68" s="217"/>
      <c r="I68" s="217"/>
      <c r="J68" s="217"/>
      <c r="K68" s="217"/>
      <c r="L68" s="217"/>
      <c r="M68" s="217"/>
      <c r="N68" s="217"/>
    </row>
    <row r="69" spans="1:14" x14ac:dyDescent="0.2">
      <c r="A69" s="515" t="s">
        <v>220</v>
      </c>
      <c r="B69" s="516"/>
      <c r="C69" s="516"/>
    </row>
    <row r="70" spans="1:14" x14ac:dyDescent="0.2">
      <c r="A70" s="519">
        <v>1960</v>
      </c>
      <c r="B70" s="516">
        <v>584</v>
      </c>
      <c r="C70" s="516"/>
      <c r="D70" s="516">
        <v>577</v>
      </c>
      <c r="E70" s="516"/>
      <c r="F70" s="516">
        <v>362</v>
      </c>
      <c r="G70" s="516">
        <v>55</v>
      </c>
      <c r="H70" s="516">
        <v>345</v>
      </c>
      <c r="I70" s="516">
        <v>365</v>
      </c>
      <c r="J70" s="516"/>
      <c r="K70" s="516">
        <v>631</v>
      </c>
      <c r="L70" s="516"/>
      <c r="M70" s="516">
        <v>64</v>
      </c>
      <c r="N70" s="520">
        <v>2983</v>
      </c>
    </row>
    <row r="71" spans="1:14" x14ac:dyDescent="0.2">
      <c r="A71" s="519">
        <v>1961</v>
      </c>
      <c r="B71" s="516">
        <v>637</v>
      </c>
      <c r="C71" s="516"/>
      <c r="D71" s="516">
        <v>694</v>
      </c>
      <c r="E71" s="516"/>
      <c r="F71" s="516">
        <v>293</v>
      </c>
      <c r="G71" s="516">
        <v>39</v>
      </c>
      <c r="H71" s="516">
        <v>333</v>
      </c>
      <c r="I71" s="516">
        <v>335</v>
      </c>
      <c r="J71" s="516"/>
      <c r="K71" s="516">
        <v>631</v>
      </c>
      <c r="L71" s="516"/>
      <c r="M71" s="516">
        <v>69</v>
      </c>
      <c r="N71" s="520">
        <v>3031</v>
      </c>
    </row>
    <row r="72" spans="1:14" x14ac:dyDescent="0.2">
      <c r="A72" s="519">
        <v>1962</v>
      </c>
      <c r="B72" s="516">
        <v>638</v>
      </c>
      <c r="C72" s="516"/>
      <c r="D72" s="516">
        <v>710</v>
      </c>
      <c r="E72" s="516"/>
      <c r="F72" s="516">
        <v>210</v>
      </c>
      <c r="G72" s="516">
        <v>37</v>
      </c>
      <c r="H72" s="516">
        <v>349</v>
      </c>
      <c r="I72" s="516">
        <v>291</v>
      </c>
      <c r="J72" s="516"/>
      <c r="K72" s="516">
        <v>651</v>
      </c>
      <c r="L72" s="516"/>
      <c r="M72" s="516">
        <v>56</v>
      </c>
      <c r="N72" s="520">
        <v>2942</v>
      </c>
    </row>
    <row r="73" spans="1:14" x14ac:dyDescent="0.2">
      <c r="A73" s="519">
        <v>1963</v>
      </c>
      <c r="B73" s="516">
        <v>747</v>
      </c>
      <c r="C73" s="516"/>
      <c r="D73" s="516">
        <v>695</v>
      </c>
      <c r="E73" s="516"/>
      <c r="F73" s="516">
        <v>169</v>
      </c>
      <c r="G73" s="516">
        <v>32</v>
      </c>
      <c r="H73" s="516">
        <v>381</v>
      </c>
      <c r="I73" s="516">
        <v>322</v>
      </c>
      <c r="J73" s="516"/>
      <c r="K73" s="516">
        <v>667</v>
      </c>
      <c r="L73" s="516"/>
      <c r="M73" s="516">
        <v>55</v>
      </c>
      <c r="N73" s="520">
        <v>3068</v>
      </c>
    </row>
    <row r="74" spans="1:14" x14ac:dyDescent="0.2">
      <c r="A74" s="519">
        <v>1964</v>
      </c>
      <c r="B74" s="516">
        <v>886</v>
      </c>
      <c r="C74" s="516"/>
      <c r="D74" s="516">
        <v>889</v>
      </c>
      <c r="E74" s="516"/>
      <c r="F74" s="516">
        <v>172</v>
      </c>
      <c r="G74" s="516">
        <v>21</v>
      </c>
      <c r="H74" s="516">
        <v>345</v>
      </c>
      <c r="I74" s="516">
        <v>332</v>
      </c>
      <c r="J74" s="516"/>
      <c r="K74" s="516">
        <v>680</v>
      </c>
      <c r="L74" s="516"/>
      <c r="M74" s="516">
        <v>45</v>
      </c>
      <c r="N74" s="520">
        <v>3370</v>
      </c>
    </row>
    <row r="75" spans="1:14" x14ac:dyDescent="0.2">
      <c r="A75" s="519">
        <v>1965</v>
      </c>
      <c r="B75" s="516">
        <v>911</v>
      </c>
      <c r="C75" s="516"/>
      <c r="D75" s="516">
        <v>814</v>
      </c>
      <c r="E75" s="516"/>
      <c r="F75" s="516">
        <v>116</v>
      </c>
      <c r="G75" s="516">
        <v>15</v>
      </c>
      <c r="H75" s="516">
        <v>297</v>
      </c>
      <c r="I75" s="516">
        <v>303</v>
      </c>
      <c r="J75" s="516"/>
      <c r="K75" s="516">
        <v>650</v>
      </c>
      <c r="L75" s="516"/>
      <c r="M75" s="516">
        <v>52</v>
      </c>
      <c r="N75" s="520">
        <v>3158</v>
      </c>
    </row>
    <row r="76" spans="1:14" x14ac:dyDescent="0.2">
      <c r="A76" s="521" t="s">
        <v>539</v>
      </c>
      <c r="B76" s="520">
        <v>1403</v>
      </c>
      <c r="C76" s="520"/>
      <c r="D76" s="520">
        <v>1308</v>
      </c>
      <c r="E76" s="520"/>
      <c r="F76" s="516">
        <v>173</v>
      </c>
      <c r="G76" s="516">
        <v>23</v>
      </c>
      <c r="H76" s="516">
        <v>422</v>
      </c>
      <c r="I76" s="516">
        <v>485</v>
      </c>
      <c r="J76" s="516"/>
      <c r="K76" s="516">
        <v>825</v>
      </c>
      <c r="L76" s="516"/>
      <c r="M76" s="516">
        <v>61</v>
      </c>
      <c r="N76" s="520">
        <v>4700</v>
      </c>
    </row>
    <row r="77" spans="1:14" x14ac:dyDescent="0.2">
      <c r="A77" s="519">
        <v>1967</v>
      </c>
      <c r="B77" s="520">
        <v>1752</v>
      </c>
      <c r="C77" s="520"/>
      <c r="D77" s="520">
        <v>1539</v>
      </c>
      <c r="E77" s="520"/>
      <c r="F77" s="516">
        <v>196</v>
      </c>
      <c r="G77" s="516">
        <v>32</v>
      </c>
      <c r="H77" s="516">
        <v>518</v>
      </c>
      <c r="I77" s="516">
        <v>446</v>
      </c>
      <c r="J77" s="516"/>
      <c r="K77" s="516">
        <v>755</v>
      </c>
      <c r="L77" s="516"/>
      <c r="M77" s="516">
        <v>66</v>
      </c>
      <c r="N77" s="520">
        <v>5304</v>
      </c>
    </row>
    <row r="78" spans="1:14" x14ac:dyDescent="0.2">
      <c r="A78" s="519">
        <v>1968</v>
      </c>
      <c r="B78" s="520">
        <v>1934</v>
      </c>
      <c r="C78" s="520"/>
      <c r="D78" s="520">
        <v>1775</v>
      </c>
      <c r="E78" s="520"/>
      <c r="F78" s="516">
        <v>234</v>
      </c>
      <c r="G78" s="516">
        <v>61</v>
      </c>
      <c r="H78" s="516">
        <v>603</v>
      </c>
      <c r="I78" s="516">
        <v>588</v>
      </c>
      <c r="J78" s="516"/>
      <c r="K78" s="516">
        <v>854</v>
      </c>
      <c r="L78" s="516"/>
      <c r="M78" s="516">
        <v>62</v>
      </c>
      <c r="N78" s="520">
        <v>6111</v>
      </c>
    </row>
    <row r="79" spans="1:14" x14ac:dyDescent="0.2">
      <c r="A79" s="519">
        <v>1969</v>
      </c>
      <c r="B79" s="520">
        <v>2033</v>
      </c>
      <c r="C79" s="520"/>
      <c r="D79" s="520">
        <v>1731</v>
      </c>
      <c r="E79" s="520"/>
      <c r="F79" s="516">
        <v>333</v>
      </c>
      <c r="G79" s="516">
        <v>69</v>
      </c>
      <c r="H79" s="516">
        <v>702</v>
      </c>
      <c r="I79" s="516">
        <v>659</v>
      </c>
      <c r="J79" s="516"/>
      <c r="K79" s="516">
        <v>936</v>
      </c>
      <c r="L79" s="516"/>
      <c r="M79" s="516">
        <v>66</v>
      </c>
      <c r="N79" s="520">
        <v>6529</v>
      </c>
    </row>
    <row r="80" spans="1:14" x14ac:dyDescent="0.2">
      <c r="A80" s="519">
        <v>1970</v>
      </c>
      <c r="B80" s="520">
        <v>2048</v>
      </c>
      <c r="C80" s="520"/>
      <c r="D80" s="520">
        <v>1732</v>
      </c>
      <c r="E80" s="520"/>
      <c r="F80" s="516">
        <v>322</v>
      </c>
      <c r="G80" s="516">
        <v>64</v>
      </c>
      <c r="H80" s="516">
        <v>655</v>
      </c>
      <c r="I80" s="516">
        <v>673</v>
      </c>
      <c r="J80" s="516"/>
      <c r="K80" s="520">
        <v>1051</v>
      </c>
      <c r="L80" s="520"/>
      <c r="M80" s="516">
        <v>69</v>
      </c>
      <c r="N80" s="520">
        <v>6614</v>
      </c>
    </row>
    <row r="81" spans="1:14" x14ac:dyDescent="0.2">
      <c r="A81" s="519">
        <v>1971</v>
      </c>
      <c r="B81" s="520">
        <v>2224</v>
      </c>
      <c r="C81" s="520"/>
      <c r="D81" s="520">
        <v>1796</v>
      </c>
      <c r="E81" s="520"/>
      <c r="F81" s="516">
        <v>398</v>
      </c>
      <c r="G81" s="516">
        <v>84</v>
      </c>
      <c r="H81" s="516">
        <v>714</v>
      </c>
      <c r="I81" s="516">
        <v>671</v>
      </c>
      <c r="J81" s="516"/>
      <c r="K81" s="520">
        <v>1087</v>
      </c>
      <c r="L81" s="520"/>
      <c r="M81" s="516">
        <v>57</v>
      </c>
      <c r="N81" s="520">
        <v>7031</v>
      </c>
    </row>
    <row r="82" spans="1:14" x14ac:dyDescent="0.2">
      <c r="A82" s="519">
        <v>1972</v>
      </c>
      <c r="B82" s="520">
        <v>2180</v>
      </c>
      <c r="C82" s="520"/>
      <c r="D82" s="520">
        <v>1739</v>
      </c>
      <c r="E82" s="520"/>
      <c r="F82" s="516">
        <v>426</v>
      </c>
      <c r="G82" s="516">
        <v>87</v>
      </c>
      <c r="H82" s="516">
        <v>578</v>
      </c>
      <c r="I82" s="516">
        <v>652</v>
      </c>
      <c r="J82" s="516"/>
      <c r="K82" s="516">
        <v>957</v>
      </c>
      <c r="L82" s="516"/>
      <c r="M82" s="516">
        <v>38</v>
      </c>
      <c r="N82" s="520">
        <v>6657</v>
      </c>
    </row>
    <row r="83" spans="1:14" x14ac:dyDescent="0.2">
      <c r="A83" s="519">
        <v>1973</v>
      </c>
      <c r="B83" s="520">
        <v>2418</v>
      </c>
      <c r="C83" s="520"/>
      <c r="D83" s="520">
        <v>1883</v>
      </c>
      <c r="E83" s="520"/>
      <c r="F83" s="516">
        <v>413</v>
      </c>
      <c r="G83" s="516">
        <v>94</v>
      </c>
      <c r="H83" s="516">
        <v>648</v>
      </c>
      <c r="I83" s="516">
        <v>775</v>
      </c>
      <c r="J83" s="516"/>
      <c r="K83" s="516">
        <v>976</v>
      </c>
      <c r="L83" s="516"/>
      <c r="M83" s="516">
        <v>57</v>
      </c>
      <c r="N83" s="520">
        <v>7264</v>
      </c>
    </row>
    <row r="84" spans="1:14" x14ac:dyDescent="0.2">
      <c r="A84" s="519">
        <v>1974</v>
      </c>
      <c r="B84" s="520">
        <v>2205</v>
      </c>
      <c r="C84" s="520"/>
      <c r="D84" s="520">
        <v>1704</v>
      </c>
      <c r="E84" s="520"/>
      <c r="F84" s="516">
        <v>471</v>
      </c>
      <c r="G84" s="516">
        <v>91</v>
      </c>
      <c r="H84" s="516">
        <v>701</v>
      </c>
      <c r="I84" s="516">
        <v>732</v>
      </c>
      <c r="J84" s="516"/>
      <c r="K84" s="520">
        <v>1010</v>
      </c>
      <c r="L84" s="520"/>
      <c r="M84" s="516">
        <v>68</v>
      </c>
      <c r="N84" s="520">
        <v>6982</v>
      </c>
    </row>
    <row r="85" spans="1:14" x14ac:dyDescent="0.2">
      <c r="A85" s="519">
        <v>1975</v>
      </c>
      <c r="B85" s="520">
        <v>2061</v>
      </c>
      <c r="C85" s="520"/>
      <c r="D85" s="520">
        <v>1683</v>
      </c>
      <c r="E85" s="520"/>
      <c r="F85" s="516">
        <v>379</v>
      </c>
      <c r="G85" s="516">
        <v>64</v>
      </c>
      <c r="H85" s="516">
        <v>693</v>
      </c>
      <c r="I85" s="516">
        <v>770</v>
      </c>
      <c r="J85" s="516"/>
      <c r="K85" s="516">
        <v>989</v>
      </c>
      <c r="L85" s="516"/>
      <c r="M85" s="516">
        <v>89</v>
      </c>
      <c r="N85" s="520">
        <v>6728</v>
      </c>
    </row>
    <row r="86" spans="1:14" x14ac:dyDescent="0.2">
      <c r="A86" s="519">
        <v>1976</v>
      </c>
      <c r="B86" s="520">
        <v>2245</v>
      </c>
      <c r="C86" s="520"/>
      <c r="D86" s="520">
        <v>1707</v>
      </c>
      <c r="E86" s="520"/>
      <c r="F86" s="516">
        <v>339</v>
      </c>
      <c r="G86" s="516">
        <v>58</v>
      </c>
      <c r="H86" s="516">
        <v>642</v>
      </c>
      <c r="I86" s="516">
        <v>698</v>
      </c>
      <c r="J86" s="516"/>
      <c r="K86" s="516">
        <v>926</v>
      </c>
      <c r="L86" s="516"/>
      <c r="M86" s="516">
        <v>64</v>
      </c>
      <c r="N86" s="520">
        <v>6679</v>
      </c>
    </row>
    <row r="87" spans="1:14" x14ac:dyDescent="0.2">
      <c r="A87" s="524">
        <v>1977</v>
      </c>
      <c r="B87" s="525">
        <v>2142</v>
      </c>
      <c r="C87" s="525"/>
      <c r="D87" s="525">
        <v>1742</v>
      </c>
      <c r="E87" s="525"/>
      <c r="F87" s="526">
        <v>308</v>
      </c>
      <c r="G87" s="526">
        <v>45</v>
      </c>
      <c r="H87" s="526">
        <v>643</v>
      </c>
      <c r="I87" s="526">
        <v>667</v>
      </c>
      <c r="J87" s="526"/>
      <c r="K87" s="526">
        <v>910</v>
      </c>
      <c r="L87" s="526"/>
      <c r="M87" s="526">
        <v>72</v>
      </c>
      <c r="N87" s="525">
        <v>6529</v>
      </c>
    </row>
    <row r="88" spans="1:14" x14ac:dyDescent="0.2">
      <c r="A88" s="519">
        <v>1978</v>
      </c>
      <c r="B88" s="520">
        <v>2147</v>
      </c>
      <c r="C88" s="520"/>
      <c r="D88" s="520">
        <v>1645</v>
      </c>
      <c r="E88" s="520"/>
      <c r="F88" s="516">
        <v>304</v>
      </c>
      <c r="G88" s="516">
        <v>54</v>
      </c>
      <c r="H88" s="516">
        <v>578</v>
      </c>
      <c r="I88" s="516">
        <v>751</v>
      </c>
      <c r="J88" s="516"/>
      <c r="K88" s="516">
        <v>871</v>
      </c>
      <c r="L88" s="516"/>
      <c r="M88" s="516">
        <v>81</v>
      </c>
      <c r="N88" s="520">
        <v>6431</v>
      </c>
    </row>
    <row r="89" spans="1:14" x14ac:dyDescent="0.2">
      <c r="A89" s="519">
        <v>1979</v>
      </c>
      <c r="B89" s="520">
        <v>1998</v>
      </c>
      <c r="C89" s="520"/>
      <c r="D89" s="520">
        <v>1532</v>
      </c>
      <c r="E89" s="520"/>
      <c r="F89" s="516">
        <v>324</v>
      </c>
      <c r="G89" s="516">
        <v>61</v>
      </c>
      <c r="H89" s="516">
        <v>485</v>
      </c>
      <c r="I89" s="516">
        <v>729</v>
      </c>
      <c r="J89" s="516"/>
      <c r="K89" s="516">
        <v>844</v>
      </c>
      <c r="L89" s="516"/>
      <c r="M89" s="516">
        <v>63</v>
      </c>
      <c r="N89" s="520">
        <v>6036</v>
      </c>
    </row>
    <row r="90" spans="1:14" x14ac:dyDescent="0.2">
      <c r="A90" s="519">
        <v>1980</v>
      </c>
      <c r="B90" s="520">
        <v>1934</v>
      </c>
      <c r="C90" s="520"/>
      <c r="D90" s="520">
        <v>1549</v>
      </c>
      <c r="E90" s="520"/>
      <c r="F90" s="516">
        <v>396</v>
      </c>
      <c r="G90" s="516">
        <v>63</v>
      </c>
      <c r="H90" s="516">
        <v>452</v>
      </c>
      <c r="I90" s="516">
        <v>776</v>
      </c>
      <c r="J90" s="516"/>
      <c r="K90" s="516">
        <v>817</v>
      </c>
      <c r="L90" s="516"/>
      <c r="M90" s="516">
        <v>77</v>
      </c>
      <c r="N90" s="520">
        <v>6064</v>
      </c>
    </row>
    <row r="91" spans="1:14" x14ac:dyDescent="0.2">
      <c r="A91" s="519">
        <v>1981</v>
      </c>
      <c r="B91" s="520">
        <v>1884</v>
      </c>
      <c r="C91" s="520"/>
      <c r="D91" s="520">
        <v>1389</v>
      </c>
      <c r="E91" s="520"/>
      <c r="F91" s="516">
        <v>475</v>
      </c>
      <c r="G91" s="516">
        <v>73</v>
      </c>
      <c r="H91" s="516">
        <v>408</v>
      </c>
      <c r="I91" s="516">
        <v>812</v>
      </c>
      <c r="J91" s="516"/>
      <c r="K91" s="516">
        <v>846</v>
      </c>
      <c r="L91" s="516"/>
      <c r="M91" s="516">
        <v>97</v>
      </c>
      <c r="N91" s="520">
        <v>5984</v>
      </c>
    </row>
    <row r="92" spans="1:14" x14ac:dyDescent="0.2">
      <c r="A92" s="519">
        <v>1982</v>
      </c>
      <c r="B92" s="520">
        <v>1875</v>
      </c>
      <c r="C92" s="520"/>
      <c r="D92" s="520">
        <v>1358</v>
      </c>
      <c r="E92" s="520"/>
      <c r="F92" s="516">
        <v>542</v>
      </c>
      <c r="G92" s="516">
        <v>103</v>
      </c>
      <c r="H92" s="516">
        <v>439</v>
      </c>
      <c r="I92" s="516">
        <v>850</v>
      </c>
      <c r="J92" s="516"/>
      <c r="K92" s="516">
        <v>722</v>
      </c>
      <c r="L92" s="516"/>
      <c r="M92" s="516">
        <v>61</v>
      </c>
      <c r="N92" s="520">
        <v>5950</v>
      </c>
    </row>
    <row r="93" spans="1:14" x14ac:dyDescent="0.2">
      <c r="A93" s="519">
        <v>1983</v>
      </c>
      <c r="B93" s="520">
        <v>1915</v>
      </c>
      <c r="C93" s="520"/>
      <c r="D93" s="520">
        <v>1344</v>
      </c>
      <c r="E93" s="520"/>
      <c r="F93" s="516">
        <v>581</v>
      </c>
      <c r="G93" s="516">
        <v>99</v>
      </c>
      <c r="H93" s="516">
        <v>380</v>
      </c>
      <c r="I93" s="516">
        <v>945</v>
      </c>
      <c r="J93" s="516"/>
      <c r="K93" s="516">
        <v>749</v>
      </c>
      <c r="L93" s="516"/>
      <c r="M93" s="516">
        <v>50</v>
      </c>
      <c r="N93" s="520">
        <v>6063</v>
      </c>
    </row>
    <row r="94" spans="1:14" x14ac:dyDescent="0.2">
      <c r="A94" s="519">
        <v>1984</v>
      </c>
      <c r="B94" s="520">
        <v>2030</v>
      </c>
      <c r="C94" s="520"/>
      <c r="D94" s="520">
        <v>1332</v>
      </c>
      <c r="E94" s="520"/>
      <c r="F94" s="516">
        <v>549</v>
      </c>
      <c r="G94" s="516">
        <v>79</v>
      </c>
      <c r="H94" s="516">
        <v>312</v>
      </c>
      <c r="I94" s="516">
        <v>895</v>
      </c>
      <c r="J94" s="516"/>
      <c r="K94" s="516">
        <v>821</v>
      </c>
      <c r="L94" s="516"/>
      <c r="M94" s="516">
        <v>50</v>
      </c>
      <c r="N94" s="520">
        <v>6068</v>
      </c>
    </row>
    <row r="95" spans="1:14" x14ac:dyDescent="0.2">
      <c r="A95" s="519">
        <v>1985</v>
      </c>
      <c r="B95" s="520">
        <v>2055</v>
      </c>
      <c r="C95" s="520"/>
      <c r="D95" s="520">
        <v>1386</v>
      </c>
      <c r="E95" s="520"/>
      <c r="F95" s="516">
        <v>474</v>
      </c>
      <c r="G95" s="516">
        <v>58</v>
      </c>
      <c r="H95" s="516">
        <v>282</v>
      </c>
      <c r="I95" s="516">
        <v>794</v>
      </c>
      <c r="J95" s="516"/>
      <c r="K95" s="516">
        <v>717</v>
      </c>
      <c r="L95" s="516"/>
      <c r="M95" s="516">
        <v>48</v>
      </c>
      <c r="N95" s="520">
        <v>5814</v>
      </c>
    </row>
    <row r="96" spans="1:14" x14ac:dyDescent="0.2">
      <c r="A96" s="519">
        <v>1986</v>
      </c>
      <c r="B96" s="520">
        <v>2008</v>
      </c>
      <c r="C96" s="520"/>
      <c r="D96" s="520">
        <v>1385</v>
      </c>
      <c r="E96" s="520"/>
      <c r="F96" s="516">
        <v>499</v>
      </c>
      <c r="G96" s="516">
        <v>87</v>
      </c>
      <c r="H96" s="516">
        <v>246</v>
      </c>
      <c r="I96" s="516">
        <v>815</v>
      </c>
      <c r="J96" s="516"/>
      <c r="K96" s="516">
        <v>716</v>
      </c>
      <c r="L96" s="516"/>
      <c r="M96" s="516">
        <v>50</v>
      </c>
      <c r="N96" s="520">
        <v>5804</v>
      </c>
    </row>
    <row r="97" spans="1:14" x14ac:dyDescent="0.2">
      <c r="A97" s="519">
        <v>1987</v>
      </c>
      <c r="B97" s="520">
        <v>1962</v>
      </c>
      <c r="C97" s="520"/>
      <c r="D97" s="520">
        <v>1328</v>
      </c>
      <c r="E97" s="520"/>
      <c r="F97" s="516">
        <v>469</v>
      </c>
      <c r="G97" s="516">
        <v>64</v>
      </c>
      <c r="H97" s="516">
        <v>208</v>
      </c>
      <c r="I97" s="516">
        <v>652</v>
      </c>
      <c r="J97" s="516"/>
      <c r="K97" s="516">
        <v>701</v>
      </c>
      <c r="L97" s="516"/>
      <c r="M97" s="516">
        <v>39</v>
      </c>
      <c r="N97" s="520">
        <v>5423</v>
      </c>
    </row>
    <row r="98" spans="1:14" x14ac:dyDescent="0.2">
      <c r="A98" s="519">
        <v>1988</v>
      </c>
      <c r="B98" s="520">
        <v>2297</v>
      </c>
      <c r="C98" s="520"/>
      <c r="D98" s="520">
        <v>1351</v>
      </c>
      <c r="E98" s="520"/>
      <c r="F98" s="516">
        <v>424</v>
      </c>
      <c r="G98" s="516">
        <v>58</v>
      </c>
      <c r="H98" s="516">
        <v>257</v>
      </c>
      <c r="I98" s="516">
        <v>717</v>
      </c>
      <c r="J98" s="516"/>
      <c r="K98" s="516">
        <v>720</v>
      </c>
      <c r="L98" s="516"/>
      <c r="M98" s="516">
        <v>45</v>
      </c>
      <c r="N98" s="520">
        <v>5869</v>
      </c>
    </row>
    <row r="99" spans="1:14" x14ac:dyDescent="0.2">
      <c r="A99" s="519">
        <v>1989</v>
      </c>
      <c r="B99" s="520">
        <v>2272</v>
      </c>
      <c r="C99" s="520"/>
      <c r="D99" s="520">
        <v>1274</v>
      </c>
      <c r="E99" s="520"/>
      <c r="F99" s="516">
        <v>384</v>
      </c>
      <c r="G99" s="516">
        <v>51</v>
      </c>
      <c r="H99" s="516">
        <v>259</v>
      </c>
      <c r="I99" s="516">
        <v>742</v>
      </c>
      <c r="J99" s="516"/>
      <c r="K99" s="516">
        <v>746</v>
      </c>
      <c r="L99" s="516"/>
      <c r="M99" s="516">
        <v>62</v>
      </c>
      <c r="N99" s="520">
        <v>5790</v>
      </c>
    </row>
    <row r="100" spans="1:14" x14ac:dyDescent="0.2">
      <c r="A100" s="519">
        <v>1990</v>
      </c>
      <c r="B100" s="520">
        <v>2149</v>
      </c>
      <c r="C100" s="520"/>
      <c r="D100" s="520">
        <v>1239</v>
      </c>
      <c r="E100" s="520"/>
      <c r="F100" s="516">
        <v>309</v>
      </c>
      <c r="G100" s="516">
        <v>48</v>
      </c>
      <c r="H100" s="516">
        <v>299</v>
      </c>
      <c r="I100" s="516">
        <v>772</v>
      </c>
      <c r="J100" s="516"/>
      <c r="K100" s="516">
        <v>647</v>
      </c>
      <c r="L100" s="516"/>
      <c r="M100" s="516">
        <v>38</v>
      </c>
      <c r="N100" s="520">
        <v>5501</v>
      </c>
    </row>
    <row r="101" spans="1:14" x14ac:dyDescent="0.2">
      <c r="A101" s="519">
        <v>1991</v>
      </c>
      <c r="B101" s="520">
        <v>1918</v>
      </c>
      <c r="C101" s="520"/>
      <c r="D101" s="520">
        <v>1052</v>
      </c>
      <c r="E101" s="520"/>
      <c r="F101" s="516">
        <v>250</v>
      </c>
      <c r="G101" s="516">
        <v>36</v>
      </c>
      <c r="H101" s="516">
        <v>248</v>
      </c>
      <c r="I101" s="516">
        <v>755</v>
      </c>
      <c r="J101" s="516"/>
      <c r="K101" s="516">
        <v>545</v>
      </c>
      <c r="L101" s="516"/>
      <c r="M101" s="516">
        <v>28</v>
      </c>
      <c r="N101" s="520">
        <v>4832</v>
      </c>
    </row>
    <row r="102" spans="1:14" x14ac:dyDescent="0.2">
      <c r="A102" s="519">
        <v>1992</v>
      </c>
      <c r="B102" s="520">
        <v>1793</v>
      </c>
      <c r="C102" s="520"/>
      <c r="D102" s="516">
        <v>998</v>
      </c>
      <c r="E102" s="516"/>
      <c r="F102" s="516">
        <v>309</v>
      </c>
      <c r="G102" s="516">
        <v>39</v>
      </c>
      <c r="H102" s="516">
        <v>273</v>
      </c>
      <c r="I102" s="516">
        <v>703</v>
      </c>
      <c r="J102" s="516"/>
      <c r="K102" s="516">
        <v>562</v>
      </c>
      <c r="L102" s="516"/>
      <c r="M102" s="516">
        <v>28</v>
      </c>
      <c r="N102" s="520">
        <v>4705</v>
      </c>
    </row>
    <row r="103" spans="1:14" x14ac:dyDescent="0.2">
      <c r="A103" s="519">
        <v>1993</v>
      </c>
      <c r="B103" s="520">
        <v>1685</v>
      </c>
      <c r="C103" s="520"/>
      <c r="D103" s="516">
        <v>928</v>
      </c>
      <c r="E103" s="516"/>
      <c r="F103" s="516">
        <v>257</v>
      </c>
      <c r="G103" s="516">
        <v>36</v>
      </c>
      <c r="H103" s="516">
        <v>195</v>
      </c>
      <c r="I103" s="516">
        <v>719</v>
      </c>
      <c r="J103" s="516"/>
      <c r="K103" s="516">
        <v>486</v>
      </c>
      <c r="L103" s="516"/>
      <c r="M103" s="516">
        <v>28</v>
      </c>
      <c r="N103" s="520">
        <v>4334</v>
      </c>
    </row>
    <row r="104" spans="1:14" x14ac:dyDescent="0.2">
      <c r="A104" s="519">
        <v>1994</v>
      </c>
      <c r="B104" s="520">
        <v>1622</v>
      </c>
      <c r="C104" s="520"/>
      <c r="D104" s="516">
        <v>895</v>
      </c>
      <c r="E104" s="516"/>
      <c r="F104" s="516">
        <v>224</v>
      </c>
      <c r="G104" s="516">
        <v>43</v>
      </c>
      <c r="H104" s="516">
        <v>216</v>
      </c>
      <c r="I104" s="516">
        <v>727</v>
      </c>
      <c r="J104" s="516"/>
      <c r="K104" s="516">
        <v>459</v>
      </c>
      <c r="L104" s="516"/>
      <c r="M104" s="516">
        <v>35</v>
      </c>
      <c r="N104" s="520">
        <v>4221</v>
      </c>
    </row>
    <row r="105" spans="1:14" x14ac:dyDescent="0.2">
      <c r="A105" s="519">
        <v>1995</v>
      </c>
      <c r="B105" s="520">
        <v>1490</v>
      </c>
      <c r="C105" s="520"/>
      <c r="D105" s="516">
        <v>834</v>
      </c>
      <c r="E105" s="516"/>
      <c r="F105" s="516">
        <v>235</v>
      </c>
      <c r="G105" s="516">
        <v>33</v>
      </c>
      <c r="H105" s="516">
        <v>235</v>
      </c>
      <c r="I105" s="516">
        <v>670</v>
      </c>
      <c r="J105" s="516"/>
      <c r="K105" s="516">
        <v>434</v>
      </c>
      <c r="L105" s="516"/>
      <c r="M105" s="516">
        <v>34</v>
      </c>
      <c r="N105" s="520">
        <v>3965</v>
      </c>
    </row>
    <row r="106" spans="1:14" x14ac:dyDescent="0.2">
      <c r="A106" s="519">
        <v>1996</v>
      </c>
      <c r="B106" s="520">
        <v>1504</v>
      </c>
      <c r="C106" s="520"/>
      <c r="D106" s="516">
        <v>825</v>
      </c>
      <c r="E106" s="516"/>
      <c r="F106" s="516">
        <v>208</v>
      </c>
      <c r="G106" s="516">
        <v>35</v>
      </c>
      <c r="H106" s="516">
        <v>161</v>
      </c>
      <c r="I106" s="516">
        <v>643</v>
      </c>
      <c r="J106" s="516"/>
      <c r="K106" s="516">
        <v>433</v>
      </c>
      <c r="L106" s="516"/>
      <c r="M106" s="516">
        <v>28</v>
      </c>
      <c r="N106" s="520">
        <v>3837</v>
      </c>
    </row>
    <row r="107" spans="1:14" x14ac:dyDescent="0.2">
      <c r="A107" s="519">
        <v>1997</v>
      </c>
      <c r="B107" s="520">
        <v>1549</v>
      </c>
      <c r="C107" s="520"/>
      <c r="D107" s="516">
        <v>838</v>
      </c>
      <c r="E107" s="516"/>
      <c r="F107" s="516">
        <v>244</v>
      </c>
      <c r="G107" s="516">
        <v>30</v>
      </c>
      <c r="H107" s="516">
        <v>183</v>
      </c>
      <c r="I107" s="516">
        <v>675</v>
      </c>
      <c r="J107" s="516"/>
      <c r="K107" s="516">
        <v>364</v>
      </c>
      <c r="L107" s="516"/>
      <c r="M107" s="516">
        <v>34</v>
      </c>
      <c r="N107" s="520">
        <v>3917</v>
      </c>
    </row>
    <row r="108" spans="1:14" x14ac:dyDescent="0.2">
      <c r="A108" s="519">
        <v>1998</v>
      </c>
      <c r="B108" s="520">
        <v>1656</v>
      </c>
      <c r="C108" s="520"/>
      <c r="D108" s="516">
        <v>889</v>
      </c>
      <c r="E108" s="516"/>
      <c r="F108" s="516">
        <v>195</v>
      </c>
      <c r="G108" s="516">
        <v>20</v>
      </c>
      <c r="H108" s="516">
        <v>153</v>
      </c>
      <c r="I108" s="516">
        <v>538</v>
      </c>
      <c r="J108" s="516"/>
      <c r="K108" s="516">
        <v>403</v>
      </c>
      <c r="L108" s="516"/>
      <c r="M108" s="516">
        <v>29</v>
      </c>
      <c r="N108" s="520">
        <v>3883</v>
      </c>
    </row>
    <row r="109" spans="1:14" x14ac:dyDescent="0.2">
      <c r="A109" s="519">
        <v>1999</v>
      </c>
      <c r="B109" s="520">
        <v>1762</v>
      </c>
      <c r="C109" s="520"/>
      <c r="D109" s="516">
        <v>888</v>
      </c>
      <c r="E109" s="516"/>
      <c r="F109" s="516">
        <v>247</v>
      </c>
      <c r="G109" s="516">
        <v>27</v>
      </c>
      <c r="H109" s="516">
        <v>182</v>
      </c>
      <c r="I109" s="516">
        <v>532</v>
      </c>
      <c r="J109" s="516"/>
      <c r="K109" s="516">
        <v>368</v>
      </c>
      <c r="L109" s="516"/>
      <c r="M109" s="516">
        <v>37</v>
      </c>
      <c r="N109" s="520">
        <v>4043</v>
      </c>
    </row>
    <row r="110" spans="1:14" x14ac:dyDescent="0.2">
      <c r="A110" s="288">
        <v>2000</v>
      </c>
      <c r="B110" s="523">
        <v>1802</v>
      </c>
      <c r="C110" s="523"/>
      <c r="D110" s="523">
        <v>910</v>
      </c>
      <c r="E110" s="523"/>
      <c r="F110" s="523">
        <v>280</v>
      </c>
      <c r="G110" s="523">
        <v>19</v>
      </c>
      <c r="H110" s="523">
        <v>194</v>
      </c>
      <c r="I110" s="523">
        <v>468</v>
      </c>
      <c r="J110" s="523"/>
      <c r="K110" s="523">
        <v>402</v>
      </c>
      <c r="L110" s="523"/>
      <c r="M110" s="523">
        <v>28</v>
      </c>
      <c r="N110" s="523">
        <v>4103</v>
      </c>
    </row>
    <row r="111" spans="1:14" x14ac:dyDescent="0.2">
      <c r="A111" s="32">
        <v>2001</v>
      </c>
      <c r="B111" s="518">
        <v>1827</v>
      </c>
      <c r="C111" s="518"/>
      <c r="D111" s="517">
        <v>897</v>
      </c>
      <c r="E111" s="517"/>
      <c r="F111" s="517">
        <v>270</v>
      </c>
      <c r="G111" s="517">
        <v>28</v>
      </c>
      <c r="H111" s="517">
        <v>213</v>
      </c>
      <c r="I111" s="517">
        <v>431</v>
      </c>
      <c r="J111" s="517"/>
      <c r="K111" s="517">
        <v>347</v>
      </c>
      <c r="L111" s="517"/>
      <c r="M111" s="517">
        <v>45</v>
      </c>
      <c r="N111" s="518">
        <v>4058</v>
      </c>
    </row>
    <row r="112" spans="1:14" x14ac:dyDescent="0.2">
      <c r="A112" s="216">
        <v>2002</v>
      </c>
      <c r="B112" s="76">
        <v>2047</v>
      </c>
      <c r="C112" s="76"/>
      <c r="D112" s="76">
        <v>1047</v>
      </c>
      <c r="E112" s="76"/>
      <c r="F112" s="26">
        <v>357</v>
      </c>
      <c r="G112" s="26">
        <v>37</v>
      </c>
      <c r="H112" s="26">
        <v>238</v>
      </c>
      <c r="I112" s="26">
        <v>441</v>
      </c>
      <c r="J112" s="26"/>
      <c r="K112" s="26">
        <v>381</v>
      </c>
      <c r="L112" s="26"/>
      <c r="M112" s="26">
        <v>44</v>
      </c>
      <c r="N112" s="76">
        <v>4592</v>
      </c>
    </row>
    <row r="113" spans="1:14" x14ac:dyDescent="0.2">
      <c r="A113" s="216">
        <v>2003</v>
      </c>
      <c r="B113" s="77">
        <v>2024</v>
      </c>
      <c r="C113" s="77"/>
      <c r="D113" s="77">
        <v>1095</v>
      </c>
      <c r="E113" s="77"/>
      <c r="F113" s="77">
        <v>364</v>
      </c>
      <c r="G113" s="77">
        <v>36</v>
      </c>
      <c r="H113" s="77">
        <v>251</v>
      </c>
      <c r="I113" s="77">
        <v>420</v>
      </c>
      <c r="J113" s="77"/>
      <c r="K113" s="77">
        <v>417</v>
      </c>
      <c r="L113" s="77"/>
      <c r="M113" s="77">
        <v>57</v>
      </c>
      <c r="N113" s="77">
        <v>4664</v>
      </c>
    </row>
    <row r="114" spans="1:14" x14ac:dyDescent="0.2">
      <c r="A114" s="216">
        <v>2004</v>
      </c>
      <c r="B114" s="527">
        <v>1826</v>
      </c>
      <c r="C114" s="527"/>
      <c r="D114" s="78">
        <v>881</v>
      </c>
      <c r="F114" s="78">
        <v>288</v>
      </c>
      <c r="G114" s="78">
        <v>30</v>
      </c>
      <c r="H114" s="78">
        <v>259</v>
      </c>
      <c r="I114" s="78">
        <v>350</v>
      </c>
      <c r="K114" s="78">
        <v>359</v>
      </c>
      <c r="M114" s="78">
        <v>29</v>
      </c>
      <c r="N114" s="527">
        <v>4022</v>
      </c>
    </row>
    <row r="115" spans="1:14" x14ac:dyDescent="0.2">
      <c r="A115" s="216">
        <v>2005</v>
      </c>
      <c r="B115" s="527">
        <v>1704</v>
      </c>
      <c r="C115" s="527"/>
      <c r="D115" s="527">
        <v>853</v>
      </c>
      <c r="E115" s="527"/>
      <c r="F115" s="527">
        <v>339</v>
      </c>
      <c r="G115" s="527">
        <v>32</v>
      </c>
      <c r="H115" s="527">
        <v>296</v>
      </c>
      <c r="I115" s="527">
        <v>353</v>
      </c>
      <c r="J115" s="527"/>
      <c r="K115" s="527">
        <v>317</v>
      </c>
      <c r="L115" s="527"/>
      <c r="M115" s="527">
        <v>21</v>
      </c>
      <c r="N115" s="527">
        <v>3915</v>
      </c>
    </row>
    <row r="116" spans="1:14" x14ac:dyDescent="0.2">
      <c r="A116" s="216">
        <v>2006</v>
      </c>
      <c r="B116" s="527">
        <v>1682</v>
      </c>
      <c r="C116" s="527"/>
      <c r="D116" s="527">
        <v>831</v>
      </c>
      <c r="E116" s="527"/>
      <c r="F116" s="527">
        <v>348</v>
      </c>
      <c r="G116" s="527">
        <v>44</v>
      </c>
      <c r="H116" s="527">
        <v>329</v>
      </c>
      <c r="I116" s="527">
        <v>336</v>
      </c>
      <c r="J116" s="527"/>
      <c r="K116" s="527">
        <v>364</v>
      </c>
      <c r="L116" s="527"/>
      <c r="M116" s="527">
        <v>25</v>
      </c>
      <c r="N116" s="527">
        <v>3959</v>
      </c>
    </row>
    <row r="117" spans="1:14" x14ac:dyDescent="0.2">
      <c r="A117" s="216">
        <v>2007</v>
      </c>
      <c r="B117" s="527">
        <v>1612</v>
      </c>
      <c r="C117" s="527"/>
      <c r="D117" s="527">
        <v>776</v>
      </c>
      <c r="E117" s="527"/>
      <c r="F117" s="527">
        <v>345</v>
      </c>
      <c r="G117" s="527">
        <v>31</v>
      </c>
      <c r="H117" s="527">
        <v>342</v>
      </c>
      <c r="I117" s="527">
        <v>331</v>
      </c>
      <c r="J117" s="527"/>
      <c r="K117" s="527">
        <v>343</v>
      </c>
      <c r="L117" s="527"/>
      <c r="M117" s="527">
        <v>44</v>
      </c>
      <c r="N117" s="527">
        <f>B117+D117+F117+G117+H117+I117+K117+M117</f>
        <v>3824</v>
      </c>
    </row>
    <row r="118" spans="1:14" x14ac:dyDescent="0.2">
      <c r="A118" s="216">
        <v>2008</v>
      </c>
      <c r="B118" s="527">
        <v>1575</v>
      </c>
      <c r="C118" s="527"/>
      <c r="D118" s="527">
        <v>755</v>
      </c>
      <c r="E118" s="527"/>
      <c r="F118" s="527">
        <v>306</v>
      </c>
      <c r="G118" s="527">
        <v>35</v>
      </c>
      <c r="H118" s="527">
        <v>300</v>
      </c>
      <c r="I118" s="527">
        <v>337</v>
      </c>
      <c r="J118" s="527"/>
      <c r="K118" s="527">
        <v>331</v>
      </c>
      <c r="L118" s="527"/>
      <c r="M118" s="527">
        <v>18</v>
      </c>
      <c r="N118" s="527">
        <v>3657</v>
      </c>
    </row>
    <row r="119" spans="1:14" x14ac:dyDescent="0.2">
      <c r="A119" s="288">
        <v>2009</v>
      </c>
      <c r="B119" s="129">
        <v>1453</v>
      </c>
      <c r="C119" s="129"/>
      <c r="D119" s="129">
        <v>714</v>
      </c>
      <c r="E119" s="129"/>
      <c r="F119" s="129">
        <v>323</v>
      </c>
      <c r="G119" s="129">
        <v>31</v>
      </c>
      <c r="H119" s="129">
        <v>309</v>
      </c>
      <c r="I119" s="129">
        <v>302</v>
      </c>
      <c r="J119" s="129"/>
      <c r="K119" s="129">
        <v>293</v>
      </c>
      <c r="L119" s="129"/>
      <c r="M119" s="129">
        <v>35</v>
      </c>
      <c r="N119" s="129">
        <v>3460</v>
      </c>
    </row>
    <row r="120" spans="1:14" s="3" customFormat="1" x14ac:dyDescent="0.2">
      <c r="A120" s="288">
        <v>2010</v>
      </c>
      <c r="B120" s="129">
        <v>1278</v>
      </c>
      <c r="C120" s="129"/>
      <c r="D120" s="129">
        <v>612</v>
      </c>
      <c r="E120" s="129"/>
      <c r="F120" s="129">
        <v>232</v>
      </c>
      <c r="G120" s="129">
        <v>28</v>
      </c>
      <c r="H120" s="129">
        <v>153</v>
      </c>
      <c r="I120" s="129">
        <v>269</v>
      </c>
      <c r="J120" s="129"/>
      <c r="K120" s="129">
        <v>276</v>
      </c>
      <c r="L120" s="129"/>
      <c r="M120" s="129">
        <v>40</v>
      </c>
      <c r="N120" s="129">
        <v>2888</v>
      </c>
    </row>
    <row r="121" spans="1:14" s="3" customFormat="1" x14ac:dyDescent="0.2">
      <c r="A121" s="288">
        <v>2011</v>
      </c>
      <c r="B121" s="129">
        <v>1306</v>
      </c>
      <c r="C121" s="129"/>
      <c r="D121" s="129">
        <v>633</v>
      </c>
      <c r="E121" s="129"/>
      <c r="F121" s="129">
        <v>288</v>
      </c>
      <c r="G121" s="129">
        <v>27</v>
      </c>
      <c r="H121" s="129">
        <v>172</v>
      </c>
      <c r="I121" s="129">
        <v>324</v>
      </c>
      <c r="J121" s="129"/>
      <c r="K121" s="129">
        <v>320</v>
      </c>
      <c r="L121" s="129"/>
      <c r="M121" s="129">
        <v>57</v>
      </c>
      <c r="N121" s="129">
        <v>3127</v>
      </c>
    </row>
    <row r="122" spans="1:14" s="131" customFormat="1" x14ac:dyDescent="0.2">
      <c r="A122" s="288">
        <v>2012</v>
      </c>
      <c r="B122" s="129">
        <v>1299</v>
      </c>
      <c r="C122" s="336"/>
      <c r="D122" s="129">
        <v>619</v>
      </c>
      <c r="E122" s="129"/>
      <c r="F122" s="129">
        <v>231</v>
      </c>
      <c r="G122" s="129">
        <v>16</v>
      </c>
      <c r="H122" s="129">
        <v>126</v>
      </c>
      <c r="I122" s="129">
        <v>315</v>
      </c>
      <c r="J122" s="129"/>
      <c r="K122" s="129">
        <v>322</v>
      </c>
      <c r="L122" s="129"/>
      <c r="M122" s="129">
        <v>48</v>
      </c>
      <c r="N122" s="129">
        <v>2976</v>
      </c>
    </row>
    <row r="123" spans="1:14" s="131" customFormat="1" x14ac:dyDescent="0.2">
      <c r="A123" s="288">
        <v>2013</v>
      </c>
      <c r="B123" s="129">
        <v>1145</v>
      </c>
      <c r="C123" s="336" t="s">
        <v>610</v>
      </c>
      <c r="D123" s="129">
        <v>534</v>
      </c>
      <c r="E123" s="129"/>
      <c r="F123" s="131">
        <v>226</v>
      </c>
      <c r="G123" s="131">
        <v>27</v>
      </c>
      <c r="H123" s="131">
        <v>130</v>
      </c>
      <c r="I123" s="131">
        <v>313</v>
      </c>
      <c r="J123" s="336" t="s">
        <v>610</v>
      </c>
      <c r="K123" s="131">
        <v>302</v>
      </c>
      <c r="M123" s="131">
        <v>44</v>
      </c>
      <c r="N123" s="129">
        <v>2721</v>
      </c>
    </row>
    <row r="124" spans="1:14" s="131" customFormat="1" x14ac:dyDescent="0.2">
      <c r="A124" s="288">
        <v>2014</v>
      </c>
      <c r="B124" s="129">
        <v>1056</v>
      </c>
      <c r="C124" s="336" t="s">
        <v>610</v>
      </c>
      <c r="D124" s="129">
        <v>464</v>
      </c>
      <c r="E124" s="129"/>
      <c r="F124" s="131">
        <v>223</v>
      </c>
      <c r="G124" s="131">
        <v>27</v>
      </c>
      <c r="H124" s="131">
        <v>111</v>
      </c>
      <c r="I124" s="131">
        <v>239</v>
      </c>
      <c r="J124" s="336" t="s">
        <v>610</v>
      </c>
      <c r="K124" s="131">
        <v>232</v>
      </c>
      <c r="L124" s="336" t="s">
        <v>610</v>
      </c>
      <c r="M124" s="131">
        <v>43</v>
      </c>
      <c r="N124" s="129">
        <v>2395</v>
      </c>
    </row>
    <row r="125" spans="1:14" s="78" customFormat="1" x14ac:dyDescent="0.2">
      <c r="A125" s="259">
        <v>2015</v>
      </c>
      <c r="B125" s="502">
        <v>1096</v>
      </c>
      <c r="C125" s="335"/>
      <c r="D125" s="502">
        <v>438</v>
      </c>
      <c r="E125" s="502"/>
      <c r="F125" s="374">
        <v>232</v>
      </c>
      <c r="G125" s="374">
        <v>16</v>
      </c>
      <c r="H125" s="374">
        <v>110</v>
      </c>
      <c r="I125" s="374">
        <v>241</v>
      </c>
      <c r="J125" s="335"/>
      <c r="K125" s="374">
        <v>271</v>
      </c>
      <c r="L125" s="335"/>
      <c r="M125" s="374">
        <v>41</v>
      </c>
      <c r="N125" s="502">
        <v>2445</v>
      </c>
    </row>
    <row r="126" spans="1:14" x14ac:dyDescent="0.2">
      <c r="A126" s="216"/>
      <c r="B126" s="527"/>
      <c r="C126" s="527"/>
      <c r="D126" s="527"/>
      <c r="E126" s="527"/>
      <c r="F126" s="527"/>
      <c r="G126" s="527"/>
      <c r="H126" s="527"/>
      <c r="I126" s="527"/>
      <c r="J126" s="527"/>
      <c r="K126" s="527"/>
      <c r="L126" s="527"/>
      <c r="M126" s="527"/>
      <c r="N126" s="527"/>
    </row>
    <row r="127" spans="1:14" x14ac:dyDescent="0.2">
      <c r="A127" s="515" t="s">
        <v>10</v>
      </c>
      <c r="B127" s="516"/>
      <c r="C127" s="516"/>
    </row>
    <row r="128" spans="1:14" x14ac:dyDescent="0.2">
      <c r="A128" s="519">
        <v>1960</v>
      </c>
      <c r="B128" s="520">
        <v>4746</v>
      </c>
      <c r="C128" s="520"/>
      <c r="D128" s="520">
        <v>5437</v>
      </c>
      <c r="E128" s="520"/>
      <c r="F128" s="520">
        <v>1606</v>
      </c>
      <c r="G128" s="516">
        <v>346</v>
      </c>
      <c r="H128" s="520">
        <v>2060</v>
      </c>
      <c r="I128" s="520">
        <v>1756</v>
      </c>
      <c r="J128" s="520"/>
      <c r="K128" s="520">
        <v>2352</v>
      </c>
      <c r="L128" s="520"/>
      <c r="M128" s="516">
        <v>250</v>
      </c>
      <c r="N128" s="520">
        <v>18553</v>
      </c>
    </row>
    <row r="129" spans="1:14" x14ac:dyDescent="0.2">
      <c r="A129" s="519">
        <v>1961</v>
      </c>
      <c r="B129" s="520">
        <v>5317</v>
      </c>
      <c r="C129" s="520"/>
      <c r="D129" s="520">
        <v>6190</v>
      </c>
      <c r="E129" s="520"/>
      <c r="F129" s="520">
        <v>1360</v>
      </c>
      <c r="G129" s="516">
        <v>259</v>
      </c>
      <c r="H129" s="520">
        <v>2316</v>
      </c>
      <c r="I129" s="520">
        <v>1767</v>
      </c>
      <c r="J129" s="520"/>
      <c r="K129" s="520">
        <v>2386</v>
      </c>
      <c r="L129" s="520"/>
      <c r="M129" s="516">
        <v>272</v>
      </c>
      <c r="N129" s="520">
        <v>19867</v>
      </c>
    </row>
    <row r="130" spans="1:14" x14ac:dyDescent="0.2">
      <c r="A130" s="519">
        <v>1962</v>
      </c>
      <c r="B130" s="520">
        <v>5612</v>
      </c>
      <c r="C130" s="520"/>
      <c r="D130" s="520">
        <v>6397</v>
      </c>
      <c r="E130" s="520"/>
      <c r="F130" s="516">
        <v>989</v>
      </c>
      <c r="G130" s="516">
        <v>182</v>
      </c>
      <c r="H130" s="520">
        <v>2026</v>
      </c>
      <c r="I130" s="520">
        <v>1518</v>
      </c>
      <c r="J130" s="520"/>
      <c r="K130" s="520">
        <v>2509</v>
      </c>
      <c r="L130" s="520"/>
      <c r="M130" s="516">
        <v>263</v>
      </c>
      <c r="N130" s="520">
        <v>19496</v>
      </c>
    </row>
    <row r="131" spans="1:14" x14ac:dyDescent="0.2">
      <c r="A131" s="519">
        <v>1963</v>
      </c>
      <c r="B131" s="520">
        <v>6237</v>
      </c>
      <c r="C131" s="520"/>
      <c r="D131" s="520">
        <v>6534</v>
      </c>
      <c r="E131" s="520"/>
      <c r="F131" s="516">
        <v>914</v>
      </c>
      <c r="G131" s="516">
        <v>169</v>
      </c>
      <c r="H131" s="520">
        <v>2051</v>
      </c>
      <c r="I131" s="520">
        <v>1671</v>
      </c>
      <c r="J131" s="520"/>
      <c r="K131" s="520">
        <v>2525</v>
      </c>
      <c r="L131" s="520"/>
      <c r="M131" s="516">
        <v>231</v>
      </c>
      <c r="N131" s="520">
        <v>20332</v>
      </c>
    </row>
    <row r="132" spans="1:14" x14ac:dyDescent="0.2">
      <c r="A132" s="519">
        <v>1964</v>
      </c>
      <c r="B132" s="520">
        <v>6974</v>
      </c>
      <c r="C132" s="520"/>
      <c r="D132" s="520">
        <v>7058</v>
      </c>
      <c r="E132" s="520"/>
      <c r="F132" s="516">
        <v>814</v>
      </c>
      <c r="G132" s="516">
        <v>160</v>
      </c>
      <c r="H132" s="520">
        <v>2086</v>
      </c>
      <c r="I132" s="520">
        <v>1689</v>
      </c>
      <c r="J132" s="520"/>
      <c r="K132" s="520">
        <v>2570</v>
      </c>
      <c r="L132" s="520"/>
      <c r="M132" s="516">
        <v>214</v>
      </c>
      <c r="N132" s="520">
        <v>21565</v>
      </c>
    </row>
    <row r="133" spans="1:14" x14ac:dyDescent="0.2">
      <c r="A133" s="519">
        <v>1965</v>
      </c>
      <c r="B133" s="520">
        <v>6869</v>
      </c>
      <c r="C133" s="520"/>
      <c r="D133" s="520">
        <v>6930</v>
      </c>
      <c r="E133" s="520"/>
      <c r="F133" s="516">
        <v>675</v>
      </c>
      <c r="G133" s="516">
        <v>111</v>
      </c>
      <c r="H133" s="520">
        <v>1797</v>
      </c>
      <c r="I133" s="520">
        <v>1423</v>
      </c>
      <c r="J133" s="520"/>
      <c r="K133" s="520">
        <v>2428</v>
      </c>
      <c r="L133" s="520"/>
      <c r="M133" s="516">
        <v>227</v>
      </c>
      <c r="N133" s="520">
        <v>20460</v>
      </c>
    </row>
    <row r="134" spans="1:14" x14ac:dyDescent="0.2">
      <c r="A134" s="521" t="s">
        <v>539</v>
      </c>
      <c r="B134" s="520">
        <v>5576</v>
      </c>
      <c r="C134" s="520"/>
      <c r="D134" s="520">
        <v>5812</v>
      </c>
      <c r="E134" s="520"/>
      <c r="F134" s="516">
        <v>484</v>
      </c>
      <c r="G134" s="516">
        <v>81</v>
      </c>
      <c r="H134" s="520">
        <v>1391</v>
      </c>
      <c r="I134" s="520">
        <v>1309</v>
      </c>
      <c r="J134" s="520"/>
      <c r="K134" s="520">
        <v>1943</v>
      </c>
      <c r="L134" s="520"/>
      <c r="M134" s="516">
        <v>134</v>
      </c>
      <c r="N134" s="520">
        <v>16730</v>
      </c>
    </row>
    <row r="135" spans="1:14" x14ac:dyDescent="0.2">
      <c r="A135" s="519">
        <v>1967</v>
      </c>
      <c r="B135" s="520">
        <v>5470</v>
      </c>
      <c r="C135" s="520"/>
      <c r="D135" s="520">
        <v>5541</v>
      </c>
      <c r="E135" s="520"/>
      <c r="F135" s="516">
        <v>451</v>
      </c>
      <c r="G135" s="516">
        <v>104</v>
      </c>
      <c r="H135" s="520">
        <v>1316</v>
      </c>
      <c r="I135" s="520">
        <v>1097</v>
      </c>
      <c r="J135" s="520"/>
      <c r="K135" s="520">
        <v>1588</v>
      </c>
      <c r="L135" s="520"/>
      <c r="M135" s="516">
        <v>130</v>
      </c>
      <c r="N135" s="520">
        <v>15697</v>
      </c>
    </row>
    <row r="136" spans="1:14" x14ac:dyDescent="0.2">
      <c r="A136" s="519">
        <v>1968</v>
      </c>
      <c r="B136" s="520">
        <v>6012</v>
      </c>
      <c r="C136" s="520"/>
      <c r="D136" s="520">
        <v>5940</v>
      </c>
      <c r="E136" s="520"/>
      <c r="F136" s="516">
        <v>575</v>
      </c>
      <c r="G136" s="516">
        <v>122</v>
      </c>
      <c r="H136" s="520">
        <v>1307</v>
      </c>
      <c r="I136" s="520">
        <v>1277</v>
      </c>
      <c r="J136" s="520"/>
      <c r="K136" s="520">
        <v>1536</v>
      </c>
      <c r="L136" s="520"/>
      <c r="M136" s="516">
        <v>148</v>
      </c>
      <c r="N136" s="520">
        <v>16917</v>
      </c>
    </row>
    <row r="137" spans="1:14" x14ac:dyDescent="0.2">
      <c r="A137" s="519">
        <v>1969</v>
      </c>
      <c r="B137" s="520">
        <v>5937</v>
      </c>
      <c r="C137" s="520"/>
      <c r="D137" s="520">
        <v>5713</v>
      </c>
      <c r="E137" s="520"/>
      <c r="F137" s="516">
        <v>573</v>
      </c>
      <c r="G137" s="516">
        <v>137</v>
      </c>
      <c r="H137" s="520">
        <v>1383</v>
      </c>
      <c r="I137" s="520">
        <v>1229</v>
      </c>
      <c r="J137" s="520"/>
      <c r="K137" s="520">
        <v>1605</v>
      </c>
      <c r="L137" s="520"/>
      <c r="M137" s="516">
        <v>93</v>
      </c>
      <c r="N137" s="520">
        <v>16670</v>
      </c>
    </row>
    <row r="138" spans="1:14" x14ac:dyDescent="0.2">
      <c r="A138" s="519">
        <v>1970</v>
      </c>
      <c r="B138" s="520">
        <v>5718</v>
      </c>
      <c r="C138" s="520"/>
      <c r="D138" s="520">
        <v>5336</v>
      </c>
      <c r="E138" s="520"/>
      <c r="F138" s="516">
        <v>600</v>
      </c>
      <c r="G138" s="516">
        <v>129</v>
      </c>
      <c r="H138" s="520">
        <v>1141</v>
      </c>
      <c r="I138" s="520">
        <v>1139</v>
      </c>
      <c r="J138" s="520"/>
      <c r="K138" s="520">
        <v>1464</v>
      </c>
      <c r="L138" s="520"/>
      <c r="M138" s="516">
        <v>89</v>
      </c>
      <c r="N138" s="520">
        <v>15616</v>
      </c>
    </row>
    <row r="139" spans="1:14" x14ac:dyDescent="0.2">
      <c r="A139" s="519">
        <v>1971</v>
      </c>
      <c r="B139" s="520">
        <v>5344</v>
      </c>
      <c r="C139" s="520"/>
      <c r="D139" s="520">
        <v>5106</v>
      </c>
      <c r="E139" s="520"/>
      <c r="F139" s="516">
        <v>577</v>
      </c>
      <c r="G139" s="516">
        <v>147</v>
      </c>
      <c r="H139" s="520">
        <v>1057</v>
      </c>
      <c r="I139" s="520">
        <v>1231</v>
      </c>
      <c r="J139" s="520"/>
      <c r="K139" s="520">
        <v>1302</v>
      </c>
      <c r="L139" s="520"/>
      <c r="M139" s="516">
        <v>77</v>
      </c>
      <c r="N139" s="520">
        <v>14841</v>
      </c>
    </row>
    <row r="140" spans="1:14" x14ac:dyDescent="0.2">
      <c r="A140" s="519">
        <v>1972</v>
      </c>
      <c r="B140" s="520">
        <v>5544</v>
      </c>
      <c r="C140" s="520"/>
      <c r="D140" s="520">
        <v>4883</v>
      </c>
      <c r="E140" s="520"/>
      <c r="F140" s="516">
        <v>670</v>
      </c>
      <c r="G140" s="516">
        <v>144</v>
      </c>
      <c r="H140" s="520">
        <v>1001</v>
      </c>
      <c r="I140" s="520">
        <v>1102</v>
      </c>
      <c r="J140" s="520"/>
      <c r="K140" s="520">
        <v>1189</v>
      </c>
      <c r="L140" s="520"/>
      <c r="M140" s="516">
        <v>66</v>
      </c>
      <c r="N140" s="520">
        <v>14599</v>
      </c>
    </row>
    <row r="141" spans="1:14" x14ac:dyDescent="0.2">
      <c r="A141" s="519">
        <v>1973</v>
      </c>
      <c r="B141" s="520">
        <v>5967</v>
      </c>
      <c r="C141" s="520"/>
      <c r="D141" s="520">
        <v>5192</v>
      </c>
      <c r="E141" s="520"/>
      <c r="F141" s="516">
        <v>557</v>
      </c>
      <c r="G141" s="516">
        <v>116</v>
      </c>
      <c r="H141" s="520">
        <v>1033</v>
      </c>
      <c r="I141" s="520">
        <v>1237</v>
      </c>
      <c r="J141" s="520"/>
      <c r="K141" s="520">
        <v>1090</v>
      </c>
      <c r="L141" s="520"/>
      <c r="M141" s="516">
        <v>95</v>
      </c>
      <c r="N141" s="520">
        <v>15287</v>
      </c>
    </row>
    <row r="142" spans="1:14" x14ac:dyDescent="0.2">
      <c r="A142" s="519">
        <v>1974</v>
      </c>
      <c r="B142" s="520">
        <v>5313</v>
      </c>
      <c r="C142" s="520"/>
      <c r="D142" s="520">
        <v>4441</v>
      </c>
      <c r="E142" s="520"/>
      <c r="F142" s="516">
        <v>636</v>
      </c>
      <c r="G142" s="516">
        <v>144</v>
      </c>
      <c r="H142" s="516">
        <v>935</v>
      </c>
      <c r="I142" s="520">
        <v>1160</v>
      </c>
      <c r="J142" s="520"/>
      <c r="K142" s="520">
        <v>1193</v>
      </c>
      <c r="L142" s="520"/>
      <c r="M142" s="516">
        <v>98</v>
      </c>
      <c r="N142" s="520">
        <v>13920</v>
      </c>
    </row>
    <row r="143" spans="1:14" x14ac:dyDescent="0.2">
      <c r="A143" s="519">
        <v>1975</v>
      </c>
      <c r="B143" s="520">
        <v>5221</v>
      </c>
      <c r="C143" s="520"/>
      <c r="D143" s="520">
        <v>4526</v>
      </c>
      <c r="E143" s="520"/>
      <c r="F143" s="516">
        <v>562</v>
      </c>
      <c r="G143" s="516">
        <v>121</v>
      </c>
      <c r="H143" s="520">
        <v>1161</v>
      </c>
      <c r="I143" s="520">
        <v>1219</v>
      </c>
      <c r="J143" s="520"/>
      <c r="K143" s="520">
        <v>1134</v>
      </c>
      <c r="L143" s="520"/>
      <c r="M143" s="516">
        <v>137</v>
      </c>
      <c r="N143" s="520">
        <v>14081</v>
      </c>
    </row>
    <row r="144" spans="1:14" x14ac:dyDescent="0.2">
      <c r="A144" s="519">
        <v>1976</v>
      </c>
      <c r="B144" s="520">
        <v>6338</v>
      </c>
      <c r="C144" s="520"/>
      <c r="D144" s="520">
        <v>4594</v>
      </c>
      <c r="E144" s="520"/>
      <c r="F144" s="516">
        <v>575</v>
      </c>
      <c r="G144" s="516">
        <v>93</v>
      </c>
      <c r="H144" s="520">
        <v>1106</v>
      </c>
      <c r="I144" s="520">
        <v>1193</v>
      </c>
      <c r="J144" s="520"/>
      <c r="K144" s="520">
        <v>1142</v>
      </c>
      <c r="L144" s="520"/>
      <c r="M144" s="516">
        <v>123</v>
      </c>
      <c r="N144" s="520">
        <v>15164</v>
      </c>
    </row>
    <row r="145" spans="1:14" x14ac:dyDescent="0.2">
      <c r="A145" s="519">
        <v>1977</v>
      </c>
      <c r="B145" s="520">
        <v>5901</v>
      </c>
      <c r="C145" s="520"/>
      <c r="D145" s="520">
        <v>4442</v>
      </c>
      <c r="E145" s="520"/>
      <c r="F145" s="516">
        <v>510</v>
      </c>
      <c r="G145" s="516">
        <v>87</v>
      </c>
      <c r="H145" s="520">
        <v>1013</v>
      </c>
      <c r="I145" s="520">
        <v>1219</v>
      </c>
      <c r="J145" s="520"/>
      <c r="K145" s="520">
        <v>1108</v>
      </c>
      <c r="L145" s="520"/>
      <c r="M145" s="516">
        <v>107</v>
      </c>
      <c r="N145" s="520">
        <v>14387</v>
      </c>
    </row>
    <row r="146" spans="1:14" x14ac:dyDescent="0.2">
      <c r="A146" s="519">
        <v>1978</v>
      </c>
      <c r="B146" s="520">
        <v>5953</v>
      </c>
      <c r="C146" s="520"/>
      <c r="D146" s="520">
        <v>4250</v>
      </c>
      <c r="E146" s="520"/>
      <c r="F146" s="516">
        <v>522</v>
      </c>
      <c r="G146" s="516">
        <v>94</v>
      </c>
      <c r="H146" s="516">
        <v>933</v>
      </c>
      <c r="I146" s="520">
        <v>1214</v>
      </c>
      <c r="J146" s="520"/>
      <c r="K146" s="520">
        <v>1085</v>
      </c>
      <c r="L146" s="520"/>
      <c r="M146" s="516">
        <v>91</v>
      </c>
      <c r="N146" s="520">
        <v>14142</v>
      </c>
    </row>
    <row r="147" spans="1:14" x14ac:dyDescent="0.2">
      <c r="A147" s="519">
        <v>1979</v>
      </c>
      <c r="B147" s="520">
        <v>5660</v>
      </c>
      <c r="C147" s="520"/>
      <c r="D147" s="520">
        <v>3845</v>
      </c>
      <c r="E147" s="520"/>
      <c r="F147" s="516">
        <v>523</v>
      </c>
      <c r="G147" s="516">
        <v>90</v>
      </c>
      <c r="H147" s="516">
        <v>868</v>
      </c>
      <c r="I147" s="520">
        <v>1367</v>
      </c>
      <c r="J147" s="520"/>
      <c r="K147" s="520">
        <v>1073</v>
      </c>
      <c r="L147" s="520"/>
      <c r="M147" s="516">
        <v>90</v>
      </c>
      <c r="N147" s="520">
        <v>13516</v>
      </c>
    </row>
    <row r="148" spans="1:14" x14ac:dyDescent="0.2">
      <c r="A148" s="519">
        <v>1980</v>
      </c>
      <c r="B148" s="520">
        <v>5352</v>
      </c>
      <c r="C148" s="520"/>
      <c r="D148" s="520">
        <v>3620</v>
      </c>
      <c r="E148" s="520"/>
      <c r="F148" s="516">
        <v>639</v>
      </c>
      <c r="G148" s="516">
        <v>107</v>
      </c>
      <c r="H148" s="516">
        <v>755</v>
      </c>
      <c r="I148" s="520">
        <v>1507</v>
      </c>
      <c r="J148" s="520"/>
      <c r="K148" s="520">
        <v>1075</v>
      </c>
      <c r="L148" s="520"/>
      <c r="M148" s="516">
        <v>127</v>
      </c>
      <c r="N148" s="520">
        <v>13182</v>
      </c>
    </row>
    <row r="149" spans="1:14" x14ac:dyDescent="0.2">
      <c r="A149" s="519">
        <v>1981</v>
      </c>
      <c r="B149" s="520">
        <v>5034</v>
      </c>
      <c r="C149" s="520"/>
      <c r="D149" s="520">
        <v>3332</v>
      </c>
      <c r="E149" s="520"/>
      <c r="F149" s="516">
        <v>708</v>
      </c>
      <c r="G149" s="516">
        <v>122</v>
      </c>
      <c r="H149" s="516">
        <v>648</v>
      </c>
      <c r="I149" s="520">
        <v>1511</v>
      </c>
      <c r="J149" s="520"/>
      <c r="K149" s="520">
        <v>1014</v>
      </c>
      <c r="L149" s="520"/>
      <c r="M149" s="516">
        <v>201</v>
      </c>
      <c r="N149" s="520">
        <v>12570</v>
      </c>
    </row>
    <row r="150" spans="1:14" x14ac:dyDescent="0.2">
      <c r="A150" s="519">
        <v>1982</v>
      </c>
      <c r="B150" s="520">
        <v>5276</v>
      </c>
      <c r="C150" s="520"/>
      <c r="D150" s="520">
        <v>3413</v>
      </c>
      <c r="E150" s="520"/>
      <c r="F150" s="516">
        <v>939</v>
      </c>
      <c r="G150" s="516">
        <v>146</v>
      </c>
      <c r="H150" s="516">
        <v>644</v>
      </c>
      <c r="I150" s="520">
        <v>1806</v>
      </c>
      <c r="J150" s="520"/>
      <c r="K150" s="516">
        <v>998</v>
      </c>
      <c r="L150" s="516"/>
      <c r="M150" s="516">
        <v>105</v>
      </c>
      <c r="N150" s="520">
        <v>13327</v>
      </c>
    </row>
    <row r="151" spans="1:14" x14ac:dyDescent="0.2">
      <c r="A151" s="519">
        <v>1983</v>
      </c>
      <c r="B151" s="520">
        <v>5458</v>
      </c>
      <c r="C151" s="520"/>
      <c r="D151" s="520">
        <v>3529</v>
      </c>
      <c r="E151" s="520"/>
      <c r="F151" s="520">
        <v>1036</v>
      </c>
      <c r="G151" s="516">
        <v>168</v>
      </c>
      <c r="H151" s="516">
        <v>633</v>
      </c>
      <c r="I151" s="520">
        <v>1875</v>
      </c>
      <c r="J151" s="520"/>
      <c r="K151" s="516">
        <v>944</v>
      </c>
      <c r="L151" s="516"/>
      <c r="M151" s="516">
        <v>97</v>
      </c>
      <c r="N151" s="520">
        <v>13740</v>
      </c>
    </row>
    <row r="152" spans="1:14" x14ac:dyDescent="0.2">
      <c r="A152" s="519">
        <v>1984</v>
      </c>
      <c r="B152" s="520">
        <v>6119</v>
      </c>
      <c r="C152" s="520"/>
      <c r="D152" s="520">
        <v>3586</v>
      </c>
      <c r="E152" s="520"/>
      <c r="F152" s="516">
        <v>950</v>
      </c>
      <c r="G152" s="516">
        <v>152</v>
      </c>
      <c r="H152" s="516">
        <v>553</v>
      </c>
      <c r="I152" s="520">
        <v>2042</v>
      </c>
      <c r="J152" s="520"/>
      <c r="K152" s="520">
        <v>1052</v>
      </c>
      <c r="L152" s="520"/>
      <c r="M152" s="516">
        <v>113</v>
      </c>
      <c r="N152" s="520">
        <v>14567</v>
      </c>
    </row>
    <row r="153" spans="1:14" x14ac:dyDescent="0.2">
      <c r="A153" s="519">
        <v>1985</v>
      </c>
      <c r="B153" s="520">
        <v>6747</v>
      </c>
      <c r="C153" s="520"/>
      <c r="D153" s="520">
        <v>3849</v>
      </c>
      <c r="E153" s="520"/>
      <c r="F153" s="516">
        <v>778</v>
      </c>
      <c r="G153" s="516">
        <v>111</v>
      </c>
      <c r="H153" s="516">
        <v>471</v>
      </c>
      <c r="I153" s="520">
        <v>1779</v>
      </c>
      <c r="J153" s="520"/>
      <c r="K153" s="520">
        <v>1056</v>
      </c>
      <c r="L153" s="520"/>
      <c r="M153" s="516">
        <v>66</v>
      </c>
      <c r="N153" s="520">
        <v>14857</v>
      </c>
    </row>
    <row r="154" spans="1:14" x14ac:dyDescent="0.2">
      <c r="A154" s="519">
        <v>1986</v>
      </c>
      <c r="B154" s="520">
        <v>7271</v>
      </c>
      <c r="C154" s="520"/>
      <c r="D154" s="520">
        <v>4044</v>
      </c>
      <c r="E154" s="520"/>
      <c r="F154" s="516">
        <v>798</v>
      </c>
      <c r="G154" s="516">
        <v>126</v>
      </c>
      <c r="H154" s="516">
        <v>508</v>
      </c>
      <c r="I154" s="520">
        <v>1909</v>
      </c>
      <c r="J154" s="520"/>
      <c r="K154" s="520">
        <v>1034</v>
      </c>
      <c r="L154" s="520"/>
      <c r="M154" s="516">
        <v>120</v>
      </c>
      <c r="N154" s="520">
        <v>15810</v>
      </c>
    </row>
    <row r="155" spans="1:14" x14ac:dyDescent="0.2">
      <c r="A155" s="519">
        <v>1987</v>
      </c>
      <c r="B155" s="520">
        <v>7174</v>
      </c>
      <c r="C155" s="520"/>
      <c r="D155" s="520">
        <v>3780</v>
      </c>
      <c r="E155" s="520"/>
      <c r="F155" s="516">
        <v>700</v>
      </c>
      <c r="G155" s="516">
        <v>91</v>
      </c>
      <c r="H155" s="516">
        <v>421</v>
      </c>
      <c r="I155" s="520">
        <v>1656</v>
      </c>
      <c r="J155" s="520"/>
      <c r="K155" s="520">
        <v>1111</v>
      </c>
      <c r="L155" s="520"/>
      <c r="M155" s="516">
        <v>111</v>
      </c>
      <c r="N155" s="520">
        <v>15044</v>
      </c>
    </row>
    <row r="156" spans="1:14" x14ac:dyDescent="0.2">
      <c r="A156" s="519">
        <v>1988</v>
      </c>
      <c r="B156" s="520">
        <v>8201</v>
      </c>
      <c r="C156" s="520"/>
      <c r="D156" s="520">
        <v>4428</v>
      </c>
      <c r="E156" s="520"/>
      <c r="F156" s="516">
        <v>714</v>
      </c>
      <c r="G156" s="516">
        <v>113</v>
      </c>
      <c r="H156" s="516">
        <v>462</v>
      </c>
      <c r="I156" s="520">
        <v>1854</v>
      </c>
      <c r="J156" s="520"/>
      <c r="K156" s="520">
        <v>1069</v>
      </c>
      <c r="L156" s="520"/>
      <c r="M156" s="516">
        <v>128</v>
      </c>
      <c r="N156" s="520">
        <v>16969</v>
      </c>
    </row>
    <row r="157" spans="1:14" x14ac:dyDescent="0.2">
      <c r="A157" s="519">
        <v>1989</v>
      </c>
      <c r="B157" s="520">
        <v>8745</v>
      </c>
      <c r="C157" s="520"/>
      <c r="D157" s="520">
        <v>4359</v>
      </c>
      <c r="E157" s="520"/>
      <c r="F157" s="516">
        <v>628</v>
      </c>
      <c r="G157" s="516">
        <v>91</v>
      </c>
      <c r="H157" s="516">
        <v>559</v>
      </c>
      <c r="I157" s="520">
        <v>2010</v>
      </c>
      <c r="J157" s="520"/>
      <c r="K157" s="520">
        <v>1217</v>
      </c>
      <c r="L157" s="520"/>
      <c r="M157" s="516">
        <v>132</v>
      </c>
      <c r="N157" s="520">
        <v>17741</v>
      </c>
    </row>
    <row r="158" spans="1:14" x14ac:dyDescent="0.2">
      <c r="A158" s="519">
        <v>1990</v>
      </c>
      <c r="B158" s="520">
        <v>8239</v>
      </c>
      <c r="C158" s="520"/>
      <c r="D158" s="520">
        <v>4256</v>
      </c>
      <c r="E158" s="520"/>
      <c r="F158" s="516">
        <v>590</v>
      </c>
      <c r="G158" s="516">
        <v>70</v>
      </c>
      <c r="H158" s="516">
        <v>584</v>
      </c>
      <c r="I158" s="520">
        <v>2056</v>
      </c>
      <c r="J158" s="520"/>
      <c r="K158" s="520">
        <v>1077</v>
      </c>
      <c r="L158" s="520"/>
      <c r="M158" s="516">
        <v>124</v>
      </c>
      <c r="N158" s="520">
        <v>16996</v>
      </c>
    </row>
    <row r="159" spans="1:14" x14ac:dyDescent="0.2">
      <c r="A159" s="519">
        <v>1991</v>
      </c>
      <c r="B159" s="520">
        <v>7910</v>
      </c>
      <c r="C159" s="520"/>
      <c r="D159" s="520">
        <v>3987</v>
      </c>
      <c r="E159" s="520"/>
      <c r="F159" s="516">
        <v>554</v>
      </c>
      <c r="G159" s="516">
        <v>94</v>
      </c>
      <c r="H159" s="516">
        <v>574</v>
      </c>
      <c r="I159" s="520">
        <v>1998</v>
      </c>
      <c r="J159" s="520"/>
      <c r="K159" s="520">
        <v>1037</v>
      </c>
      <c r="L159" s="520"/>
      <c r="M159" s="516">
        <v>71</v>
      </c>
      <c r="N159" s="520">
        <v>16225</v>
      </c>
    </row>
    <row r="160" spans="1:14" x14ac:dyDescent="0.2">
      <c r="A160" s="519">
        <v>1992</v>
      </c>
      <c r="B160" s="520">
        <v>7761</v>
      </c>
      <c r="C160" s="520"/>
      <c r="D160" s="520">
        <v>4017</v>
      </c>
      <c r="E160" s="520"/>
      <c r="F160" s="516">
        <v>517</v>
      </c>
      <c r="G160" s="516">
        <v>81</v>
      </c>
      <c r="H160" s="516">
        <v>581</v>
      </c>
      <c r="I160" s="520">
        <v>2032</v>
      </c>
      <c r="J160" s="520"/>
      <c r="K160" s="516">
        <v>945</v>
      </c>
      <c r="L160" s="516"/>
      <c r="M160" s="516">
        <v>88</v>
      </c>
      <c r="N160" s="520">
        <v>16022</v>
      </c>
    </row>
    <row r="161" spans="1:14" x14ac:dyDescent="0.2">
      <c r="A161" s="519">
        <v>1993</v>
      </c>
      <c r="B161" s="520">
        <v>7532</v>
      </c>
      <c r="C161" s="520"/>
      <c r="D161" s="520">
        <v>3756</v>
      </c>
      <c r="E161" s="520"/>
      <c r="F161" s="516">
        <v>490</v>
      </c>
      <c r="G161" s="516">
        <v>53</v>
      </c>
      <c r="H161" s="516">
        <v>512</v>
      </c>
      <c r="I161" s="520">
        <v>2058</v>
      </c>
      <c r="J161" s="520"/>
      <c r="K161" s="516">
        <v>888</v>
      </c>
      <c r="L161" s="516"/>
      <c r="M161" s="516">
        <v>118</v>
      </c>
      <c r="N161" s="520">
        <v>15407</v>
      </c>
    </row>
    <row r="162" spans="1:14" x14ac:dyDescent="0.2">
      <c r="A162" s="519">
        <v>1994</v>
      </c>
      <c r="B162" s="520">
        <v>8219</v>
      </c>
      <c r="C162" s="520"/>
      <c r="D162" s="520">
        <v>3919</v>
      </c>
      <c r="E162" s="520"/>
      <c r="F162" s="516">
        <v>452</v>
      </c>
      <c r="G162" s="516">
        <v>75</v>
      </c>
      <c r="H162" s="516">
        <v>560</v>
      </c>
      <c r="I162" s="520">
        <v>2513</v>
      </c>
      <c r="J162" s="520"/>
      <c r="K162" s="520">
        <v>1020</v>
      </c>
      <c r="L162" s="520"/>
      <c r="M162" s="516">
        <v>104</v>
      </c>
      <c r="N162" s="520">
        <v>16862</v>
      </c>
    </row>
    <row r="163" spans="1:14" x14ac:dyDescent="0.2">
      <c r="A163" s="519">
        <v>1995</v>
      </c>
      <c r="B163" s="520">
        <v>8494</v>
      </c>
      <c r="C163" s="520"/>
      <c r="D163" s="520">
        <v>4170</v>
      </c>
      <c r="E163" s="520"/>
      <c r="F163" s="516">
        <v>489</v>
      </c>
      <c r="G163" s="516">
        <v>88</v>
      </c>
      <c r="H163" s="516">
        <v>576</v>
      </c>
      <c r="I163" s="520">
        <v>2331</v>
      </c>
      <c r="J163" s="520"/>
      <c r="K163" s="516">
        <v>969</v>
      </c>
      <c r="L163" s="516"/>
      <c r="M163" s="516">
        <v>91</v>
      </c>
      <c r="N163" s="520">
        <v>17208</v>
      </c>
    </row>
    <row r="164" spans="1:14" x14ac:dyDescent="0.2">
      <c r="A164" s="519">
        <v>1996</v>
      </c>
      <c r="B164" s="520">
        <v>8344</v>
      </c>
      <c r="C164" s="520"/>
      <c r="D164" s="520">
        <v>4098</v>
      </c>
      <c r="E164" s="520"/>
      <c r="F164" s="516">
        <v>493</v>
      </c>
      <c r="G164" s="516">
        <v>61</v>
      </c>
      <c r="H164" s="516">
        <v>548</v>
      </c>
      <c r="I164" s="520">
        <v>2293</v>
      </c>
      <c r="J164" s="520"/>
      <c r="K164" s="520">
        <v>1028</v>
      </c>
      <c r="L164" s="520"/>
      <c r="M164" s="516">
        <v>108</v>
      </c>
      <c r="N164" s="520">
        <v>16973</v>
      </c>
    </row>
    <row r="165" spans="1:14" x14ac:dyDescent="0.2">
      <c r="A165" s="519">
        <v>1997</v>
      </c>
      <c r="B165" s="520">
        <v>8719</v>
      </c>
      <c r="C165" s="520"/>
      <c r="D165" s="520">
        <v>3987</v>
      </c>
      <c r="E165" s="520"/>
      <c r="F165" s="516">
        <v>500</v>
      </c>
      <c r="G165" s="516">
        <v>78</v>
      </c>
      <c r="H165" s="516">
        <v>573</v>
      </c>
      <c r="I165" s="520">
        <v>2467</v>
      </c>
      <c r="J165" s="520"/>
      <c r="K165" s="516">
        <v>948</v>
      </c>
      <c r="L165" s="516"/>
      <c r="M165" s="516">
        <v>91</v>
      </c>
      <c r="N165" s="520">
        <v>17363</v>
      </c>
    </row>
    <row r="166" spans="1:14" x14ac:dyDescent="0.2">
      <c r="A166" s="519">
        <v>1998</v>
      </c>
      <c r="B166" s="520">
        <v>9023</v>
      </c>
      <c r="C166" s="520"/>
      <c r="D166" s="520">
        <v>4400</v>
      </c>
      <c r="E166" s="520"/>
      <c r="F166" s="516">
        <v>456</v>
      </c>
      <c r="G166" s="516">
        <v>53</v>
      </c>
      <c r="H166" s="516">
        <v>479</v>
      </c>
      <c r="I166" s="520">
        <v>2068</v>
      </c>
      <c r="J166" s="520"/>
      <c r="K166" s="516">
        <v>931</v>
      </c>
      <c r="L166" s="516"/>
      <c r="M166" s="516">
        <v>63</v>
      </c>
      <c r="N166" s="520">
        <v>17473</v>
      </c>
    </row>
    <row r="167" spans="1:14" x14ac:dyDescent="0.2">
      <c r="A167" s="519">
        <v>1999</v>
      </c>
      <c r="B167" s="520">
        <v>9204</v>
      </c>
      <c r="C167" s="520"/>
      <c r="D167" s="520">
        <v>4413</v>
      </c>
      <c r="E167" s="520"/>
      <c r="F167" s="516">
        <v>472</v>
      </c>
      <c r="G167" s="516">
        <v>74</v>
      </c>
      <c r="H167" s="516">
        <v>582</v>
      </c>
      <c r="I167" s="520">
        <v>2046</v>
      </c>
      <c r="J167" s="520"/>
      <c r="K167" s="520">
        <v>1027</v>
      </c>
      <c r="L167" s="520"/>
      <c r="M167" s="516">
        <v>103</v>
      </c>
      <c r="N167" s="520">
        <v>17921</v>
      </c>
    </row>
    <row r="168" spans="1:14" x14ac:dyDescent="0.2">
      <c r="A168" s="519">
        <v>2000</v>
      </c>
      <c r="B168" s="528">
        <v>9395</v>
      </c>
      <c r="C168" s="528"/>
      <c r="D168" s="528">
        <v>4257</v>
      </c>
      <c r="E168" s="528"/>
      <c r="F168" s="528">
        <v>512</v>
      </c>
      <c r="G168" s="528">
        <v>47</v>
      </c>
      <c r="H168" s="528">
        <v>711</v>
      </c>
      <c r="I168" s="528">
        <v>1919</v>
      </c>
      <c r="J168" s="528"/>
      <c r="K168" s="528">
        <v>1013</v>
      </c>
      <c r="L168" s="528"/>
      <c r="M168" s="528">
        <v>75</v>
      </c>
      <c r="N168" s="528">
        <v>17929</v>
      </c>
    </row>
    <row r="169" spans="1:14" x14ac:dyDescent="0.2">
      <c r="A169" s="288">
        <v>2001</v>
      </c>
      <c r="B169" s="520">
        <v>9509</v>
      </c>
      <c r="C169" s="520"/>
      <c r="D169" s="520">
        <v>4441</v>
      </c>
      <c r="E169" s="520"/>
      <c r="F169" s="516">
        <v>556</v>
      </c>
      <c r="G169" s="516">
        <v>66</v>
      </c>
      <c r="H169" s="516">
        <v>853</v>
      </c>
      <c r="I169" s="520">
        <v>1734</v>
      </c>
      <c r="J169" s="520"/>
      <c r="K169" s="527">
        <v>1029</v>
      </c>
      <c r="L169" s="527"/>
      <c r="M169" s="516">
        <v>84</v>
      </c>
      <c r="N169" s="520">
        <v>18272</v>
      </c>
    </row>
    <row r="170" spans="1:14" x14ac:dyDescent="0.2">
      <c r="A170" s="216">
        <v>2002</v>
      </c>
      <c r="B170" s="76">
        <v>10340</v>
      </c>
      <c r="C170" s="76"/>
      <c r="D170" s="76">
        <v>5116</v>
      </c>
      <c r="E170" s="76"/>
      <c r="F170" s="26">
        <v>735</v>
      </c>
      <c r="G170" s="26">
        <v>111</v>
      </c>
      <c r="H170" s="26">
        <v>882</v>
      </c>
      <c r="I170" s="76">
        <v>1796</v>
      </c>
      <c r="J170" s="76"/>
      <c r="K170" s="76">
        <v>1071</v>
      </c>
      <c r="L170" s="76"/>
      <c r="M170" s="26">
        <v>104</v>
      </c>
      <c r="N170" s="76">
        <v>20155</v>
      </c>
    </row>
    <row r="171" spans="1:14" x14ac:dyDescent="0.2">
      <c r="A171" s="216">
        <v>2003</v>
      </c>
      <c r="B171" s="527">
        <v>11554</v>
      </c>
      <c r="C171" s="527"/>
      <c r="D171" s="527">
        <v>5636</v>
      </c>
      <c r="E171" s="527"/>
      <c r="F171" s="527">
        <v>733</v>
      </c>
      <c r="G171" s="527">
        <v>81</v>
      </c>
      <c r="H171" s="527">
        <v>1182</v>
      </c>
      <c r="I171" s="527">
        <v>1857</v>
      </c>
      <c r="J171" s="527"/>
      <c r="K171" s="527">
        <v>1201</v>
      </c>
      <c r="L171" s="527"/>
      <c r="M171" s="527">
        <v>195</v>
      </c>
      <c r="N171" s="527">
        <v>22439</v>
      </c>
    </row>
    <row r="172" spans="1:14" x14ac:dyDescent="0.2">
      <c r="A172" s="216">
        <v>2004</v>
      </c>
      <c r="B172" s="527">
        <v>11621</v>
      </c>
      <c r="C172" s="527"/>
      <c r="D172" s="527">
        <v>5757</v>
      </c>
      <c r="E172" s="527"/>
      <c r="F172" s="78">
        <v>672</v>
      </c>
      <c r="G172" s="78">
        <v>72</v>
      </c>
      <c r="H172" s="527">
        <v>1303</v>
      </c>
      <c r="I172" s="527">
        <v>1812</v>
      </c>
      <c r="J172" s="527"/>
      <c r="K172" s="527">
        <v>1223</v>
      </c>
      <c r="L172" s="527"/>
      <c r="M172" s="78">
        <v>100</v>
      </c>
      <c r="N172" s="527">
        <v>22560</v>
      </c>
    </row>
    <row r="173" spans="1:14" x14ac:dyDescent="0.2">
      <c r="A173" s="216">
        <v>2005</v>
      </c>
      <c r="B173" s="527">
        <v>11549</v>
      </c>
      <c r="C173" s="527"/>
      <c r="D173" s="527">
        <v>5581</v>
      </c>
      <c r="E173" s="527"/>
      <c r="F173" s="527">
        <v>676</v>
      </c>
      <c r="G173" s="527">
        <v>69</v>
      </c>
      <c r="H173" s="527">
        <v>1506</v>
      </c>
      <c r="I173" s="527">
        <v>1870</v>
      </c>
      <c r="J173" s="527"/>
      <c r="K173" s="527">
        <v>1176</v>
      </c>
      <c r="L173" s="527"/>
      <c r="M173" s="527">
        <v>117</v>
      </c>
      <c r="N173" s="527">
        <v>22544</v>
      </c>
    </row>
    <row r="174" spans="1:14" x14ac:dyDescent="0.2">
      <c r="A174" s="216">
        <v>2006</v>
      </c>
      <c r="B174" s="527">
        <v>11489</v>
      </c>
      <c r="C174" s="527"/>
      <c r="D174" s="527">
        <v>5606</v>
      </c>
      <c r="E174" s="527"/>
      <c r="F174" s="527">
        <v>743</v>
      </c>
      <c r="G174" s="527">
        <v>79</v>
      </c>
      <c r="H174" s="527">
        <v>1642</v>
      </c>
      <c r="I174" s="527">
        <v>1729</v>
      </c>
      <c r="J174" s="527"/>
      <c r="K174" s="527">
        <v>1267</v>
      </c>
      <c r="L174" s="527"/>
      <c r="M174" s="527">
        <v>122</v>
      </c>
      <c r="N174" s="527">
        <v>22677</v>
      </c>
    </row>
    <row r="175" spans="1:14" x14ac:dyDescent="0.2">
      <c r="A175" s="216">
        <v>2007</v>
      </c>
      <c r="B175" s="527">
        <v>11602</v>
      </c>
      <c r="C175" s="527"/>
      <c r="D175" s="527">
        <v>5467</v>
      </c>
      <c r="E175" s="527"/>
      <c r="F175" s="527">
        <v>741</v>
      </c>
      <c r="G175" s="527">
        <v>78</v>
      </c>
      <c r="H175" s="527">
        <v>1817</v>
      </c>
      <c r="I175" s="527">
        <v>1767</v>
      </c>
      <c r="J175" s="527"/>
      <c r="K175" s="527">
        <v>1322</v>
      </c>
      <c r="L175" s="527"/>
      <c r="M175" s="527">
        <v>131</v>
      </c>
      <c r="N175" s="527">
        <f>B175+D175+F175+G175+H175+I175+K175+M175</f>
        <v>22925</v>
      </c>
    </row>
    <row r="176" spans="1:14" x14ac:dyDescent="0.2">
      <c r="A176" s="216">
        <v>2008</v>
      </c>
      <c r="B176" s="527">
        <v>11250</v>
      </c>
      <c r="C176" s="527"/>
      <c r="D176" s="527">
        <v>5243</v>
      </c>
      <c r="E176" s="527"/>
      <c r="F176" s="527">
        <v>833</v>
      </c>
      <c r="G176" s="527">
        <v>65</v>
      </c>
      <c r="H176" s="527">
        <v>1726</v>
      </c>
      <c r="I176" s="527">
        <v>1980</v>
      </c>
      <c r="J176" s="527"/>
      <c r="K176" s="527">
        <v>1344</v>
      </c>
      <c r="L176" s="527"/>
      <c r="M176" s="527">
        <v>150</v>
      </c>
      <c r="N176" s="527">
        <v>22591</v>
      </c>
    </row>
    <row r="177" spans="1:15" x14ac:dyDescent="0.2">
      <c r="A177" s="216">
        <v>2009</v>
      </c>
      <c r="B177" s="527">
        <v>10998</v>
      </c>
      <c r="C177" s="527"/>
      <c r="D177" s="527">
        <v>5056</v>
      </c>
      <c r="E177" s="527"/>
      <c r="F177" s="527">
        <v>736</v>
      </c>
      <c r="G177" s="527">
        <v>74</v>
      </c>
      <c r="H177" s="527">
        <v>1714</v>
      </c>
      <c r="I177" s="527">
        <v>1912</v>
      </c>
      <c r="J177" s="527"/>
      <c r="K177" s="527">
        <v>1216</v>
      </c>
      <c r="L177" s="527"/>
      <c r="M177" s="527">
        <v>115</v>
      </c>
      <c r="N177" s="527">
        <v>21821</v>
      </c>
    </row>
    <row r="178" spans="1:15" s="3" customFormat="1" x14ac:dyDescent="0.2">
      <c r="A178" s="288">
        <v>2010</v>
      </c>
      <c r="B178" s="129">
        <v>10966</v>
      </c>
      <c r="C178" s="129"/>
      <c r="D178" s="129">
        <v>4860</v>
      </c>
      <c r="E178" s="129"/>
      <c r="F178" s="129">
        <v>695</v>
      </c>
      <c r="G178" s="129">
        <v>62</v>
      </c>
      <c r="H178" s="129">
        <v>1075</v>
      </c>
      <c r="I178" s="129">
        <v>1491</v>
      </c>
      <c r="J178" s="129"/>
      <c r="K178" s="129">
        <v>1144</v>
      </c>
      <c r="L178" s="129"/>
      <c r="M178" s="129">
        <v>124</v>
      </c>
      <c r="N178" s="129">
        <v>20417</v>
      </c>
    </row>
    <row r="179" spans="1:15" s="3" customFormat="1" x14ac:dyDescent="0.2">
      <c r="A179" s="288">
        <v>2011</v>
      </c>
      <c r="B179" s="129">
        <v>10231</v>
      </c>
      <c r="C179" s="129"/>
      <c r="D179" s="129">
        <v>4263</v>
      </c>
      <c r="E179" s="129"/>
      <c r="F179" s="129">
        <v>667</v>
      </c>
      <c r="G179" s="129">
        <v>61</v>
      </c>
      <c r="H179" s="129">
        <v>964</v>
      </c>
      <c r="I179" s="129">
        <v>1688</v>
      </c>
      <c r="J179" s="129"/>
      <c r="K179" s="129">
        <v>1217</v>
      </c>
      <c r="L179" s="129"/>
      <c r="M179" s="129">
        <v>142</v>
      </c>
      <c r="N179" s="129">
        <v>19233</v>
      </c>
    </row>
    <row r="180" spans="1:15" s="131" customFormat="1" x14ac:dyDescent="0.2">
      <c r="A180" s="288">
        <v>2012</v>
      </c>
      <c r="B180" s="129">
        <v>10897</v>
      </c>
      <c r="C180" s="336" t="s">
        <v>610</v>
      </c>
      <c r="D180" s="129">
        <v>4469</v>
      </c>
      <c r="E180" s="129"/>
      <c r="F180" s="129">
        <v>629</v>
      </c>
      <c r="G180" s="129">
        <v>45</v>
      </c>
      <c r="H180" s="129">
        <v>786</v>
      </c>
      <c r="I180" s="129">
        <v>1670</v>
      </c>
      <c r="J180" s="129"/>
      <c r="K180" s="129">
        <v>1212</v>
      </c>
      <c r="L180" s="129"/>
      <c r="M180" s="129">
        <v>141</v>
      </c>
      <c r="N180" s="129">
        <v>19849</v>
      </c>
    </row>
    <row r="181" spans="1:15" s="131" customFormat="1" x14ac:dyDescent="0.2">
      <c r="A181" s="288">
        <v>2013</v>
      </c>
      <c r="B181" s="129">
        <v>9397</v>
      </c>
      <c r="C181" s="336" t="s">
        <v>610</v>
      </c>
      <c r="D181" s="129">
        <v>3844</v>
      </c>
      <c r="E181" s="336" t="s">
        <v>610</v>
      </c>
      <c r="F181" s="129">
        <v>627</v>
      </c>
      <c r="G181" s="129">
        <v>68</v>
      </c>
      <c r="H181" s="129">
        <v>735</v>
      </c>
      <c r="I181" s="129">
        <v>1590</v>
      </c>
      <c r="J181" s="129"/>
      <c r="K181" s="129">
        <v>1137</v>
      </c>
      <c r="L181" s="129"/>
      <c r="M181" s="129">
        <v>143</v>
      </c>
      <c r="N181" s="129">
        <v>17541</v>
      </c>
    </row>
    <row r="182" spans="1:15" s="131" customFormat="1" x14ac:dyDescent="0.2">
      <c r="A182" s="288">
        <v>2014</v>
      </c>
      <c r="B182" s="129">
        <v>8171</v>
      </c>
      <c r="C182" s="336" t="s">
        <v>610</v>
      </c>
      <c r="D182" s="129">
        <v>3217</v>
      </c>
      <c r="E182" s="336" t="s">
        <v>610</v>
      </c>
      <c r="F182" s="129">
        <v>547</v>
      </c>
      <c r="G182" s="129">
        <v>55</v>
      </c>
      <c r="H182" s="129">
        <v>692</v>
      </c>
      <c r="I182" s="129">
        <v>1394</v>
      </c>
      <c r="J182" s="336" t="s">
        <v>610</v>
      </c>
      <c r="K182" s="129">
        <v>928</v>
      </c>
      <c r="L182" s="336" t="s">
        <v>610</v>
      </c>
      <c r="M182" s="129">
        <v>126</v>
      </c>
      <c r="N182" s="129">
        <v>15130</v>
      </c>
    </row>
    <row r="183" spans="1:15" s="78" customFormat="1" x14ac:dyDescent="0.2">
      <c r="A183" s="259">
        <v>2015</v>
      </c>
      <c r="B183" s="502">
        <v>9227</v>
      </c>
      <c r="C183" s="335"/>
      <c r="D183" s="502">
        <v>3623</v>
      </c>
      <c r="E183" s="335"/>
      <c r="F183" s="502">
        <v>606</v>
      </c>
      <c r="G183" s="502">
        <v>57</v>
      </c>
      <c r="H183" s="502">
        <v>756</v>
      </c>
      <c r="I183" s="502">
        <v>1604</v>
      </c>
      <c r="J183" s="335"/>
      <c r="K183" s="502">
        <v>1153</v>
      </c>
      <c r="L183" s="335"/>
      <c r="M183" s="502">
        <v>172</v>
      </c>
      <c r="N183" s="502">
        <v>17198</v>
      </c>
      <c r="O183" s="527"/>
    </row>
    <row r="184" spans="1:15" x14ac:dyDescent="0.2">
      <c r="A184" s="216"/>
      <c r="B184" s="527"/>
      <c r="C184" s="527"/>
      <c r="D184" s="527"/>
      <c r="E184" s="527"/>
      <c r="F184" s="527"/>
      <c r="G184" s="527"/>
      <c r="H184" s="527"/>
      <c r="I184" s="527"/>
      <c r="J184" s="527"/>
      <c r="K184" s="527"/>
      <c r="L184" s="527"/>
      <c r="M184" s="527"/>
      <c r="N184" s="527"/>
    </row>
    <row r="185" spans="1:15" s="78" customFormat="1" x14ac:dyDescent="0.2">
      <c r="A185" s="131" t="s">
        <v>533</v>
      </c>
      <c r="O185" s="612"/>
    </row>
    <row r="186" spans="1:15" s="78" customFormat="1" x14ac:dyDescent="0.2">
      <c r="A186" s="131" t="s">
        <v>534</v>
      </c>
      <c r="D186" s="26"/>
      <c r="E186" s="26"/>
      <c r="F186" s="26"/>
      <c r="G186" s="26"/>
      <c r="H186" s="26"/>
      <c r="I186" s="26"/>
      <c r="J186" s="26"/>
      <c r="K186" s="26"/>
      <c r="L186" s="26"/>
      <c r="M186" s="26"/>
      <c r="N186" s="26"/>
    </row>
  </sheetData>
  <phoneticPr fontId="0" type="noConversion"/>
  <pageMargins left="0.74803149606299213" right="0.74803149606299213" top="0.98425196850393704" bottom="0.98425196850393704" header="0.51181102362204722" footer="0.51181102362204722"/>
  <pageSetup paperSize="9" scale="84" orientation="portrait" r:id="rId1"/>
  <headerFooter alignWithMargins="0"/>
  <rowBreaks count="2" manualBreakCount="2">
    <brk id="67" max="16383" man="1"/>
    <brk id="125" max="16383"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3"/>
  <dimension ref="A1:AH178"/>
  <sheetViews>
    <sheetView view="pageBreakPreview" zoomScaleNormal="100" zoomScaleSheetLayoutView="100" workbookViewId="0">
      <pane ySplit="7" topLeftCell="A26" activePane="bottomLeft" state="frozen"/>
      <selection activeCell="F44" sqref="F44"/>
      <selection pane="bottomLeft" activeCell="A40" sqref="A40"/>
    </sheetView>
  </sheetViews>
  <sheetFormatPr defaultColWidth="9.140625" defaultRowHeight="11.25" customHeight="1" x14ac:dyDescent="0.2"/>
  <cols>
    <col min="1" max="1" width="19.5703125" style="2" customWidth="1"/>
    <col min="2" max="28" width="4.28515625" style="2" customWidth="1"/>
    <col min="29" max="29" width="4.28515625" style="26" customWidth="1"/>
    <col min="30" max="30" width="1.140625" style="10" customWidth="1"/>
    <col min="31" max="33" width="4.28515625" style="26" customWidth="1"/>
    <col min="34" max="16384" width="9.140625" style="2"/>
  </cols>
  <sheetData>
    <row r="1" spans="1:33" ht="11.25" customHeight="1" x14ac:dyDescent="0.2">
      <c r="A1" s="4" t="s">
        <v>659</v>
      </c>
      <c r="B1" s="4"/>
      <c r="C1" s="4"/>
      <c r="D1" s="4"/>
      <c r="E1" s="4"/>
      <c r="F1" s="4"/>
      <c r="G1" s="4"/>
      <c r="H1" s="4"/>
      <c r="I1" s="4"/>
      <c r="J1" s="4"/>
      <c r="K1" s="4"/>
      <c r="L1" s="4"/>
      <c r="M1" s="4"/>
      <c r="AD1" s="9"/>
    </row>
    <row r="2" spans="1:33" ht="11.25" hidden="1" customHeight="1" x14ac:dyDescent="0.2">
      <c r="A2" s="4" t="s">
        <v>316</v>
      </c>
      <c r="B2" s="4"/>
      <c r="C2" s="4"/>
      <c r="D2" s="4"/>
      <c r="E2" s="4"/>
      <c r="F2" s="4"/>
      <c r="G2" s="4"/>
      <c r="H2" s="4"/>
      <c r="I2" s="4"/>
      <c r="J2" s="4"/>
      <c r="K2" s="4"/>
      <c r="L2" s="4"/>
      <c r="M2" s="4"/>
      <c r="AD2" s="9"/>
    </row>
    <row r="3" spans="1:33" ht="11.25" customHeight="1" x14ac:dyDescent="0.2">
      <c r="A3" s="13" t="s">
        <v>660</v>
      </c>
      <c r="B3" s="4"/>
      <c r="C3" s="4"/>
      <c r="D3" s="4"/>
      <c r="E3" s="4"/>
      <c r="F3" s="4"/>
      <c r="G3" s="4"/>
      <c r="H3" s="4"/>
      <c r="I3" s="4"/>
      <c r="J3" s="4"/>
      <c r="K3" s="4"/>
      <c r="L3" s="4"/>
      <c r="M3" s="4"/>
      <c r="AD3" s="9"/>
    </row>
    <row r="4" spans="1:33" ht="11.25" hidden="1" customHeight="1" x14ac:dyDescent="0.2">
      <c r="A4" s="13" t="s">
        <v>316</v>
      </c>
      <c r="B4" s="4"/>
      <c r="C4" s="4"/>
      <c r="D4" s="4"/>
      <c r="E4" s="4"/>
      <c r="F4" s="4"/>
      <c r="G4" s="4"/>
      <c r="H4" s="4"/>
      <c r="I4" s="4"/>
      <c r="J4" s="4"/>
      <c r="K4" s="4"/>
      <c r="L4" s="4"/>
      <c r="M4" s="4"/>
      <c r="AD4" s="9"/>
    </row>
    <row r="5" spans="1:33" ht="11.25" customHeight="1" x14ac:dyDescent="0.2">
      <c r="A5" s="15"/>
      <c r="B5" s="6"/>
      <c r="C5" s="6"/>
      <c r="D5" s="6"/>
      <c r="E5" s="6"/>
      <c r="F5" s="6"/>
      <c r="G5" s="6"/>
      <c r="H5" s="6"/>
      <c r="I5" s="6"/>
      <c r="J5" s="6"/>
      <c r="K5" s="6"/>
      <c r="L5" s="5"/>
      <c r="M5" s="5"/>
      <c r="AD5" s="11"/>
    </row>
    <row r="6" spans="1:33" ht="11.25" customHeight="1" x14ac:dyDescent="0.2">
      <c r="A6" s="4" t="s">
        <v>20</v>
      </c>
      <c r="B6" s="4"/>
      <c r="C6" s="4"/>
      <c r="D6" s="4"/>
      <c r="E6" s="4"/>
      <c r="F6" s="4"/>
      <c r="G6" s="4"/>
      <c r="H6" s="4"/>
      <c r="I6" s="4"/>
      <c r="J6" s="4"/>
      <c r="K6" s="4"/>
      <c r="L6" s="46"/>
      <c r="M6" s="46"/>
      <c r="N6" s="47"/>
      <c r="O6" s="47"/>
      <c r="P6" s="47"/>
      <c r="Q6" s="47"/>
      <c r="R6" s="47"/>
      <c r="S6" s="47"/>
      <c r="T6" s="47"/>
      <c r="U6" s="47"/>
      <c r="V6" s="47"/>
      <c r="W6" s="47"/>
      <c r="X6" s="47"/>
      <c r="Y6" s="47"/>
      <c r="Z6" s="47"/>
      <c r="AA6" s="47"/>
      <c r="AB6" s="47"/>
      <c r="AC6" s="252"/>
      <c r="AD6" s="380"/>
      <c r="AE6" s="252"/>
      <c r="AF6" s="252"/>
      <c r="AG6" s="252"/>
    </row>
    <row r="7" spans="1:33" s="18" customFormat="1" ht="11.25" customHeight="1" x14ac:dyDescent="0.2">
      <c r="A7" s="15" t="s">
        <v>94</v>
      </c>
      <c r="B7" s="6">
        <v>1985</v>
      </c>
      <c r="C7" s="6">
        <f>B7+1</f>
        <v>1986</v>
      </c>
      <c r="D7" s="6">
        <f t="shared" ref="D7:Y7" si="0">C7+1</f>
        <v>1987</v>
      </c>
      <c r="E7" s="6">
        <f t="shared" si="0"/>
        <v>1988</v>
      </c>
      <c r="F7" s="6">
        <f t="shared" si="0"/>
        <v>1989</v>
      </c>
      <c r="G7" s="6">
        <f t="shared" si="0"/>
        <v>1990</v>
      </c>
      <c r="H7" s="6">
        <f t="shared" si="0"/>
        <v>1991</v>
      </c>
      <c r="I7" s="6">
        <f t="shared" si="0"/>
        <v>1992</v>
      </c>
      <c r="J7" s="6">
        <f t="shared" si="0"/>
        <v>1993</v>
      </c>
      <c r="K7" s="6">
        <f t="shared" si="0"/>
        <v>1994</v>
      </c>
      <c r="L7" s="6">
        <f t="shared" si="0"/>
        <v>1995</v>
      </c>
      <c r="M7" s="6">
        <f t="shared" si="0"/>
        <v>1996</v>
      </c>
      <c r="N7" s="6">
        <f t="shared" si="0"/>
        <v>1997</v>
      </c>
      <c r="O7" s="6">
        <f t="shared" si="0"/>
        <v>1998</v>
      </c>
      <c r="P7" s="6">
        <f t="shared" si="0"/>
        <v>1999</v>
      </c>
      <c r="Q7" s="6">
        <f t="shared" si="0"/>
        <v>2000</v>
      </c>
      <c r="R7" s="6">
        <f t="shared" si="0"/>
        <v>2001</v>
      </c>
      <c r="S7" s="6">
        <f t="shared" si="0"/>
        <v>2002</v>
      </c>
      <c r="T7" s="6">
        <f t="shared" si="0"/>
        <v>2003</v>
      </c>
      <c r="U7" s="6">
        <f t="shared" si="0"/>
        <v>2004</v>
      </c>
      <c r="V7" s="6">
        <f t="shared" si="0"/>
        <v>2005</v>
      </c>
      <c r="W7" s="6">
        <f t="shared" si="0"/>
        <v>2006</v>
      </c>
      <c r="X7" s="6">
        <f t="shared" si="0"/>
        <v>2007</v>
      </c>
      <c r="Y7" s="6">
        <f t="shared" si="0"/>
        <v>2008</v>
      </c>
      <c r="Z7" s="6">
        <f t="shared" ref="Z7" si="1">Y7+1</f>
        <v>2009</v>
      </c>
      <c r="AA7" s="6">
        <f t="shared" ref="AA7" si="2">Z7+1</f>
        <v>2010</v>
      </c>
      <c r="AB7" s="6">
        <v>2011</v>
      </c>
      <c r="AC7" s="253">
        <v>2012</v>
      </c>
      <c r="AD7" s="22"/>
      <c r="AE7" s="253">
        <v>2013</v>
      </c>
      <c r="AF7" s="253">
        <v>2014</v>
      </c>
      <c r="AG7" s="253">
        <v>2015</v>
      </c>
    </row>
    <row r="8" spans="1:33" s="18" customFormat="1" ht="11.25" customHeight="1" x14ac:dyDescent="0.2">
      <c r="AC8" s="128"/>
      <c r="AD8" s="16"/>
      <c r="AE8" s="128"/>
      <c r="AF8" s="128"/>
      <c r="AG8" s="128"/>
    </row>
    <row r="9" spans="1:33" s="4" customFormat="1" ht="11.25" customHeight="1" x14ac:dyDescent="0.2">
      <c r="A9" s="8" t="s">
        <v>166</v>
      </c>
      <c r="B9" s="24">
        <v>808</v>
      </c>
      <c r="C9" s="24">
        <v>844</v>
      </c>
      <c r="D9" s="24">
        <v>787</v>
      </c>
      <c r="E9" s="24">
        <v>813</v>
      </c>
      <c r="F9" s="24">
        <v>904</v>
      </c>
      <c r="G9" s="24">
        <v>772</v>
      </c>
      <c r="H9" s="24">
        <v>745</v>
      </c>
      <c r="I9" s="24">
        <v>759</v>
      </c>
      <c r="J9" s="24">
        <v>632</v>
      </c>
      <c r="K9" s="24">
        <v>589</v>
      </c>
      <c r="L9" s="24">
        <v>572</v>
      </c>
      <c r="M9" s="24">
        <v>537</v>
      </c>
      <c r="N9" s="4">
        <v>541</v>
      </c>
      <c r="O9" s="4">
        <v>531</v>
      </c>
      <c r="P9" s="4">
        <v>580</v>
      </c>
      <c r="Q9" s="4">
        <v>591</v>
      </c>
      <c r="R9" s="4">
        <v>583</v>
      </c>
      <c r="S9" s="4">
        <v>560</v>
      </c>
      <c r="T9" s="4">
        <v>529</v>
      </c>
      <c r="U9" s="4">
        <v>480</v>
      </c>
      <c r="V9" s="4">
        <v>440</v>
      </c>
      <c r="W9" s="4">
        <v>445</v>
      </c>
      <c r="X9" s="4">
        <v>471</v>
      </c>
      <c r="Y9" s="4">
        <v>397</v>
      </c>
      <c r="Z9" s="4">
        <v>358</v>
      </c>
      <c r="AA9" s="58">
        <v>266</v>
      </c>
      <c r="AB9" s="72">
        <v>319</v>
      </c>
      <c r="AC9" s="79">
        <v>285</v>
      </c>
      <c r="AD9" s="23"/>
      <c r="AE9" s="72">
        <v>260</v>
      </c>
      <c r="AF9" s="4">
        <f>SUM(AF11:AF38)-AF12-AF24-AF27</f>
        <v>270</v>
      </c>
      <c r="AG9" s="79">
        <v>259</v>
      </c>
    </row>
    <row r="10" spans="1:33" s="8" customFormat="1" ht="11.25" customHeight="1" x14ac:dyDescent="0.2">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row>
    <row r="11" spans="1:33" ht="11.25" customHeight="1" x14ac:dyDescent="0.2">
      <c r="A11" s="26" t="s">
        <v>167</v>
      </c>
      <c r="B11" s="25">
        <v>54</v>
      </c>
      <c r="C11" s="25">
        <v>85</v>
      </c>
      <c r="D11" s="25">
        <v>84</v>
      </c>
      <c r="E11" s="25">
        <v>86</v>
      </c>
      <c r="F11" s="25">
        <v>95</v>
      </c>
      <c r="G11" s="25">
        <v>84</v>
      </c>
      <c r="H11" s="25">
        <v>70</v>
      </c>
      <c r="I11" s="25">
        <v>57</v>
      </c>
      <c r="J11" s="25">
        <v>74</v>
      </c>
      <c r="K11" s="25">
        <v>51</v>
      </c>
      <c r="L11" s="25">
        <v>54</v>
      </c>
      <c r="M11" s="25">
        <v>39</v>
      </c>
      <c r="N11" s="2">
        <v>43</v>
      </c>
      <c r="O11" s="2">
        <v>53</v>
      </c>
      <c r="P11" s="2">
        <v>49</v>
      </c>
      <c r="Q11" s="2">
        <v>67</v>
      </c>
      <c r="R11" s="2">
        <v>67</v>
      </c>
      <c r="S11" s="2">
        <v>64</v>
      </c>
      <c r="T11" s="2">
        <v>59</v>
      </c>
      <c r="U11" s="2">
        <v>58</v>
      </c>
      <c r="V11" s="2">
        <v>40</v>
      </c>
      <c r="W11" s="2">
        <v>47</v>
      </c>
      <c r="X11" s="2">
        <v>53</v>
      </c>
      <c r="Y11" s="2">
        <v>44</v>
      </c>
      <c r="Z11" s="2">
        <v>34</v>
      </c>
      <c r="AA11" s="17">
        <v>33</v>
      </c>
      <c r="AB11" s="38">
        <v>35</v>
      </c>
      <c r="AC11" s="254">
        <v>31</v>
      </c>
      <c r="AD11" s="28"/>
      <c r="AE11" s="38">
        <v>22</v>
      </c>
      <c r="AF11" s="2">
        <v>35</v>
      </c>
      <c r="AG11" s="77">
        <v>14</v>
      </c>
    </row>
    <row r="12" spans="1:33" s="21" customFormat="1" ht="22.5" customHeight="1" x14ac:dyDescent="0.2">
      <c r="A12" s="392" t="s">
        <v>665</v>
      </c>
      <c r="B12" s="70">
        <v>16</v>
      </c>
      <c r="C12" s="70">
        <v>24</v>
      </c>
      <c r="D12" s="70">
        <v>26</v>
      </c>
      <c r="E12" s="70">
        <v>29</v>
      </c>
      <c r="F12" s="70">
        <v>34</v>
      </c>
      <c r="G12" s="70">
        <v>20</v>
      </c>
      <c r="H12" s="70">
        <v>22</v>
      </c>
      <c r="I12" s="70">
        <v>23</v>
      </c>
      <c r="J12" s="70">
        <v>24</v>
      </c>
      <c r="K12" s="70">
        <v>14</v>
      </c>
      <c r="L12" s="70">
        <v>20</v>
      </c>
      <c r="M12" s="70">
        <v>11</v>
      </c>
      <c r="N12" s="21">
        <v>17</v>
      </c>
      <c r="O12" s="21">
        <v>17</v>
      </c>
      <c r="P12" s="21">
        <v>17</v>
      </c>
      <c r="Q12" s="21">
        <v>20</v>
      </c>
      <c r="R12" s="21">
        <v>16</v>
      </c>
      <c r="S12" s="21">
        <v>18</v>
      </c>
      <c r="T12" s="21">
        <v>12</v>
      </c>
      <c r="U12" s="21">
        <v>12</v>
      </c>
      <c r="V12" s="21">
        <v>9</v>
      </c>
      <c r="W12" s="21">
        <v>7</v>
      </c>
      <c r="X12" s="21">
        <v>16</v>
      </c>
      <c r="Y12" s="21">
        <v>8</v>
      </c>
      <c r="Z12" s="21">
        <v>9</v>
      </c>
      <c r="AA12" s="88">
        <v>12</v>
      </c>
      <c r="AB12" s="241">
        <v>11</v>
      </c>
      <c r="AC12" s="261">
        <v>6</v>
      </c>
      <c r="AD12" s="383"/>
      <c r="AE12" s="241">
        <v>6</v>
      </c>
      <c r="AF12" s="21">
        <v>8</v>
      </c>
      <c r="AG12" s="492">
        <v>4</v>
      </c>
    </row>
    <row r="13" spans="1:33" ht="11.25" customHeight="1" x14ac:dyDescent="0.2">
      <c r="A13" s="26" t="s">
        <v>168</v>
      </c>
      <c r="B13" s="25">
        <v>15</v>
      </c>
      <c r="C13" s="25">
        <v>27</v>
      </c>
      <c r="D13" s="25">
        <v>21</v>
      </c>
      <c r="E13" s="25">
        <v>35</v>
      </c>
      <c r="F13" s="25">
        <v>32</v>
      </c>
      <c r="G13" s="25">
        <v>37</v>
      </c>
      <c r="H13" s="25">
        <v>24</v>
      </c>
      <c r="I13" s="25">
        <v>35</v>
      </c>
      <c r="J13" s="25">
        <v>22</v>
      </c>
      <c r="K13" s="25">
        <v>16</v>
      </c>
      <c r="L13" s="25">
        <v>19</v>
      </c>
      <c r="M13" s="25">
        <v>22</v>
      </c>
      <c r="N13" s="2">
        <v>10</v>
      </c>
      <c r="O13" s="2">
        <v>15</v>
      </c>
      <c r="P13" s="2">
        <v>20</v>
      </c>
      <c r="Q13" s="2">
        <v>19</v>
      </c>
      <c r="R13" s="2">
        <v>11</v>
      </c>
      <c r="S13" s="2">
        <v>21</v>
      </c>
      <c r="T13" s="2">
        <v>16</v>
      </c>
      <c r="U13" s="2">
        <v>12</v>
      </c>
      <c r="V13" s="2">
        <v>19</v>
      </c>
      <c r="W13" s="2">
        <v>12</v>
      </c>
      <c r="X13" s="2">
        <v>20</v>
      </c>
      <c r="Y13" s="2">
        <v>11</v>
      </c>
      <c r="Z13" s="2">
        <v>13</v>
      </c>
      <c r="AA13" s="17">
        <v>18</v>
      </c>
      <c r="AB13" s="38">
        <v>8</v>
      </c>
      <c r="AC13" s="254">
        <v>11</v>
      </c>
      <c r="AD13" s="37"/>
      <c r="AE13" s="77">
        <v>13</v>
      </c>
      <c r="AF13" s="2">
        <v>3</v>
      </c>
      <c r="AG13" s="77">
        <v>8</v>
      </c>
    </row>
    <row r="14" spans="1:33" ht="11.25" customHeight="1" x14ac:dyDescent="0.2">
      <c r="A14" s="26" t="s">
        <v>169</v>
      </c>
      <c r="B14" s="25">
        <v>25</v>
      </c>
      <c r="C14" s="25">
        <v>32</v>
      </c>
      <c r="D14" s="25">
        <v>18</v>
      </c>
      <c r="E14" s="25">
        <v>26</v>
      </c>
      <c r="F14" s="25">
        <v>30</v>
      </c>
      <c r="G14" s="25">
        <v>35</v>
      </c>
      <c r="H14" s="25">
        <v>15</v>
      </c>
      <c r="I14" s="25">
        <v>24</v>
      </c>
      <c r="J14" s="25">
        <v>13</v>
      </c>
      <c r="K14" s="25">
        <v>23</v>
      </c>
      <c r="L14" s="25">
        <v>18</v>
      </c>
      <c r="M14" s="25">
        <v>26</v>
      </c>
      <c r="N14" s="2">
        <v>22</v>
      </c>
      <c r="O14" s="2">
        <v>12</v>
      </c>
      <c r="P14" s="2">
        <v>15</v>
      </c>
      <c r="Q14" s="2">
        <v>11</v>
      </c>
      <c r="R14" s="2">
        <v>30</v>
      </c>
      <c r="S14" s="2">
        <v>22</v>
      </c>
      <c r="T14" s="2">
        <v>12</v>
      </c>
      <c r="U14" s="2">
        <v>10</v>
      </c>
      <c r="V14" s="2">
        <v>15</v>
      </c>
      <c r="W14" s="2">
        <v>13</v>
      </c>
      <c r="X14" s="2">
        <v>7</v>
      </c>
      <c r="Y14" s="2">
        <v>15</v>
      </c>
      <c r="Z14" s="2">
        <v>8</v>
      </c>
      <c r="AA14" s="17">
        <v>8</v>
      </c>
      <c r="AB14" s="38">
        <v>10</v>
      </c>
      <c r="AC14" s="254">
        <v>12</v>
      </c>
      <c r="AD14" s="28"/>
      <c r="AE14" s="38">
        <v>15</v>
      </c>
      <c r="AF14" s="2">
        <v>11</v>
      </c>
      <c r="AG14" s="77">
        <v>7</v>
      </c>
    </row>
    <row r="15" spans="1:33" ht="11.25" customHeight="1" x14ac:dyDescent="0.2">
      <c r="A15" s="26" t="s">
        <v>170</v>
      </c>
      <c r="B15" s="25">
        <v>39</v>
      </c>
      <c r="C15" s="25">
        <v>30</v>
      </c>
      <c r="D15" s="25">
        <v>33</v>
      </c>
      <c r="E15" s="25">
        <v>29</v>
      </c>
      <c r="F15" s="25">
        <v>35</v>
      </c>
      <c r="G15" s="25">
        <v>32</v>
      </c>
      <c r="H15" s="25">
        <v>34</v>
      </c>
      <c r="I15" s="25">
        <v>39</v>
      </c>
      <c r="J15" s="25">
        <v>22</v>
      </c>
      <c r="K15" s="25">
        <v>24</v>
      </c>
      <c r="L15" s="25">
        <v>21</v>
      </c>
      <c r="M15" s="25">
        <v>12</v>
      </c>
      <c r="N15" s="2">
        <v>22</v>
      </c>
      <c r="O15" s="2">
        <v>11</v>
      </c>
      <c r="P15" s="2">
        <v>30</v>
      </c>
      <c r="Q15" s="2">
        <v>21</v>
      </c>
      <c r="R15" s="2">
        <v>28</v>
      </c>
      <c r="S15" s="2">
        <v>21</v>
      </c>
      <c r="T15" s="2">
        <v>16</v>
      </c>
      <c r="U15" s="2">
        <v>9</v>
      </c>
      <c r="V15" s="2">
        <v>14</v>
      </c>
      <c r="W15" s="2">
        <v>16</v>
      </c>
      <c r="X15" s="2">
        <v>22</v>
      </c>
      <c r="Y15" s="2">
        <v>21</v>
      </c>
      <c r="Z15" s="2">
        <v>18</v>
      </c>
      <c r="AA15" s="17">
        <v>13</v>
      </c>
      <c r="AB15" s="38">
        <v>16</v>
      </c>
      <c r="AC15" s="254">
        <v>9</v>
      </c>
      <c r="AD15" s="28"/>
      <c r="AE15" s="38">
        <v>13</v>
      </c>
      <c r="AF15" s="2">
        <v>13</v>
      </c>
      <c r="AG15" s="77">
        <v>6</v>
      </c>
    </row>
    <row r="16" spans="1:33" ht="11.25" customHeight="1" x14ac:dyDescent="0.2">
      <c r="A16" s="26"/>
      <c r="AB16" s="38"/>
      <c r="AC16" s="254"/>
      <c r="AD16" s="28"/>
      <c r="AE16" s="38"/>
      <c r="AF16" s="2"/>
      <c r="AG16" s="77"/>
    </row>
    <row r="17" spans="1:34" ht="11.25" customHeight="1" x14ac:dyDescent="0.2">
      <c r="A17" s="26" t="s">
        <v>171</v>
      </c>
      <c r="B17" s="25">
        <v>37</v>
      </c>
      <c r="C17" s="25">
        <v>36</v>
      </c>
      <c r="D17" s="25">
        <v>29</v>
      </c>
      <c r="E17" s="25">
        <v>34</v>
      </c>
      <c r="F17" s="25">
        <v>37</v>
      </c>
      <c r="G17" s="25">
        <v>34</v>
      </c>
      <c r="H17" s="25">
        <v>40</v>
      </c>
      <c r="I17" s="25">
        <v>42</v>
      </c>
      <c r="J17" s="25">
        <v>29</v>
      </c>
      <c r="K17" s="25">
        <v>30</v>
      </c>
      <c r="L17" s="25">
        <v>17</v>
      </c>
      <c r="M17" s="25">
        <v>17</v>
      </c>
      <c r="N17" s="2">
        <v>11</v>
      </c>
      <c r="O17" s="2">
        <v>19</v>
      </c>
      <c r="P17" s="2">
        <v>26</v>
      </c>
      <c r="Q17" s="2">
        <v>29</v>
      </c>
      <c r="R17" s="2">
        <v>30</v>
      </c>
      <c r="S17" s="2">
        <v>25</v>
      </c>
      <c r="T17" s="2">
        <v>17</v>
      </c>
      <c r="U17" s="2">
        <v>34</v>
      </c>
      <c r="V17" s="2">
        <v>20</v>
      </c>
      <c r="W17" s="2">
        <v>28</v>
      </c>
      <c r="X17" s="2">
        <v>16</v>
      </c>
      <c r="Y17" s="2">
        <v>9</v>
      </c>
      <c r="Z17" s="2">
        <v>13</v>
      </c>
      <c r="AA17" s="17">
        <v>9</v>
      </c>
      <c r="AB17" s="38">
        <v>13</v>
      </c>
      <c r="AC17" s="254">
        <v>12</v>
      </c>
      <c r="AD17" s="28"/>
      <c r="AE17" s="38">
        <v>4</v>
      </c>
      <c r="AF17" s="2">
        <v>8</v>
      </c>
      <c r="AG17" s="77">
        <v>13</v>
      </c>
    </row>
    <row r="18" spans="1:34" ht="11.25" customHeight="1" x14ac:dyDescent="0.2">
      <c r="A18" s="26" t="s">
        <v>172</v>
      </c>
      <c r="B18" s="25">
        <v>24</v>
      </c>
      <c r="C18" s="25">
        <v>15</v>
      </c>
      <c r="D18" s="25">
        <v>17</v>
      </c>
      <c r="E18" s="25">
        <v>27</v>
      </c>
      <c r="F18" s="25">
        <v>36</v>
      </c>
      <c r="G18" s="25">
        <v>21</v>
      </c>
      <c r="H18" s="25">
        <v>25</v>
      </c>
      <c r="I18" s="25">
        <v>20</v>
      </c>
      <c r="J18" s="25">
        <v>17</v>
      </c>
      <c r="K18" s="25">
        <v>21</v>
      </c>
      <c r="L18" s="25">
        <v>12</v>
      </c>
      <c r="M18" s="25">
        <v>11</v>
      </c>
      <c r="N18" s="2">
        <v>23</v>
      </c>
      <c r="O18" s="2">
        <v>20</v>
      </c>
      <c r="P18" s="2">
        <v>15</v>
      </c>
      <c r="Q18" s="2">
        <v>18</v>
      </c>
      <c r="R18" s="2">
        <v>11</v>
      </c>
      <c r="S18" s="2">
        <v>13</v>
      </c>
      <c r="T18" s="2">
        <v>14</v>
      </c>
      <c r="U18" s="2">
        <v>7</v>
      </c>
      <c r="V18" s="2">
        <v>11</v>
      </c>
      <c r="W18" s="2">
        <v>12</v>
      </c>
      <c r="X18" s="2">
        <v>19</v>
      </c>
      <c r="Y18" s="2">
        <v>10</v>
      </c>
      <c r="Z18" s="2">
        <v>11</v>
      </c>
      <c r="AA18" s="17">
        <v>10</v>
      </c>
      <c r="AB18" s="44">
        <v>3</v>
      </c>
      <c r="AC18" s="254">
        <v>3</v>
      </c>
      <c r="AD18" s="28"/>
      <c r="AE18" s="38">
        <v>6</v>
      </c>
      <c r="AF18" s="2">
        <v>8</v>
      </c>
      <c r="AG18" s="77">
        <v>9</v>
      </c>
    </row>
    <row r="19" spans="1:34" ht="11.25" customHeight="1" x14ac:dyDescent="0.2">
      <c r="A19" s="26" t="s">
        <v>173</v>
      </c>
      <c r="B19" s="25">
        <v>21</v>
      </c>
      <c r="C19" s="25">
        <v>38</v>
      </c>
      <c r="D19" s="25">
        <v>14</v>
      </c>
      <c r="E19" s="25">
        <v>16</v>
      </c>
      <c r="F19" s="25">
        <v>15</v>
      </c>
      <c r="G19" s="25">
        <v>23</v>
      </c>
      <c r="H19" s="25">
        <v>28</v>
      </c>
      <c r="I19" s="25">
        <v>9</v>
      </c>
      <c r="J19" s="25">
        <v>16</v>
      </c>
      <c r="K19" s="25">
        <v>16</v>
      </c>
      <c r="L19" s="25">
        <v>19</v>
      </c>
      <c r="M19" s="25">
        <v>22</v>
      </c>
      <c r="N19" s="2">
        <v>21</v>
      </c>
      <c r="O19" s="2">
        <v>25</v>
      </c>
      <c r="P19" s="2">
        <v>15</v>
      </c>
      <c r="Q19" s="2">
        <v>21</v>
      </c>
      <c r="R19" s="2">
        <v>21</v>
      </c>
      <c r="S19" s="2">
        <v>22</v>
      </c>
      <c r="T19" s="2">
        <v>14</v>
      </c>
      <c r="U19" s="2">
        <v>14</v>
      </c>
      <c r="V19" s="2">
        <v>13</v>
      </c>
      <c r="W19" s="2">
        <v>14</v>
      </c>
      <c r="X19" s="2">
        <v>12</v>
      </c>
      <c r="Y19" s="2">
        <v>13</v>
      </c>
      <c r="Z19" s="2">
        <v>16</v>
      </c>
      <c r="AA19" s="17">
        <v>6</v>
      </c>
      <c r="AB19" s="38">
        <v>13</v>
      </c>
      <c r="AC19" s="254">
        <v>11</v>
      </c>
      <c r="AD19" s="28"/>
      <c r="AE19" s="38">
        <v>10</v>
      </c>
      <c r="AF19" s="2">
        <v>5</v>
      </c>
      <c r="AG19" s="77">
        <v>8</v>
      </c>
    </row>
    <row r="20" spans="1:34" ht="11.25" customHeight="1" x14ac:dyDescent="0.2">
      <c r="A20" s="26" t="s">
        <v>174</v>
      </c>
      <c r="B20" s="25">
        <v>3</v>
      </c>
      <c r="C20" s="25">
        <v>10</v>
      </c>
      <c r="D20" s="25">
        <v>4</v>
      </c>
      <c r="E20" s="25">
        <v>11</v>
      </c>
      <c r="F20" s="25">
        <v>3</v>
      </c>
      <c r="G20" s="25">
        <v>6</v>
      </c>
      <c r="H20" s="25">
        <v>4</v>
      </c>
      <c r="I20" s="25">
        <v>4</v>
      </c>
      <c r="J20" s="25">
        <v>5</v>
      </c>
      <c r="K20" s="25">
        <v>8</v>
      </c>
      <c r="L20" s="25">
        <v>3</v>
      </c>
      <c r="M20" s="25">
        <v>3</v>
      </c>
      <c r="N20" s="2">
        <v>4</v>
      </c>
      <c r="O20" s="2">
        <v>3</v>
      </c>
      <c r="P20" s="2">
        <v>5</v>
      </c>
      <c r="Q20" s="2">
        <v>6</v>
      </c>
      <c r="R20" s="2">
        <v>7</v>
      </c>
      <c r="S20" s="2">
        <v>4</v>
      </c>
      <c r="T20" s="2">
        <v>5</v>
      </c>
      <c r="U20" s="2">
        <v>1</v>
      </c>
      <c r="V20" s="2">
        <v>3</v>
      </c>
      <c r="W20" s="2">
        <v>1</v>
      </c>
      <c r="X20" s="2">
        <v>5</v>
      </c>
      <c r="Y20" s="2">
        <v>2</v>
      </c>
      <c r="Z20" s="2">
        <v>3</v>
      </c>
      <c r="AA20" s="17">
        <v>2</v>
      </c>
      <c r="AB20" s="38">
        <v>1</v>
      </c>
      <c r="AC20" s="254">
        <v>3</v>
      </c>
      <c r="AD20" s="28"/>
      <c r="AE20" s="38">
        <v>3</v>
      </c>
      <c r="AF20" s="2">
        <v>3</v>
      </c>
      <c r="AG20" s="77">
        <v>2</v>
      </c>
    </row>
    <row r="21" spans="1:34" ht="11.25" customHeight="1" x14ac:dyDescent="0.2">
      <c r="A21" s="26" t="s">
        <v>175</v>
      </c>
      <c r="B21" s="25">
        <v>25</v>
      </c>
      <c r="C21" s="25">
        <v>10</v>
      </c>
      <c r="D21" s="25">
        <v>9</v>
      </c>
      <c r="E21" s="25">
        <v>20</v>
      </c>
      <c r="F21" s="25">
        <v>22</v>
      </c>
      <c r="G21" s="25">
        <v>9</v>
      </c>
      <c r="H21" s="25">
        <v>11</v>
      </c>
      <c r="I21" s="25">
        <v>18</v>
      </c>
      <c r="J21" s="25">
        <v>13</v>
      </c>
      <c r="K21" s="25">
        <v>13</v>
      </c>
      <c r="L21" s="25">
        <v>12</v>
      </c>
      <c r="M21" s="25">
        <v>17</v>
      </c>
      <c r="N21" s="2">
        <v>11</v>
      </c>
      <c r="O21" s="2">
        <v>10</v>
      </c>
      <c r="P21" s="2">
        <v>9</v>
      </c>
      <c r="Q21" s="2">
        <v>11</v>
      </c>
      <c r="R21" s="2">
        <v>9</v>
      </c>
      <c r="S21" s="2">
        <v>5</v>
      </c>
      <c r="T21" s="2">
        <v>4</v>
      </c>
      <c r="U21" s="2">
        <v>9</v>
      </c>
      <c r="V21" s="2">
        <v>7</v>
      </c>
      <c r="W21" s="2">
        <v>5</v>
      </c>
      <c r="X21" s="2">
        <v>12</v>
      </c>
      <c r="Y21" s="2">
        <v>3</v>
      </c>
      <c r="Z21" s="2">
        <v>6</v>
      </c>
      <c r="AA21" s="76">
        <v>3</v>
      </c>
      <c r="AB21" s="38">
        <v>4</v>
      </c>
      <c r="AC21" s="254">
        <v>2</v>
      </c>
      <c r="AD21" s="28"/>
      <c r="AE21" s="38">
        <v>5</v>
      </c>
      <c r="AF21" s="2">
        <v>3</v>
      </c>
      <c r="AG21" s="77">
        <v>4</v>
      </c>
    </row>
    <row r="22" spans="1:34" ht="11.25" customHeight="1" x14ac:dyDescent="0.2">
      <c r="A22" s="26"/>
      <c r="AB22" s="38"/>
      <c r="AC22" s="254"/>
      <c r="AD22" s="28"/>
      <c r="AE22" s="38"/>
      <c r="AF22" s="2"/>
      <c r="AG22" s="77"/>
    </row>
    <row r="23" spans="1:34" ht="11.25" customHeight="1" x14ac:dyDescent="0.2">
      <c r="A23" s="26" t="s">
        <v>176</v>
      </c>
      <c r="B23" s="25">
        <v>84</v>
      </c>
      <c r="C23" s="25">
        <v>88</v>
      </c>
      <c r="D23" s="25">
        <v>105</v>
      </c>
      <c r="E23" s="25">
        <v>79</v>
      </c>
      <c r="F23" s="25">
        <v>107</v>
      </c>
      <c r="G23" s="25">
        <v>88</v>
      </c>
      <c r="H23" s="25">
        <v>82</v>
      </c>
      <c r="I23" s="25">
        <v>67</v>
      </c>
      <c r="J23" s="25">
        <v>80</v>
      </c>
      <c r="K23" s="25">
        <v>71</v>
      </c>
      <c r="L23" s="25">
        <v>83</v>
      </c>
      <c r="M23" s="25">
        <v>56</v>
      </c>
      <c r="N23" s="2">
        <v>74</v>
      </c>
      <c r="O23" s="2">
        <v>62</v>
      </c>
      <c r="P23" s="2">
        <v>85</v>
      </c>
      <c r="Q23" s="2">
        <v>86</v>
      </c>
      <c r="R23" s="2">
        <v>58</v>
      </c>
      <c r="S23" s="2">
        <v>58</v>
      </c>
      <c r="T23" s="2">
        <v>79</v>
      </c>
      <c r="U23" s="2">
        <v>71</v>
      </c>
      <c r="V23" s="2">
        <v>59</v>
      </c>
      <c r="W23" s="2">
        <v>60</v>
      </c>
      <c r="X23" s="2">
        <v>69</v>
      </c>
      <c r="Y23" s="2">
        <v>55</v>
      </c>
      <c r="Z23" s="2">
        <v>43</v>
      </c>
      <c r="AA23" s="17">
        <v>34</v>
      </c>
      <c r="AB23" s="38">
        <v>38</v>
      </c>
      <c r="AC23" s="254">
        <v>25</v>
      </c>
      <c r="AD23" s="28"/>
      <c r="AE23" s="38">
        <v>38</v>
      </c>
      <c r="AF23" s="2">
        <v>38</v>
      </c>
      <c r="AG23" s="77">
        <v>35</v>
      </c>
    </row>
    <row r="24" spans="1:34" s="21" customFormat="1" ht="11.25" customHeight="1" x14ac:dyDescent="0.2">
      <c r="A24" s="392" t="s">
        <v>540</v>
      </c>
      <c r="B24" s="70">
        <v>8</v>
      </c>
      <c r="C24" s="70">
        <v>10</v>
      </c>
      <c r="D24" s="70">
        <v>14</v>
      </c>
      <c r="E24" s="70">
        <v>11</v>
      </c>
      <c r="F24" s="70">
        <v>10</v>
      </c>
      <c r="G24" s="70">
        <v>13</v>
      </c>
      <c r="H24" s="70">
        <v>7</v>
      </c>
      <c r="I24" s="70">
        <v>9</v>
      </c>
      <c r="J24" s="70">
        <v>13</v>
      </c>
      <c r="K24" s="70">
        <v>6</v>
      </c>
      <c r="L24" s="70">
        <v>8</v>
      </c>
      <c r="M24" s="70">
        <v>7</v>
      </c>
      <c r="N24" s="21">
        <v>3</v>
      </c>
      <c r="O24" s="21">
        <v>6</v>
      </c>
      <c r="P24" s="21">
        <v>10</v>
      </c>
      <c r="Q24" s="21">
        <v>9</v>
      </c>
      <c r="R24" s="21">
        <v>6</v>
      </c>
      <c r="S24" s="21">
        <v>4</v>
      </c>
      <c r="T24" s="21">
        <v>8</v>
      </c>
      <c r="U24" s="21">
        <v>7</v>
      </c>
      <c r="V24" s="21">
        <v>13</v>
      </c>
      <c r="W24" s="21">
        <v>9</v>
      </c>
      <c r="X24" s="21">
        <v>10</v>
      </c>
      <c r="Y24" s="21">
        <v>4</v>
      </c>
      <c r="Z24" s="21">
        <v>4</v>
      </c>
      <c r="AA24" s="21">
        <v>1</v>
      </c>
      <c r="AB24" s="241">
        <v>4</v>
      </c>
      <c r="AC24" s="261">
        <v>5</v>
      </c>
      <c r="AD24" s="384"/>
      <c r="AE24" s="241">
        <v>3</v>
      </c>
      <c r="AF24" s="21">
        <v>2</v>
      </c>
      <c r="AG24" s="492">
        <v>6</v>
      </c>
      <c r="AH24" s="619"/>
    </row>
    <row r="25" spans="1:34" ht="11.25" customHeight="1" x14ac:dyDescent="0.2">
      <c r="A25" s="26" t="s">
        <v>177</v>
      </c>
      <c r="B25" s="25">
        <v>34</v>
      </c>
      <c r="C25" s="25">
        <v>33</v>
      </c>
      <c r="D25" s="25">
        <v>29</v>
      </c>
      <c r="E25" s="25">
        <v>38</v>
      </c>
      <c r="F25" s="25">
        <v>61</v>
      </c>
      <c r="G25" s="25">
        <v>19</v>
      </c>
      <c r="H25" s="25">
        <v>19</v>
      </c>
      <c r="I25" s="25">
        <v>23</v>
      </c>
      <c r="J25" s="25">
        <v>25</v>
      </c>
      <c r="K25" s="25">
        <v>17</v>
      </c>
      <c r="L25" s="25">
        <v>12</v>
      </c>
      <c r="M25" s="25">
        <v>26</v>
      </c>
      <c r="N25" s="2">
        <v>20</v>
      </c>
      <c r="O25" s="2">
        <v>21</v>
      </c>
      <c r="P25" s="2">
        <v>17</v>
      </c>
      <c r="Q25" s="2">
        <v>17</v>
      </c>
      <c r="R25" s="2">
        <v>22</v>
      </c>
      <c r="S25" s="2">
        <v>17</v>
      </c>
      <c r="T25" s="2">
        <v>15</v>
      </c>
      <c r="U25" s="2">
        <v>24</v>
      </c>
      <c r="V25" s="2">
        <v>17</v>
      </c>
      <c r="W25" s="2">
        <v>14</v>
      </c>
      <c r="X25" s="2">
        <v>15</v>
      </c>
      <c r="Y25" s="2">
        <v>17</v>
      </c>
      <c r="Z25" s="2">
        <v>13</v>
      </c>
      <c r="AA25" s="17">
        <v>9</v>
      </c>
      <c r="AB25" s="77">
        <v>7</v>
      </c>
      <c r="AC25" s="254">
        <v>6</v>
      </c>
      <c r="AD25" s="28"/>
      <c r="AE25" s="38">
        <v>13</v>
      </c>
      <c r="AF25" s="2">
        <v>3</v>
      </c>
      <c r="AG25" s="77">
        <v>11</v>
      </c>
    </row>
    <row r="26" spans="1:34" ht="11.25" customHeight="1" x14ac:dyDescent="0.2">
      <c r="A26" s="537" t="s">
        <v>178</v>
      </c>
      <c r="B26" s="25">
        <v>164</v>
      </c>
      <c r="C26" s="25">
        <v>154</v>
      </c>
      <c r="D26" s="25">
        <v>148</v>
      </c>
      <c r="E26" s="25">
        <v>138</v>
      </c>
      <c r="F26" s="25">
        <v>131</v>
      </c>
      <c r="G26" s="25">
        <v>120</v>
      </c>
      <c r="H26" s="25">
        <v>107</v>
      </c>
      <c r="I26" s="25">
        <v>142</v>
      </c>
      <c r="J26" s="25">
        <v>93</v>
      </c>
      <c r="K26" s="25">
        <v>86</v>
      </c>
      <c r="L26" s="25">
        <v>78</v>
      </c>
      <c r="M26" s="25">
        <v>83</v>
      </c>
      <c r="N26" s="2">
        <v>93</v>
      </c>
      <c r="O26" s="2">
        <v>91</v>
      </c>
      <c r="P26" s="2">
        <v>98</v>
      </c>
      <c r="Q26" s="2">
        <v>90</v>
      </c>
      <c r="R26" s="2">
        <v>90</v>
      </c>
      <c r="S26" s="2">
        <v>108</v>
      </c>
      <c r="T26" s="2">
        <v>82</v>
      </c>
      <c r="U26" s="2">
        <v>78</v>
      </c>
      <c r="V26" s="2">
        <v>68</v>
      </c>
      <c r="W26" s="2">
        <v>61</v>
      </c>
      <c r="X26" s="2">
        <v>67</v>
      </c>
      <c r="Y26" s="2">
        <v>69</v>
      </c>
      <c r="Z26" s="2">
        <v>55</v>
      </c>
      <c r="AA26" s="17">
        <v>35</v>
      </c>
      <c r="AB26" s="44">
        <v>70</v>
      </c>
      <c r="AC26" s="254">
        <v>43</v>
      </c>
      <c r="AD26" s="28"/>
      <c r="AE26" s="38">
        <v>38</v>
      </c>
      <c r="AF26" s="2">
        <v>49</v>
      </c>
      <c r="AG26" s="77">
        <v>41</v>
      </c>
    </row>
    <row r="27" spans="1:34" s="21" customFormat="1" ht="11.25" customHeight="1" x14ac:dyDescent="0.2">
      <c r="A27" s="392" t="s">
        <v>541</v>
      </c>
      <c r="B27" s="70">
        <v>21</v>
      </c>
      <c r="C27" s="70">
        <v>25</v>
      </c>
      <c r="D27" s="70">
        <v>19</v>
      </c>
      <c r="E27" s="70">
        <v>22</v>
      </c>
      <c r="F27" s="70">
        <v>17</v>
      </c>
      <c r="G27" s="70">
        <v>19</v>
      </c>
      <c r="H27" s="70">
        <v>15</v>
      </c>
      <c r="I27" s="70">
        <v>42</v>
      </c>
      <c r="J27" s="70">
        <v>7</v>
      </c>
      <c r="K27" s="70">
        <v>13</v>
      </c>
      <c r="L27" s="70">
        <v>11</v>
      </c>
      <c r="M27" s="70">
        <v>7</v>
      </c>
      <c r="N27" s="21">
        <v>14</v>
      </c>
      <c r="O27" s="21">
        <v>24</v>
      </c>
      <c r="P27" s="21">
        <v>16</v>
      </c>
      <c r="Q27" s="21">
        <v>12</v>
      </c>
      <c r="R27" s="21">
        <v>13</v>
      </c>
      <c r="S27" s="21">
        <v>10</v>
      </c>
      <c r="T27" s="21">
        <v>11</v>
      </c>
      <c r="U27" s="21">
        <v>12</v>
      </c>
      <c r="V27" s="21">
        <v>9</v>
      </c>
      <c r="W27" s="21">
        <v>9</v>
      </c>
      <c r="X27" s="21">
        <v>11</v>
      </c>
      <c r="Y27" s="21">
        <v>13</v>
      </c>
      <c r="Z27" s="21">
        <v>9</v>
      </c>
      <c r="AA27" s="21">
        <v>4</v>
      </c>
      <c r="AB27" s="242">
        <v>10</v>
      </c>
      <c r="AC27" s="261">
        <v>4</v>
      </c>
      <c r="AD27" s="384"/>
      <c r="AE27" s="241">
        <v>6</v>
      </c>
      <c r="AF27" s="21">
        <v>5</v>
      </c>
      <c r="AG27" s="492">
        <v>6</v>
      </c>
    </row>
    <row r="28" spans="1:34" ht="11.25" customHeight="1" x14ac:dyDescent="0.2">
      <c r="A28" s="26"/>
      <c r="AB28" s="44"/>
      <c r="AC28" s="254"/>
      <c r="AD28" s="28"/>
      <c r="AE28" s="38"/>
      <c r="AF28" s="2"/>
      <c r="AG28" s="77"/>
    </row>
    <row r="29" spans="1:34" ht="11.25" customHeight="1" x14ac:dyDescent="0.2">
      <c r="A29" s="26" t="s">
        <v>179</v>
      </c>
      <c r="B29" s="25">
        <v>27</v>
      </c>
      <c r="C29" s="25">
        <v>41</v>
      </c>
      <c r="D29" s="25">
        <v>45</v>
      </c>
      <c r="E29" s="25">
        <v>36</v>
      </c>
      <c r="F29" s="25">
        <v>42</v>
      </c>
      <c r="G29" s="25">
        <v>27</v>
      </c>
      <c r="H29" s="25">
        <v>37</v>
      </c>
      <c r="I29" s="25">
        <v>39</v>
      </c>
      <c r="J29" s="25">
        <v>29</v>
      </c>
      <c r="K29" s="25">
        <v>20</v>
      </c>
      <c r="L29" s="25">
        <v>31</v>
      </c>
      <c r="M29" s="25">
        <v>20</v>
      </c>
      <c r="N29" s="2">
        <v>26</v>
      </c>
      <c r="O29" s="2">
        <v>20</v>
      </c>
      <c r="P29" s="2">
        <v>28</v>
      </c>
      <c r="Q29" s="2">
        <v>30</v>
      </c>
      <c r="R29" s="2">
        <v>27</v>
      </c>
      <c r="S29" s="2">
        <v>32</v>
      </c>
      <c r="T29" s="2">
        <v>23</v>
      </c>
      <c r="U29" s="2">
        <v>16</v>
      </c>
      <c r="V29" s="2">
        <v>35</v>
      </c>
      <c r="W29" s="2">
        <v>21</v>
      </c>
      <c r="X29" s="2">
        <v>24</v>
      </c>
      <c r="Y29" s="2">
        <v>22</v>
      </c>
      <c r="Z29" s="2">
        <v>16</v>
      </c>
      <c r="AA29" s="17">
        <v>16</v>
      </c>
      <c r="AB29" s="38">
        <v>9</v>
      </c>
      <c r="AC29" s="254">
        <v>18</v>
      </c>
      <c r="AD29" s="28"/>
      <c r="AE29" s="38">
        <v>12</v>
      </c>
      <c r="AF29" s="2">
        <v>10</v>
      </c>
      <c r="AG29" s="77">
        <v>9</v>
      </c>
    </row>
    <row r="30" spans="1:34" ht="11.25" customHeight="1" x14ac:dyDescent="0.2">
      <c r="A30" s="26" t="s">
        <v>180</v>
      </c>
      <c r="B30" s="25">
        <v>27</v>
      </c>
      <c r="C30" s="25">
        <v>36</v>
      </c>
      <c r="D30" s="25">
        <v>32</v>
      </c>
      <c r="E30" s="25">
        <v>30</v>
      </c>
      <c r="F30" s="25">
        <v>28</v>
      </c>
      <c r="G30" s="25">
        <v>37</v>
      </c>
      <c r="H30" s="25">
        <v>23</v>
      </c>
      <c r="I30" s="25">
        <v>17</v>
      </c>
      <c r="J30" s="25">
        <v>24</v>
      </c>
      <c r="K30" s="25">
        <v>25</v>
      </c>
      <c r="L30" s="25">
        <v>22</v>
      </c>
      <c r="M30" s="25">
        <v>28</v>
      </c>
      <c r="N30" s="2">
        <v>18</v>
      </c>
      <c r="O30" s="2">
        <v>24</v>
      </c>
      <c r="P30" s="2">
        <v>30</v>
      </c>
      <c r="Q30" s="2">
        <v>28</v>
      </c>
      <c r="R30" s="2">
        <v>27</v>
      </c>
      <c r="S30" s="2">
        <v>23</v>
      </c>
      <c r="T30" s="2">
        <v>21</v>
      </c>
      <c r="U30" s="2">
        <v>14</v>
      </c>
      <c r="V30" s="2">
        <v>16</v>
      </c>
      <c r="W30" s="2">
        <v>17</v>
      </c>
      <c r="X30" s="2">
        <v>13</v>
      </c>
      <c r="Y30" s="2">
        <v>12</v>
      </c>
      <c r="Z30" s="2">
        <v>18</v>
      </c>
      <c r="AA30" s="17">
        <v>4</v>
      </c>
      <c r="AB30" s="44">
        <v>13</v>
      </c>
      <c r="AC30" s="254">
        <v>9</v>
      </c>
      <c r="AD30" s="28"/>
      <c r="AE30" s="38">
        <v>7</v>
      </c>
      <c r="AF30" s="2">
        <v>12</v>
      </c>
      <c r="AG30" s="77">
        <v>12</v>
      </c>
    </row>
    <row r="31" spans="1:34" ht="11.25" customHeight="1" x14ac:dyDescent="0.2">
      <c r="A31" s="2" t="s">
        <v>181</v>
      </c>
      <c r="B31" s="25">
        <v>33</v>
      </c>
      <c r="C31" s="25">
        <v>18</v>
      </c>
      <c r="D31" s="25">
        <v>26</v>
      </c>
      <c r="E31" s="25">
        <v>26</v>
      </c>
      <c r="F31" s="25">
        <v>26</v>
      </c>
      <c r="G31" s="25">
        <v>30</v>
      </c>
      <c r="H31" s="25">
        <v>24</v>
      </c>
      <c r="I31" s="25">
        <v>26</v>
      </c>
      <c r="J31" s="25">
        <v>22</v>
      </c>
      <c r="K31" s="25">
        <v>21</v>
      </c>
      <c r="L31" s="25">
        <v>19</v>
      </c>
      <c r="M31" s="25">
        <v>17</v>
      </c>
      <c r="N31" s="2">
        <v>17</v>
      </c>
      <c r="O31" s="2">
        <v>27</v>
      </c>
      <c r="P31" s="2">
        <v>20</v>
      </c>
      <c r="Q31" s="2">
        <v>16</v>
      </c>
      <c r="R31" s="2">
        <v>22</v>
      </c>
      <c r="S31" s="2">
        <v>17</v>
      </c>
      <c r="T31" s="2">
        <v>15</v>
      </c>
      <c r="U31" s="2">
        <v>21</v>
      </c>
      <c r="V31" s="2">
        <v>14</v>
      </c>
      <c r="W31" s="2">
        <v>23</v>
      </c>
      <c r="X31" s="2">
        <v>8</v>
      </c>
      <c r="Y31" s="2">
        <v>6</v>
      </c>
      <c r="Z31" s="2">
        <v>16</v>
      </c>
      <c r="AA31" s="17">
        <v>5</v>
      </c>
      <c r="AB31" s="38">
        <v>9</v>
      </c>
      <c r="AC31" s="254">
        <v>7</v>
      </c>
      <c r="AD31" s="28"/>
      <c r="AE31" s="38">
        <v>6</v>
      </c>
      <c r="AF31" s="2">
        <v>9</v>
      </c>
      <c r="AG31" s="77">
        <v>11</v>
      </c>
    </row>
    <row r="32" spans="1:34" ht="11.25" customHeight="1" x14ac:dyDescent="0.2">
      <c r="A32" s="2" t="s">
        <v>182</v>
      </c>
      <c r="B32" s="25">
        <v>29</v>
      </c>
      <c r="C32" s="25">
        <v>36</v>
      </c>
      <c r="D32" s="25">
        <v>40</v>
      </c>
      <c r="E32" s="25">
        <v>38</v>
      </c>
      <c r="F32" s="25">
        <v>33</v>
      </c>
      <c r="G32" s="25">
        <v>25</v>
      </c>
      <c r="H32" s="25">
        <v>52</v>
      </c>
      <c r="I32" s="25">
        <v>43</v>
      </c>
      <c r="J32" s="25">
        <v>25</v>
      </c>
      <c r="K32" s="25">
        <v>27</v>
      </c>
      <c r="L32" s="25">
        <v>38</v>
      </c>
      <c r="M32" s="25">
        <v>31</v>
      </c>
      <c r="N32" s="2">
        <v>24</v>
      </c>
      <c r="O32" s="2">
        <v>19</v>
      </c>
      <c r="P32" s="2">
        <v>28</v>
      </c>
      <c r="Q32" s="2">
        <v>13</v>
      </c>
      <c r="R32" s="2">
        <v>17</v>
      </c>
      <c r="S32" s="2">
        <v>20</v>
      </c>
      <c r="T32" s="2">
        <v>22</v>
      </c>
      <c r="U32" s="2">
        <v>29</v>
      </c>
      <c r="V32" s="2">
        <v>19</v>
      </c>
      <c r="W32" s="2">
        <v>23</v>
      </c>
      <c r="X32" s="2">
        <v>18</v>
      </c>
      <c r="Y32" s="2">
        <v>16</v>
      </c>
      <c r="Z32" s="2">
        <v>14</v>
      </c>
      <c r="AA32" s="17">
        <v>15</v>
      </c>
      <c r="AB32" s="38">
        <v>10</v>
      </c>
      <c r="AC32" s="254">
        <v>24</v>
      </c>
      <c r="AD32" s="28"/>
      <c r="AE32" s="38">
        <v>9</v>
      </c>
      <c r="AF32" s="2">
        <v>14</v>
      </c>
      <c r="AG32" s="77">
        <v>15</v>
      </c>
    </row>
    <row r="33" spans="1:33" ht="11.25" customHeight="1" x14ac:dyDescent="0.2">
      <c r="A33" s="2" t="s">
        <v>183</v>
      </c>
      <c r="B33" s="25">
        <v>51</v>
      </c>
      <c r="C33" s="25">
        <v>33</v>
      </c>
      <c r="D33" s="25">
        <v>34</v>
      </c>
      <c r="E33" s="25">
        <v>43</v>
      </c>
      <c r="F33" s="25">
        <v>36</v>
      </c>
      <c r="G33" s="25">
        <v>37</v>
      </c>
      <c r="H33" s="25">
        <v>46</v>
      </c>
      <c r="I33" s="25">
        <v>45</v>
      </c>
      <c r="J33" s="25">
        <v>32</v>
      </c>
      <c r="K33" s="25">
        <v>30</v>
      </c>
      <c r="L33" s="25">
        <v>33</v>
      </c>
      <c r="M33" s="25">
        <v>35</v>
      </c>
      <c r="N33" s="2">
        <v>23</v>
      </c>
      <c r="O33" s="2">
        <v>22</v>
      </c>
      <c r="P33" s="2">
        <v>17</v>
      </c>
      <c r="Q33" s="2">
        <v>29</v>
      </c>
      <c r="R33" s="2">
        <v>18</v>
      </c>
      <c r="S33" s="2">
        <v>15</v>
      </c>
      <c r="T33" s="2">
        <v>28</v>
      </c>
      <c r="U33" s="2">
        <v>12</v>
      </c>
      <c r="V33" s="2">
        <v>15</v>
      </c>
      <c r="W33" s="2">
        <v>21</v>
      </c>
      <c r="X33" s="2">
        <v>23</v>
      </c>
      <c r="Y33" s="2">
        <v>15</v>
      </c>
      <c r="Z33" s="2">
        <v>15</v>
      </c>
      <c r="AA33" s="17">
        <v>14</v>
      </c>
      <c r="AB33" s="44">
        <v>10</v>
      </c>
      <c r="AC33" s="254">
        <v>16</v>
      </c>
      <c r="AD33" s="28"/>
      <c r="AE33" s="38">
        <v>8</v>
      </c>
      <c r="AF33" s="2">
        <v>6</v>
      </c>
      <c r="AG33" s="77">
        <v>19</v>
      </c>
    </row>
    <row r="34" spans="1:33" ht="11.25" customHeight="1" x14ac:dyDescent="0.2">
      <c r="AB34" s="44"/>
      <c r="AC34" s="254"/>
      <c r="AD34" s="28"/>
      <c r="AE34" s="38"/>
      <c r="AF34" s="2"/>
      <c r="AG34" s="77"/>
    </row>
    <row r="35" spans="1:33" ht="11.25" customHeight="1" x14ac:dyDescent="0.2">
      <c r="A35" s="381" t="s">
        <v>184</v>
      </c>
      <c r="B35" s="25">
        <v>34</v>
      </c>
      <c r="C35" s="25">
        <v>40</v>
      </c>
      <c r="D35" s="25">
        <v>29</v>
      </c>
      <c r="E35" s="25">
        <v>37</v>
      </c>
      <c r="F35" s="25">
        <v>41</v>
      </c>
      <c r="G35" s="25">
        <v>33</v>
      </c>
      <c r="H35" s="25">
        <v>36</v>
      </c>
      <c r="I35" s="25">
        <v>32</v>
      </c>
      <c r="J35" s="25">
        <v>23</v>
      </c>
      <c r="K35" s="25">
        <v>26</v>
      </c>
      <c r="L35" s="25">
        <v>21</v>
      </c>
      <c r="M35" s="25">
        <v>16</v>
      </c>
      <c r="N35" s="2">
        <v>24</v>
      </c>
      <c r="O35" s="2">
        <v>17</v>
      </c>
      <c r="P35" s="2">
        <v>28</v>
      </c>
      <c r="Q35" s="2">
        <v>22</v>
      </c>
      <c r="R35" s="2">
        <v>26</v>
      </c>
      <c r="S35" s="2">
        <v>13</v>
      </c>
      <c r="T35" s="2">
        <v>22</v>
      </c>
      <c r="U35" s="2">
        <v>10</v>
      </c>
      <c r="V35" s="2">
        <v>7</v>
      </c>
      <c r="W35" s="2">
        <v>18</v>
      </c>
      <c r="X35" s="2">
        <v>19</v>
      </c>
      <c r="Y35" s="2">
        <v>17</v>
      </c>
      <c r="Z35" s="2">
        <v>13</v>
      </c>
      <c r="AA35" s="17">
        <v>8</v>
      </c>
      <c r="AB35" s="44">
        <v>8</v>
      </c>
      <c r="AC35" s="254">
        <v>10</v>
      </c>
      <c r="AD35" s="28"/>
      <c r="AE35" s="38">
        <v>10</v>
      </c>
      <c r="AF35" s="2">
        <v>14</v>
      </c>
      <c r="AG35" s="77">
        <v>6</v>
      </c>
    </row>
    <row r="36" spans="1:33" ht="11.25" customHeight="1" x14ac:dyDescent="0.2">
      <c r="A36" s="2" t="s">
        <v>185</v>
      </c>
      <c r="B36" s="25">
        <v>26</v>
      </c>
      <c r="C36" s="25">
        <v>11</v>
      </c>
      <c r="D36" s="25">
        <v>11</v>
      </c>
      <c r="E36" s="25">
        <v>19</v>
      </c>
      <c r="F36" s="25">
        <v>26</v>
      </c>
      <c r="G36" s="25">
        <v>20</v>
      </c>
      <c r="H36" s="25">
        <v>22</v>
      </c>
      <c r="I36" s="25">
        <v>33</v>
      </c>
      <c r="J36" s="25">
        <v>19</v>
      </c>
      <c r="K36" s="25">
        <v>17</v>
      </c>
      <c r="L36" s="25">
        <v>17</v>
      </c>
      <c r="M36" s="25">
        <v>20</v>
      </c>
      <c r="N36" s="2">
        <v>10</v>
      </c>
      <c r="O36" s="2">
        <v>13</v>
      </c>
      <c r="P36" s="2">
        <v>10</v>
      </c>
      <c r="Q36" s="2">
        <v>18</v>
      </c>
      <c r="R36" s="2">
        <v>16</v>
      </c>
      <c r="S36" s="2">
        <v>8</v>
      </c>
      <c r="T36" s="2">
        <v>19</v>
      </c>
      <c r="U36" s="2">
        <v>9</v>
      </c>
      <c r="V36" s="2">
        <v>16</v>
      </c>
      <c r="W36" s="2">
        <v>11</v>
      </c>
      <c r="X36" s="2">
        <v>9</v>
      </c>
      <c r="Y36" s="2">
        <v>6</v>
      </c>
      <c r="Z36" s="2">
        <v>7</v>
      </c>
      <c r="AA36" s="17">
        <v>9</v>
      </c>
      <c r="AB36" s="38">
        <v>6</v>
      </c>
      <c r="AC36" s="254">
        <v>7</v>
      </c>
      <c r="AD36" s="28"/>
      <c r="AE36" s="38">
        <v>6</v>
      </c>
      <c r="AF36" s="2">
        <v>5</v>
      </c>
      <c r="AG36" s="77">
        <v>3</v>
      </c>
    </row>
    <row r="37" spans="1:33" ht="11.25" customHeight="1" x14ac:dyDescent="0.2">
      <c r="A37" s="2" t="s">
        <v>186</v>
      </c>
      <c r="B37" s="25">
        <v>30</v>
      </c>
      <c r="C37" s="25">
        <v>30</v>
      </c>
      <c r="D37" s="25">
        <v>34</v>
      </c>
      <c r="E37" s="25">
        <v>20</v>
      </c>
      <c r="F37" s="25">
        <v>33</v>
      </c>
      <c r="G37" s="25">
        <v>29</v>
      </c>
      <c r="H37" s="25">
        <v>19</v>
      </c>
      <c r="I37" s="25">
        <v>17</v>
      </c>
      <c r="J37" s="25">
        <v>28</v>
      </c>
      <c r="K37" s="25">
        <v>27</v>
      </c>
      <c r="L37" s="25">
        <v>21</v>
      </c>
      <c r="M37" s="25">
        <v>14</v>
      </c>
      <c r="N37" s="2">
        <v>18</v>
      </c>
      <c r="O37" s="2">
        <v>15</v>
      </c>
      <c r="P37" s="2">
        <v>20</v>
      </c>
      <c r="Q37" s="2">
        <v>15</v>
      </c>
      <c r="R37" s="2">
        <v>19</v>
      </c>
      <c r="S37" s="2">
        <v>21</v>
      </c>
      <c r="T37" s="2">
        <v>31</v>
      </c>
      <c r="U37" s="2">
        <v>22</v>
      </c>
      <c r="V37" s="2">
        <v>18</v>
      </c>
      <c r="W37" s="2">
        <v>15</v>
      </c>
      <c r="X37" s="2">
        <v>13</v>
      </c>
      <c r="Y37" s="2">
        <v>13</v>
      </c>
      <c r="Z37" s="2">
        <v>19</v>
      </c>
      <c r="AA37" s="17">
        <v>5</v>
      </c>
      <c r="AB37" s="38">
        <v>16</v>
      </c>
      <c r="AC37" s="254">
        <v>11</v>
      </c>
      <c r="AD37" s="28"/>
      <c r="AE37" s="77">
        <v>5</v>
      </c>
      <c r="AF37" s="2">
        <v>8</v>
      </c>
      <c r="AG37" s="77">
        <v>12</v>
      </c>
    </row>
    <row r="38" spans="1:33" ht="11.25" customHeight="1" x14ac:dyDescent="0.2">
      <c r="A38" s="1" t="s">
        <v>187</v>
      </c>
      <c r="B38" s="27">
        <v>26</v>
      </c>
      <c r="C38" s="27">
        <v>41</v>
      </c>
      <c r="D38" s="27">
        <v>25</v>
      </c>
      <c r="E38" s="27">
        <v>25</v>
      </c>
      <c r="F38" s="27">
        <v>35</v>
      </c>
      <c r="G38" s="27">
        <v>26</v>
      </c>
      <c r="H38" s="27">
        <v>27</v>
      </c>
      <c r="I38" s="27">
        <v>27</v>
      </c>
      <c r="J38" s="27">
        <v>21</v>
      </c>
      <c r="K38" s="27">
        <v>20</v>
      </c>
      <c r="L38" s="27">
        <v>22</v>
      </c>
      <c r="M38" s="27">
        <v>22</v>
      </c>
      <c r="N38" s="1">
        <v>27</v>
      </c>
      <c r="O38" s="1">
        <v>32</v>
      </c>
      <c r="P38" s="1">
        <v>15</v>
      </c>
      <c r="Q38" s="1">
        <v>24</v>
      </c>
      <c r="R38" s="1">
        <v>27</v>
      </c>
      <c r="S38" s="1">
        <v>31</v>
      </c>
      <c r="T38" s="1">
        <v>15</v>
      </c>
      <c r="U38" s="1">
        <v>20</v>
      </c>
      <c r="V38" s="1">
        <v>14</v>
      </c>
      <c r="W38" s="1">
        <v>13</v>
      </c>
      <c r="X38" s="1">
        <v>27</v>
      </c>
      <c r="Y38" s="1">
        <v>21</v>
      </c>
      <c r="Z38" s="1">
        <v>7</v>
      </c>
      <c r="AA38" s="43">
        <v>10</v>
      </c>
      <c r="AB38" s="172">
        <v>20</v>
      </c>
      <c r="AC38" s="256">
        <v>15</v>
      </c>
      <c r="AD38" s="335" t="s">
        <v>610</v>
      </c>
      <c r="AE38" s="172">
        <v>17</v>
      </c>
      <c r="AF38" s="1">
        <v>13</v>
      </c>
      <c r="AG38" s="54">
        <v>14</v>
      </c>
    </row>
    <row r="39" spans="1:33" ht="11.25" customHeight="1" x14ac:dyDescent="0.2">
      <c r="AD39" s="28"/>
    </row>
    <row r="40" spans="1:33" ht="11.25" customHeight="1" x14ac:dyDescent="0.2">
      <c r="AA40" s="17"/>
      <c r="AB40" s="17"/>
      <c r="AC40" s="76"/>
      <c r="AD40" s="28"/>
      <c r="AE40" s="76"/>
      <c r="AF40" s="76"/>
      <c r="AG40" s="76"/>
    </row>
    <row r="41" spans="1:33" ht="11.25" customHeight="1" x14ac:dyDescent="0.2">
      <c r="J41" s="618"/>
      <c r="AD41" s="28"/>
    </row>
    <row r="42" spans="1:33" ht="11.25" customHeight="1" x14ac:dyDescent="0.2">
      <c r="AD42" s="28"/>
    </row>
    <row r="43" spans="1:33" ht="11.25" customHeight="1" x14ac:dyDescent="0.2">
      <c r="AD43" s="28"/>
    </row>
    <row r="44" spans="1:33" ht="11.25" customHeight="1" x14ac:dyDescent="0.2">
      <c r="AD44" s="28"/>
    </row>
    <row r="45" spans="1:33" ht="11.25" customHeight="1" x14ac:dyDescent="0.2">
      <c r="K45" s="8"/>
      <c r="L45" s="58"/>
      <c r="M45" s="4"/>
      <c r="N45" s="4"/>
      <c r="O45" s="4"/>
      <c r="P45" s="4"/>
      <c r="AD45" s="28"/>
    </row>
    <row r="46" spans="1:33" ht="11.25" customHeight="1" x14ac:dyDescent="0.2">
      <c r="K46" s="8"/>
      <c r="L46" s="4"/>
      <c r="M46" s="4"/>
      <c r="N46" s="4"/>
      <c r="O46" s="4"/>
      <c r="P46" s="4"/>
      <c r="AD46" s="28"/>
    </row>
    <row r="47" spans="1:33" ht="11.25" customHeight="1" x14ac:dyDescent="0.2">
      <c r="L47" s="17"/>
      <c r="AD47" s="28"/>
    </row>
    <row r="48" spans="1:33" ht="11.25" customHeight="1" x14ac:dyDescent="0.2">
      <c r="L48" s="17"/>
      <c r="AD48" s="28"/>
    </row>
    <row r="49" spans="12:30" ht="11.25" customHeight="1" x14ac:dyDescent="0.2">
      <c r="L49" s="17"/>
      <c r="O49" s="17"/>
      <c r="AD49" s="28"/>
    </row>
    <row r="50" spans="12:30" ht="11.25" customHeight="1" x14ac:dyDescent="0.2">
      <c r="L50" s="17"/>
      <c r="O50" s="17"/>
      <c r="AD50" s="28"/>
    </row>
    <row r="51" spans="12:30" ht="11.25" customHeight="1" x14ac:dyDescent="0.2">
      <c r="O51" s="17"/>
      <c r="AD51" s="28"/>
    </row>
    <row r="52" spans="12:30" ht="11.25" customHeight="1" x14ac:dyDescent="0.2">
      <c r="L52" s="17"/>
      <c r="O52" s="17"/>
      <c r="AD52" s="31"/>
    </row>
    <row r="53" spans="12:30" ht="11.25" customHeight="1" x14ac:dyDescent="0.2">
      <c r="L53" s="17"/>
      <c r="O53" s="17"/>
      <c r="AD53" s="28"/>
    </row>
    <row r="54" spans="12:30" ht="11.25" customHeight="1" x14ac:dyDescent="0.2">
      <c r="L54" s="17"/>
      <c r="AD54" s="2"/>
    </row>
    <row r="61" spans="12:30" ht="11.25" customHeight="1" x14ac:dyDescent="0.2">
      <c r="AD61" s="3"/>
    </row>
    <row r="62" spans="12:30" ht="11.25" customHeight="1" x14ac:dyDescent="0.2">
      <c r="AD62" s="3"/>
    </row>
    <row r="63" spans="12:30" ht="11.25" customHeight="1" x14ac:dyDescent="0.2">
      <c r="AD63" s="30"/>
    </row>
    <row r="64" spans="12:30" ht="11.25" customHeight="1" x14ac:dyDescent="0.2">
      <c r="AD64" s="30"/>
    </row>
    <row r="65" spans="30:30" ht="11.25" customHeight="1" x14ac:dyDescent="0.2">
      <c r="AD65" s="30"/>
    </row>
    <row r="66" spans="30:30" ht="11.25" customHeight="1" x14ac:dyDescent="0.2">
      <c r="AD66" s="30"/>
    </row>
    <row r="67" spans="30:30" ht="11.25" customHeight="1" x14ac:dyDescent="0.2">
      <c r="AD67" s="30"/>
    </row>
    <row r="68" spans="30:30" ht="11.25" customHeight="1" x14ac:dyDescent="0.2">
      <c r="AD68" s="30"/>
    </row>
    <row r="69" spans="30:30" ht="11.25" customHeight="1" x14ac:dyDescent="0.2">
      <c r="AD69" s="30"/>
    </row>
    <row r="70" spans="30:30" ht="11.25" customHeight="1" x14ac:dyDescent="0.2">
      <c r="AD70" s="30"/>
    </row>
    <row r="71" spans="30:30" ht="11.25" customHeight="1" x14ac:dyDescent="0.2">
      <c r="AD71" s="34"/>
    </row>
    <row r="72" spans="30:30" ht="11.25" customHeight="1" x14ac:dyDescent="0.2">
      <c r="AD72" s="30"/>
    </row>
    <row r="73" spans="30:30" ht="11.25" customHeight="1" x14ac:dyDescent="0.2">
      <c r="AD73" s="30"/>
    </row>
    <row r="74" spans="30:30" ht="11.25" customHeight="1" x14ac:dyDescent="0.2">
      <c r="AD74" s="30"/>
    </row>
    <row r="75" spans="30:30" ht="11.25" customHeight="1" x14ac:dyDescent="0.2">
      <c r="AD75" s="30"/>
    </row>
    <row r="76" spans="30:30" ht="11.25" customHeight="1" x14ac:dyDescent="0.2">
      <c r="AD76" s="30"/>
    </row>
    <row r="77" spans="30:30" ht="11.25" customHeight="1" x14ac:dyDescent="0.2">
      <c r="AD77" s="30"/>
    </row>
    <row r="78" spans="30:30" ht="11.25" customHeight="1" x14ac:dyDescent="0.2">
      <c r="AD78" s="30"/>
    </row>
    <row r="79" spans="30:30" ht="11.25" customHeight="1" x14ac:dyDescent="0.2">
      <c r="AD79" s="30"/>
    </row>
    <row r="80" spans="30:30" ht="11.25" customHeight="1" x14ac:dyDescent="0.2">
      <c r="AD80" s="30"/>
    </row>
    <row r="81" spans="30:30" ht="11.25" customHeight="1" x14ac:dyDescent="0.2">
      <c r="AD81" s="30"/>
    </row>
    <row r="82" spans="30:30" ht="11.25" customHeight="1" x14ac:dyDescent="0.2">
      <c r="AD82" s="30"/>
    </row>
    <row r="83" spans="30:30" ht="11.25" customHeight="1" x14ac:dyDescent="0.2">
      <c r="AD83" s="30"/>
    </row>
    <row r="84" spans="30:30" ht="11.25" customHeight="1" x14ac:dyDescent="0.2">
      <c r="AD84" s="30"/>
    </row>
    <row r="85" spans="30:30" ht="11.25" customHeight="1" x14ac:dyDescent="0.2">
      <c r="AD85" s="30"/>
    </row>
    <row r="86" spans="30:30" ht="11.25" customHeight="1" x14ac:dyDescent="0.2">
      <c r="AD86" s="30"/>
    </row>
    <row r="87" spans="30:30" ht="11.25" customHeight="1" x14ac:dyDescent="0.2">
      <c r="AD87" s="30"/>
    </row>
    <row r="88" spans="30:30" ht="11.25" customHeight="1" x14ac:dyDescent="0.2">
      <c r="AD88" s="30"/>
    </row>
    <row r="89" spans="30:30" ht="11.25" customHeight="1" x14ac:dyDescent="0.2">
      <c r="AD89" s="30"/>
    </row>
    <row r="90" spans="30:30" ht="11.25" customHeight="1" x14ac:dyDescent="0.2">
      <c r="AD90" s="30"/>
    </row>
    <row r="91" spans="30:30" ht="11.25" customHeight="1" x14ac:dyDescent="0.2">
      <c r="AD91" s="30"/>
    </row>
    <row r="92" spans="30:30" ht="11.25" customHeight="1" x14ac:dyDescent="0.2">
      <c r="AD92" s="30"/>
    </row>
    <row r="93" spans="30:30" ht="11.25" customHeight="1" x14ac:dyDescent="0.2">
      <c r="AD93" s="30"/>
    </row>
    <row r="94" spans="30:30" ht="11.25" customHeight="1" x14ac:dyDescent="0.2">
      <c r="AD94" s="31"/>
    </row>
    <row r="95" spans="30:30" ht="11.25" customHeight="1" x14ac:dyDescent="0.2">
      <c r="AD95" s="36"/>
    </row>
    <row r="96" spans="30:30" ht="11.25" customHeight="1" x14ac:dyDescent="0.2">
      <c r="AD96" s="17"/>
    </row>
    <row r="97" spans="30:30" ht="11.25" customHeight="1" x14ac:dyDescent="0.2">
      <c r="AD97" s="38"/>
    </row>
    <row r="98" spans="30:30" ht="11.25" customHeight="1" x14ac:dyDescent="0.2">
      <c r="AD98" s="39"/>
    </row>
    <row r="99" spans="30:30" ht="11.25" customHeight="1" x14ac:dyDescent="0.2">
      <c r="AD99" s="39"/>
    </row>
    <row r="100" spans="30:30" ht="11.25" customHeight="1" x14ac:dyDescent="0.2">
      <c r="AD100" s="39"/>
    </row>
    <row r="101" spans="30:30" ht="11.25" customHeight="1" x14ac:dyDescent="0.2">
      <c r="AD101" s="39"/>
    </row>
    <row r="102" spans="30:30" ht="11.25" customHeight="1" x14ac:dyDescent="0.2">
      <c r="AD102" s="30"/>
    </row>
    <row r="103" spans="30:30" ht="11.25" customHeight="1" x14ac:dyDescent="0.2">
      <c r="AD103" s="30"/>
    </row>
    <row r="104" spans="30:30" ht="11.25" customHeight="1" x14ac:dyDescent="0.2">
      <c r="AD104" s="30"/>
    </row>
    <row r="105" spans="30:30" ht="11.25" customHeight="1" x14ac:dyDescent="0.2">
      <c r="AD105" s="30"/>
    </row>
    <row r="106" spans="30:30" ht="11.25" customHeight="1" x14ac:dyDescent="0.2">
      <c r="AD106" s="30"/>
    </row>
    <row r="107" spans="30:30" ht="11.25" customHeight="1" x14ac:dyDescent="0.2">
      <c r="AD107" s="30"/>
    </row>
    <row r="108" spans="30:30" ht="11.25" customHeight="1" x14ac:dyDescent="0.2">
      <c r="AD108" s="30"/>
    </row>
    <row r="109" spans="30:30" ht="11.25" customHeight="1" x14ac:dyDescent="0.2">
      <c r="AD109" s="30"/>
    </row>
    <row r="110" spans="30:30" ht="11.25" customHeight="1" x14ac:dyDescent="0.2">
      <c r="AD110" s="30"/>
    </row>
    <row r="111" spans="30:30" ht="11.25" customHeight="1" x14ac:dyDescent="0.2">
      <c r="AD111" s="30"/>
    </row>
    <row r="112" spans="30:30" ht="11.25" customHeight="1" x14ac:dyDescent="0.2">
      <c r="AD112" s="30"/>
    </row>
    <row r="113" spans="30:30" ht="11.25" customHeight="1" x14ac:dyDescent="0.2">
      <c r="AD113" s="30"/>
    </row>
    <row r="114" spans="30:30" ht="11.25" customHeight="1" x14ac:dyDescent="0.2">
      <c r="AD114" s="30"/>
    </row>
    <row r="115" spans="30:30" ht="11.25" customHeight="1" x14ac:dyDescent="0.2">
      <c r="AD115" s="30"/>
    </row>
    <row r="116" spans="30:30" ht="11.25" customHeight="1" x14ac:dyDescent="0.2">
      <c r="AD116" s="30"/>
    </row>
    <row r="117" spans="30:30" ht="11.25" customHeight="1" x14ac:dyDescent="0.2">
      <c r="AD117" s="30"/>
    </row>
    <row r="118" spans="30:30" ht="11.25" customHeight="1" x14ac:dyDescent="0.2">
      <c r="AD118" s="30"/>
    </row>
    <row r="119" spans="30:30" ht="11.25" customHeight="1" x14ac:dyDescent="0.2">
      <c r="AD119" s="30"/>
    </row>
    <row r="120" spans="30:30" ht="11.25" customHeight="1" x14ac:dyDescent="0.2">
      <c r="AD120" s="30"/>
    </row>
    <row r="121" spans="30:30" ht="11.25" customHeight="1" x14ac:dyDescent="0.2">
      <c r="AD121" s="30"/>
    </row>
    <row r="122" spans="30:30" ht="11.25" customHeight="1" x14ac:dyDescent="0.2">
      <c r="AD122" s="30"/>
    </row>
    <row r="123" spans="30:30" ht="11.25" customHeight="1" x14ac:dyDescent="0.2">
      <c r="AD123" s="30"/>
    </row>
    <row r="124" spans="30:30" ht="11.25" customHeight="1" x14ac:dyDescent="0.2">
      <c r="AD124" s="30"/>
    </row>
    <row r="125" spans="30:30" ht="11.25" customHeight="1" x14ac:dyDescent="0.2">
      <c r="AD125" s="30"/>
    </row>
    <row r="126" spans="30:30" ht="11.25" customHeight="1" x14ac:dyDescent="0.2">
      <c r="AD126" s="30"/>
    </row>
    <row r="127" spans="30:30" ht="11.25" customHeight="1" x14ac:dyDescent="0.2">
      <c r="AD127" s="30"/>
    </row>
    <row r="128" spans="30:30" ht="11.25" customHeight="1" x14ac:dyDescent="0.2">
      <c r="AD128" s="30"/>
    </row>
    <row r="129" spans="30:30" ht="11.25" customHeight="1" x14ac:dyDescent="0.2">
      <c r="AD129" s="30"/>
    </row>
    <row r="130" spans="30:30" ht="11.25" customHeight="1" x14ac:dyDescent="0.2">
      <c r="AD130" s="40"/>
    </row>
    <row r="131" spans="30:30" ht="11.25" customHeight="1" x14ac:dyDescent="0.2">
      <c r="AD131" s="30"/>
    </row>
    <row r="132" spans="30:30" ht="11.25" customHeight="1" x14ac:dyDescent="0.2">
      <c r="AD132" s="17"/>
    </row>
    <row r="133" spans="30:30" ht="11.25" customHeight="1" x14ac:dyDescent="0.2">
      <c r="AD133" s="39"/>
    </row>
    <row r="134" spans="30:30" ht="11.25" customHeight="1" x14ac:dyDescent="0.2">
      <c r="AD134" s="39"/>
    </row>
    <row r="135" spans="30:30" ht="11.25" customHeight="1" x14ac:dyDescent="0.2">
      <c r="AD135" s="39"/>
    </row>
    <row r="136" spans="30:30" ht="11.25" customHeight="1" x14ac:dyDescent="0.2">
      <c r="AD136" s="39"/>
    </row>
    <row r="137" spans="30:30" ht="11.25" customHeight="1" x14ac:dyDescent="0.2">
      <c r="AD137" s="2"/>
    </row>
    <row r="138" spans="30:30" ht="11.25" customHeight="1" x14ac:dyDescent="0.2">
      <c r="AD138" s="2"/>
    </row>
    <row r="139" spans="30:30" ht="11.25" customHeight="1" x14ac:dyDescent="0.2">
      <c r="AD139" s="2"/>
    </row>
    <row r="140" spans="30:30" ht="11.25" customHeight="1" x14ac:dyDescent="0.2">
      <c r="AD140" s="2"/>
    </row>
    <row r="141" spans="30:30" ht="11.25" customHeight="1" x14ac:dyDescent="0.2">
      <c r="AD141" s="2"/>
    </row>
    <row r="142" spans="30:30" ht="11.25" customHeight="1" x14ac:dyDescent="0.2">
      <c r="AD142" s="2"/>
    </row>
    <row r="143" spans="30:30" ht="11.25" customHeight="1" x14ac:dyDescent="0.2">
      <c r="AD143" s="2"/>
    </row>
    <row r="144" spans="30:30" ht="11.25" customHeight="1" x14ac:dyDescent="0.2">
      <c r="AD144" s="2"/>
    </row>
    <row r="145" spans="30:30" ht="11.25" customHeight="1" x14ac:dyDescent="0.2">
      <c r="AD145" s="2"/>
    </row>
    <row r="146" spans="30:30" ht="11.25" customHeight="1" x14ac:dyDescent="0.2">
      <c r="AD146" s="2"/>
    </row>
    <row r="147" spans="30:30" ht="11.25" customHeight="1" x14ac:dyDescent="0.2">
      <c r="AD147" s="2"/>
    </row>
    <row r="148" spans="30:30" ht="11.25" customHeight="1" x14ac:dyDescent="0.2">
      <c r="AD148" s="2"/>
    </row>
    <row r="149" spans="30:30" ht="11.25" customHeight="1" x14ac:dyDescent="0.2">
      <c r="AD149" s="2"/>
    </row>
    <row r="150" spans="30:30" ht="11.25" customHeight="1" x14ac:dyDescent="0.2">
      <c r="AD150" s="2"/>
    </row>
    <row r="151" spans="30:30" ht="11.25" customHeight="1" x14ac:dyDescent="0.2">
      <c r="AD151" s="2"/>
    </row>
    <row r="152" spans="30:30" ht="11.25" customHeight="1" x14ac:dyDescent="0.2">
      <c r="AD152" s="2"/>
    </row>
    <row r="153" spans="30:30" ht="11.25" customHeight="1" x14ac:dyDescent="0.2">
      <c r="AD153" s="2"/>
    </row>
    <row r="154" spans="30:30" ht="11.25" customHeight="1" x14ac:dyDescent="0.2">
      <c r="AD154" s="2"/>
    </row>
    <row r="155" spans="30:30" ht="11.25" customHeight="1" x14ac:dyDescent="0.2">
      <c r="AD155" s="2"/>
    </row>
    <row r="156" spans="30:30" ht="11.25" customHeight="1" x14ac:dyDescent="0.2">
      <c r="AD156" s="2"/>
    </row>
    <row r="157" spans="30:30" ht="11.25" customHeight="1" x14ac:dyDescent="0.2">
      <c r="AD157" s="2"/>
    </row>
    <row r="158" spans="30:30" ht="11.25" customHeight="1" x14ac:dyDescent="0.2">
      <c r="AD158" s="2"/>
    </row>
    <row r="159" spans="30:30" ht="11.25" customHeight="1" x14ac:dyDescent="0.2">
      <c r="AD159" s="2"/>
    </row>
    <row r="160" spans="30:30" ht="11.25" customHeight="1" x14ac:dyDescent="0.2">
      <c r="AD160" s="2"/>
    </row>
    <row r="161" spans="30:30" ht="11.25" customHeight="1" x14ac:dyDescent="0.2">
      <c r="AD161" s="2"/>
    </row>
    <row r="162" spans="30:30" ht="11.25" customHeight="1" x14ac:dyDescent="0.2">
      <c r="AD162" s="2"/>
    </row>
    <row r="163" spans="30:30" ht="11.25" customHeight="1" x14ac:dyDescent="0.2">
      <c r="AD163" s="2"/>
    </row>
    <row r="164" spans="30:30" ht="11.25" customHeight="1" x14ac:dyDescent="0.2">
      <c r="AD164" s="2"/>
    </row>
    <row r="165" spans="30:30" ht="11.25" customHeight="1" x14ac:dyDescent="0.2">
      <c r="AD165" s="2"/>
    </row>
    <row r="166" spans="30:30" ht="11.25" customHeight="1" x14ac:dyDescent="0.2">
      <c r="AD166" s="2"/>
    </row>
    <row r="167" spans="30:30" ht="11.25" customHeight="1" x14ac:dyDescent="0.2">
      <c r="AD167" s="2"/>
    </row>
    <row r="168" spans="30:30" ht="11.25" customHeight="1" x14ac:dyDescent="0.2">
      <c r="AD168" s="2"/>
    </row>
    <row r="169" spans="30:30" ht="11.25" customHeight="1" x14ac:dyDescent="0.2">
      <c r="AD169" s="2"/>
    </row>
    <row r="170" spans="30:30" ht="11.25" customHeight="1" x14ac:dyDescent="0.2">
      <c r="AD170" s="2"/>
    </row>
    <row r="171" spans="30:30" ht="11.25" customHeight="1" x14ac:dyDescent="0.2">
      <c r="AD171" s="2"/>
    </row>
    <row r="172" spans="30:30" ht="11.25" customHeight="1" x14ac:dyDescent="0.2">
      <c r="AD172" s="2"/>
    </row>
    <row r="173" spans="30:30" ht="11.25" customHeight="1" x14ac:dyDescent="0.2">
      <c r="AD173" s="2"/>
    </row>
    <row r="174" spans="30:30" ht="11.25" customHeight="1" x14ac:dyDescent="0.2">
      <c r="AD174" s="2"/>
    </row>
    <row r="175" spans="30:30" ht="11.25" customHeight="1" x14ac:dyDescent="0.2">
      <c r="AD175" s="2"/>
    </row>
    <row r="176" spans="30:30" ht="11.25" customHeight="1" x14ac:dyDescent="0.2">
      <c r="AD176" s="2"/>
    </row>
    <row r="177" spans="30:30" ht="11.25" customHeight="1" x14ac:dyDescent="0.2">
      <c r="AD177" s="2"/>
    </row>
    <row r="178" spans="30:30" ht="11.25" customHeight="1" x14ac:dyDescent="0.2">
      <c r="AD178" s="2"/>
    </row>
  </sheetData>
  <pageMargins left="0.74803149606299213" right="0.74803149606299213" top="0.98425196850393704" bottom="0.98425196850393704" header="0.51181102362204722" footer="0.51181102362204722"/>
  <pageSetup paperSize="9" scale="83" orientation="landscape" r:id="rId1"/>
  <headerFooter alignWithMargins="0"/>
  <rowBreaks count="1" manualBreakCount="1">
    <brk id="53" max="16383"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G55"/>
  <sheetViews>
    <sheetView zoomScaleNormal="100" workbookViewId="0">
      <pane ySplit="1" topLeftCell="A17" activePane="bottomLeft" state="frozen"/>
      <selection pane="bottomLeft"/>
    </sheetView>
  </sheetViews>
  <sheetFormatPr defaultColWidth="9.140625" defaultRowHeight="11.25" customHeight="1" x14ac:dyDescent="0.2"/>
  <cols>
    <col min="1" max="1" width="18.7109375" style="160" customWidth="1"/>
    <col min="2" max="28" width="7.7109375" style="160" customWidth="1"/>
    <col min="29" max="30" width="7.7109375" style="389" customWidth="1"/>
    <col min="31" max="33" width="7.7109375" style="160" customWidth="1"/>
    <col min="34" max="16384" width="9.140625" style="160"/>
  </cols>
  <sheetData>
    <row r="1" spans="1:33" s="206" customFormat="1" ht="11.25" customHeight="1" x14ac:dyDescent="0.2">
      <c r="A1" s="159" t="s">
        <v>94</v>
      </c>
      <c r="B1" s="151">
        <v>1985</v>
      </c>
      <c r="C1" s="151">
        <f>B1+1</f>
        <v>1986</v>
      </c>
      <c r="D1" s="151">
        <f t="shared" ref="D1:AB1" si="0">C1+1</f>
        <v>1987</v>
      </c>
      <c r="E1" s="151">
        <f t="shared" si="0"/>
        <v>1988</v>
      </c>
      <c r="F1" s="151">
        <f t="shared" si="0"/>
        <v>1989</v>
      </c>
      <c r="G1" s="151">
        <f t="shared" si="0"/>
        <v>1990</v>
      </c>
      <c r="H1" s="151">
        <f t="shared" si="0"/>
        <v>1991</v>
      </c>
      <c r="I1" s="151">
        <f t="shared" si="0"/>
        <v>1992</v>
      </c>
      <c r="J1" s="151">
        <f t="shared" si="0"/>
        <v>1993</v>
      </c>
      <c r="K1" s="151">
        <f t="shared" si="0"/>
        <v>1994</v>
      </c>
      <c r="L1" s="151">
        <f t="shared" si="0"/>
        <v>1995</v>
      </c>
      <c r="M1" s="151">
        <f t="shared" si="0"/>
        <v>1996</v>
      </c>
      <c r="N1" s="151">
        <f t="shared" si="0"/>
        <v>1997</v>
      </c>
      <c r="O1" s="151">
        <f t="shared" si="0"/>
        <v>1998</v>
      </c>
      <c r="P1" s="151">
        <f t="shared" si="0"/>
        <v>1999</v>
      </c>
      <c r="Q1" s="151">
        <f t="shared" si="0"/>
        <v>2000</v>
      </c>
      <c r="R1" s="151">
        <f t="shared" si="0"/>
        <v>2001</v>
      </c>
      <c r="S1" s="151">
        <f t="shared" si="0"/>
        <v>2002</v>
      </c>
      <c r="T1" s="151">
        <f t="shared" si="0"/>
        <v>2003</v>
      </c>
      <c r="U1" s="151">
        <f t="shared" si="0"/>
        <v>2004</v>
      </c>
      <c r="V1" s="151">
        <f t="shared" si="0"/>
        <v>2005</v>
      </c>
      <c r="W1" s="151">
        <f t="shared" si="0"/>
        <v>2006</v>
      </c>
      <c r="X1" s="151">
        <f t="shared" si="0"/>
        <v>2007</v>
      </c>
      <c r="Y1" s="151">
        <f t="shared" si="0"/>
        <v>2008</v>
      </c>
      <c r="Z1" s="151">
        <f t="shared" si="0"/>
        <v>2009</v>
      </c>
      <c r="AA1" s="151">
        <f t="shared" si="0"/>
        <v>2010</v>
      </c>
      <c r="AB1" s="151">
        <f t="shared" si="0"/>
        <v>2011</v>
      </c>
      <c r="AC1" s="465">
        <f>AB1+1</f>
        <v>2012</v>
      </c>
      <c r="AD1" s="465" t="s">
        <v>666</v>
      </c>
      <c r="AE1" s="465">
        <f>AC1+1</f>
        <v>2013</v>
      </c>
      <c r="AF1" s="145">
        <v>2014</v>
      </c>
      <c r="AG1" s="145">
        <v>2015</v>
      </c>
    </row>
    <row r="2" spans="1:33" s="206" customFormat="1" ht="11.25" customHeight="1" x14ac:dyDescent="0.2">
      <c r="AC2" s="236"/>
      <c r="AD2" s="236"/>
    </row>
    <row r="3" spans="1:33" s="146" customFormat="1" ht="11.25" customHeight="1" x14ac:dyDescent="0.2">
      <c r="A3" s="464" t="s">
        <v>166</v>
      </c>
      <c r="B3" s="475">
        <f>SUM(B5:B32)-B6-B18-B21</f>
        <v>8358139</v>
      </c>
      <c r="C3" s="475">
        <f t="shared" ref="C3:AB3" si="1">SUM(C5:C32)-C6-C18-C21</f>
        <v>8381515</v>
      </c>
      <c r="D3" s="475">
        <f t="shared" si="1"/>
        <v>8414083</v>
      </c>
      <c r="E3" s="475">
        <f t="shared" si="1"/>
        <v>8458888</v>
      </c>
      <c r="F3" s="475">
        <f t="shared" si="1"/>
        <v>8527036</v>
      </c>
      <c r="G3" s="475">
        <f t="shared" si="1"/>
        <v>8590630</v>
      </c>
      <c r="H3" s="475">
        <f t="shared" si="1"/>
        <v>8644119</v>
      </c>
      <c r="I3" s="475">
        <f t="shared" si="1"/>
        <v>8692013</v>
      </c>
      <c r="J3" s="475">
        <f t="shared" si="1"/>
        <v>8745109</v>
      </c>
      <c r="K3" s="475">
        <f t="shared" si="1"/>
        <v>8816381</v>
      </c>
      <c r="L3" s="475">
        <f t="shared" si="1"/>
        <v>8837496</v>
      </c>
      <c r="M3" s="475">
        <f t="shared" si="1"/>
        <v>8844499</v>
      </c>
      <c r="N3" s="475">
        <f t="shared" si="1"/>
        <v>8847625</v>
      </c>
      <c r="O3" s="475">
        <f t="shared" si="1"/>
        <v>8854322</v>
      </c>
      <c r="P3" s="475">
        <f t="shared" si="1"/>
        <v>8861426</v>
      </c>
      <c r="Q3" s="475">
        <f t="shared" si="1"/>
        <v>8882792</v>
      </c>
      <c r="R3" s="475">
        <f t="shared" si="1"/>
        <v>8909128</v>
      </c>
      <c r="S3" s="475">
        <f t="shared" si="1"/>
        <v>8940788</v>
      </c>
      <c r="T3" s="475">
        <f t="shared" si="1"/>
        <v>8975670</v>
      </c>
      <c r="U3" s="475">
        <f t="shared" si="1"/>
        <v>9011392</v>
      </c>
      <c r="V3" s="475">
        <f t="shared" si="1"/>
        <v>9047752</v>
      </c>
      <c r="W3" s="475">
        <f t="shared" si="1"/>
        <v>9113257</v>
      </c>
      <c r="X3" s="475">
        <f t="shared" si="1"/>
        <v>9182927</v>
      </c>
      <c r="Y3" s="475">
        <f t="shared" si="1"/>
        <v>9256347</v>
      </c>
      <c r="Z3" s="475">
        <f t="shared" si="1"/>
        <v>9340682</v>
      </c>
      <c r="AA3" s="475">
        <f t="shared" si="1"/>
        <v>9415570</v>
      </c>
      <c r="AB3" s="475">
        <f t="shared" si="1"/>
        <v>9482855</v>
      </c>
      <c r="AC3" s="475">
        <v>9555893</v>
      </c>
      <c r="AD3" s="475"/>
      <c r="AE3" s="475">
        <f>SUM(AE5:AE32)-AE6-AE18-AE21</f>
        <v>9644864</v>
      </c>
      <c r="AF3" s="475">
        <v>9747355</v>
      </c>
      <c r="AG3" s="475">
        <f>SUM(AG5:AG32)-AG6-AG18-AG21</f>
        <v>9851017</v>
      </c>
    </row>
    <row r="4" spans="1:33" s="146" customFormat="1" ht="11.25" customHeight="1" x14ac:dyDescent="0.2">
      <c r="A4" s="464"/>
      <c r="B4" s="541"/>
      <c r="C4" s="541"/>
      <c r="D4" s="541"/>
      <c r="E4" s="541"/>
      <c r="F4" s="541"/>
      <c r="G4" s="541"/>
      <c r="H4" s="541"/>
      <c r="I4" s="541"/>
      <c r="J4" s="541"/>
      <c r="K4" s="541"/>
      <c r="L4" s="541"/>
      <c r="M4" s="541"/>
      <c r="N4" s="541"/>
      <c r="O4" s="541"/>
      <c r="P4" s="541"/>
      <c r="Q4" s="541"/>
      <c r="R4" s="541"/>
      <c r="S4" s="541"/>
      <c r="T4" s="541"/>
      <c r="U4" s="541"/>
      <c r="V4" s="541"/>
      <c r="W4" s="541"/>
      <c r="X4" s="541"/>
      <c r="Y4" s="541"/>
      <c r="Z4" s="541"/>
      <c r="AA4" s="541"/>
      <c r="AB4" s="541"/>
      <c r="AC4" s="542"/>
      <c r="AD4" s="542"/>
      <c r="AE4" s="206"/>
    </row>
    <row r="5" spans="1:33" ht="11.25" customHeight="1" x14ac:dyDescent="0.2">
      <c r="A5" s="389" t="s">
        <v>167</v>
      </c>
      <c r="B5" s="477">
        <v>1578299</v>
      </c>
      <c r="C5" s="477">
        <v>1593333</v>
      </c>
      <c r="D5" s="477">
        <v>1606157</v>
      </c>
      <c r="E5" s="477">
        <v>1617038</v>
      </c>
      <c r="F5" s="477">
        <v>1629631</v>
      </c>
      <c r="G5" s="477">
        <v>1641669</v>
      </c>
      <c r="H5" s="477">
        <v>1654511</v>
      </c>
      <c r="I5" s="477">
        <v>1669840</v>
      </c>
      <c r="J5" s="477">
        <v>1686230</v>
      </c>
      <c r="K5" s="477">
        <v>1708502</v>
      </c>
      <c r="L5" s="477">
        <v>1725756</v>
      </c>
      <c r="M5" s="477">
        <v>1744330</v>
      </c>
      <c r="N5" s="160">
        <v>1762924</v>
      </c>
      <c r="O5" s="160">
        <v>1783440</v>
      </c>
      <c r="P5" s="160">
        <v>1803377</v>
      </c>
      <c r="Q5" s="160">
        <v>1823210</v>
      </c>
      <c r="R5" s="160">
        <v>1838882</v>
      </c>
      <c r="S5" s="160">
        <v>1850467</v>
      </c>
      <c r="T5" s="160">
        <v>1860872</v>
      </c>
      <c r="U5" s="160">
        <v>1872900</v>
      </c>
      <c r="V5" s="160">
        <v>1889945</v>
      </c>
      <c r="W5" s="160">
        <v>1918104</v>
      </c>
      <c r="X5" s="160">
        <v>1949516</v>
      </c>
      <c r="Y5" s="160">
        <v>1981263</v>
      </c>
      <c r="Z5" s="160">
        <v>2019182</v>
      </c>
      <c r="AA5" s="211">
        <v>2054343</v>
      </c>
      <c r="AB5" s="211">
        <v>2091473</v>
      </c>
      <c r="AC5" s="543">
        <v>2127006</v>
      </c>
      <c r="AD5" s="543"/>
      <c r="AE5" s="211">
        <v>2163042</v>
      </c>
      <c r="AF5" s="544">
        <v>2198044</v>
      </c>
      <c r="AG5" s="547">
        <v>2231439</v>
      </c>
    </row>
    <row r="6" spans="1:33" s="209" customFormat="1" ht="11.25" customHeight="1" x14ac:dyDescent="0.2">
      <c r="A6" s="480" t="s">
        <v>665</v>
      </c>
      <c r="B6" s="540">
        <v>659030</v>
      </c>
      <c r="C6" s="540">
        <v>663217</v>
      </c>
      <c r="D6" s="540">
        <v>666810</v>
      </c>
      <c r="E6" s="540">
        <v>669485</v>
      </c>
      <c r="F6" s="540">
        <v>672187</v>
      </c>
      <c r="G6" s="540">
        <v>674452</v>
      </c>
      <c r="H6" s="540">
        <v>679364</v>
      </c>
      <c r="I6" s="540">
        <v>684576</v>
      </c>
      <c r="J6" s="540">
        <v>692954</v>
      </c>
      <c r="K6" s="540">
        <v>703627</v>
      </c>
      <c r="L6" s="540">
        <v>711119</v>
      </c>
      <c r="M6" s="540">
        <v>718462</v>
      </c>
      <c r="N6" s="209">
        <v>727339</v>
      </c>
      <c r="O6" s="209">
        <v>736113</v>
      </c>
      <c r="P6" s="209">
        <v>743703</v>
      </c>
      <c r="Q6" s="209">
        <v>750348</v>
      </c>
      <c r="R6" s="209">
        <v>754948</v>
      </c>
      <c r="S6" s="209">
        <v>758148</v>
      </c>
      <c r="T6" s="209">
        <v>761721</v>
      </c>
      <c r="U6" s="209">
        <v>765044</v>
      </c>
      <c r="V6" s="209">
        <v>771038</v>
      </c>
      <c r="W6" s="209">
        <v>782885</v>
      </c>
      <c r="X6" s="209">
        <v>795163</v>
      </c>
      <c r="Y6" s="209">
        <v>810120</v>
      </c>
      <c r="Z6" s="209">
        <v>829417</v>
      </c>
      <c r="AA6" s="545">
        <v>847073</v>
      </c>
      <c r="AB6" s="545">
        <v>864324</v>
      </c>
      <c r="AC6" s="545">
        <v>881235</v>
      </c>
      <c r="AD6" s="545"/>
      <c r="AE6" s="545">
        <v>897700</v>
      </c>
      <c r="AF6" s="544">
        <v>911989</v>
      </c>
      <c r="AG6" s="547">
        <v>923516</v>
      </c>
    </row>
    <row r="7" spans="1:33" ht="11.25" customHeight="1" x14ac:dyDescent="0.2">
      <c r="A7" s="389" t="s">
        <v>168</v>
      </c>
      <c r="B7" s="540">
        <v>251852</v>
      </c>
      <c r="C7" s="540">
        <v>254938</v>
      </c>
      <c r="D7" s="540">
        <v>257739</v>
      </c>
      <c r="E7" s="540">
        <v>260476</v>
      </c>
      <c r="F7" s="540">
        <v>264738</v>
      </c>
      <c r="G7" s="540">
        <v>268835</v>
      </c>
      <c r="H7" s="540">
        <v>273918</v>
      </c>
      <c r="I7" s="540">
        <v>278610</v>
      </c>
      <c r="J7" s="540">
        <v>283006</v>
      </c>
      <c r="K7" s="540">
        <v>286642</v>
      </c>
      <c r="L7" s="540">
        <v>288475</v>
      </c>
      <c r="M7" s="540">
        <v>289153</v>
      </c>
      <c r="N7" s="209">
        <v>290473</v>
      </c>
      <c r="O7" s="209">
        <v>291413</v>
      </c>
      <c r="P7" s="209">
        <v>292415</v>
      </c>
      <c r="Q7" s="209">
        <v>294196</v>
      </c>
      <c r="R7" s="209">
        <v>296627</v>
      </c>
      <c r="S7" s="209">
        <v>298655</v>
      </c>
      <c r="T7" s="209">
        <v>300495</v>
      </c>
      <c r="U7" s="209">
        <v>302564</v>
      </c>
      <c r="V7" s="209">
        <v>304367</v>
      </c>
      <c r="W7" s="209">
        <v>319925</v>
      </c>
      <c r="X7" s="209">
        <v>323270</v>
      </c>
      <c r="Y7" s="209">
        <v>327188</v>
      </c>
      <c r="Z7" s="209">
        <v>331898</v>
      </c>
      <c r="AA7" s="545">
        <v>335882</v>
      </c>
      <c r="AB7" s="545">
        <v>338630</v>
      </c>
      <c r="AC7" s="543">
        <v>341977</v>
      </c>
      <c r="AD7" s="543"/>
      <c r="AE7" s="211">
        <v>345481</v>
      </c>
      <c r="AF7" s="544">
        <v>348942</v>
      </c>
      <c r="AG7" s="547">
        <v>354164</v>
      </c>
    </row>
    <row r="8" spans="1:33" ht="11.25" customHeight="1" x14ac:dyDescent="0.2">
      <c r="A8" s="389" t="s">
        <v>169</v>
      </c>
      <c r="B8" s="477">
        <v>249701</v>
      </c>
      <c r="C8" s="477">
        <v>249479</v>
      </c>
      <c r="D8" s="477">
        <v>250073</v>
      </c>
      <c r="E8" s="477">
        <v>251423</v>
      </c>
      <c r="F8" s="477">
        <v>253363</v>
      </c>
      <c r="G8" s="477">
        <v>255636</v>
      </c>
      <c r="H8" s="477">
        <v>256818</v>
      </c>
      <c r="I8" s="477">
        <v>257858</v>
      </c>
      <c r="J8" s="477">
        <v>259199</v>
      </c>
      <c r="K8" s="477">
        <v>259793</v>
      </c>
      <c r="L8" s="477">
        <v>258700</v>
      </c>
      <c r="M8" s="477">
        <v>257383</v>
      </c>
      <c r="N8" s="160">
        <v>256870</v>
      </c>
      <c r="O8" s="160">
        <v>256269</v>
      </c>
      <c r="P8" s="160">
        <v>255890</v>
      </c>
      <c r="Q8" s="160">
        <v>256033</v>
      </c>
      <c r="R8" s="160">
        <v>257220</v>
      </c>
      <c r="S8" s="160">
        <v>259006</v>
      </c>
      <c r="T8" s="160">
        <v>260380</v>
      </c>
      <c r="U8" s="160">
        <v>261070</v>
      </c>
      <c r="V8" s="160">
        <v>261895</v>
      </c>
      <c r="W8" s="160">
        <v>263099</v>
      </c>
      <c r="X8" s="160">
        <v>265190</v>
      </c>
      <c r="Y8" s="160">
        <v>267524</v>
      </c>
      <c r="Z8" s="160">
        <v>269053</v>
      </c>
      <c r="AA8" s="211">
        <v>270738</v>
      </c>
      <c r="AB8" s="211">
        <v>272563</v>
      </c>
      <c r="AC8" s="543">
        <v>274723</v>
      </c>
      <c r="AD8" s="543"/>
      <c r="AE8" s="211">
        <v>277569</v>
      </c>
      <c r="AF8" s="544">
        <v>280666</v>
      </c>
      <c r="AG8" s="547">
        <v>283712</v>
      </c>
    </row>
    <row r="9" spans="1:33" ht="11.25" customHeight="1" x14ac:dyDescent="0.2">
      <c r="A9" s="389" t="s">
        <v>170</v>
      </c>
      <c r="B9" s="477">
        <v>393585</v>
      </c>
      <c r="C9" s="477">
        <v>394753</v>
      </c>
      <c r="D9" s="477">
        <v>395580</v>
      </c>
      <c r="E9" s="477">
        <v>396919</v>
      </c>
      <c r="F9" s="477">
        <v>399506</v>
      </c>
      <c r="G9" s="477">
        <v>403011</v>
      </c>
      <c r="H9" s="477">
        <v>406100</v>
      </c>
      <c r="I9" s="477">
        <v>408268</v>
      </c>
      <c r="J9" s="477">
        <v>411212</v>
      </c>
      <c r="K9" s="477">
        <v>415603</v>
      </c>
      <c r="L9" s="477">
        <v>416443</v>
      </c>
      <c r="M9" s="477">
        <v>415659</v>
      </c>
      <c r="N9" s="160">
        <v>414360</v>
      </c>
      <c r="O9" s="160">
        <v>412411</v>
      </c>
      <c r="P9" s="160">
        <v>411320</v>
      </c>
      <c r="Q9" s="160">
        <v>411345</v>
      </c>
      <c r="R9" s="160">
        <v>412363</v>
      </c>
      <c r="S9" s="160">
        <v>413438</v>
      </c>
      <c r="T9" s="160">
        <v>414897</v>
      </c>
      <c r="U9" s="160">
        <v>415990</v>
      </c>
      <c r="V9" s="160">
        <v>416303</v>
      </c>
      <c r="W9" s="160">
        <v>417966</v>
      </c>
      <c r="X9" s="160">
        <v>420809</v>
      </c>
      <c r="Y9" s="160">
        <v>423169</v>
      </c>
      <c r="Z9" s="160">
        <v>427106</v>
      </c>
      <c r="AA9" s="211">
        <v>429642</v>
      </c>
      <c r="AB9" s="211">
        <v>431075</v>
      </c>
      <c r="AC9" s="543">
        <v>433784</v>
      </c>
      <c r="AD9" s="543"/>
      <c r="AE9" s="211">
        <v>437848</v>
      </c>
      <c r="AF9" s="544">
        <v>442105</v>
      </c>
      <c r="AG9" s="547">
        <v>445661</v>
      </c>
    </row>
    <row r="10" spans="1:33" ht="11.25" customHeight="1" x14ac:dyDescent="0.2">
      <c r="A10" s="389"/>
      <c r="B10" s="477"/>
      <c r="C10" s="477"/>
      <c r="D10" s="477"/>
      <c r="E10" s="477"/>
      <c r="F10" s="477"/>
      <c r="G10" s="477"/>
      <c r="H10" s="477"/>
      <c r="I10" s="477"/>
      <c r="J10" s="477"/>
      <c r="K10" s="477"/>
      <c r="L10" s="477"/>
      <c r="M10" s="477"/>
      <c r="AA10" s="211"/>
      <c r="AB10" s="211"/>
      <c r="AC10" s="543"/>
      <c r="AD10" s="543"/>
      <c r="AE10" s="211"/>
      <c r="AF10" s="544"/>
      <c r="AG10" s="547"/>
    </row>
    <row r="11" spans="1:33" ht="11.25" customHeight="1" x14ac:dyDescent="0.2">
      <c r="A11" s="389" t="s">
        <v>171</v>
      </c>
      <c r="B11" s="477">
        <v>316525</v>
      </c>
      <c r="C11" s="477">
        <v>317212</v>
      </c>
      <c r="D11" s="477">
        <v>318404</v>
      </c>
      <c r="E11" s="477">
        <v>320239</v>
      </c>
      <c r="F11" s="477">
        <v>323065</v>
      </c>
      <c r="G11" s="477">
        <v>325163</v>
      </c>
      <c r="H11" s="477">
        <v>326653</v>
      </c>
      <c r="I11" s="477">
        <v>326852</v>
      </c>
      <c r="J11" s="477">
        <v>327920</v>
      </c>
      <c r="K11" s="477">
        <v>329406</v>
      </c>
      <c r="L11" s="477">
        <v>329595</v>
      </c>
      <c r="M11" s="477">
        <v>328726</v>
      </c>
      <c r="N11" s="160">
        <v>328068</v>
      </c>
      <c r="O11" s="160">
        <v>328059</v>
      </c>
      <c r="P11" s="160">
        <v>327266</v>
      </c>
      <c r="Q11" s="160">
        <v>327829</v>
      </c>
      <c r="R11" s="160">
        <v>327824</v>
      </c>
      <c r="S11" s="160">
        <v>327971</v>
      </c>
      <c r="T11" s="160">
        <v>328659</v>
      </c>
      <c r="U11" s="160">
        <v>329297</v>
      </c>
      <c r="V11" s="160">
        <v>330179</v>
      </c>
      <c r="W11" s="160">
        <v>331539</v>
      </c>
      <c r="X11" s="160">
        <v>333610</v>
      </c>
      <c r="Y11" s="160">
        <v>335246</v>
      </c>
      <c r="Z11" s="160">
        <v>336044</v>
      </c>
      <c r="AA11" s="211">
        <v>336866</v>
      </c>
      <c r="AB11" s="211">
        <v>337896</v>
      </c>
      <c r="AC11" s="543">
        <v>339116</v>
      </c>
      <c r="AD11" s="543"/>
      <c r="AE11" s="211">
        <v>341235</v>
      </c>
      <c r="AF11" s="544">
        <v>344262</v>
      </c>
      <c r="AG11" s="547">
        <v>347837</v>
      </c>
    </row>
    <row r="12" spans="1:33" ht="11.25" customHeight="1" x14ac:dyDescent="0.2">
      <c r="A12" s="389" t="s">
        <v>172</v>
      </c>
      <c r="B12" s="160">
        <v>173972</v>
      </c>
      <c r="C12" s="160">
        <v>173853</v>
      </c>
      <c r="D12" s="160">
        <v>174116</v>
      </c>
      <c r="E12" s="160">
        <v>175427</v>
      </c>
      <c r="F12" s="160">
        <v>176589</v>
      </c>
      <c r="G12" s="160">
        <v>177882</v>
      </c>
      <c r="H12" s="160">
        <v>178612</v>
      </c>
      <c r="I12" s="160">
        <v>178961</v>
      </c>
      <c r="J12" s="160">
        <v>179649</v>
      </c>
      <c r="K12" s="160">
        <v>180747</v>
      </c>
      <c r="L12" s="160">
        <v>180377</v>
      </c>
      <c r="M12" s="160">
        <v>179655</v>
      </c>
      <c r="N12" s="160">
        <v>179021</v>
      </c>
      <c r="O12" s="160">
        <v>178078</v>
      </c>
      <c r="P12" s="160">
        <v>177149</v>
      </c>
      <c r="Q12" s="160">
        <v>176639</v>
      </c>
      <c r="R12" s="160">
        <v>176582</v>
      </c>
      <c r="S12" s="160">
        <v>176978</v>
      </c>
      <c r="T12" s="160">
        <v>177448</v>
      </c>
      <c r="U12" s="160">
        <v>178285</v>
      </c>
      <c r="V12" s="160">
        <v>178443</v>
      </c>
      <c r="W12" s="160">
        <v>179635</v>
      </c>
      <c r="X12" s="160">
        <v>180787</v>
      </c>
      <c r="Y12" s="160">
        <v>182224</v>
      </c>
      <c r="Z12" s="160">
        <v>183162</v>
      </c>
      <c r="AA12" s="160">
        <v>183940</v>
      </c>
      <c r="AB12" s="160">
        <v>184654</v>
      </c>
      <c r="AC12" s="543">
        <v>185887</v>
      </c>
      <c r="AD12" s="543"/>
      <c r="AE12" s="211">
        <v>187156</v>
      </c>
      <c r="AF12" s="544">
        <v>189128</v>
      </c>
      <c r="AG12" s="547">
        <v>191369</v>
      </c>
    </row>
    <row r="13" spans="1:33" ht="11.25" customHeight="1" x14ac:dyDescent="0.2">
      <c r="A13" s="389" t="s">
        <v>173</v>
      </c>
      <c r="B13" s="477">
        <v>238176</v>
      </c>
      <c r="C13" s="477">
        <v>237417</v>
      </c>
      <c r="D13" s="477">
        <v>237356</v>
      </c>
      <c r="E13" s="477">
        <v>237781</v>
      </c>
      <c r="F13" s="477">
        <v>239564</v>
      </c>
      <c r="G13" s="477">
        <v>241102</v>
      </c>
      <c r="H13" s="477">
        <v>241883</v>
      </c>
      <c r="I13" s="477">
        <v>241912</v>
      </c>
      <c r="J13" s="477">
        <v>242528</v>
      </c>
      <c r="K13" s="477">
        <v>244057</v>
      </c>
      <c r="L13" s="477">
        <v>243372</v>
      </c>
      <c r="M13" s="477">
        <v>241896</v>
      </c>
      <c r="N13" s="160">
        <v>240160</v>
      </c>
      <c r="O13" s="160">
        <v>238104</v>
      </c>
      <c r="P13" s="160">
        <v>236501</v>
      </c>
      <c r="Q13" s="160">
        <v>235391</v>
      </c>
      <c r="R13" s="160">
        <v>234697</v>
      </c>
      <c r="S13" s="160">
        <v>234627</v>
      </c>
      <c r="T13" s="160">
        <v>234886</v>
      </c>
      <c r="U13" s="160">
        <v>234496</v>
      </c>
      <c r="V13" s="160">
        <v>233944</v>
      </c>
      <c r="W13" s="160">
        <v>233776</v>
      </c>
      <c r="X13" s="160">
        <v>233834</v>
      </c>
      <c r="Y13" s="160">
        <v>233397</v>
      </c>
      <c r="Z13" s="160">
        <v>233639</v>
      </c>
      <c r="AA13" s="211">
        <v>233536</v>
      </c>
      <c r="AB13" s="211">
        <v>233090</v>
      </c>
      <c r="AC13" s="543">
        <v>233548</v>
      </c>
      <c r="AD13" s="543"/>
      <c r="AE13" s="211">
        <v>233874</v>
      </c>
      <c r="AF13" s="544">
        <v>235598</v>
      </c>
      <c r="AG13" s="547">
        <v>237679</v>
      </c>
    </row>
    <row r="14" spans="1:33" ht="11.25" customHeight="1" x14ac:dyDescent="0.2">
      <c r="A14" s="389" t="s">
        <v>174</v>
      </c>
      <c r="B14" s="477">
        <v>56144</v>
      </c>
      <c r="C14" s="477">
        <v>56174</v>
      </c>
      <c r="D14" s="477">
        <v>56269</v>
      </c>
      <c r="E14" s="477">
        <v>56383</v>
      </c>
      <c r="F14" s="477">
        <v>56840</v>
      </c>
      <c r="G14" s="477">
        <v>57108</v>
      </c>
      <c r="H14" s="477">
        <v>57383</v>
      </c>
      <c r="I14" s="477">
        <v>57578</v>
      </c>
      <c r="J14" s="477">
        <v>57751</v>
      </c>
      <c r="K14" s="477">
        <v>58237</v>
      </c>
      <c r="L14" s="477">
        <v>58120</v>
      </c>
      <c r="M14" s="477">
        <v>57971</v>
      </c>
      <c r="N14" s="160">
        <v>57791</v>
      </c>
      <c r="O14" s="160">
        <v>57643</v>
      </c>
      <c r="P14" s="160">
        <v>57428</v>
      </c>
      <c r="Q14" s="160">
        <v>57313</v>
      </c>
      <c r="R14" s="160">
        <v>57412</v>
      </c>
      <c r="S14" s="160">
        <v>57381</v>
      </c>
      <c r="T14" s="160">
        <v>57535</v>
      </c>
      <c r="U14" s="160">
        <v>57661</v>
      </c>
      <c r="V14" s="160">
        <v>57488</v>
      </c>
      <c r="W14" s="160">
        <v>57297</v>
      </c>
      <c r="X14" s="160">
        <v>57122</v>
      </c>
      <c r="Y14" s="160">
        <v>57004</v>
      </c>
      <c r="Z14" s="160">
        <v>57221</v>
      </c>
      <c r="AA14" s="211">
        <v>57269</v>
      </c>
      <c r="AB14" s="211">
        <v>57308</v>
      </c>
      <c r="AC14" s="543">
        <v>57241</v>
      </c>
      <c r="AD14" s="543"/>
      <c r="AE14" s="211">
        <v>57161</v>
      </c>
      <c r="AF14" s="544">
        <v>57255</v>
      </c>
      <c r="AG14" s="547">
        <v>57391</v>
      </c>
    </row>
    <row r="15" spans="1:33" ht="11.25" customHeight="1" x14ac:dyDescent="0.2">
      <c r="A15" s="389" t="s">
        <v>175</v>
      </c>
      <c r="B15" s="477">
        <v>150959</v>
      </c>
      <c r="C15" s="477">
        <v>150258</v>
      </c>
      <c r="D15" s="477">
        <v>149600</v>
      </c>
      <c r="E15" s="477">
        <v>149544</v>
      </c>
      <c r="F15" s="477">
        <v>149960</v>
      </c>
      <c r="G15" s="477">
        <v>150564</v>
      </c>
      <c r="H15" s="477">
        <v>151168</v>
      </c>
      <c r="I15" s="477">
        <v>151266</v>
      </c>
      <c r="J15" s="477">
        <v>151853</v>
      </c>
      <c r="K15" s="477">
        <v>153016</v>
      </c>
      <c r="L15" s="477">
        <v>152737</v>
      </c>
      <c r="M15" s="477">
        <v>151972</v>
      </c>
      <c r="N15" s="160">
        <v>151692</v>
      </c>
      <c r="O15" s="160">
        <v>151414</v>
      </c>
      <c r="P15" s="160">
        <v>150625</v>
      </c>
      <c r="Q15" s="160">
        <v>150392</v>
      </c>
      <c r="R15" s="160">
        <v>150017</v>
      </c>
      <c r="S15" s="160">
        <v>149875</v>
      </c>
      <c r="T15" s="160">
        <v>149889</v>
      </c>
      <c r="U15" s="160">
        <v>150335</v>
      </c>
      <c r="V15" s="160">
        <v>150696</v>
      </c>
      <c r="W15" s="160">
        <v>151436</v>
      </c>
      <c r="X15" s="160">
        <v>151900</v>
      </c>
      <c r="Y15" s="160">
        <v>152259</v>
      </c>
      <c r="Z15" s="160">
        <v>152591</v>
      </c>
      <c r="AA15" s="211">
        <v>153227</v>
      </c>
      <c r="AB15" s="211">
        <v>152979</v>
      </c>
      <c r="AC15" s="543">
        <v>152315</v>
      </c>
      <c r="AD15" s="543"/>
      <c r="AE15" s="211">
        <v>152757</v>
      </c>
      <c r="AF15" s="544">
        <v>154157</v>
      </c>
      <c r="AG15" s="547">
        <v>156253</v>
      </c>
    </row>
    <row r="16" spans="1:33" ht="11.25" customHeight="1" x14ac:dyDescent="0.2">
      <c r="A16" s="389"/>
      <c r="B16" s="477"/>
      <c r="C16" s="477"/>
      <c r="D16" s="477"/>
      <c r="E16" s="477"/>
      <c r="F16" s="477"/>
      <c r="G16" s="477"/>
      <c r="H16" s="477"/>
      <c r="I16" s="477"/>
      <c r="J16" s="477"/>
      <c r="K16" s="477"/>
      <c r="L16" s="477"/>
      <c r="M16" s="477"/>
      <c r="AA16" s="211"/>
      <c r="AB16" s="211"/>
      <c r="AC16" s="543"/>
      <c r="AD16" s="543"/>
      <c r="AE16" s="211"/>
      <c r="AF16" s="544"/>
      <c r="AG16" s="547"/>
    </row>
    <row r="17" spans="1:33" ht="11.25" customHeight="1" x14ac:dyDescent="0.2">
      <c r="A17" s="389" t="s">
        <v>176</v>
      </c>
      <c r="B17" s="477">
        <v>1030494</v>
      </c>
      <c r="C17" s="477">
        <v>1033684</v>
      </c>
      <c r="D17" s="477">
        <v>1039550</v>
      </c>
      <c r="E17" s="477">
        <v>1047167</v>
      </c>
      <c r="F17" s="477">
        <v>1058015</v>
      </c>
      <c r="G17" s="477">
        <v>1068587</v>
      </c>
      <c r="H17" s="477">
        <v>1078225</v>
      </c>
      <c r="I17" s="477">
        <v>1086689</v>
      </c>
      <c r="J17" s="477">
        <v>1093367</v>
      </c>
      <c r="K17" s="477">
        <v>1105986</v>
      </c>
      <c r="L17" s="477">
        <v>1111731</v>
      </c>
      <c r="M17" s="477">
        <v>1114368</v>
      </c>
      <c r="N17" s="160">
        <v>1116603</v>
      </c>
      <c r="O17" s="160">
        <v>1120426</v>
      </c>
      <c r="P17" s="160">
        <v>1123786</v>
      </c>
      <c r="Q17" s="160">
        <v>1129424</v>
      </c>
      <c r="R17" s="160">
        <v>1136571</v>
      </c>
      <c r="S17" s="160">
        <v>1145090</v>
      </c>
      <c r="T17" s="160">
        <v>1152697</v>
      </c>
      <c r="U17" s="160">
        <v>1160919</v>
      </c>
      <c r="V17" s="160">
        <v>1169464</v>
      </c>
      <c r="W17" s="160">
        <v>1184500</v>
      </c>
      <c r="X17" s="160">
        <v>1199357</v>
      </c>
      <c r="Y17" s="160">
        <v>1214758</v>
      </c>
      <c r="Z17" s="160">
        <v>1231062</v>
      </c>
      <c r="AA17" s="211">
        <v>1243329</v>
      </c>
      <c r="AB17" s="211">
        <v>1252933</v>
      </c>
      <c r="AC17" s="543">
        <v>1263088</v>
      </c>
      <c r="AD17" s="543"/>
      <c r="AE17" s="211">
        <v>1274069</v>
      </c>
      <c r="AF17" s="544">
        <v>1288908</v>
      </c>
      <c r="AG17" s="547">
        <v>1303627</v>
      </c>
    </row>
    <row r="18" spans="1:33" s="209" customFormat="1" ht="11.25" customHeight="1" x14ac:dyDescent="0.2">
      <c r="A18" s="480" t="s">
        <v>540</v>
      </c>
      <c r="B18" s="540">
        <v>229936</v>
      </c>
      <c r="C18" s="540">
        <v>230056</v>
      </c>
      <c r="D18" s="540">
        <v>230838</v>
      </c>
      <c r="E18" s="540">
        <v>231575</v>
      </c>
      <c r="F18" s="540">
        <v>232908</v>
      </c>
      <c r="G18" s="540">
        <v>233887</v>
      </c>
      <c r="H18" s="540">
        <v>234796</v>
      </c>
      <c r="I18" s="540">
        <v>236684</v>
      </c>
      <c r="J18" s="540">
        <v>237438</v>
      </c>
      <c r="K18" s="540">
        <v>242706</v>
      </c>
      <c r="L18" s="540">
        <v>245699</v>
      </c>
      <c r="M18" s="540">
        <v>248007</v>
      </c>
      <c r="N18" s="209">
        <v>251408</v>
      </c>
      <c r="O18" s="209">
        <v>254904</v>
      </c>
      <c r="P18" s="209">
        <v>257574</v>
      </c>
      <c r="Q18" s="209">
        <v>259579</v>
      </c>
      <c r="R18" s="209">
        <v>262397</v>
      </c>
      <c r="S18" s="209">
        <v>265481</v>
      </c>
      <c r="T18" s="209">
        <v>267171</v>
      </c>
      <c r="U18" s="209">
        <v>269142</v>
      </c>
      <c r="V18" s="209">
        <v>271271</v>
      </c>
      <c r="W18" s="209">
        <v>276244</v>
      </c>
      <c r="X18" s="209">
        <v>280801</v>
      </c>
      <c r="Y18" s="209">
        <v>286535</v>
      </c>
      <c r="Z18" s="209">
        <v>293909</v>
      </c>
      <c r="AA18" s="545">
        <v>298963</v>
      </c>
      <c r="AB18" s="545">
        <v>302835</v>
      </c>
      <c r="AC18" s="545">
        <v>307758</v>
      </c>
      <c r="AD18" s="545"/>
      <c r="AE18" s="545">
        <v>312994</v>
      </c>
      <c r="AF18" s="544">
        <v>318107</v>
      </c>
      <c r="AG18" s="547">
        <v>322574</v>
      </c>
    </row>
    <row r="19" spans="1:33" ht="11.25" customHeight="1" x14ac:dyDescent="0.2">
      <c r="A19" s="389" t="s">
        <v>177</v>
      </c>
      <c r="B19" s="477">
        <v>240063</v>
      </c>
      <c r="C19" s="477">
        <v>242250</v>
      </c>
      <c r="D19" s="477">
        <v>244377</v>
      </c>
      <c r="E19" s="477">
        <v>247417</v>
      </c>
      <c r="F19" s="477">
        <v>250959</v>
      </c>
      <c r="G19" s="477">
        <v>254725</v>
      </c>
      <c r="H19" s="477">
        <v>257874</v>
      </c>
      <c r="I19" s="477">
        <v>261172</v>
      </c>
      <c r="J19" s="477">
        <v>264607</v>
      </c>
      <c r="K19" s="477">
        <v>268067</v>
      </c>
      <c r="L19" s="477">
        <v>269338</v>
      </c>
      <c r="M19" s="477">
        <v>270060</v>
      </c>
      <c r="N19" s="160">
        <v>271325</v>
      </c>
      <c r="O19" s="160">
        <v>272539</v>
      </c>
      <c r="P19" s="160">
        <v>273537</v>
      </c>
      <c r="Q19" s="160">
        <v>275004</v>
      </c>
      <c r="R19" s="160">
        <v>276653</v>
      </c>
      <c r="S19" s="160">
        <v>278551</v>
      </c>
      <c r="T19" s="160">
        <v>281322</v>
      </c>
      <c r="U19" s="160">
        <v>283788</v>
      </c>
      <c r="V19" s="160">
        <v>285868</v>
      </c>
      <c r="W19" s="160">
        <v>288859</v>
      </c>
      <c r="X19" s="160">
        <v>291393</v>
      </c>
      <c r="Y19" s="160">
        <v>293572</v>
      </c>
      <c r="Z19" s="160">
        <v>296825</v>
      </c>
      <c r="AA19" s="543">
        <v>299484</v>
      </c>
      <c r="AB19" s="543">
        <v>301724</v>
      </c>
      <c r="AC19" s="543">
        <v>304116</v>
      </c>
      <c r="AD19" s="543"/>
      <c r="AE19" s="211">
        <v>306840</v>
      </c>
      <c r="AF19" s="544">
        <v>310665</v>
      </c>
      <c r="AG19" s="547">
        <v>314784</v>
      </c>
    </row>
    <row r="20" spans="1:33" ht="11.25" customHeight="1" x14ac:dyDescent="0.2">
      <c r="A20" s="389" t="s">
        <v>178</v>
      </c>
      <c r="B20" s="160">
        <v>1397122</v>
      </c>
      <c r="C20" s="160">
        <v>1403503</v>
      </c>
      <c r="D20" s="160">
        <v>1411372</v>
      </c>
      <c r="E20" s="160">
        <v>1418954</v>
      </c>
      <c r="F20" s="160">
        <v>1431259</v>
      </c>
      <c r="G20" s="160">
        <v>1441293</v>
      </c>
      <c r="H20" s="160">
        <v>1448056</v>
      </c>
      <c r="I20" s="160">
        <v>1455645</v>
      </c>
      <c r="J20" s="160">
        <v>1464073</v>
      </c>
      <c r="K20" s="160">
        <v>1477370</v>
      </c>
      <c r="L20" s="160">
        <v>1482501</v>
      </c>
      <c r="M20" s="160">
        <v>1485014</v>
      </c>
      <c r="N20" s="160">
        <v>1485611</v>
      </c>
      <c r="O20" s="160">
        <v>1486918</v>
      </c>
      <c r="P20" s="160">
        <v>1488709</v>
      </c>
      <c r="Q20" s="160">
        <v>1494641</v>
      </c>
      <c r="R20" s="160">
        <v>1500857</v>
      </c>
      <c r="S20" s="160">
        <v>1508230</v>
      </c>
      <c r="T20" s="160">
        <v>1514992</v>
      </c>
      <c r="U20" s="160">
        <v>1521895</v>
      </c>
      <c r="V20" s="160">
        <v>1528455</v>
      </c>
      <c r="W20" s="160">
        <v>1538284</v>
      </c>
      <c r="X20" s="160">
        <v>1547298</v>
      </c>
      <c r="Y20" s="160">
        <v>1558130</v>
      </c>
      <c r="Z20" s="160">
        <v>1569458</v>
      </c>
      <c r="AA20" s="160">
        <v>1580297</v>
      </c>
      <c r="AB20" s="160">
        <v>1590604</v>
      </c>
      <c r="AC20" s="543">
        <v>1600447</v>
      </c>
      <c r="AD20" s="543"/>
      <c r="AE20" s="211">
        <v>1615084</v>
      </c>
      <c r="AF20" s="544">
        <v>1632012</v>
      </c>
      <c r="AG20" s="547">
        <v>1648682</v>
      </c>
    </row>
    <row r="21" spans="1:33" s="209" customFormat="1" ht="11.25" customHeight="1" x14ac:dyDescent="0.2">
      <c r="A21" s="480" t="s">
        <v>541</v>
      </c>
      <c r="B21" s="209">
        <v>425495</v>
      </c>
      <c r="C21" s="209">
        <v>429339</v>
      </c>
      <c r="D21" s="209">
        <v>431521</v>
      </c>
      <c r="E21" s="209">
        <v>430763</v>
      </c>
      <c r="F21" s="209">
        <v>431840</v>
      </c>
      <c r="G21" s="209">
        <v>433042</v>
      </c>
      <c r="H21" s="209">
        <v>432112</v>
      </c>
      <c r="I21" s="209">
        <v>433811</v>
      </c>
      <c r="J21" s="209">
        <v>437313</v>
      </c>
      <c r="K21" s="209">
        <v>444553</v>
      </c>
      <c r="L21" s="209">
        <v>449189</v>
      </c>
      <c r="M21" s="209">
        <v>454016</v>
      </c>
      <c r="N21" s="209">
        <v>456611</v>
      </c>
      <c r="O21" s="209">
        <v>459593</v>
      </c>
      <c r="P21" s="209">
        <v>462470</v>
      </c>
      <c r="Q21" s="209">
        <v>466990</v>
      </c>
      <c r="R21" s="209">
        <v>471267</v>
      </c>
      <c r="S21" s="209">
        <v>474921</v>
      </c>
      <c r="T21" s="209">
        <v>478055</v>
      </c>
      <c r="U21" s="209">
        <v>481410</v>
      </c>
      <c r="V21" s="209">
        <v>484942</v>
      </c>
      <c r="W21" s="209">
        <v>489757</v>
      </c>
      <c r="X21" s="209">
        <v>493502</v>
      </c>
      <c r="Y21" s="209">
        <v>500197</v>
      </c>
      <c r="Z21" s="209">
        <v>507330</v>
      </c>
      <c r="AA21" s="209">
        <v>513751</v>
      </c>
      <c r="AB21" s="209">
        <v>520374</v>
      </c>
      <c r="AC21" s="545">
        <v>526089</v>
      </c>
      <c r="AD21" s="545"/>
      <c r="AE21" s="545">
        <v>533271</v>
      </c>
      <c r="AF21" s="544">
        <v>541145</v>
      </c>
      <c r="AG21" s="547">
        <v>548190</v>
      </c>
    </row>
    <row r="22" spans="1:33" ht="11.25" customHeight="1" x14ac:dyDescent="0.2">
      <c r="A22" s="389"/>
      <c r="AC22" s="543"/>
      <c r="AD22" s="543"/>
      <c r="AE22" s="211"/>
      <c r="AF22" s="544"/>
      <c r="AG22" s="547"/>
    </row>
    <row r="23" spans="1:33" ht="11.25" customHeight="1" x14ac:dyDescent="0.2">
      <c r="A23" s="389" t="s">
        <v>179</v>
      </c>
      <c r="B23" s="477">
        <v>279183</v>
      </c>
      <c r="C23" s="477">
        <v>278861</v>
      </c>
      <c r="D23" s="477">
        <v>279402</v>
      </c>
      <c r="E23" s="477">
        <v>280694</v>
      </c>
      <c r="F23" s="477">
        <v>282375</v>
      </c>
      <c r="G23" s="477">
        <v>283110</v>
      </c>
      <c r="H23" s="477">
        <v>284187</v>
      </c>
      <c r="I23" s="477">
        <v>284691</v>
      </c>
      <c r="J23" s="477">
        <v>285220</v>
      </c>
      <c r="K23" s="477">
        <v>285498</v>
      </c>
      <c r="L23" s="477">
        <v>284011</v>
      </c>
      <c r="M23" s="477">
        <v>282147</v>
      </c>
      <c r="N23" s="160">
        <v>280178</v>
      </c>
      <c r="O23" s="160">
        <v>278313</v>
      </c>
      <c r="P23" s="160">
        <v>276600</v>
      </c>
      <c r="Q23" s="160">
        <v>275003</v>
      </c>
      <c r="R23" s="160">
        <v>273933</v>
      </c>
      <c r="S23" s="160">
        <v>273419</v>
      </c>
      <c r="T23" s="160">
        <v>273563</v>
      </c>
      <c r="U23" s="160">
        <v>273547</v>
      </c>
      <c r="V23" s="160">
        <v>273288</v>
      </c>
      <c r="W23" s="160">
        <v>273489</v>
      </c>
      <c r="X23" s="160">
        <v>273826</v>
      </c>
      <c r="Y23" s="160">
        <v>273374</v>
      </c>
      <c r="Z23" s="160">
        <v>273257</v>
      </c>
      <c r="AA23" s="211">
        <v>273265</v>
      </c>
      <c r="AB23" s="211">
        <v>272736</v>
      </c>
      <c r="AC23" s="543">
        <v>273080</v>
      </c>
      <c r="AD23" s="543"/>
      <c r="AE23" s="211">
        <v>273815</v>
      </c>
      <c r="AF23" s="544">
        <v>274691</v>
      </c>
      <c r="AG23" s="547">
        <v>275904</v>
      </c>
    </row>
    <row r="24" spans="1:33" ht="11.25" customHeight="1" x14ac:dyDescent="0.2">
      <c r="A24" s="389" t="s">
        <v>180</v>
      </c>
      <c r="B24" s="540">
        <v>270211</v>
      </c>
      <c r="C24" s="540">
        <v>269620</v>
      </c>
      <c r="D24" s="540">
        <v>269341</v>
      </c>
      <c r="E24" s="540">
        <v>270031</v>
      </c>
      <c r="F24" s="540">
        <v>271523</v>
      </c>
      <c r="G24" s="540">
        <v>272513</v>
      </c>
      <c r="H24" s="540">
        <v>273608</v>
      </c>
      <c r="I24" s="540">
        <v>274325</v>
      </c>
      <c r="J24" s="540">
        <v>275532</v>
      </c>
      <c r="K24" s="540">
        <v>276828</v>
      </c>
      <c r="L24" s="540">
        <v>276417</v>
      </c>
      <c r="M24" s="540">
        <v>275855</v>
      </c>
      <c r="N24" s="209">
        <v>275163</v>
      </c>
      <c r="O24" s="209">
        <v>274584</v>
      </c>
      <c r="P24" s="209">
        <v>273822</v>
      </c>
      <c r="Q24" s="209">
        <v>273615</v>
      </c>
      <c r="R24" s="209">
        <v>273137</v>
      </c>
      <c r="S24" s="209">
        <v>273412</v>
      </c>
      <c r="T24" s="209">
        <v>273935</v>
      </c>
      <c r="U24" s="209">
        <v>273920</v>
      </c>
      <c r="V24" s="209">
        <v>274121</v>
      </c>
      <c r="W24" s="209">
        <v>275030</v>
      </c>
      <c r="X24" s="209">
        <v>276067</v>
      </c>
      <c r="Y24" s="209">
        <v>277732</v>
      </c>
      <c r="Z24" s="209">
        <v>278882</v>
      </c>
      <c r="AA24" s="209">
        <v>280230</v>
      </c>
      <c r="AB24" s="209">
        <v>281572</v>
      </c>
      <c r="AC24" s="543">
        <v>283113</v>
      </c>
      <c r="AD24" s="543"/>
      <c r="AE24" s="211">
        <v>285395</v>
      </c>
      <c r="AF24" s="544">
        <v>288150</v>
      </c>
      <c r="AG24" s="547">
        <v>291012</v>
      </c>
    </row>
    <row r="25" spans="1:33" ht="11.25" customHeight="1" x14ac:dyDescent="0.2">
      <c r="A25" s="160" t="s">
        <v>181</v>
      </c>
      <c r="B25" s="477">
        <v>254761</v>
      </c>
      <c r="C25" s="477">
        <v>254423</v>
      </c>
      <c r="D25" s="477">
        <v>254253</v>
      </c>
      <c r="E25" s="477">
        <v>254847</v>
      </c>
      <c r="F25" s="477">
        <v>256510</v>
      </c>
      <c r="G25" s="477">
        <v>258487</v>
      </c>
      <c r="H25" s="477">
        <v>259438</v>
      </c>
      <c r="I25" s="477">
        <v>260096</v>
      </c>
      <c r="J25" s="477">
        <v>260932</v>
      </c>
      <c r="K25" s="477">
        <v>261753</v>
      </c>
      <c r="L25" s="477">
        <v>261101</v>
      </c>
      <c r="M25" s="477">
        <v>259987</v>
      </c>
      <c r="N25" s="160">
        <v>258541</v>
      </c>
      <c r="O25" s="160">
        <v>257661</v>
      </c>
      <c r="P25" s="160">
        <v>256901</v>
      </c>
      <c r="Q25" s="160">
        <v>256889</v>
      </c>
      <c r="R25" s="160">
        <v>257957</v>
      </c>
      <c r="S25" s="160">
        <v>258912</v>
      </c>
      <c r="T25" s="160">
        <v>260134</v>
      </c>
      <c r="U25" s="160">
        <v>261005</v>
      </c>
      <c r="V25" s="160">
        <v>261391</v>
      </c>
      <c r="W25" s="160">
        <v>248489</v>
      </c>
      <c r="X25" s="160">
        <v>249193</v>
      </c>
      <c r="Y25" s="160">
        <v>249974</v>
      </c>
      <c r="Z25" s="160">
        <v>251353</v>
      </c>
      <c r="AA25" s="211">
        <v>252756</v>
      </c>
      <c r="AB25" s="211">
        <v>254257</v>
      </c>
      <c r="AC25" s="543">
        <v>256224</v>
      </c>
      <c r="AD25" s="543"/>
      <c r="AE25" s="211">
        <v>259054</v>
      </c>
      <c r="AF25" s="544">
        <v>261703</v>
      </c>
      <c r="AG25" s="547">
        <v>264276</v>
      </c>
    </row>
    <row r="26" spans="1:33" ht="11.25" customHeight="1" x14ac:dyDescent="0.2">
      <c r="A26" s="160" t="s">
        <v>182</v>
      </c>
      <c r="B26" s="477">
        <v>283880</v>
      </c>
      <c r="C26" s="477">
        <v>283191</v>
      </c>
      <c r="D26" s="477">
        <v>283330</v>
      </c>
      <c r="E26" s="477">
        <v>284407</v>
      </c>
      <c r="F26" s="477">
        <v>286667</v>
      </c>
      <c r="G26" s="477">
        <v>289067</v>
      </c>
      <c r="H26" s="477">
        <v>290388</v>
      </c>
      <c r="I26" s="477">
        <v>290245</v>
      </c>
      <c r="J26" s="477">
        <v>290515</v>
      </c>
      <c r="K26" s="477">
        <v>291203</v>
      </c>
      <c r="L26" s="477">
        <v>289956</v>
      </c>
      <c r="M26" s="477">
        <v>288171</v>
      </c>
      <c r="N26" s="160">
        <v>285232</v>
      </c>
      <c r="O26" s="160">
        <v>282898</v>
      </c>
      <c r="P26" s="160">
        <v>280575</v>
      </c>
      <c r="Q26" s="160">
        <v>278259</v>
      </c>
      <c r="R26" s="160">
        <v>277010</v>
      </c>
      <c r="S26" s="160">
        <v>276636</v>
      </c>
      <c r="T26" s="160">
        <v>276520</v>
      </c>
      <c r="U26" s="160">
        <v>276042</v>
      </c>
      <c r="V26" s="160">
        <v>275755</v>
      </c>
      <c r="W26" s="160">
        <v>275711</v>
      </c>
      <c r="X26" s="160">
        <v>275618</v>
      </c>
      <c r="Y26" s="160">
        <v>275867</v>
      </c>
      <c r="Z26" s="160">
        <v>276454</v>
      </c>
      <c r="AA26" s="211">
        <v>277047</v>
      </c>
      <c r="AB26" s="211">
        <v>276565</v>
      </c>
      <c r="AC26" s="543">
        <v>276555</v>
      </c>
      <c r="AD26" s="543"/>
      <c r="AE26" s="211">
        <v>277349</v>
      </c>
      <c r="AF26" s="544">
        <v>278903</v>
      </c>
      <c r="AG26" s="547">
        <v>281028</v>
      </c>
    </row>
    <row r="27" spans="1:33" ht="11.25" customHeight="1" x14ac:dyDescent="0.2">
      <c r="A27" s="160" t="s">
        <v>183</v>
      </c>
      <c r="B27" s="540">
        <v>289153</v>
      </c>
      <c r="C27" s="540">
        <v>287691</v>
      </c>
      <c r="D27" s="540">
        <v>286907</v>
      </c>
      <c r="E27" s="540">
        <v>287004</v>
      </c>
      <c r="F27" s="540">
        <v>288223</v>
      </c>
      <c r="G27" s="540">
        <v>289294</v>
      </c>
      <c r="H27" s="540">
        <v>289339</v>
      </c>
      <c r="I27" s="540">
        <v>289190</v>
      </c>
      <c r="J27" s="540">
        <v>289612</v>
      </c>
      <c r="K27" s="540">
        <v>289654</v>
      </c>
      <c r="L27" s="540">
        <v>288509</v>
      </c>
      <c r="M27" s="540">
        <v>286789</v>
      </c>
      <c r="N27" s="209">
        <v>284636</v>
      </c>
      <c r="O27" s="209">
        <v>282226</v>
      </c>
      <c r="P27" s="209">
        <v>280717</v>
      </c>
      <c r="Q27" s="209">
        <v>279262</v>
      </c>
      <c r="R27" s="209">
        <v>278171</v>
      </c>
      <c r="S27" s="209">
        <v>277012</v>
      </c>
      <c r="T27" s="209">
        <v>276866</v>
      </c>
      <c r="U27" s="209">
        <v>276599</v>
      </c>
      <c r="V27" s="209">
        <v>275994</v>
      </c>
      <c r="W27" s="209">
        <v>275653</v>
      </c>
      <c r="X27" s="209">
        <v>275556</v>
      </c>
      <c r="Y27" s="209">
        <v>275908</v>
      </c>
      <c r="Z27" s="209">
        <v>276220</v>
      </c>
      <c r="AA27" s="209">
        <v>276508</v>
      </c>
      <c r="AB27" s="209">
        <v>276130</v>
      </c>
      <c r="AC27" s="543">
        <v>276637</v>
      </c>
      <c r="AD27" s="543"/>
      <c r="AE27" s="211">
        <v>277970</v>
      </c>
      <c r="AF27" s="544">
        <v>279991</v>
      </c>
      <c r="AG27" s="547">
        <v>281815</v>
      </c>
    </row>
    <row r="28" spans="1:33" ht="11.25" customHeight="1" x14ac:dyDescent="0.2">
      <c r="B28" s="540"/>
      <c r="C28" s="540"/>
      <c r="D28" s="540"/>
      <c r="E28" s="540"/>
      <c r="F28" s="540"/>
      <c r="G28" s="540"/>
      <c r="H28" s="540"/>
      <c r="I28" s="540"/>
      <c r="J28" s="540"/>
      <c r="K28" s="540"/>
      <c r="L28" s="540"/>
      <c r="M28" s="540"/>
      <c r="N28" s="209"/>
      <c r="O28" s="209"/>
      <c r="P28" s="209"/>
      <c r="Q28" s="209"/>
      <c r="R28" s="209"/>
      <c r="S28" s="209"/>
      <c r="T28" s="209"/>
      <c r="U28" s="209"/>
      <c r="V28" s="209"/>
      <c r="W28" s="209"/>
      <c r="X28" s="209"/>
      <c r="Y28" s="209"/>
      <c r="Z28" s="209"/>
      <c r="AA28" s="209"/>
      <c r="AB28" s="209"/>
      <c r="AC28" s="543"/>
      <c r="AD28" s="543"/>
      <c r="AE28" s="211"/>
      <c r="AF28" s="544"/>
      <c r="AG28" s="547"/>
    </row>
    <row r="29" spans="1:33" ht="11.25" customHeight="1" x14ac:dyDescent="0.2">
      <c r="A29" s="160" t="s">
        <v>184</v>
      </c>
      <c r="B29" s="160">
        <v>262314</v>
      </c>
      <c r="C29" s="160">
        <v>261089</v>
      </c>
      <c r="D29" s="160">
        <v>260332</v>
      </c>
      <c r="E29" s="160">
        <v>259964</v>
      </c>
      <c r="F29" s="160">
        <v>260488</v>
      </c>
      <c r="G29" s="160">
        <v>261155</v>
      </c>
      <c r="H29" s="160">
        <v>261280</v>
      </c>
      <c r="I29" s="160">
        <v>260829</v>
      </c>
      <c r="J29" s="160">
        <v>260567</v>
      </c>
      <c r="K29" s="160">
        <v>260295</v>
      </c>
      <c r="L29" s="160">
        <v>258290</v>
      </c>
      <c r="M29" s="160">
        <v>256587</v>
      </c>
      <c r="N29" s="160">
        <v>254354</v>
      </c>
      <c r="O29" s="160">
        <v>251884</v>
      </c>
      <c r="P29" s="160">
        <v>249299</v>
      </c>
      <c r="Q29" s="160">
        <v>246903</v>
      </c>
      <c r="R29" s="160">
        <v>245078</v>
      </c>
      <c r="S29" s="160">
        <v>244319</v>
      </c>
      <c r="T29" s="160">
        <v>244105</v>
      </c>
      <c r="U29" s="160">
        <v>244195</v>
      </c>
      <c r="V29" s="160">
        <v>243736</v>
      </c>
      <c r="W29" s="160">
        <v>243978</v>
      </c>
      <c r="X29" s="160">
        <v>243449</v>
      </c>
      <c r="Y29" s="160">
        <v>243372</v>
      </c>
      <c r="Z29" s="160">
        <v>243042</v>
      </c>
      <c r="AA29" s="160">
        <v>242625</v>
      </c>
      <c r="AB29" s="160">
        <v>242155</v>
      </c>
      <c r="AC29" s="543">
        <v>241981</v>
      </c>
      <c r="AD29" s="543"/>
      <c r="AE29" s="211">
        <v>242156</v>
      </c>
      <c r="AF29" s="544">
        <v>243061</v>
      </c>
      <c r="AG29" s="547">
        <v>243897</v>
      </c>
    </row>
    <row r="30" spans="1:33" ht="11.25" customHeight="1" x14ac:dyDescent="0.2">
      <c r="A30" s="160" t="s">
        <v>185</v>
      </c>
      <c r="B30" s="477">
        <v>134190</v>
      </c>
      <c r="C30" s="477">
        <v>133543</v>
      </c>
      <c r="D30" s="477">
        <v>133389</v>
      </c>
      <c r="E30" s="477">
        <v>134116</v>
      </c>
      <c r="F30" s="477">
        <v>134789</v>
      </c>
      <c r="G30" s="477">
        <v>135726</v>
      </c>
      <c r="H30" s="477">
        <v>136009</v>
      </c>
      <c r="I30" s="477">
        <v>135910</v>
      </c>
      <c r="J30" s="477">
        <v>136073</v>
      </c>
      <c r="K30" s="477">
        <v>136301</v>
      </c>
      <c r="L30" s="477">
        <v>135584</v>
      </c>
      <c r="M30" s="477">
        <v>134561</v>
      </c>
      <c r="N30" s="160">
        <v>133143</v>
      </c>
      <c r="O30" s="160">
        <v>131766</v>
      </c>
      <c r="P30" s="160">
        <v>130705</v>
      </c>
      <c r="Q30" s="160">
        <v>129566</v>
      </c>
      <c r="R30" s="160">
        <v>128586</v>
      </c>
      <c r="S30" s="160">
        <v>127947</v>
      </c>
      <c r="T30" s="160">
        <v>127645</v>
      </c>
      <c r="U30" s="160">
        <v>127424</v>
      </c>
      <c r="V30" s="160">
        <v>127028</v>
      </c>
      <c r="W30" s="160">
        <v>127020</v>
      </c>
      <c r="X30" s="160">
        <v>126937</v>
      </c>
      <c r="Y30" s="160">
        <v>126897</v>
      </c>
      <c r="Z30" s="160">
        <v>126666</v>
      </c>
      <c r="AA30" s="211">
        <v>126691</v>
      </c>
      <c r="AB30" s="211">
        <v>126299</v>
      </c>
      <c r="AC30" s="543">
        <v>126201</v>
      </c>
      <c r="AD30" s="543"/>
      <c r="AE30" s="211">
        <v>126461</v>
      </c>
      <c r="AF30" s="544">
        <v>126765</v>
      </c>
      <c r="AG30" s="547">
        <v>127376</v>
      </c>
    </row>
    <row r="31" spans="1:33" ht="11.25" customHeight="1" x14ac:dyDescent="0.2">
      <c r="A31" s="160" t="s">
        <v>186</v>
      </c>
      <c r="B31" s="477">
        <v>245255</v>
      </c>
      <c r="C31" s="477">
        <v>245204</v>
      </c>
      <c r="D31" s="477">
        <v>245703</v>
      </c>
      <c r="E31" s="477">
        <v>247521</v>
      </c>
      <c r="F31" s="477">
        <v>250134</v>
      </c>
      <c r="G31" s="477">
        <v>251968</v>
      </c>
      <c r="H31" s="477">
        <v>253835</v>
      </c>
      <c r="I31" s="477">
        <v>255987</v>
      </c>
      <c r="J31" s="477">
        <v>258171</v>
      </c>
      <c r="K31" s="477">
        <v>259775</v>
      </c>
      <c r="L31" s="477">
        <v>260472</v>
      </c>
      <c r="M31" s="477">
        <v>259895</v>
      </c>
      <c r="N31" s="160">
        <v>259163</v>
      </c>
      <c r="O31" s="160">
        <v>257803</v>
      </c>
      <c r="P31" s="160">
        <v>256710</v>
      </c>
      <c r="Q31" s="160">
        <v>255640</v>
      </c>
      <c r="R31" s="160">
        <v>254818</v>
      </c>
      <c r="S31" s="160">
        <v>255230</v>
      </c>
      <c r="T31" s="160">
        <v>255956</v>
      </c>
      <c r="U31" s="160">
        <v>256875</v>
      </c>
      <c r="V31" s="160">
        <v>257652</v>
      </c>
      <c r="W31" s="160">
        <v>257581</v>
      </c>
      <c r="X31" s="160">
        <v>257593</v>
      </c>
      <c r="Y31" s="160">
        <v>257812</v>
      </c>
      <c r="Z31" s="160">
        <v>258548</v>
      </c>
      <c r="AA31" s="211">
        <v>259286</v>
      </c>
      <c r="AB31" s="211">
        <v>259667</v>
      </c>
      <c r="AC31" s="543">
        <v>260217</v>
      </c>
      <c r="AD31" s="543"/>
      <c r="AE31" s="211">
        <v>261112</v>
      </c>
      <c r="AF31" s="544">
        <v>262362</v>
      </c>
      <c r="AG31" s="547">
        <v>263378</v>
      </c>
    </row>
    <row r="32" spans="1:33" ht="11.25" customHeight="1" x14ac:dyDescent="0.2">
      <c r="A32" s="546" t="s">
        <v>187</v>
      </c>
      <c r="B32" s="477">
        <v>262300</v>
      </c>
      <c r="C32" s="477">
        <v>261039</v>
      </c>
      <c r="D32" s="477">
        <v>260833</v>
      </c>
      <c r="E32" s="477">
        <v>261536</v>
      </c>
      <c r="F32" s="477">
        <v>262838</v>
      </c>
      <c r="G32" s="477">
        <v>263735</v>
      </c>
      <c r="H32" s="477">
        <v>264834</v>
      </c>
      <c r="I32" s="477">
        <v>266089</v>
      </c>
      <c r="J32" s="477">
        <v>267092</v>
      </c>
      <c r="K32" s="477">
        <v>267648</v>
      </c>
      <c r="L32" s="477">
        <v>266011</v>
      </c>
      <c r="M32" s="477">
        <v>264320</v>
      </c>
      <c r="N32" s="160">
        <v>262317</v>
      </c>
      <c r="O32" s="160">
        <v>260473</v>
      </c>
      <c r="P32" s="160">
        <v>258094</v>
      </c>
      <c r="Q32" s="160">
        <v>256238</v>
      </c>
      <c r="R32" s="160">
        <v>254733</v>
      </c>
      <c r="S32" s="160">
        <v>253632</v>
      </c>
      <c r="T32" s="160">
        <v>252874</v>
      </c>
      <c r="U32" s="160">
        <v>252585</v>
      </c>
      <c r="V32" s="160">
        <v>251740</v>
      </c>
      <c r="W32" s="160">
        <v>251886</v>
      </c>
      <c r="X32" s="160">
        <v>250602</v>
      </c>
      <c r="Y32" s="160">
        <v>249677</v>
      </c>
      <c r="Z32" s="160">
        <v>249019</v>
      </c>
      <c r="AA32" s="211">
        <v>248609</v>
      </c>
      <c r="AB32" s="211">
        <v>248545</v>
      </c>
      <c r="AC32" s="543">
        <v>248637</v>
      </c>
      <c r="AD32" s="543"/>
      <c r="AE32" s="211">
        <v>249436</v>
      </c>
      <c r="AF32" s="544">
        <v>249987</v>
      </c>
      <c r="AG32" s="547">
        <v>249733</v>
      </c>
    </row>
    <row r="33" spans="2:30" ht="11.25" customHeight="1" x14ac:dyDescent="0.2">
      <c r="B33" s="211"/>
      <c r="AC33" s="543"/>
      <c r="AD33" s="543"/>
    </row>
    <row r="34" spans="2:30" ht="11.25" customHeight="1" x14ac:dyDescent="0.2">
      <c r="B34" s="211"/>
      <c r="AC34" s="480"/>
      <c r="AD34" s="480"/>
    </row>
    <row r="35" spans="2:30" ht="11.25" customHeight="1" x14ac:dyDescent="0.2">
      <c r="AC35" s="480"/>
      <c r="AD35" s="480"/>
    </row>
    <row r="36" spans="2:30" ht="11.25" customHeight="1" x14ac:dyDescent="0.2">
      <c r="B36" s="211"/>
    </row>
    <row r="37" spans="2:30" ht="11.25" customHeight="1" x14ac:dyDescent="0.2">
      <c r="B37" s="211"/>
      <c r="AC37" s="543"/>
      <c r="AD37" s="543"/>
    </row>
    <row r="38" spans="2:30" ht="11.25" customHeight="1" x14ac:dyDescent="0.2">
      <c r="AC38" s="543"/>
      <c r="AD38" s="543"/>
    </row>
    <row r="39" spans="2:30" ht="11.25" customHeight="1" x14ac:dyDescent="0.2">
      <c r="AC39" s="543"/>
      <c r="AD39" s="543"/>
    </row>
    <row r="41" spans="2:30" ht="11.25" customHeight="1" x14ac:dyDescent="0.2">
      <c r="Z41" s="211"/>
      <c r="AA41" s="211"/>
      <c r="AB41" s="211"/>
    </row>
    <row r="46" spans="2:30" ht="11.25" customHeight="1" x14ac:dyDescent="0.2">
      <c r="K46" s="464"/>
      <c r="L46" s="541"/>
      <c r="M46" s="146"/>
      <c r="N46" s="146"/>
      <c r="O46" s="146"/>
      <c r="P46" s="146"/>
    </row>
    <row r="47" spans="2:30" ht="11.25" customHeight="1" x14ac:dyDescent="0.2">
      <c r="K47" s="464"/>
      <c r="L47" s="146"/>
      <c r="M47" s="146"/>
      <c r="N47" s="146"/>
      <c r="O47" s="146"/>
      <c r="P47" s="146"/>
    </row>
    <row r="48" spans="2:30" ht="11.25" customHeight="1" x14ac:dyDescent="0.2">
      <c r="L48" s="211"/>
    </row>
    <row r="49" spans="12:15" ht="11.25" customHeight="1" x14ac:dyDescent="0.2">
      <c r="L49" s="211"/>
    </row>
    <row r="50" spans="12:15" ht="11.25" customHeight="1" x14ac:dyDescent="0.2">
      <c r="L50" s="211"/>
      <c r="O50" s="211"/>
    </row>
    <row r="51" spans="12:15" ht="11.25" customHeight="1" x14ac:dyDescent="0.2">
      <c r="L51" s="211"/>
      <c r="O51" s="211"/>
    </row>
    <row r="52" spans="12:15" ht="11.25" customHeight="1" x14ac:dyDescent="0.2">
      <c r="O52" s="211"/>
    </row>
    <row r="53" spans="12:15" ht="11.25" customHeight="1" x14ac:dyDescent="0.2">
      <c r="L53" s="211"/>
      <c r="O53" s="211"/>
    </row>
    <row r="54" spans="12:15" ht="11.25" customHeight="1" x14ac:dyDescent="0.2">
      <c r="L54" s="211"/>
      <c r="O54" s="211"/>
    </row>
    <row r="55" spans="12:15" ht="11.25" customHeight="1" x14ac:dyDescent="0.2">
      <c r="L55" s="211"/>
    </row>
  </sheetData>
  <pageMargins left="0.74803149606299213" right="0.74803149606299213" top="0.98425196850393704" bottom="0.98425196850393704" header="0.51181102362204722" footer="0.51181102362204722"/>
  <pageSetup paperSize="9" scale="85" orientation="landscape" r:id="rId1"/>
  <headerFooter alignWithMargins="0"/>
  <rowBreaks count="1" manualBreakCount="1">
    <brk id="47" max="1638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4"/>
  <dimension ref="A1:AH177"/>
  <sheetViews>
    <sheetView view="pageBreakPreview" zoomScaleNormal="100" zoomScaleSheetLayoutView="100" workbookViewId="0">
      <pane ySplit="7" topLeftCell="A29" activePane="bottomLeft" state="frozen"/>
      <selection activeCell="F44" sqref="F44"/>
      <selection pane="bottomLeft" activeCell="H43" sqref="H43"/>
    </sheetView>
  </sheetViews>
  <sheetFormatPr defaultColWidth="9.140625" defaultRowHeight="11.25" customHeight="1" x14ac:dyDescent="0.2"/>
  <cols>
    <col min="1" max="1" width="14" style="2" customWidth="1"/>
    <col min="2" max="28" width="4.7109375" style="2" customWidth="1"/>
    <col min="29" max="29" width="4.7109375" style="26" customWidth="1"/>
    <col min="30" max="30" width="1.140625" style="10" customWidth="1"/>
    <col min="31" max="31" width="4.5703125" style="26" customWidth="1"/>
    <col min="32" max="33" width="4.5703125" style="2" customWidth="1"/>
    <col min="34" max="16384" width="9.140625" style="2"/>
  </cols>
  <sheetData>
    <row r="1" spans="1:33" ht="11.25" customHeight="1" x14ac:dyDescent="0.2">
      <c r="A1" s="4" t="s">
        <v>623</v>
      </c>
      <c r="B1" s="4"/>
      <c r="C1" s="4"/>
      <c r="D1" s="4"/>
      <c r="E1" s="4"/>
      <c r="F1" s="4"/>
      <c r="G1" s="4"/>
      <c r="H1" s="4"/>
      <c r="I1" s="4"/>
      <c r="J1" s="4"/>
      <c r="K1" s="4"/>
      <c r="L1" s="4"/>
      <c r="M1" s="4"/>
      <c r="AD1" s="9"/>
    </row>
    <row r="2" spans="1:33" ht="11.25" hidden="1" customHeight="1" x14ac:dyDescent="0.2">
      <c r="A2" s="4" t="s">
        <v>316</v>
      </c>
      <c r="B2" s="4"/>
      <c r="C2" s="4"/>
      <c r="D2" s="4"/>
      <c r="E2" s="4"/>
      <c r="F2" s="4"/>
      <c r="G2" s="4"/>
      <c r="H2" s="4"/>
      <c r="I2" s="4"/>
      <c r="J2" s="4"/>
      <c r="K2" s="4"/>
      <c r="L2" s="4"/>
      <c r="M2" s="4"/>
      <c r="AD2" s="9"/>
    </row>
    <row r="3" spans="1:33" ht="11.25" customHeight="1" x14ac:dyDescent="0.2">
      <c r="A3" s="13" t="s">
        <v>624</v>
      </c>
      <c r="B3" s="4"/>
      <c r="C3" s="4"/>
      <c r="D3" s="4"/>
      <c r="E3" s="4"/>
      <c r="F3" s="4"/>
      <c r="G3" s="4"/>
      <c r="H3" s="4"/>
      <c r="I3" s="4"/>
      <c r="J3" s="4"/>
      <c r="K3" s="4"/>
      <c r="L3" s="4"/>
      <c r="M3" s="4"/>
      <c r="AD3" s="9"/>
    </row>
    <row r="4" spans="1:33" ht="11.25" hidden="1" customHeight="1" x14ac:dyDescent="0.2">
      <c r="A4" s="13" t="s">
        <v>316</v>
      </c>
      <c r="B4" s="4"/>
      <c r="C4" s="4"/>
      <c r="D4" s="4"/>
      <c r="E4" s="4"/>
      <c r="F4" s="4"/>
      <c r="G4" s="4"/>
      <c r="H4" s="4"/>
      <c r="I4" s="4"/>
      <c r="J4" s="4"/>
      <c r="K4" s="4"/>
      <c r="L4" s="4"/>
      <c r="M4" s="4"/>
      <c r="AD4" s="9"/>
    </row>
    <row r="5" spans="1:33" ht="11.25" customHeight="1" x14ac:dyDescent="0.2">
      <c r="A5" s="15"/>
      <c r="B5" s="6"/>
      <c r="C5" s="6"/>
      <c r="D5" s="6"/>
      <c r="E5" s="6"/>
      <c r="F5" s="6"/>
      <c r="G5" s="6"/>
      <c r="H5" s="6"/>
      <c r="I5" s="6"/>
      <c r="J5" s="6"/>
      <c r="K5" s="6"/>
      <c r="L5" s="5"/>
      <c r="M5" s="5"/>
      <c r="AD5" s="11"/>
      <c r="AE5" s="75"/>
      <c r="AF5" s="1"/>
      <c r="AG5" s="1"/>
    </row>
    <row r="6" spans="1:33" ht="11.25" customHeight="1" x14ac:dyDescent="0.2">
      <c r="A6" s="4" t="s">
        <v>20</v>
      </c>
      <c r="B6" s="4"/>
      <c r="C6" s="4"/>
      <c r="D6" s="4"/>
      <c r="E6" s="4"/>
      <c r="F6" s="4"/>
      <c r="G6" s="4"/>
      <c r="H6" s="4"/>
      <c r="I6" s="4"/>
      <c r="J6" s="4"/>
      <c r="K6" s="4"/>
      <c r="L6" s="46"/>
      <c r="M6" s="46"/>
      <c r="N6" s="47"/>
      <c r="O6" s="47"/>
      <c r="P6" s="47"/>
      <c r="Q6" s="47"/>
      <c r="R6" s="47"/>
      <c r="S6" s="47"/>
      <c r="T6" s="47"/>
      <c r="U6" s="47"/>
      <c r="V6" s="47"/>
      <c r="W6" s="47"/>
      <c r="X6" s="47"/>
      <c r="Y6" s="47"/>
      <c r="Z6" s="47"/>
      <c r="AA6" s="47"/>
      <c r="AB6" s="47"/>
      <c r="AC6" s="252"/>
      <c r="AD6" s="9"/>
      <c r="AE6" s="128"/>
    </row>
    <row r="7" spans="1:33" s="18" customFormat="1" ht="11.25" customHeight="1" x14ac:dyDescent="0.2">
      <c r="A7" s="15" t="s">
        <v>94</v>
      </c>
      <c r="B7" s="6">
        <v>1985</v>
      </c>
      <c r="C7" s="6">
        <v>1986</v>
      </c>
      <c r="D7" s="6">
        <v>1987</v>
      </c>
      <c r="E7" s="6">
        <v>1988</v>
      </c>
      <c r="F7" s="6">
        <v>1989</v>
      </c>
      <c r="G7" s="6">
        <v>1990</v>
      </c>
      <c r="H7" s="6">
        <v>1991</v>
      </c>
      <c r="I7" s="6">
        <v>1992</v>
      </c>
      <c r="J7" s="6">
        <v>1993</v>
      </c>
      <c r="K7" s="6">
        <v>1994</v>
      </c>
      <c r="L7" s="6">
        <v>1995</v>
      </c>
      <c r="M7" s="6">
        <v>1996</v>
      </c>
      <c r="N7" s="6">
        <v>1997</v>
      </c>
      <c r="O7" s="6">
        <v>1998</v>
      </c>
      <c r="P7" s="6">
        <v>1999</v>
      </c>
      <c r="Q7" s="6">
        <v>2000</v>
      </c>
      <c r="R7" s="6">
        <v>2001</v>
      </c>
      <c r="S7" s="6">
        <v>2002</v>
      </c>
      <c r="T7" s="6">
        <v>2003</v>
      </c>
      <c r="U7" s="6">
        <v>2004</v>
      </c>
      <c r="V7" s="6">
        <v>2005</v>
      </c>
      <c r="W7" s="6">
        <v>2006</v>
      </c>
      <c r="X7" s="6">
        <v>2007</v>
      </c>
      <c r="Y7" s="6">
        <v>2008</v>
      </c>
      <c r="Z7" s="6">
        <v>2009</v>
      </c>
      <c r="AA7" s="6">
        <v>2010</v>
      </c>
      <c r="AB7" s="6">
        <v>2011</v>
      </c>
      <c r="AC7" s="253">
        <v>2012</v>
      </c>
      <c r="AD7" s="22"/>
      <c r="AE7" s="253">
        <v>2013</v>
      </c>
      <c r="AF7" s="253">
        <v>2014</v>
      </c>
      <c r="AG7" s="253">
        <v>2015</v>
      </c>
    </row>
    <row r="8" spans="1:33" s="18" customFormat="1" ht="11.25" customHeight="1" x14ac:dyDescent="0.2">
      <c r="AC8" s="128"/>
      <c r="AD8" s="16"/>
      <c r="AE8" s="128"/>
    </row>
    <row r="9" spans="1:33" s="8" customFormat="1" ht="11.25" customHeight="1" x14ac:dyDescent="0.2">
      <c r="A9" s="8" t="s">
        <v>166</v>
      </c>
      <c r="B9" s="49">
        <f>100000*'6.3'!B9/'Befolkning SE'!B3</f>
        <v>9.6672237683532192</v>
      </c>
      <c r="C9" s="49">
        <f>100000*'6.3'!C9/'Befolkning SE'!C3</f>
        <v>10.069778554354434</v>
      </c>
      <c r="D9" s="49">
        <f>100000*'6.3'!D9/'Befolkning SE'!D3</f>
        <v>9.3533662551225127</v>
      </c>
      <c r="E9" s="49">
        <f>100000*'6.3'!E9/'Befolkning SE'!E3</f>
        <v>9.6111923931372534</v>
      </c>
      <c r="F9" s="49">
        <f>100000*'6.3'!F9/'Befolkning SE'!F3</f>
        <v>10.601573630039793</v>
      </c>
      <c r="G9" s="49">
        <f>100000*'6.3'!G9/'Befolkning SE'!G3</f>
        <v>8.9865353297720887</v>
      </c>
      <c r="H9" s="49">
        <f>100000*'6.3'!H9/'Befolkning SE'!H3</f>
        <v>8.6185763985896084</v>
      </c>
      <c r="I9" s="49">
        <f>100000*'6.3'!I9/'Befolkning SE'!I3</f>
        <v>8.7321544502982213</v>
      </c>
      <c r="J9" s="49">
        <f>100000*'6.3'!J9/'Befolkning SE'!J3</f>
        <v>7.2268967716697414</v>
      </c>
      <c r="K9" s="49">
        <f>100000*'6.3'!K9/'Befolkning SE'!K3</f>
        <v>6.6807457617813935</v>
      </c>
      <c r="L9" s="49">
        <f>100000*'6.3'!L9/'Befolkning SE'!L3</f>
        <v>6.4724215999645152</v>
      </c>
      <c r="M9" s="49">
        <f>100000*'6.3'!M9/'Befolkning SE'!M3</f>
        <v>6.0715705886789069</v>
      </c>
      <c r="N9" s="49">
        <f>100000*'6.3'!N9/'Befolkning SE'!N3</f>
        <v>6.1146352834800304</v>
      </c>
      <c r="O9" s="49">
        <f>100000*'6.3'!O9/'Befolkning SE'!O3</f>
        <v>5.997071260792187</v>
      </c>
      <c r="P9" s="49">
        <f>100000*'6.3'!P9/'Befolkning SE'!P3</f>
        <v>6.5452219541188965</v>
      </c>
      <c r="Q9" s="49">
        <f>100000*'6.3'!Q9/'Befolkning SE'!Q3</f>
        <v>6.6533135077349552</v>
      </c>
      <c r="R9" s="49">
        <f>100000*'6.3'!R9/'Befolkning SE'!R3</f>
        <v>6.5438503072354557</v>
      </c>
      <c r="S9" s="49">
        <f>100000*'6.3'!S9/'Befolkning SE'!S3</f>
        <v>6.2634300242886871</v>
      </c>
      <c r="T9" s="49">
        <f>100000*'6.3'!T9/'Befolkning SE'!T3</f>
        <v>5.8937104416717636</v>
      </c>
      <c r="U9" s="49">
        <f>100000*'6.3'!U9/'Befolkning SE'!U3</f>
        <v>5.3265910527474558</v>
      </c>
      <c r="V9" s="49">
        <f>100000*'6.3'!V9/'Befolkning SE'!V3</f>
        <v>4.8630864329614694</v>
      </c>
      <c r="W9" s="49">
        <f>100000*'6.3'!W9/'Befolkning SE'!W3</f>
        <v>4.8829962767427713</v>
      </c>
      <c r="X9" s="49">
        <f>100000*'6.3'!X9/'Befolkning SE'!X3</f>
        <v>5.1290835699771975</v>
      </c>
      <c r="Y9" s="49">
        <f>100000*'6.3'!Y9/'Befolkning SE'!Y3</f>
        <v>4.2889489773881637</v>
      </c>
      <c r="Z9" s="49">
        <f>100000*'6.3'!Z9/'Befolkning SE'!Z3</f>
        <v>3.8326965846819321</v>
      </c>
      <c r="AA9" s="49">
        <f>100000*'6.3'!AA9/'Befolkning SE'!AA3</f>
        <v>2.825107773613281</v>
      </c>
      <c r="AB9" s="49">
        <f>100000*'6.3'!AB9/'Befolkning SE'!AB3</f>
        <v>3.3639658098747689</v>
      </c>
      <c r="AC9" s="49">
        <f>100000*'6.3'!AC9/'Befolkning SE'!AC3</f>
        <v>2.9824528173348113</v>
      </c>
      <c r="AD9" s="3"/>
      <c r="AE9" s="49">
        <f>100000*'6.3'!AE9/'Befolkning SE'!AE3</f>
        <v>2.6957352638668621</v>
      </c>
      <c r="AF9" s="49">
        <f>100000*'6.3'!AF9/'Befolkning SE'!AF3</f>
        <v>2.7699822156882559</v>
      </c>
      <c r="AG9" s="49">
        <f>100000*'6.3'!AG9/'Befolkning SE'!AG3</f>
        <v>2.6291701658823654</v>
      </c>
    </row>
    <row r="10" spans="1:33" s="8" customFormat="1" ht="11.25" customHeight="1" x14ac:dyDescent="0.2">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3"/>
      <c r="AE10" s="48"/>
      <c r="AF10" s="48"/>
      <c r="AG10" s="48"/>
    </row>
    <row r="11" spans="1:33" s="26" customFormat="1" ht="11.25" customHeight="1" x14ac:dyDescent="0.2">
      <c r="A11" s="26" t="s">
        <v>167</v>
      </c>
      <c r="B11" s="48">
        <f>100000*'6.3'!B11/'Befolkning SE'!B5</f>
        <v>3.4214049429163929</v>
      </c>
      <c r="C11" s="48">
        <f>100000*'6.3'!C11/'Befolkning SE'!C5</f>
        <v>5.3347291495249269</v>
      </c>
      <c r="D11" s="48">
        <f>100000*'6.3'!D11/'Befolkning SE'!D5</f>
        <v>5.2298747880811156</v>
      </c>
      <c r="E11" s="48">
        <f>100000*'6.3'!E11/'Befolkning SE'!E5</f>
        <v>5.3183660495300664</v>
      </c>
      <c r="F11" s="48">
        <f>100000*'6.3'!F11/'Befolkning SE'!F5</f>
        <v>5.8295405524318085</v>
      </c>
      <c r="G11" s="48">
        <f>100000*'6.3'!G11/'Befolkning SE'!G5</f>
        <v>5.1167439965059947</v>
      </c>
      <c r="H11" s="48">
        <f>100000*'6.3'!H11/'Befolkning SE'!H5</f>
        <v>4.2308573348862595</v>
      </c>
      <c r="I11" s="48">
        <f>100000*'6.3'!I11/'Befolkning SE'!I5</f>
        <v>3.4135006946773343</v>
      </c>
      <c r="J11" s="48">
        <f>100000*'6.3'!J11/'Befolkning SE'!J5</f>
        <v>4.3884879286930012</v>
      </c>
      <c r="K11" s="48">
        <f>100000*'6.3'!K11/'Befolkning SE'!K5</f>
        <v>2.9850711324891632</v>
      </c>
      <c r="L11" s="48">
        <f>100000*'6.3'!L11/'Befolkning SE'!L5</f>
        <v>3.1290634365460703</v>
      </c>
      <c r="M11" s="48">
        <f>100000*'6.3'!M11/'Befolkning SE'!M5</f>
        <v>2.235815470696485</v>
      </c>
      <c r="N11" s="48">
        <f>100000*'6.3'!N11/'Befolkning SE'!N5</f>
        <v>2.4391295370645585</v>
      </c>
      <c r="O11" s="48">
        <f>100000*'6.3'!O11/'Befolkning SE'!O5</f>
        <v>2.9717848652043242</v>
      </c>
      <c r="P11" s="48">
        <f>100000*'6.3'!P11/'Befolkning SE'!P5</f>
        <v>2.7171245945800573</v>
      </c>
      <c r="Q11" s="48">
        <f>100000*'6.3'!Q11/'Befolkning SE'!Q5</f>
        <v>3.6748372376193634</v>
      </c>
      <c r="R11" s="48">
        <f>100000*'6.3'!R11/'Befolkning SE'!R5</f>
        <v>3.643518181155724</v>
      </c>
      <c r="S11" s="48">
        <f>100000*'6.3'!S11/'Befolkning SE'!S5</f>
        <v>3.458586400081709</v>
      </c>
      <c r="T11" s="48">
        <f>100000*'6.3'!T11/'Befolkning SE'!T5</f>
        <v>3.1705565992717393</v>
      </c>
      <c r="U11" s="48">
        <f>100000*'6.3'!U11/'Befolkning SE'!U5</f>
        <v>3.0968017512947834</v>
      </c>
      <c r="V11" s="48">
        <f>100000*'6.3'!V11/'Befolkning SE'!V5</f>
        <v>2.116463706615801</v>
      </c>
      <c r="W11" s="48">
        <f>100000*'6.3'!W11/'Befolkning SE'!W5</f>
        <v>2.4503363738358295</v>
      </c>
      <c r="X11" s="48">
        <f>100000*'6.3'!X11/'Befolkning SE'!X5</f>
        <v>2.7186234942416476</v>
      </c>
      <c r="Y11" s="48">
        <f>100000*'6.3'!Y11/'Befolkning SE'!Y5</f>
        <v>2.2208056174268638</v>
      </c>
      <c r="Z11" s="48">
        <f>100000*'6.3'!Z11/'Befolkning SE'!Z5</f>
        <v>1.6838501928008471</v>
      </c>
      <c r="AA11" s="48">
        <f>100000*'6.3'!AA11/'Befolkning SE'!AA5</f>
        <v>1.6063529800038261</v>
      </c>
      <c r="AB11" s="48">
        <f>100000*'6.3'!AB11/'Befolkning SE'!AB5</f>
        <v>1.6734617181288021</v>
      </c>
      <c r="AC11" s="48">
        <f>100000*'6.3'!AC11/'Befolkning SE'!AC5</f>
        <v>1.4574476987841125</v>
      </c>
      <c r="AD11" s="28"/>
      <c r="AE11" s="48">
        <f>100000*'6.3'!AE11/'Befolkning SE'!AE5</f>
        <v>1.0170861222297116</v>
      </c>
      <c r="AF11" s="48">
        <f>100000*'6.3'!AF11/'Befolkning SE'!AF5</f>
        <v>1.5923248124241371</v>
      </c>
      <c r="AG11" s="48">
        <f>100000*'6.3'!AG11/'Befolkning SE'!AG5</f>
        <v>0.62739783610486333</v>
      </c>
    </row>
    <row r="12" spans="1:33" s="74" customFormat="1" ht="22.5" customHeight="1" x14ac:dyDescent="0.2">
      <c r="A12" s="392" t="s">
        <v>665</v>
      </c>
      <c r="B12" s="382">
        <f>100000*'6.3'!B12/'Befolkning SE'!B6</f>
        <v>2.4278105700802697</v>
      </c>
      <c r="C12" s="382">
        <f>100000*'6.3'!C12/'Befolkning SE'!C6</f>
        <v>3.6187250929936958</v>
      </c>
      <c r="D12" s="382">
        <f>100000*'6.3'!D12/'Befolkning SE'!D6</f>
        <v>3.8991616802387488</v>
      </c>
      <c r="E12" s="382">
        <f>100000*'6.3'!E12/'Befolkning SE'!E6</f>
        <v>4.3316877898683313</v>
      </c>
      <c r="F12" s="382">
        <f>100000*'6.3'!F12/'Befolkning SE'!F6</f>
        <v>5.0581162682408314</v>
      </c>
      <c r="G12" s="382">
        <f>100000*'6.3'!G12/'Befolkning SE'!G6</f>
        <v>2.9653704044172158</v>
      </c>
      <c r="H12" s="382">
        <f>100000*'6.3'!H12/'Befolkning SE'!H6</f>
        <v>3.238322902008349</v>
      </c>
      <c r="I12" s="382">
        <f>100000*'6.3'!I12/'Befolkning SE'!I6</f>
        <v>3.3597438414434628</v>
      </c>
      <c r="J12" s="382">
        <f>100000*'6.3'!J12/'Befolkning SE'!J6</f>
        <v>3.463433359212877</v>
      </c>
      <c r="K12" s="382">
        <f>100000*'6.3'!K12/'Befolkning SE'!K6</f>
        <v>1.9896905604816189</v>
      </c>
      <c r="L12" s="382">
        <f>100000*'6.3'!L12/'Befolkning SE'!L6</f>
        <v>2.8124687991742592</v>
      </c>
      <c r="M12" s="382">
        <f>100000*'6.3'!M12/'Befolkning SE'!M6</f>
        <v>1.531048266992548</v>
      </c>
      <c r="N12" s="382">
        <f>100000*'6.3'!N12/'Befolkning SE'!N6</f>
        <v>2.3372870147207836</v>
      </c>
      <c r="O12" s="382">
        <f>100000*'6.3'!O12/'Befolkning SE'!O6</f>
        <v>2.309428036184662</v>
      </c>
      <c r="P12" s="382">
        <f>100000*'6.3'!P12/'Befolkning SE'!P6</f>
        <v>2.2858587366193226</v>
      </c>
      <c r="Q12" s="382">
        <f>100000*'6.3'!Q12/'Befolkning SE'!Q6</f>
        <v>2.6654299071897305</v>
      </c>
      <c r="R12" s="382">
        <f>100000*'6.3'!R12/'Befolkning SE'!R6</f>
        <v>2.1193512665773007</v>
      </c>
      <c r="S12" s="382">
        <f>100000*'6.3'!S12/'Befolkning SE'!S6</f>
        <v>2.3742066192880547</v>
      </c>
      <c r="T12" s="382">
        <f>100000*'6.3'!T12/'Befolkning SE'!T6</f>
        <v>1.5753799619545739</v>
      </c>
      <c r="U12" s="382">
        <f>100000*'6.3'!U12/'Befolkning SE'!U6</f>
        <v>1.5685372344597173</v>
      </c>
      <c r="V12" s="382">
        <f>100000*'6.3'!V12/'Befolkning SE'!V6</f>
        <v>1.1672576448890974</v>
      </c>
      <c r="W12" s="382">
        <f>100000*'6.3'!W12/'Befolkning SE'!W6</f>
        <v>0.89412876731576152</v>
      </c>
      <c r="X12" s="382">
        <f>100000*'6.3'!X12/'Befolkning SE'!X6</f>
        <v>2.012166059034437</v>
      </c>
      <c r="Y12" s="382">
        <f>100000*'6.3'!Y12/'Befolkning SE'!Y6</f>
        <v>0.98750802350269096</v>
      </c>
      <c r="Z12" s="382">
        <f>100000*'6.3'!Z12/'Befolkning SE'!Z6</f>
        <v>1.0850995337689002</v>
      </c>
      <c r="AA12" s="382">
        <f>100000*'6.3'!AA12/'Befolkning SE'!AA6</f>
        <v>1.416642957572724</v>
      </c>
      <c r="AB12" s="382">
        <f>100000*'6.3'!AB12/'Befolkning SE'!AB6</f>
        <v>1.2726708965619373</v>
      </c>
      <c r="AC12" s="382">
        <f>100000*'6.3'!AC12/'Befolkning SE'!AC6</f>
        <v>0.68086265298132731</v>
      </c>
      <c r="AD12" s="383"/>
      <c r="AE12" s="382">
        <f>100000*'6.3'!AE12/'Befolkning SE'!AE6</f>
        <v>0.66837473543500059</v>
      </c>
      <c r="AF12" s="382">
        <f>100000*'6.3'!AF12/'Befolkning SE'!AF6</f>
        <v>0.87720356276227018</v>
      </c>
      <c r="AG12" s="382">
        <f>100000*'6.3'!AG12/'Befolkning SE'!AG6</f>
        <v>0.43312730910996672</v>
      </c>
    </row>
    <row r="13" spans="1:33" s="26" customFormat="1" ht="11.25" customHeight="1" x14ac:dyDescent="0.2">
      <c r="A13" s="26" t="s">
        <v>168</v>
      </c>
      <c r="B13" s="48">
        <f>100000*'6.3'!B13/'Befolkning SE'!B7</f>
        <v>5.9558788494830299</v>
      </c>
      <c r="C13" s="48">
        <f>100000*'6.3'!C13/'Befolkning SE'!C7</f>
        <v>10.590810314664742</v>
      </c>
      <c r="D13" s="48">
        <f>100000*'6.3'!D13/'Befolkning SE'!D7</f>
        <v>8.1477774027213581</v>
      </c>
      <c r="E13" s="48">
        <f>100000*'6.3'!E13/'Befolkning SE'!E7</f>
        <v>13.436938527925797</v>
      </c>
      <c r="F13" s="48">
        <f>100000*'6.3'!F13/'Befolkning SE'!F7</f>
        <v>12.087422281652048</v>
      </c>
      <c r="G13" s="48">
        <f>100000*'6.3'!G13/'Befolkning SE'!G7</f>
        <v>13.763088883515911</v>
      </c>
      <c r="H13" s="48">
        <f>100000*'6.3'!H13/'Befolkning SE'!H7</f>
        <v>8.7617462160208532</v>
      </c>
      <c r="I13" s="48">
        <f>100000*'6.3'!I13/'Befolkning SE'!I7</f>
        <v>12.562363159972723</v>
      </c>
      <c r="J13" s="48">
        <f>100000*'6.3'!J13/'Befolkning SE'!J7</f>
        <v>7.7736867769587921</v>
      </c>
      <c r="K13" s="48">
        <f>100000*'6.3'!K13/'Befolkning SE'!K7</f>
        <v>5.5818756497652124</v>
      </c>
      <c r="L13" s="48">
        <f>100000*'6.3'!L13/'Befolkning SE'!L7</f>
        <v>6.5863593032325154</v>
      </c>
      <c r="M13" s="48">
        <f>100000*'6.3'!M13/'Befolkning SE'!M7</f>
        <v>7.6084287557106443</v>
      </c>
      <c r="N13" s="48">
        <f>100000*'6.3'!N13/'Befolkning SE'!N7</f>
        <v>3.4426607636510105</v>
      </c>
      <c r="O13" s="48">
        <f>100000*'6.3'!O13/'Befolkning SE'!O7</f>
        <v>5.1473338526421264</v>
      </c>
      <c r="P13" s="48">
        <f>100000*'6.3'!P13/'Befolkning SE'!P7</f>
        <v>6.8395944120513654</v>
      </c>
      <c r="Q13" s="48">
        <f>100000*'6.3'!Q13/'Befolkning SE'!Q7</f>
        <v>6.4582795143373808</v>
      </c>
      <c r="R13" s="48">
        <f>100000*'6.3'!R13/'Befolkning SE'!R7</f>
        <v>3.7083610055726552</v>
      </c>
      <c r="S13" s="48">
        <f>100000*'6.3'!S13/'Befolkning SE'!S7</f>
        <v>7.0315246689323798</v>
      </c>
      <c r="T13" s="48">
        <f>100000*'6.3'!T13/'Befolkning SE'!T7</f>
        <v>5.324547829414799</v>
      </c>
      <c r="U13" s="48">
        <f>100000*'6.3'!U13/'Befolkning SE'!U7</f>
        <v>3.9661030393569625</v>
      </c>
      <c r="V13" s="48">
        <f>100000*'6.3'!V13/'Befolkning SE'!V7</f>
        <v>6.2424638676334823</v>
      </c>
      <c r="W13" s="48">
        <f>100000*'6.3'!W13/'Befolkning SE'!W7</f>
        <v>3.7508791122919436</v>
      </c>
      <c r="X13" s="48">
        <f>100000*'6.3'!X13/'Befolkning SE'!X7</f>
        <v>6.1867788535898782</v>
      </c>
      <c r="Y13" s="48">
        <f>100000*'6.3'!Y13/'Befolkning SE'!Y7</f>
        <v>3.36198149076372</v>
      </c>
      <c r="Z13" s="48">
        <f>100000*'6.3'!Z13/'Befolkning SE'!Z7</f>
        <v>3.9168660251040981</v>
      </c>
      <c r="AA13" s="48">
        <f>100000*'6.3'!AA13/'Befolkning SE'!AA7</f>
        <v>5.3590248956478765</v>
      </c>
      <c r="AB13" s="48">
        <f>100000*'6.3'!AB13/'Befolkning SE'!AB7</f>
        <v>2.3624605026134717</v>
      </c>
      <c r="AC13" s="48">
        <f>100000*'6.3'!AC13/'Befolkning SE'!AC7</f>
        <v>3.2165905894256048</v>
      </c>
      <c r="AD13" s="37"/>
      <c r="AE13" s="48">
        <f>100000*'6.3'!AE13/'Befolkning SE'!AE7</f>
        <v>3.7628697381332112</v>
      </c>
      <c r="AF13" s="48">
        <f>100000*'6.3'!AF13/'Befolkning SE'!AF7</f>
        <v>0.85974173358323158</v>
      </c>
      <c r="AG13" s="48">
        <f>100000*'6.3'!AG13/'Befolkning SE'!AG7</f>
        <v>2.2588405371522797</v>
      </c>
    </row>
    <row r="14" spans="1:33" s="26" customFormat="1" ht="11.25" customHeight="1" x14ac:dyDescent="0.2">
      <c r="A14" s="26" t="s">
        <v>169</v>
      </c>
      <c r="B14" s="48">
        <f>100000*'6.3'!B14/'Befolkning SE'!B8</f>
        <v>10.01197432128826</v>
      </c>
      <c r="C14" s="48">
        <f>100000*'6.3'!C14/'Befolkning SE'!C8</f>
        <v>12.826730907210626</v>
      </c>
      <c r="D14" s="48">
        <f>100000*'6.3'!D14/'Befolkning SE'!D8</f>
        <v>7.1978982137215937</v>
      </c>
      <c r="E14" s="48">
        <f>100000*'6.3'!E14/'Befolkning SE'!E8</f>
        <v>10.34113824113148</v>
      </c>
      <c r="F14" s="48">
        <f>100000*'6.3'!F14/'Befolkning SE'!F8</f>
        <v>11.840718652684094</v>
      </c>
      <c r="G14" s="48">
        <f>100000*'6.3'!G14/'Befolkning SE'!G8</f>
        <v>13.691342377442927</v>
      </c>
      <c r="H14" s="48">
        <f>100000*'6.3'!H14/'Befolkning SE'!H8</f>
        <v>5.8407120996191857</v>
      </c>
      <c r="I14" s="48">
        <f>100000*'6.3'!I14/'Befolkning SE'!I8</f>
        <v>9.3074482854904641</v>
      </c>
      <c r="J14" s="48">
        <f>100000*'6.3'!J14/'Befolkning SE'!J8</f>
        <v>5.0154514485009587</v>
      </c>
      <c r="K14" s="48">
        <f>100000*'6.3'!K14/'Befolkning SE'!K8</f>
        <v>8.8532023572613578</v>
      </c>
      <c r="L14" s="48">
        <f>100000*'6.3'!L14/'Befolkning SE'!L8</f>
        <v>6.9578662543486667</v>
      </c>
      <c r="M14" s="48">
        <f>100000*'6.3'!M14/'Befolkning SE'!M8</f>
        <v>10.101677266952363</v>
      </c>
      <c r="N14" s="48">
        <f>100000*'6.3'!N14/'Befolkning SE'!N8</f>
        <v>8.5646435940358945</v>
      </c>
      <c r="O14" s="48">
        <f>100000*'6.3'!O14/'Befolkning SE'!O8</f>
        <v>4.6825796331198859</v>
      </c>
      <c r="P14" s="48">
        <f>100000*'6.3'!P14/'Befolkning SE'!P8</f>
        <v>5.8618937824846613</v>
      </c>
      <c r="Q14" s="48">
        <f>100000*'6.3'!Q14/'Befolkning SE'!Q8</f>
        <v>4.2963211773482328</v>
      </c>
      <c r="R14" s="48">
        <f>100000*'6.3'!R14/'Befolkning SE'!R8</f>
        <v>11.663167716351762</v>
      </c>
      <c r="S14" s="48">
        <f>100000*'6.3'!S14/'Befolkning SE'!S8</f>
        <v>8.4940117217361752</v>
      </c>
      <c r="T14" s="48">
        <f>100000*'6.3'!T14/'Befolkning SE'!T8</f>
        <v>4.6086488977648052</v>
      </c>
      <c r="U14" s="48">
        <f>100000*'6.3'!U14/'Befolkning SE'!U8</f>
        <v>3.8303903167732791</v>
      </c>
      <c r="V14" s="48">
        <f>100000*'6.3'!V14/'Befolkning SE'!V8</f>
        <v>5.7274862063040528</v>
      </c>
      <c r="W14" s="48">
        <f>100000*'6.3'!W14/'Befolkning SE'!W8</f>
        <v>4.9411058194824005</v>
      </c>
      <c r="X14" s="48">
        <f>100000*'6.3'!X14/'Befolkning SE'!X8</f>
        <v>2.6396168784644973</v>
      </c>
      <c r="Y14" s="48">
        <f>100000*'6.3'!Y14/'Befolkning SE'!Y8</f>
        <v>5.6069735799404912</v>
      </c>
      <c r="Z14" s="48">
        <f>100000*'6.3'!Z14/'Befolkning SE'!Z8</f>
        <v>2.9733918595964366</v>
      </c>
      <c r="AA14" s="48">
        <f>100000*'6.3'!AA14/'Befolkning SE'!AA8</f>
        <v>2.9548862738145365</v>
      </c>
      <c r="AB14" s="48">
        <f>100000*'6.3'!AB14/'Befolkning SE'!AB8</f>
        <v>3.6688765533106107</v>
      </c>
      <c r="AC14" s="48">
        <f>100000*'6.3'!AC14/'Befolkning SE'!AC8</f>
        <v>4.3680361673394659</v>
      </c>
      <c r="AD14" s="28"/>
      <c r="AE14" s="48">
        <f>100000*'6.3'!AE14/'Befolkning SE'!AE8</f>
        <v>5.404061692768285</v>
      </c>
      <c r="AF14" s="48">
        <f>100000*'6.3'!AF14/'Befolkning SE'!AF8</f>
        <v>3.9192492143686803</v>
      </c>
      <c r="AG14" s="48">
        <f>100000*'6.3'!AG14/'Befolkning SE'!AG8</f>
        <v>2.4672907737423868</v>
      </c>
    </row>
    <row r="15" spans="1:33" s="26" customFormat="1" ht="11.25" customHeight="1" x14ac:dyDescent="0.2">
      <c r="A15" s="26" t="s">
        <v>170</v>
      </c>
      <c r="B15" s="48">
        <f>100000*'6.3'!B15/'Befolkning SE'!B9</f>
        <v>9.9089142116696518</v>
      </c>
      <c r="C15" s="48">
        <f>100000*'6.3'!C15/'Befolkning SE'!C9</f>
        <v>7.5996889194002328</v>
      </c>
      <c r="D15" s="48">
        <f>100000*'6.3'!D15/'Befolkning SE'!D9</f>
        <v>8.3421811011679061</v>
      </c>
      <c r="E15" s="48">
        <f>100000*'6.3'!E15/'Befolkning SE'!E9</f>
        <v>7.3062765954766586</v>
      </c>
      <c r="F15" s="48">
        <f>100000*'6.3'!F15/'Befolkning SE'!F9</f>
        <v>8.7608196122210931</v>
      </c>
      <c r="G15" s="48">
        <f>100000*'6.3'!G15/'Befolkning SE'!G9</f>
        <v>7.9402299192825998</v>
      </c>
      <c r="H15" s="48">
        <f>100000*'6.3'!H15/'Befolkning SE'!H9</f>
        <v>8.3723220881556273</v>
      </c>
      <c r="I15" s="48">
        <f>100000*'6.3'!I15/'Befolkning SE'!I9</f>
        <v>9.5525488159738217</v>
      </c>
      <c r="J15" s="48">
        <f>100000*'6.3'!J15/'Befolkning SE'!J9</f>
        <v>5.3500384230032196</v>
      </c>
      <c r="K15" s="48">
        <f>100000*'6.3'!K15/'Befolkning SE'!K9</f>
        <v>5.7747417607668856</v>
      </c>
      <c r="L15" s="48">
        <f>100000*'6.3'!L15/'Befolkning SE'!L9</f>
        <v>5.0427069250773817</v>
      </c>
      <c r="M15" s="48">
        <f>100000*'6.3'!M15/'Befolkning SE'!M9</f>
        <v>2.8869818769712672</v>
      </c>
      <c r="N15" s="48">
        <f>100000*'6.3'!N15/'Befolkning SE'!N9</f>
        <v>5.3093927985326772</v>
      </c>
      <c r="O15" s="48">
        <f>100000*'6.3'!O15/'Befolkning SE'!O9</f>
        <v>2.6672421443656935</v>
      </c>
      <c r="P15" s="48">
        <f>100000*'6.3'!P15/'Befolkning SE'!P9</f>
        <v>7.293591364387825</v>
      </c>
      <c r="Q15" s="48">
        <f>100000*'6.3'!Q15/'Befolkning SE'!Q9</f>
        <v>5.1052036611603402</v>
      </c>
      <c r="R15" s="48">
        <f>100000*'6.3'!R15/'Befolkning SE'!R9</f>
        <v>6.7901339353918759</v>
      </c>
      <c r="S15" s="48">
        <f>100000*'6.3'!S15/'Befolkning SE'!S9</f>
        <v>5.0793589365273633</v>
      </c>
      <c r="T15" s="48">
        <f>100000*'6.3'!T15/'Befolkning SE'!T9</f>
        <v>3.8563788120907119</v>
      </c>
      <c r="U15" s="48">
        <f>100000*'6.3'!U15/'Befolkning SE'!U9</f>
        <v>2.1635135459987018</v>
      </c>
      <c r="V15" s="48">
        <f>100000*'6.3'!V15/'Befolkning SE'!V9</f>
        <v>3.3629351698162155</v>
      </c>
      <c r="W15" s="48">
        <f>100000*'6.3'!W15/'Befolkning SE'!W9</f>
        <v>3.8280625696827015</v>
      </c>
      <c r="X15" s="48">
        <f>100000*'6.3'!X15/'Befolkning SE'!X9</f>
        <v>5.2280250660038163</v>
      </c>
      <c r="Y15" s="48">
        <f>100000*'6.3'!Y15/'Befolkning SE'!Y9</f>
        <v>4.962556330922161</v>
      </c>
      <c r="Z15" s="48">
        <f>100000*'6.3'!Z15/'Befolkning SE'!Z9</f>
        <v>4.2144104742148318</v>
      </c>
      <c r="AA15" s="48">
        <f>100000*'6.3'!AA15/'Befolkning SE'!AA9</f>
        <v>3.0257749475144422</v>
      </c>
      <c r="AB15" s="48">
        <f>100000*'6.3'!AB15/'Befolkning SE'!AB9</f>
        <v>3.7116511047961493</v>
      </c>
      <c r="AC15" s="48">
        <f>100000*'6.3'!AC15/'Befolkning SE'!AC9</f>
        <v>2.0747653209892483</v>
      </c>
      <c r="AD15" s="28"/>
      <c r="AE15" s="48">
        <f>100000*'6.3'!AE15/'Befolkning SE'!AE9</f>
        <v>2.9690668907931519</v>
      </c>
      <c r="AF15" s="48">
        <f>100000*'6.3'!AF15/'Befolkning SE'!AF9</f>
        <v>2.9404779407606791</v>
      </c>
      <c r="AG15" s="48">
        <f>100000*'6.3'!AG15/'Befolkning SE'!AG9</f>
        <v>1.3463147998142087</v>
      </c>
    </row>
    <row r="16" spans="1:33" s="26" customFormat="1" ht="11.25" customHeight="1" x14ac:dyDescent="0.2">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28"/>
      <c r="AE16" s="48"/>
      <c r="AF16" s="48"/>
      <c r="AG16" s="48"/>
    </row>
    <row r="17" spans="1:34" s="26" customFormat="1" ht="11.25" customHeight="1" x14ac:dyDescent="0.2">
      <c r="A17" s="26" t="s">
        <v>171</v>
      </c>
      <c r="B17" s="48">
        <f>100000*'6.3'!B17/'Befolkning SE'!B11</f>
        <v>11.689440012637233</v>
      </c>
      <c r="C17" s="48">
        <f>100000*'6.3'!C17/'Befolkning SE'!C11</f>
        <v>11.348877091661098</v>
      </c>
      <c r="D17" s="48">
        <f>100000*'6.3'!D17/'Befolkning SE'!D11</f>
        <v>9.1079257798268873</v>
      </c>
      <c r="E17" s="48">
        <f>100000*'6.3'!E17/'Befolkning SE'!E11</f>
        <v>10.617070375563252</v>
      </c>
      <c r="F17" s="48">
        <f>100000*'6.3'!F17/'Befolkning SE'!F11</f>
        <v>11.45280361537152</v>
      </c>
      <c r="G17" s="48">
        <f>100000*'6.3'!G17/'Befolkning SE'!G11</f>
        <v>10.456294227818049</v>
      </c>
      <c r="H17" s="48">
        <f>100000*'6.3'!H17/'Befolkning SE'!H11</f>
        <v>12.245410267164239</v>
      </c>
      <c r="I17" s="48">
        <f>100000*'6.3'!I17/'Befolkning SE'!I11</f>
        <v>12.849852532644745</v>
      </c>
      <c r="J17" s="48">
        <f>100000*'6.3'!J17/'Befolkning SE'!J11</f>
        <v>8.8436203952183465</v>
      </c>
      <c r="K17" s="48">
        <f>100000*'6.3'!K17/'Befolkning SE'!K11</f>
        <v>9.1073022349319679</v>
      </c>
      <c r="L17" s="48">
        <f>100000*'6.3'!L17/'Befolkning SE'!L11</f>
        <v>5.1578452343027053</v>
      </c>
      <c r="M17" s="48">
        <f>100000*'6.3'!M17/'Befolkning SE'!M11</f>
        <v>5.1714801993149306</v>
      </c>
      <c r="N17" s="48">
        <f>100000*'6.3'!N17/'Befolkning SE'!N11</f>
        <v>3.352963410024751</v>
      </c>
      <c r="O17" s="48">
        <f>100000*'6.3'!O17/'Befolkning SE'!O11</f>
        <v>5.7916411377221779</v>
      </c>
      <c r="P17" s="48">
        <f>100000*'6.3'!P17/'Befolkning SE'!P11</f>
        <v>7.9446077502704222</v>
      </c>
      <c r="Q17" s="48">
        <f>100000*'6.3'!Q17/'Befolkning SE'!Q11</f>
        <v>8.8460752404454759</v>
      </c>
      <c r="R17" s="48">
        <f>100000*'6.3'!R17/'Befolkning SE'!R11</f>
        <v>9.151251891258724</v>
      </c>
      <c r="S17" s="48">
        <f>100000*'6.3'!S17/'Befolkning SE'!S11</f>
        <v>7.6226251711279351</v>
      </c>
      <c r="T17" s="48">
        <f>100000*'6.3'!T17/'Befolkning SE'!T11</f>
        <v>5.1725344506007751</v>
      </c>
      <c r="U17" s="48">
        <f>100000*'6.3'!U17/'Befolkning SE'!U11</f>
        <v>10.325025736645035</v>
      </c>
      <c r="V17" s="48">
        <f>100000*'6.3'!V17/'Befolkning SE'!V11</f>
        <v>6.0573204231644047</v>
      </c>
      <c r="W17" s="48">
        <f>100000*'6.3'!W17/'Befolkning SE'!W11</f>
        <v>8.4454619215235613</v>
      </c>
      <c r="X17" s="48">
        <f>100000*'6.3'!X17/'Befolkning SE'!X11</f>
        <v>4.7960193039776984</v>
      </c>
      <c r="Y17" s="48">
        <f>100000*'6.3'!Y17/'Befolkning SE'!Y11</f>
        <v>2.6845957893606487</v>
      </c>
      <c r="Z17" s="48">
        <f>100000*'6.3'!Z17/'Befolkning SE'!Z11</f>
        <v>3.8685410243896632</v>
      </c>
      <c r="AA17" s="48">
        <f>100000*'6.3'!AA17/'Befolkning SE'!AA11</f>
        <v>2.6716854773114531</v>
      </c>
      <c r="AB17" s="48">
        <f>100000*'6.3'!AB17/'Befolkning SE'!AB11</f>
        <v>3.8473376423514929</v>
      </c>
      <c r="AC17" s="48">
        <f>100000*'6.3'!AC17/'Befolkning SE'!AC11</f>
        <v>3.5386121563122943</v>
      </c>
      <c r="AD17" s="28"/>
      <c r="AE17" s="48">
        <f>100000*'6.3'!AE17/'Befolkning SE'!AE11</f>
        <v>1.172212697994051</v>
      </c>
      <c r="AF17" s="48">
        <f>100000*'6.3'!AF17/'Befolkning SE'!AF11</f>
        <v>2.3238115156479657</v>
      </c>
      <c r="AG17" s="48">
        <f>100000*'6.3'!AG17/'Befolkning SE'!AG11</f>
        <v>3.7373827396165447</v>
      </c>
    </row>
    <row r="18" spans="1:34" s="26" customFormat="1" ht="11.25" customHeight="1" x14ac:dyDescent="0.2">
      <c r="A18" s="26" t="s">
        <v>172</v>
      </c>
      <c r="B18" s="48">
        <f>100000*'6.3'!B18/'Befolkning SE'!B12</f>
        <v>13.79532338537236</v>
      </c>
      <c r="C18" s="48">
        <f>100000*'6.3'!C18/'Befolkning SE'!C12</f>
        <v>8.6279788096840431</v>
      </c>
      <c r="D18" s="48">
        <f>100000*'6.3'!D18/'Befolkning SE'!D12</f>
        <v>9.763605871947437</v>
      </c>
      <c r="E18" s="48">
        <f>100000*'6.3'!E18/'Befolkning SE'!E12</f>
        <v>15.391017346246587</v>
      </c>
      <c r="F18" s="48">
        <f>100000*'6.3'!F18/'Befolkning SE'!F12</f>
        <v>20.386320778757455</v>
      </c>
      <c r="G18" s="48">
        <f>100000*'6.3'!G18/'Befolkning SE'!G12</f>
        <v>11.805578979323371</v>
      </c>
      <c r="H18" s="48">
        <f>100000*'6.3'!H18/'Befolkning SE'!H12</f>
        <v>13.996819922513605</v>
      </c>
      <c r="I18" s="48">
        <f>100000*'6.3'!I18/'Befolkning SE'!I12</f>
        <v>11.175619269002743</v>
      </c>
      <c r="J18" s="48">
        <f>100000*'6.3'!J18/'Befolkning SE'!J12</f>
        <v>9.4628970937773094</v>
      </c>
      <c r="K18" s="48">
        <f>100000*'6.3'!K18/'Befolkning SE'!K12</f>
        <v>11.618450098756826</v>
      </c>
      <c r="L18" s="48">
        <f>100000*'6.3'!L18/'Befolkning SE'!L12</f>
        <v>6.6527328872306333</v>
      </c>
      <c r="M18" s="48">
        <f>100000*'6.3'!M18/'Befolkning SE'!M12</f>
        <v>6.122846567031254</v>
      </c>
      <c r="N18" s="48">
        <f>100000*'6.3'!N18/'Befolkning SE'!N12</f>
        <v>12.847654744415459</v>
      </c>
      <c r="O18" s="48">
        <f>100000*'6.3'!O18/'Befolkning SE'!O12</f>
        <v>11.231033592021474</v>
      </c>
      <c r="P18" s="48">
        <f>100000*'6.3'!P18/'Befolkning SE'!P12</f>
        <v>8.467448306228091</v>
      </c>
      <c r="Q18" s="48">
        <f>100000*'6.3'!Q18/'Befolkning SE'!Q12</f>
        <v>10.190275080814542</v>
      </c>
      <c r="R18" s="48">
        <f>100000*'6.3'!R18/'Befolkning SE'!R12</f>
        <v>6.2294005051477503</v>
      </c>
      <c r="S18" s="48">
        <f>100000*'6.3'!S18/'Befolkning SE'!S12</f>
        <v>7.3455457740510122</v>
      </c>
      <c r="T18" s="48">
        <f>100000*'6.3'!T18/'Befolkning SE'!T12</f>
        <v>7.8896352734322166</v>
      </c>
      <c r="U18" s="48">
        <f>100000*'6.3'!U18/'Befolkning SE'!U12</f>
        <v>3.9262977816417535</v>
      </c>
      <c r="V18" s="48">
        <f>100000*'6.3'!V18/'Befolkning SE'!V12</f>
        <v>6.1644334605448234</v>
      </c>
      <c r="W18" s="48">
        <f>100000*'6.3'!W18/'Befolkning SE'!W12</f>
        <v>6.6802126534361346</v>
      </c>
      <c r="X18" s="48">
        <f>100000*'6.3'!X18/'Befolkning SE'!X12</f>
        <v>10.509605226039483</v>
      </c>
      <c r="Y18" s="48">
        <f>100000*'6.3'!Y18/'Befolkning SE'!Y12</f>
        <v>5.4877513390113268</v>
      </c>
      <c r="Z18" s="48">
        <f>100000*'6.3'!Z18/'Befolkning SE'!Z12</f>
        <v>6.0056125178803468</v>
      </c>
      <c r="AA18" s="48">
        <f>100000*'6.3'!AA18/'Befolkning SE'!AA12</f>
        <v>5.436555398499511</v>
      </c>
      <c r="AB18" s="48">
        <f>100000*'6.3'!AB18/'Befolkning SE'!AB12</f>
        <v>1.6246601752466776</v>
      </c>
      <c r="AC18" s="48">
        <f>100000*'6.3'!AC18/'Befolkning SE'!AC12</f>
        <v>1.6138837035403228</v>
      </c>
      <c r="AD18" s="28"/>
      <c r="AE18" s="48">
        <f>100000*'6.3'!AE18/'Befolkning SE'!AE12</f>
        <v>3.2058817243369169</v>
      </c>
      <c r="AF18" s="48">
        <f>100000*'6.3'!AF18/'Befolkning SE'!AF12</f>
        <v>4.2299395118649805</v>
      </c>
      <c r="AG18" s="48">
        <f>100000*'6.3'!AG18/'Befolkning SE'!AG12</f>
        <v>4.7029560691648076</v>
      </c>
    </row>
    <row r="19" spans="1:34" s="26" customFormat="1" ht="11.25" customHeight="1" x14ac:dyDescent="0.2">
      <c r="A19" s="26" t="s">
        <v>173</v>
      </c>
      <c r="B19" s="48">
        <f>100000*'6.3'!B19/'Befolkning SE'!B13</f>
        <v>8.8170092704554612</v>
      </c>
      <c r="C19" s="48">
        <f>100000*'6.3'!C19/'Befolkning SE'!C13</f>
        <v>16.005593533740214</v>
      </c>
      <c r="D19" s="48">
        <f>100000*'6.3'!D19/'Befolkning SE'!D13</f>
        <v>5.8983130824584169</v>
      </c>
      <c r="E19" s="48">
        <f>100000*'6.3'!E19/'Befolkning SE'!E13</f>
        <v>6.7288807768492855</v>
      </c>
      <c r="F19" s="48">
        <f>100000*'6.3'!F19/'Befolkning SE'!F13</f>
        <v>6.2613748309428798</v>
      </c>
      <c r="G19" s="48">
        <f>100000*'6.3'!G19/'Befolkning SE'!G13</f>
        <v>9.5395309868852181</v>
      </c>
      <c r="H19" s="48">
        <f>100000*'6.3'!H19/'Befolkning SE'!H13</f>
        <v>11.575844519871177</v>
      </c>
      <c r="I19" s="48">
        <f>100000*'6.3'!I19/'Befolkning SE'!I13</f>
        <v>3.7203611230530109</v>
      </c>
      <c r="J19" s="48">
        <f>100000*'6.3'!J19/'Befolkning SE'!J13</f>
        <v>6.5971764084971634</v>
      </c>
      <c r="K19" s="48">
        <f>100000*'6.3'!K19/'Befolkning SE'!K13</f>
        <v>6.5558455606682049</v>
      </c>
      <c r="L19" s="48">
        <f>100000*'6.3'!L19/'Befolkning SE'!L13</f>
        <v>7.806978617096461</v>
      </c>
      <c r="M19" s="48">
        <f>100000*'6.3'!M19/'Befolkning SE'!M13</f>
        <v>9.0948176075668883</v>
      </c>
      <c r="N19" s="48">
        <f>100000*'6.3'!N19/'Befolkning SE'!N13</f>
        <v>8.7441705529646896</v>
      </c>
      <c r="O19" s="48">
        <f>100000*'6.3'!O19/'Befolkning SE'!O13</f>
        <v>10.499613614218998</v>
      </c>
      <c r="P19" s="48">
        <f>100000*'6.3'!P19/'Befolkning SE'!P13</f>
        <v>6.3424678965416641</v>
      </c>
      <c r="Q19" s="48">
        <f>100000*'6.3'!Q19/'Befolkning SE'!Q13</f>
        <v>8.9213266437544334</v>
      </c>
      <c r="R19" s="48">
        <f>100000*'6.3'!R19/'Befolkning SE'!R13</f>
        <v>8.9477070435497676</v>
      </c>
      <c r="S19" s="48">
        <f>100000*'6.3'!S19/'Befolkning SE'!S13</f>
        <v>9.3765849625149702</v>
      </c>
      <c r="T19" s="48">
        <f>100000*'6.3'!T19/'Befolkning SE'!T13</f>
        <v>5.9603382066193813</v>
      </c>
      <c r="U19" s="48">
        <f>100000*'6.3'!U19/'Befolkning SE'!U13</f>
        <v>5.9702510917030569</v>
      </c>
      <c r="V19" s="48">
        <f>100000*'6.3'!V19/'Befolkning SE'!V13</f>
        <v>5.5568854084738231</v>
      </c>
      <c r="W19" s="48">
        <f>100000*'6.3'!W19/'Befolkning SE'!W13</f>
        <v>5.9886386968722194</v>
      </c>
      <c r="X19" s="48">
        <f>100000*'6.3'!X19/'Befolkning SE'!X13</f>
        <v>5.1318456682946021</v>
      </c>
      <c r="Y19" s="48">
        <f>100000*'6.3'!Y19/'Befolkning SE'!Y13</f>
        <v>5.5699087820323312</v>
      </c>
      <c r="Z19" s="48">
        <f>100000*'6.3'!Z19/'Befolkning SE'!Z13</f>
        <v>6.848171752147544</v>
      </c>
      <c r="AA19" s="48">
        <f>100000*'6.3'!AA19/'Befolkning SE'!AA13</f>
        <v>2.5691970402850095</v>
      </c>
      <c r="AB19" s="48">
        <f>100000*'6.3'!AB19/'Befolkning SE'!AB13</f>
        <v>5.5772448410485218</v>
      </c>
      <c r="AC19" s="48">
        <f>100000*'6.3'!AC19/'Befolkning SE'!AC13</f>
        <v>4.7099525579324162</v>
      </c>
      <c r="AD19" s="28"/>
      <c r="AE19" s="48">
        <f>100000*'6.3'!AE19/'Befolkning SE'!AE13</f>
        <v>4.2758066309209228</v>
      </c>
      <c r="AF19" s="48">
        <f>100000*'6.3'!AF19/'Befolkning SE'!AF13</f>
        <v>2.1222591023692901</v>
      </c>
      <c r="AG19" s="48">
        <f>100000*'6.3'!AG19/'Befolkning SE'!AG13</f>
        <v>3.3658842388263164</v>
      </c>
    </row>
    <row r="20" spans="1:34" s="26" customFormat="1" ht="11.25" customHeight="1" x14ac:dyDescent="0.2">
      <c r="A20" s="26" t="s">
        <v>174</v>
      </c>
      <c r="B20" s="48">
        <f>100000*'6.3'!B20/'Befolkning SE'!B14</f>
        <v>5.3434026788258766</v>
      </c>
      <c r="C20" s="48">
        <f>100000*'6.3'!C20/'Befolkning SE'!C14</f>
        <v>17.80183002812689</v>
      </c>
      <c r="D20" s="48">
        <f>100000*'6.3'!D20/'Befolkning SE'!D14</f>
        <v>7.1087099468623931</v>
      </c>
      <c r="E20" s="48">
        <f>100000*'6.3'!E20/'Befolkning SE'!E14</f>
        <v>19.509426600216376</v>
      </c>
      <c r="F20" s="48">
        <f>100000*'6.3'!F20/'Befolkning SE'!F14</f>
        <v>5.2779732582688244</v>
      </c>
      <c r="G20" s="48">
        <f>100000*'6.3'!G20/'Befolkning SE'!G14</f>
        <v>10.506408909434755</v>
      </c>
      <c r="H20" s="48">
        <f>100000*'6.3'!H20/'Befolkning SE'!H14</f>
        <v>6.9707056096753393</v>
      </c>
      <c r="I20" s="48">
        <f>100000*'6.3'!I20/'Befolkning SE'!I14</f>
        <v>6.9470978498732157</v>
      </c>
      <c r="J20" s="48">
        <f>100000*'6.3'!J20/'Befolkning SE'!J14</f>
        <v>8.6578587383768255</v>
      </c>
      <c r="K20" s="48">
        <f>100000*'6.3'!K20/'Befolkning SE'!K14</f>
        <v>13.736971341243539</v>
      </c>
      <c r="L20" s="48">
        <f>100000*'6.3'!L20/'Befolkning SE'!L14</f>
        <v>5.1617343427391607</v>
      </c>
      <c r="M20" s="48">
        <f>100000*'6.3'!M20/'Befolkning SE'!M14</f>
        <v>5.1750012937503236</v>
      </c>
      <c r="N20" s="48">
        <f>100000*'6.3'!N20/'Befolkning SE'!N14</f>
        <v>6.9214929660327735</v>
      </c>
      <c r="O20" s="48">
        <f>100000*'6.3'!O20/'Befolkning SE'!O14</f>
        <v>5.2044480682823586</v>
      </c>
      <c r="P20" s="48">
        <f>100000*'6.3'!P20/'Befolkning SE'!P14</f>
        <v>8.7065542940725784</v>
      </c>
      <c r="Q20" s="48">
        <f>100000*'6.3'!Q20/'Befolkning SE'!Q14</f>
        <v>10.468829061469474</v>
      </c>
      <c r="R20" s="48">
        <f>100000*'6.3'!R20/'Befolkning SE'!R14</f>
        <v>12.192572981258273</v>
      </c>
      <c r="S20" s="48">
        <f>100000*'6.3'!S20/'Befolkning SE'!S14</f>
        <v>6.9709485718269111</v>
      </c>
      <c r="T20" s="48">
        <f>100000*'6.3'!T20/'Befolkning SE'!T14</f>
        <v>8.6903623881115841</v>
      </c>
      <c r="U20" s="48">
        <f>100000*'6.3'!U20/'Befolkning SE'!U14</f>
        <v>1.7342744662770331</v>
      </c>
      <c r="V20" s="48">
        <f>100000*'6.3'!V20/'Befolkning SE'!V14</f>
        <v>5.2184803785137772</v>
      </c>
      <c r="W20" s="48">
        <f>100000*'6.3'!W20/'Befolkning SE'!W14</f>
        <v>1.7452920746286891</v>
      </c>
      <c r="X20" s="48">
        <f>100000*'6.3'!X20/'Befolkning SE'!X14</f>
        <v>8.7531949161443929</v>
      </c>
      <c r="Y20" s="48">
        <f>100000*'6.3'!Y20/'Befolkning SE'!Y14</f>
        <v>3.5085257174935092</v>
      </c>
      <c r="Z20" s="48">
        <f>100000*'6.3'!Z20/'Befolkning SE'!Z14</f>
        <v>5.2428304293878121</v>
      </c>
      <c r="AA20" s="48">
        <f>100000*'6.3'!AA20/'Befolkning SE'!AA14</f>
        <v>3.4922907681293545</v>
      </c>
      <c r="AB20" s="48">
        <f>100000*'6.3'!AB20/'Befolkning SE'!AB14</f>
        <v>1.7449570740559783</v>
      </c>
      <c r="AC20" s="48">
        <f>100000*'6.3'!AC20/'Befolkning SE'!AC14</f>
        <v>5.2409985849303817</v>
      </c>
      <c r="AD20" s="28"/>
      <c r="AE20" s="48">
        <f>100000*'6.3'!AE20/'Befolkning SE'!AE14</f>
        <v>5.248333654064834</v>
      </c>
      <c r="AF20" s="48">
        <f>100000*'6.3'!AF20/'Befolkning SE'!AF14</f>
        <v>5.2397170552790149</v>
      </c>
      <c r="AG20" s="48">
        <f>100000*'6.3'!AG20/'Befolkning SE'!AG14</f>
        <v>3.4848669652036035</v>
      </c>
    </row>
    <row r="21" spans="1:34" s="26" customFormat="1" ht="11.25" customHeight="1" x14ac:dyDescent="0.2">
      <c r="A21" s="26" t="s">
        <v>175</v>
      </c>
      <c r="B21" s="48">
        <f>100000*'6.3'!B21/'Befolkning SE'!B15</f>
        <v>16.560788028537551</v>
      </c>
      <c r="C21" s="48">
        <f>100000*'6.3'!C21/'Befolkning SE'!C15</f>
        <v>6.6552196888019273</v>
      </c>
      <c r="D21" s="48">
        <f>100000*'6.3'!D21/'Befolkning SE'!D15</f>
        <v>6.0160427807486627</v>
      </c>
      <c r="E21" s="48">
        <f>100000*'6.3'!E21/'Befolkning SE'!E15</f>
        <v>13.373990263735088</v>
      </c>
      <c r="F21" s="48">
        <f>100000*'6.3'!F21/'Befolkning SE'!F15</f>
        <v>14.670578821018939</v>
      </c>
      <c r="G21" s="48">
        <f>100000*'6.3'!G21/'Befolkning SE'!G15</f>
        <v>5.9775245078504824</v>
      </c>
      <c r="H21" s="48">
        <f>100000*'6.3'!H21/'Befolkning SE'!H15</f>
        <v>7.2766723116003389</v>
      </c>
      <c r="I21" s="48">
        <f>100000*'6.3'!I21/'Befolkning SE'!I15</f>
        <v>11.899567649042085</v>
      </c>
      <c r="J21" s="48">
        <f>100000*'6.3'!J21/'Befolkning SE'!J15</f>
        <v>8.5609108809177297</v>
      </c>
      <c r="K21" s="48">
        <f>100000*'6.3'!K21/'Befolkning SE'!K15</f>
        <v>8.4958435719140475</v>
      </c>
      <c r="L21" s="48">
        <f>100000*'6.3'!L21/'Befolkning SE'!L15</f>
        <v>7.8566424638430767</v>
      </c>
      <c r="M21" s="48">
        <f>100000*'6.3'!M21/'Befolkning SE'!M15</f>
        <v>11.186271155212802</v>
      </c>
      <c r="N21" s="48">
        <f>100000*'6.3'!N21/'Befolkning SE'!N15</f>
        <v>7.2515360071724286</v>
      </c>
      <c r="O21" s="48">
        <f>100000*'6.3'!O21/'Befolkning SE'!O15</f>
        <v>6.6044091035175079</v>
      </c>
      <c r="P21" s="48">
        <f>100000*'6.3'!P21/'Befolkning SE'!P15</f>
        <v>5.9751037344398341</v>
      </c>
      <c r="Q21" s="48">
        <f>100000*'6.3'!Q21/'Befolkning SE'!Q15</f>
        <v>7.3142188414277358</v>
      </c>
      <c r="R21" s="48">
        <f>100000*'6.3'!R21/'Befolkning SE'!R15</f>
        <v>5.9993200770579334</v>
      </c>
      <c r="S21" s="48">
        <f>100000*'6.3'!S21/'Befolkning SE'!S15</f>
        <v>3.3361134278565472</v>
      </c>
      <c r="T21" s="48">
        <f>100000*'6.3'!T21/'Befolkning SE'!T15</f>
        <v>2.6686414613480642</v>
      </c>
      <c r="U21" s="48">
        <f>100000*'6.3'!U21/'Befolkning SE'!U15</f>
        <v>5.986629859979379</v>
      </c>
      <c r="V21" s="48">
        <f>100000*'6.3'!V21/'Befolkning SE'!V15</f>
        <v>4.6451133407655147</v>
      </c>
      <c r="W21" s="48">
        <f>100000*'6.3'!W21/'Befolkning SE'!W15</f>
        <v>3.3017248210465149</v>
      </c>
      <c r="X21" s="48">
        <f>100000*'6.3'!X21/'Befolkning SE'!X15</f>
        <v>7.8999341672152736</v>
      </c>
      <c r="Y21" s="48">
        <f>100000*'6.3'!Y21/'Befolkning SE'!Y15</f>
        <v>1.9703268772289322</v>
      </c>
      <c r="Z21" s="48">
        <f>100000*'6.3'!Z21/'Befolkning SE'!Z15</f>
        <v>3.9320798736491667</v>
      </c>
      <c r="AA21" s="48">
        <f>100000*'6.3'!AA21/'Befolkning SE'!AA15</f>
        <v>1.9578794859913722</v>
      </c>
      <c r="AB21" s="48">
        <f>100000*'6.3'!AB21/'Befolkning SE'!AB15</f>
        <v>2.6147379705711242</v>
      </c>
      <c r="AC21" s="48">
        <f>100000*'6.3'!AC21/'Befolkning SE'!AC15</f>
        <v>1.3130683123789515</v>
      </c>
      <c r="AD21" s="28"/>
      <c r="AE21" s="48">
        <f>100000*'6.3'!AE21/'Befolkning SE'!AE15</f>
        <v>3.2731724241769609</v>
      </c>
      <c r="AF21" s="48">
        <f>100000*'6.3'!AF21/'Befolkning SE'!AF15</f>
        <v>1.9460679696672873</v>
      </c>
      <c r="AG21" s="48">
        <f>100000*'6.3'!AG21/'Befolkning SE'!AG15</f>
        <v>2.5599508489437004</v>
      </c>
    </row>
    <row r="22" spans="1:34" s="26" customFormat="1" ht="10.15" customHeight="1" x14ac:dyDescent="0.2">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28"/>
      <c r="AE22" s="48"/>
      <c r="AF22" s="48"/>
      <c r="AG22" s="48"/>
    </row>
    <row r="23" spans="1:34" s="26" customFormat="1" ht="11.25" customHeight="1" x14ac:dyDescent="0.2">
      <c r="A23" s="26" t="s">
        <v>176</v>
      </c>
      <c r="B23" s="48">
        <f>100000*'6.3'!B23/'Befolkning SE'!B17</f>
        <v>8.1514302848924878</v>
      </c>
      <c r="C23" s="48">
        <f>100000*'6.3'!C23/'Befolkning SE'!C17</f>
        <v>8.5132400230631404</v>
      </c>
      <c r="D23" s="48">
        <f>100000*'6.3'!D23/'Befolkning SE'!D17</f>
        <v>10.100524265307104</v>
      </c>
      <c r="E23" s="48">
        <f>100000*'6.3'!E23/'Befolkning SE'!E17</f>
        <v>7.5441643978467621</v>
      </c>
      <c r="F23" s="48">
        <f>100000*'6.3'!F23/'Befolkning SE'!F17</f>
        <v>10.113278167133736</v>
      </c>
      <c r="G23" s="48">
        <f>100000*'6.3'!G23/'Befolkning SE'!G17</f>
        <v>8.2351741131045024</v>
      </c>
      <c r="H23" s="48">
        <f>100000*'6.3'!H23/'Befolkning SE'!H17</f>
        <v>7.6050917016392683</v>
      </c>
      <c r="I23" s="48">
        <f>100000*'6.3'!I23/'Befolkning SE'!I17</f>
        <v>6.1655174571565556</v>
      </c>
      <c r="J23" s="48">
        <f>100000*'6.3'!J23/'Befolkning SE'!J17</f>
        <v>7.3168478653553652</v>
      </c>
      <c r="K23" s="48">
        <f>100000*'6.3'!K23/'Befolkning SE'!K17</f>
        <v>6.419611098151333</v>
      </c>
      <c r="L23" s="48">
        <f>100000*'6.3'!L23/'Befolkning SE'!L17</f>
        <v>7.4658348107590777</v>
      </c>
      <c r="M23" s="48">
        <f>100000*'6.3'!M23/'Befolkning SE'!M17</f>
        <v>5.0252699287847458</v>
      </c>
      <c r="N23" s="48">
        <f>100000*'6.3'!N23/'Befolkning SE'!N17</f>
        <v>6.6272435234367091</v>
      </c>
      <c r="O23" s="48">
        <f>100000*'6.3'!O23/'Befolkning SE'!O17</f>
        <v>5.5336095378008006</v>
      </c>
      <c r="P23" s="48">
        <f>100000*'6.3'!P23/'Befolkning SE'!P17</f>
        <v>7.5637176473100753</v>
      </c>
      <c r="Q23" s="48">
        <f>100000*'6.3'!Q23/'Befolkning SE'!Q17</f>
        <v>7.6145008429075354</v>
      </c>
      <c r="R23" s="48">
        <f>100000*'6.3'!R23/'Befolkning SE'!R17</f>
        <v>5.1030687920068347</v>
      </c>
      <c r="S23" s="48">
        <f>100000*'6.3'!S23/'Befolkning SE'!S17</f>
        <v>5.0651040529565359</v>
      </c>
      <c r="T23" s="48">
        <f>100000*'6.3'!T23/'Befolkning SE'!T17</f>
        <v>6.8534922880861142</v>
      </c>
      <c r="U23" s="48">
        <f>100000*'6.3'!U23/'Befolkning SE'!U17</f>
        <v>6.1158444301454278</v>
      </c>
      <c r="V23" s="48">
        <f>100000*'6.3'!V23/'Befolkning SE'!V17</f>
        <v>5.0450462776109397</v>
      </c>
      <c r="W23" s="48">
        <f>100000*'6.3'!W23/'Befolkning SE'!W17</f>
        <v>5.0654284508231324</v>
      </c>
      <c r="X23" s="48">
        <f>100000*'6.3'!X23/'Befolkning SE'!X17</f>
        <v>5.7530826934765882</v>
      </c>
      <c r="Y23" s="48">
        <f>100000*'6.3'!Y23/'Befolkning SE'!Y17</f>
        <v>4.5276507748868502</v>
      </c>
      <c r="Z23" s="48">
        <f>100000*'6.3'!Z23/'Befolkning SE'!Z17</f>
        <v>3.4929191218638866</v>
      </c>
      <c r="AA23" s="48">
        <f>100000*'6.3'!AA23/'Befolkning SE'!AA17</f>
        <v>2.7345939811586475</v>
      </c>
      <c r="AB23" s="48">
        <f>100000*'6.3'!AB23/'Befolkning SE'!AB17</f>
        <v>3.0328836418228269</v>
      </c>
      <c r="AC23" s="48">
        <f>100000*'6.3'!AC23/'Befolkning SE'!AC17</f>
        <v>1.9792761866156594</v>
      </c>
      <c r="AD23" s="28"/>
      <c r="AE23" s="48">
        <f>100000*'6.3'!AE23/'Befolkning SE'!AE17</f>
        <v>2.9825700177933849</v>
      </c>
      <c r="AF23" s="48">
        <f>100000*'6.3'!AF23/'Befolkning SE'!AF17</f>
        <v>2.9482321469026496</v>
      </c>
      <c r="AG23" s="48">
        <f>100000*'6.3'!AG23/'Befolkning SE'!AG17</f>
        <v>2.6848170527305739</v>
      </c>
    </row>
    <row r="24" spans="1:34" s="74" customFormat="1" ht="22.5" customHeight="1" x14ac:dyDescent="0.2">
      <c r="A24" s="392" t="s">
        <v>540</v>
      </c>
      <c r="B24" s="382">
        <f>100000*'6.3'!B24/'Befolkning SE'!B18</f>
        <v>3.4792290028529678</v>
      </c>
      <c r="C24" s="382">
        <f>100000*'6.3'!C24/'Befolkning SE'!C18</f>
        <v>4.3467677435059286</v>
      </c>
      <c r="D24" s="382">
        <f>100000*'6.3'!D24/'Befolkning SE'!D18</f>
        <v>6.0648593385837684</v>
      </c>
      <c r="E24" s="382">
        <f>100000*'6.3'!E24/'Befolkning SE'!E18</f>
        <v>4.7500809672892155</v>
      </c>
      <c r="F24" s="382">
        <f>100000*'6.3'!F24/'Befolkning SE'!F18</f>
        <v>4.2935407972246553</v>
      </c>
      <c r="G24" s="382">
        <f>100000*'6.3'!G24/'Befolkning SE'!G18</f>
        <v>5.5582396627431194</v>
      </c>
      <c r="H24" s="382">
        <f>100000*'6.3'!H24/'Befolkning SE'!H18</f>
        <v>2.9813114363106696</v>
      </c>
      <c r="I24" s="382">
        <f>100000*'6.3'!I24/'Befolkning SE'!I18</f>
        <v>3.8025384056378968</v>
      </c>
      <c r="J24" s="382">
        <f>100000*'6.3'!J24/'Befolkning SE'!J18</f>
        <v>5.4751135033145495</v>
      </c>
      <c r="K24" s="382">
        <f>100000*'6.3'!K24/'Befolkning SE'!K18</f>
        <v>2.4721267706607994</v>
      </c>
      <c r="L24" s="382">
        <f>100000*'6.3'!L24/'Befolkning SE'!L18</f>
        <v>3.2560165080036958</v>
      </c>
      <c r="M24" s="382">
        <f>100000*'6.3'!M24/'Befolkning SE'!M18</f>
        <v>2.8225009777949817</v>
      </c>
      <c r="N24" s="382">
        <f>100000*'6.3'!N24/'Befolkning SE'!N18</f>
        <v>1.1932794501368293</v>
      </c>
      <c r="O24" s="382">
        <f>100000*'6.3'!O24/'Befolkning SE'!O18</f>
        <v>2.3538273232275682</v>
      </c>
      <c r="P24" s="382">
        <f>100000*'6.3'!P24/'Befolkning SE'!P18</f>
        <v>3.8823794327067174</v>
      </c>
      <c r="Q24" s="382">
        <f>100000*'6.3'!Q24/'Befolkning SE'!Q18</f>
        <v>3.4671525816803364</v>
      </c>
      <c r="R24" s="382">
        <f>100000*'6.3'!R24/'Befolkning SE'!R18</f>
        <v>2.2866115085157221</v>
      </c>
      <c r="S24" s="382">
        <f>100000*'6.3'!S24/'Befolkning SE'!S18</f>
        <v>1.506699161145242</v>
      </c>
      <c r="T24" s="382">
        <f>100000*'6.3'!T24/'Befolkning SE'!T18</f>
        <v>2.9943369602239764</v>
      </c>
      <c r="U24" s="382">
        <f>100000*'6.3'!U24/'Befolkning SE'!U18</f>
        <v>2.6008575398860083</v>
      </c>
      <c r="V24" s="382">
        <f>100000*'6.3'!V24/'Befolkning SE'!V18</f>
        <v>4.7922557147649396</v>
      </c>
      <c r="W24" s="382">
        <f>100000*'6.3'!W24/'Befolkning SE'!W18</f>
        <v>3.2579893137950506</v>
      </c>
      <c r="X24" s="382">
        <f>100000*'6.3'!X24/'Befolkning SE'!X18</f>
        <v>3.5612408787717991</v>
      </c>
      <c r="Y24" s="382">
        <f>100000*'6.3'!Y24/'Befolkning SE'!Y18</f>
        <v>1.3959900186713665</v>
      </c>
      <c r="Z24" s="382">
        <f>100000*'6.3'!Z24/'Befolkning SE'!Z18</f>
        <v>1.3609654689036403</v>
      </c>
      <c r="AA24" s="382">
        <f>100000*'6.3'!AA24/'Befolkning SE'!AA18</f>
        <v>0.33448955221883647</v>
      </c>
      <c r="AB24" s="382">
        <f>100000*'6.3'!AB24/'Befolkning SE'!AB18</f>
        <v>1.3208512886555386</v>
      </c>
      <c r="AC24" s="382">
        <f>100000*'6.3'!AC24/'Befolkning SE'!AC18</f>
        <v>1.6246531365553454</v>
      </c>
      <c r="AD24" s="384"/>
      <c r="AE24" s="382">
        <f>100000*'6.3'!AE24/'Befolkning SE'!AE18</f>
        <v>0.95848482718518568</v>
      </c>
      <c r="AF24" s="382">
        <f>100000*'6.3'!AF24/'Befolkning SE'!AF18</f>
        <v>0.62871926741630957</v>
      </c>
      <c r="AG24" s="382">
        <f>100000*'6.3'!AG24/'Befolkning SE'!AG18</f>
        <v>1.860038316789326</v>
      </c>
      <c r="AH24" s="620"/>
    </row>
    <row r="25" spans="1:34" s="26" customFormat="1" ht="11.25" customHeight="1" x14ac:dyDescent="0.2">
      <c r="A25" s="26" t="s">
        <v>177</v>
      </c>
      <c r="B25" s="48">
        <f>100000*'6.3'!B25/'Befolkning SE'!B19</f>
        <v>14.162948892582364</v>
      </c>
      <c r="C25" s="48">
        <f>100000*'6.3'!C25/'Befolkning SE'!C19</f>
        <v>13.622291021671826</v>
      </c>
      <c r="D25" s="48">
        <f>100000*'6.3'!D25/'Befolkning SE'!D19</f>
        <v>11.866910552138703</v>
      </c>
      <c r="E25" s="48">
        <f>100000*'6.3'!E25/'Befolkning SE'!E19</f>
        <v>15.358685943164778</v>
      </c>
      <c r="F25" s="48">
        <f>100000*'6.3'!F25/'Befolkning SE'!F19</f>
        <v>24.306759271434775</v>
      </c>
      <c r="G25" s="48">
        <f>100000*'6.3'!G25/'Befolkning SE'!G19</f>
        <v>7.459024438119541</v>
      </c>
      <c r="H25" s="48">
        <f>100000*'6.3'!H25/'Befolkning SE'!H19</f>
        <v>7.3679393812482061</v>
      </c>
      <c r="I25" s="48">
        <f>100000*'6.3'!I25/'Befolkning SE'!I19</f>
        <v>8.806457047462974</v>
      </c>
      <c r="J25" s="48">
        <f>100000*'6.3'!J25/'Befolkning SE'!J19</f>
        <v>9.4479737875415246</v>
      </c>
      <c r="K25" s="48">
        <f>100000*'6.3'!K25/'Befolkning SE'!K19</f>
        <v>6.341698157550165</v>
      </c>
      <c r="L25" s="48">
        <f>100000*'6.3'!L25/'Befolkning SE'!L19</f>
        <v>4.455368347578136</v>
      </c>
      <c r="M25" s="48">
        <f>100000*'6.3'!M25/'Befolkning SE'!M19</f>
        <v>9.6274901873657708</v>
      </c>
      <c r="N25" s="48">
        <f>100000*'6.3'!N25/'Befolkning SE'!N19</f>
        <v>7.3712337602506217</v>
      </c>
      <c r="O25" s="48">
        <f>100000*'6.3'!O25/'Befolkning SE'!O19</f>
        <v>7.7053192387144591</v>
      </c>
      <c r="P25" s="48">
        <f>100000*'6.3'!P25/'Befolkning SE'!P19</f>
        <v>6.2148813506033918</v>
      </c>
      <c r="Q25" s="48">
        <f>100000*'6.3'!Q25/'Befolkning SE'!Q19</f>
        <v>6.1817282657706798</v>
      </c>
      <c r="R25" s="48">
        <f>100000*'6.3'!R25/'Befolkning SE'!R19</f>
        <v>7.9522000484361275</v>
      </c>
      <c r="S25" s="48">
        <f>100000*'6.3'!S25/'Befolkning SE'!S19</f>
        <v>6.1030116567522645</v>
      </c>
      <c r="T25" s="48">
        <f>100000*'6.3'!T25/'Befolkning SE'!T19</f>
        <v>5.3319683494358774</v>
      </c>
      <c r="U25" s="48">
        <f>100000*'6.3'!U25/'Befolkning SE'!U19</f>
        <v>8.4570172100300223</v>
      </c>
      <c r="V25" s="48">
        <f>100000*'6.3'!V25/'Befolkning SE'!V19</f>
        <v>5.9468006212657594</v>
      </c>
      <c r="W25" s="48">
        <f>100000*'6.3'!W25/'Befolkning SE'!W19</f>
        <v>4.846655288566394</v>
      </c>
      <c r="X25" s="48">
        <f>100000*'6.3'!X25/'Befolkning SE'!X19</f>
        <v>5.1476871441661265</v>
      </c>
      <c r="Y25" s="48">
        <f>100000*'6.3'!Y25/'Befolkning SE'!Y19</f>
        <v>5.7907429863883477</v>
      </c>
      <c r="Z25" s="48">
        <f>100000*'6.3'!Z25/'Befolkning SE'!Z19</f>
        <v>4.3796849995788767</v>
      </c>
      <c r="AA25" s="48">
        <f>100000*'6.3'!AA25/'Befolkning SE'!AA19</f>
        <v>3.0051688904916456</v>
      </c>
      <c r="AB25" s="48">
        <f>100000*'6.3'!AB25/'Befolkning SE'!AB19</f>
        <v>2.3200010605719132</v>
      </c>
      <c r="AC25" s="48">
        <f>100000*'6.3'!AC25/'Befolkning SE'!AC19</f>
        <v>1.9729313814465532</v>
      </c>
      <c r="AD25" s="28"/>
      <c r="AE25" s="48">
        <f>100000*'6.3'!AE25/'Befolkning SE'!AE19</f>
        <v>4.2367357580497975</v>
      </c>
      <c r="AF25" s="48">
        <f>100000*'6.3'!AF25/'Befolkning SE'!AF19</f>
        <v>0.96567041668678477</v>
      </c>
      <c r="AG25" s="48">
        <f>100000*'6.3'!AG25/'Befolkning SE'!AG19</f>
        <v>3.4944596929958323</v>
      </c>
    </row>
    <row r="26" spans="1:34" s="26" customFormat="1" ht="22.5" customHeight="1" x14ac:dyDescent="0.2">
      <c r="A26" s="536" t="s">
        <v>178</v>
      </c>
      <c r="B26" s="48">
        <f>100000*'6.3'!B26/'Befolkning SE'!B20</f>
        <v>11.738416544868667</v>
      </c>
      <c r="C26" s="48">
        <f>100000*'6.3'!C26/'Befolkning SE'!C20</f>
        <v>10.972545124591825</v>
      </c>
      <c r="D26" s="48">
        <f>100000*'6.3'!D26/'Befolkning SE'!D20</f>
        <v>10.486250258613603</v>
      </c>
      <c r="E26" s="48">
        <f>100000*'6.3'!E26/'Befolkning SE'!E20</f>
        <v>9.7254738349516607</v>
      </c>
      <c r="F26" s="48">
        <f>100000*'6.3'!F26/'Befolkning SE'!F20</f>
        <v>9.1527808733429801</v>
      </c>
      <c r="G26" s="48">
        <f>100000*'6.3'!G26/'Befolkning SE'!G20</f>
        <v>8.3258574072031148</v>
      </c>
      <c r="H26" s="48">
        <f>100000*'6.3'!H26/'Befolkning SE'!H20</f>
        <v>7.389216991608059</v>
      </c>
      <c r="I26" s="48">
        <f>100000*'6.3'!I26/'Befolkning SE'!I20</f>
        <v>9.7551257346399698</v>
      </c>
      <c r="J26" s="48">
        <f>100000*'6.3'!J26/'Befolkning SE'!J20</f>
        <v>6.3521422770585891</v>
      </c>
      <c r="K26" s="48">
        <f>100000*'6.3'!K26/'Befolkning SE'!K20</f>
        <v>5.8211551608601768</v>
      </c>
      <c r="L26" s="48">
        <f>100000*'6.3'!L26/'Befolkning SE'!L20</f>
        <v>5.261379250334401</v>
      </c>
      <c r="M26" s="48">
        <f>100000*'6.3'!M26/'Befolkning SE'!M20</f>
        <v>5.5891728966864962</v>
      </c>
      <c r="N26" s="48">
        <f>100000*'6.3'!N26/'Befolkning SE'!N20</f>
        <v>6.2600505785161795</v>
      </c>
      <c r="O26" s="48">
        <f>100000*'6.3'!O26/'Befolkning SE'!O20</f>
        <v>6.1200415893815263</v>
      </c>
      <c r="P26" s="48">
        <f>100000*'6.3'!P26/'Befolkning SE'!P20</f>
        <v>6.5828849022878213</v>
      </c>
      <c r="Q26" s="48">
        <f>100000*'6.3'!Q26/'Befolkning SE'!Q20</f>
        <v>6.0215128582716515</v>
      </c>
      <c r="R26" s="48">
        <f>100000*'6.3'!R26/'Befolkning SE'!R20</f>
        <v>5.9965739574123313</v>
      </c>
      <c r="S26" s="48">
        <f>100000*'6.3'!S26/'Befolkning SE'!S20</f>
        <v>7.1607115625600866</v>
      </c>
      <c r="T26" s="48">
        <f>100000*'6.3'!T26/'Befolkning SE'!T20</f>
        <v>5.412569835352266</v>
      </c>
      <c r="U26" s="48">
        <f>100000*'6.3'!U26/'Befolkning SE'!U20</f>
        <v>5.1251893198939484</v>
      </c>
      <c r="V26" s="48">
        <f>100000*'6.3'!V26/'Befolkning SE'!V20</f>
        <v>4.4489369984723135</v>
      </c>
      <c r="W26" s="48">
        <f>100000*'6.3'!W26/'Befolkning SE'!W20</f>
        <v>3.9654576138086335</v>
      </c>
      <c r="X26" s="48">
        <f>100000*'6.3'!X26/'Befolkning SE'!X20</f>
        <v>4.3301290378453281</v>
      </c>
      <c r="Y26" s="48">
        <f>100000*'6.3'!Y26/'Befolkning SE'!Y20</f>
        <v>4.4283853080294966</v>
      </c>
      <c r="Z26" s="48">
        <f>100000*'6.3'!Z26/'Befolkning SE'!Z20</f>
        <v>3.5043945107164385</v>
      </c>
      <c r="AA26" s="48">
        <f>100000*'6.3'!AA26/'Befolkning SE'!AA20</f>
        <v>2.2147735520601506</v>
      </c>
      <c r="AB26" s="48">
        <f>100000*'6.3'!AB26/'Befolkning SE'!AB20</f>
        <v>4.4008439561323875</v>
      </c>
      <c r="AC26" s="48">
        <f>100000*'6.3'!AC26/'Befolkning SE'!AC20</f>
        <v>2.6867493893893393</v>
      </c>
      <c r="AD26" s="28"/>
      <c r="AE26" s="48">
        <f>100000*'6.3'!AE26/'Befolkning SE'!AE20</f>
        <v>2.3528188007558741</v>
      </c>
      <c r="AF26" s="48">
        <f>100000*'6.3'!AF26/'Befolkning SE'!AF20</f>
        <v>3.0024289037090415</v>
      </c>
      <c r="AG26" s="48">
        <f>100000*'6.3'!AG26/'Befolkning SE'!AG20</f>
        <v>2.4868349384538679</v>
      </c>
    </row>
    <row r="27" spans="1:34" s="74" customFormat="1" ht="22.5" customHeight="1" x14ac:dyDescent="0.2">
      <c r="A27" s="392" t="s">
        <v>541</v>
      </c>
      <c r="B27" s="382">
        <f>100000*'6.3'!B27/'Befolkning SE'!B21</f>
        <v>4.9354281483918729</v>
      </c>
      <c r="C27" s="382">
        <f>100000*'6.3'!C27/'Befolkning SE'!C21</f>
        <v>5.8229045113534994</v>
      </c>
      <c r="D27" s="382">
        <f>100000*'6.3'!D27/'Befolkning SE'!D21</f>
        <v>4.4030302117394058</v>
      </c>
      <c r="E27" s="382">
        <f>100000*'6.3'!E27/'Befolkning SE'!E21</f>
        <v>5.1072167293848354</v>
      </c>
      <c r="F27" s="382">
        <f>100000*'6.3'!F27/'Befolkning SE'!F21</f>
        <v>3.9366432011856243</v>
      </c>
      <c r="G27" s="382">
        <f>100000*'6.3'!G27/'Befolkning SE'!G21</f>
        <v>4.3875651784353478</v>
      </c>
      <c r="H27" s="382">
        <f>100000*'6.3'!H27/'Befolkning SE'!H21</f>
        <v>3.4713222497870921</v>
      </c>
      <c r="I27" s="382">
        <f>100000*'6.3'!I27/'Befolkning SE'!I21</f>
        <v>9.6816355509657424</v>
      </c>
      <c r="J27" s="382">
        <f>100000*'6.3'!J27/'Befolkning SE'!J21</f>
        <v>1.6006841781515757</v>
      </c>
      <c r="K27" s="382">
        <f>100000*'6.3'!K27/'Befolkning SE'!K21</f>
        <v>2.9242857432072218</v>
      </c>
      <c r="L27" s="382">
        <f>100000*'6.3'!L27/'Befolkning SE'!L21</f>
        <v>2.4488578304455362</v>
      </c>
      <c r="M27" s="382">
        <f>100000*'6.3'!M27/'Befolkning SE'!M21</f>
        <v>1.5417958838455033</v>
      </c>
      <c r="N27" s="382">
        <f>100000*'6.3'!N27/'Befolkning SE'!N21</f>
        <v>3.0660671775318598</v>
      </c>
      <c r="O27" s="382">
        <f>100000*'6.3'!O27/'Befolkning SE'!O21</f>
        <v>5.2220116494376549</v>
      </c>
      <c r="P27" s="382">
        <f>100000*'6.3'!P27/'Befolkning SE'!P21</f>
        <v>3.4596838713862521</v>
      </c>
      <c r="Q27" s="382">
        <f>100000*'6.3'!Q27/'Befolkning SE'!Q21</f>
        <v>2.5696481723377373</v>
      </c>
      <c r="R27" s="382">
        <f>100000*'6.3'!R27/'Befolkning SE'!R21</f>
        <v>2.7585211780158594</v>
      </c>
      <c r="S27" s="382">
        <f>100000*'6.3'!S27/'Befolkning SE'!S21</f>
        <v>2.1056133546421405</v>
      </c>
      <c r="T27" s="382">
        <f>100000*'6.3'!T27/'Befolkning SE'!T21</f>
        <v>2.3009904718076371</v>
      </c>
      <c r="U27" s="382">
        <f>100000*'6.3'!U27/'Befolkning SE'!U21</f>
        <v>2.4926777590826945</v>
      </c>
      <c r="V27" s="382">
        <f>100000*'6.3'!V27/'Befolkning SE'!V21</f>
        <v>1.855892044821855</v>
      </c>
      <c r="W27" s="382">
        <f>100000*'6.3'!W27/'Befolkning SE'!W21</f>
        <v>1.837646016289711</v>
      </c>
      <c r="X27" s="382">
        <f>100000*'6.3'!X27/'Befolkning SE'!X21</f>
        <v>2.2289676637582017</v>
      </c>
      <c r="Y27" s="382">
        <f>100000*'6.3'!Y27/'Befolkning SE'!Y21</f>
        <v>2.5989760034546388</v>
      </c>
      <c r="Z27" s="382">
        <f>100000*'6.3'!Z27/'Befolkning SE'!Z21</f>
        <v>1.7739932588256164</v>
      </c>
      <c r="AA27" s="382">
        <f>100000*'6.3'!AA27/'Befolkning SE'!AA21</f>
        <v>0.77858729228750889</v>
      </c>
      <c r="AB27" s="382">
        <f>100000*'6.3'!AB27/'Befolkning SE'!AB21</f>
        <v>1.9216947810613136</v>
      </c>
      <c r="AC27" s="382">
        <f>100000*'6.3'!AC27/'Befolkning SE'!AC21</f>
        <v>0.76032762517368735</v>
      </c>
      <c r="AD27" s="384"/>
      <c r="AE27" s="382">
        <f>100000*'6.3'!AE27/'Befolkning SE'!AE21</f>
        <v>1.1251314997440325</v>
      </c>
      <c r="AF27" s="382">
        <f>100000*'6.3'!AF27/'Befolkning SE'!AF21</f>
        <v>0.92396677415480144</v>
      </c>
      <c r="AG27" s="382">
        <f>100000*'6.3'!AG27/'Befolkning SE'!AG21</f>
        <v>1.0945110271985989</v>
      </c>
    </row>
    <row r="28" spans="1:34" s="26" customFormat="1" ht="11.25" customHeight="1" x14ac:dyDescent="0.2">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28"/>
      <c r="AE28" s="48"/>
      <c r="AF28" s="48"/>
      <c r="AG28" s="48"/>
    </row>
    <row r="29" spans="1:34" s="26" customFormat="1" ht="11.25" customHeight="1" x14ac:dyDescent="0.2">
      <c r="A29" s="26" t="s">
        <v>179</v>
      </c>
      <c r="B29" s="48">
        <f>100000*'6.3'!B29/'Befolkning SE'!B23</f>
        <v>9.671075960928853</v>
      </c>
      <c r="C29" s="48">
        <f>100000*'6.3'!C29/'Befolkning SE'!C23</f>
        <v>14.702665485672073</v>
      </c>
      <c r="D29" s="48">
        <f>100000*'6.3'!D29/'Befolkning SE'!D23</f>
        <v>16.105826014130177</v>
      </c>
      <c r="E29" s="48">
        <f>100000*'6.3'!E29/'Befolkning SE'!E23</f>
        <v>12.825354300412549</v>
      </c>
      <c r="F29" s="48">
        <f>100000*'6.3'!F29/'Befolkning SE'!F23</f>
        <v>14.873837981407702</v>
      </c>
      <c r="G29" s="48">
        <f>100000*'6.3'!G29/'Befolkning SE'!G23</f>
        <v>9.536929108826957</v>
      </c>
      <c r="H29" s="48">
        <f>100000*'6.3'!H29/'Befolkning SE'!H23</f>
        <v>13.019596251763803</v>
      </c>
      <c r="I29" s="48">
        <f>100000*'6.3'!I29/'Befolkning SE'!I23</f>
        <v>13.699063194832291</v>
      </c>
      <c r="J29" s="48">
        <f>100000*'6.3'!J29/'Befolkning SE'!J23</f>
        <v>10.167589930579902</v>
      </c>
      <c r="K29" s="48">
        <f>100000*'6.3'!K29/'Befolkning SE'!K23</f>
        <v>7.0053030143818873</v>
      </c>
      <c r="L29" s="48">
        <f>100000*'6.3'!L29/'Befolkning SE'!L23</f>
        <v>10.915070190943309</v>
      </c>
      <c r="M29" s="48">
        <f>100000*'6.3'!M29/'Befolkning SE'!M23</f>
        <v>7.0885035105813632</v>
      </c>
      <c r="N29" s="48">
        <f>100000*'6.3'!N29/'Befolkning SE'!N23</f>
        <v>9.2798149747660421</v>
      </c>
      <c r="O29" s="48">
        <f>100000*'6.3'!O29/'Befolkning SE'!O23</f>
        <v>7.1861537190142037</v>
      </c>
      <c r="P29" s="48">
        <f>100000*'6.3'!P29/'Befolkning SE'!P23</f>
        <v>10.122921185827911</v>
      </c>
      <c r="Q29" s="48">
        <f>100000*'6.3'!Q29/'Befolkning SE'!Q23</f>
        <v>10.908971902124705</v>
      </c>
      <c r="R29" s="48">
        <f>100000*'6.3'!R29/'Befolkning SE'!R23</f>
        <v>9.856424746197062</v>
      </c>
      <c r="S29" s="48">
        <f>100000*'6.3'!S29/'Befolkning SE'!S23</f>
        <v>11.703648978308019</v>
      </c>
      <c r="T29" s="48">
        <f>100000*'6.3'!T29/'Befolkning SE'!T23</f>
        <v>8.4075697371355052</v>
      </c>
      <c r="U29" s="48">
        <f>100000*'6.3'!U29/'Befolkning SE'!U23</f>
        <v>5.8490862630553435</v>
      </c>
      <c r="V29" s="48">
        <f>100000*'6.3'!V29/'Befolkning SE'!V23</f>
        <v>12.807002136939785</v>
      </c>
      <c r="W29" s="48">
        <f>100000*'6.3'!W29/'Befolkning SE'!W23</f>
        <v>7.6785537992387258</v>
      </c>
      <c r="X29" s="48">
        <f>100000*'6.3'!X29/'Befolkning SE'!X23</f>
        <v>8.7646899856112999</v>
      </c>
      <c r="Y29" s="48">
        <f>100000*'6.3'!Y29/'Befolkning SE'!Y23</f>
        <v>8.0475831644560198</v>
      </c>
      <c r="Z29" s="48">
        <f>100000*'6.3'!Z29/'Befolkning SE'!Z23</f>
        <v>5.8552937344697487</v>
      </c>
      <c r="AA29" s="48">
        <f>100000*'6.3'!AA29/'Befolkning SE'!AA23</f>
        <v>5.8551223171646569</v>
      </c>
      <c r="AB29" s="48">
        <f>100000*'6.3'!AB29/'Befolkning SE'!AB23</f>
        <v>3.299894403379092</v>
      </c>
      <c r="AC29" s="48">
        <f>100000*'6.3'!AC29/'Befolkning SE'!AC23</f>
        <v>6.591475025633514</v>
      </c>
      <c r="AD29" s="28"/>
      <c r="AE29" s="48">
        <f>100000*'6.3'!AE29/'Befolkning SE'!AE23</f>
        <v>4.3825210452312691</v>
      </c>
      <c r="AF29" s="48">
        <f>100000*'6.3'!AF29/'Befolkning SE'!AF23</f>
        <v>3.6404541830638792</v>
      </c>
      <c r="AG29" s="48">
        <f>100000*'6.3'!AG29/'Befolkning SE'!AG23</f>
        <v>3.2620041753653446</v>
      </c>
    </row>
    <row r="30" spans="1:34" s="26" customFormat="1" ht="11.25" customHeight="1" x14ac:dyDescent="0.2">
      <c r="A30" s="26" t="s">
        <v>180</v>
      </c>
      <c r="B30" s="48">
        <f>100000*'6.3'!B30/'Befolkning SE'!B24</f>
        <v>9.9921912875493604</v>
      </c>
      <c r="C30" s="48">
        <f>100000*'6.3'!C30/'Befolkning SE'!C24</f>
        <v>13.352125213263111</v>
      </c>
      <c r="D30" s="48">
        <f>100000*'6.3'!D30/'Befolkning SE'!D24</f>
        <v>11.880849926301602</v>
      </c>
      <c r="E30" s="48">
        <f>100000*'6.3'!E30/'Befolkning SE'!E24</f>
        <v>11.109835537401262</v>
      </c>
      <c r="F30" s="48">
        <f>100000*'6.3'!F30/'Befolkning SE'!F24</f>
        <v>10.312201912913455</v>
      </c>
      <c r="G30" s="48">
        <f>100000*'6.3'!G30/'Befolkning SE'!G24</f>
        <v>13.57733392535402</v>
      </c>
      <c r="H30" s="48">
        <f>100000*'6.3'!H30/'Befolkning SE'!H24</f>
        <v>8.4061869535978477</v>
      </c>
      <c r="I30" s="48">
        <f>100000*'6.3'!I30/'Befolkning SE'!I24</f>
        <v>6.1970290713569671</v>
      </c>
      <c r="J30" s="48">
        <f>100000*'6.3'!J30/'Befolkning SE'!J24</f>
        <v>8.7104220199468667</v>
      </c>
      <c r="K30" s="48">
        <f>100000*'6.3'!K30/'Befolkning SE'!K24</f>
        <v>9.0308783793546894</v>
      </c>
      <c r="L30" s="48">
        <f>100000*'6.3'!L30/'Befolkning SE'!L24</f>
        <v>7.9589894977515856</v>
      </c>
      <c r="M30" s="48">
        <f>100000*'6.3'!M30/'Befolkning SE'!M24</f>
        <v>10.150260100415073</v>
      </c>
      <c r="N30" s="48">
        <f>100000*'6.3'!N30/'Befolkning SE'!N24</f>
        <v>6.5415771742567133</v>
      </c>
      <c r="O30" s="48">
        <f>100000*'6.3'!O30/'Befolkning SE'!O24</f>
        <v>8.7404947120006984</v>
      </c>
      <c r="P30" s="48">
        <f>100000*'6.3'!P30/'Befolkning SE'!P24</f>
        <v>10.956022525582313</v>
      </c>
      <c r="Q30" s="48">
        <f>100000*'6.3'!Q30/'Befolkning SE'!Q24</f>
        <v>10.233357089340862</v>
      </c>
      <c r="R30" s="48">
        <f>100000*'6.3'!R30/'Befolkning SE'!R24</f>
        <v>9.8851492108355874</v>
      </c>
      <c r="S30" s="48">
        <f>100000*'6.3'!S30/'Befolkning SE'!S24</f>
        <v>8.4122130703846203</v>
      </c>
      <c r="T30" s="48">
        <f>100000*'6.3'!T30/'Befolkning SE'!T24</f>
        <v>7.6660521656597371</v>
      </c>
      <c r="U30" s="48">
        <f>100000*'6.3'!U30/'Befolkning SE'!U24</f>
        <v>5.1109813084112146</v>
      </c>
      <c r="V30" s="48">
        <f>100000*'6.3'!V30/'Befolkning SE'!V24</f>
        <v>5.8368384764392367</v>
      </c>
      <c r="W30" s="48">
        <f>100000*'6.3'!W30/'Befolkning SE'!W24</f>
        <v>6.1811438752136132</v>
      </c>
      <c r="X30" s="48">
        <f>100000*'6.3'!X30/'Befolkning SE'!X24</f>
        <v>4.7090018002876111</v>
      </c>
      <c r="Y30" s="48">
        <f>100000*'6.3'!Y30/'Befolkning SE'!Y24</f>
        <v>4.3207120533463916</v>
      </c>
      <c r="Z30" s="48">
        <f>100000*'6.3'!Z30/'Befolkning SE'!Z24</f>
        <v>6.4543426969112385</v>
      </c>
      <c r="AA30" s="48">
        <f>100000*'6.3'!AA30/'Befolkning SE'!AA24</f>
        <v>1.4273989223138137</v>
      </c>
      <c r="AB30" s="48">
        <f>100000*'6.3'!AB30/'Befolkning SE'!AB24</f>
        <v>4.6169363431022967</v>
      </c>
      <c r="AC30" s="48">
        <f>100000*'6.3'!AC30/'Befolkning SE'!AC24</f>
        <v>3.1789426836634136</v>
      </c>
      <c r="AD30" s="28"/>
      <c r="AE30" s="48">
        <f>100000*'6.3'!AE30/'Befolkning SE'!AE24</f>
        <v>2.4527409379982128</v>
      </c>
      <c r="AF30" s="48">
        <f>100000*'6.3'!AF30/'Befolkning SE'!AF24</f>
        <v>4.1644976574700676</v>
      </c>
      <c r="AG30" s="48">
        <f>100000*'6.3'!AG30/'Befolkning SE'!AG24</f>
        <v>4.1235412972660921</v>
      </c>
    </row>
    <row r="31" spans="1:34" ht="11.25" customHeight="1" x14ac:dyDescent="0.2">
      <c r="A31" s="2" t="s">
        <v>181</v>
      </c>
      <c r="B31" s="48">
        <f>100000*'6.3'!B31/'Befolkning SE'!B25</f>
        <v>12.953317030471696</v>
      </c>
      <c r="C31" s="48">
        <f>100000*'6.3'!C31/'Befolkning SE'!C25</f>
        <v>7.0748320709998707</v>
      </c>
      <c r="D31" s="48">
        <f>100000*'6.3'!D31/'Befolkning SE'!D25</f>
        <v>10.226034697722348</v>
      </c>
      <c r="E31" s="48">
        <f>100000*'6.3'!E31/'Befolkning SE'!E25</f>
        <v>10.202199751223283</v>
      </c>
      <c r="F31" s="48">
        <f>100000*'6.3'!F31/'Befolkning SE'!F25</f>
        <v>10.136057073798293</v>
      </c>
      <c r="G31" s="48">
        <f>100000*'6.3'!G31/'Befolkning SE'!G25</f>
        <v>11.605999528022686</v>
      </c>
      <c r="H31" s="48">
        <f>100000*'6.3'!H31/'Befolkning SE'!H25</f>
        <v>9.2507651153647501</v>
      </c>
      <c r="I31" s="48">
        <f>100000*'6.3'!I31/'Befolkning SE'!I25</f>
        <v>9.9963090551181111</v>
      </c>
      <c r="J31" s="48">
        <f>100000*'6.3'!J31/'Befolkning SE'!J25</f>
        <v>8.4313154385050506</v>
      </c>
      <c r="K31" s="48">
        <f>100000*'6.3'!K31/'Befolkning SE'!K25</f>
        <v>8.0228306838890102</v>
      </c>
      <c r="L31" s="48">
        <f>100000*'6.3'!L31/'Befolkning SE'!L25</f>
        <v>7.2768775301511672</v>
      </c>
      <c r="M31" s="48">
        <f>100000*'6.3'!M31/'Befolkning SE'!M25</f>
        <v>6.5387884778854328</v>
      </c>
      <c r="N31" s="48">
        <f>100000*'6.3'!N31/'Befolkning SE'!N25</f>
        <v>6.5753594207495132</v>
      </c>
      <c r="O31" s="48">
        <f>100000*'6.3'!O31/'Befolkning SE'!O25</f>
        <v>10.478885046631039</v>
      </c>
      <c r="P31" s="48">
        <f>100000*'6.3'!P31/'Befolkning SE'!P25</f>
        <v>7.7851000969244959</v>
      </c>
      <c r="Q31" s="48">
        <f>100000*'6.3'!Q31/'Befolkning SE'!Q25</f>
        <v>6.2283710084900479</v>
      </c>
      <c r="R31" s="48">
        <f>100000*'6.3'!R31/'Befolkning SE'!R25</f>
        <v>8.5285532084804831</v>
      </c>
      <c r="S31" s="48">
        <f>100000*'6.3'!S31/'Befolkning SE'!S25</f>
        <v>6.5659374613768389</v>
      </c>
      <c r="T31" s="48">
        <f>100000*'6.3'!T31/'Befolkning SE'!T25</f>
        <v>5.7662589280909069</v>
      </c>
      <c r="U31" s="48">
        <f>100000*'6.3'!U31/'Befolkning SE'!U25</f>
        <v>8.0458228769563807</v>
      </c>
      <c r="V31" s="48">
        <f>100000*'6.3'!V31/'Befolkning SE'!V25</f>
        <v>5.3559609933012231</v>
      </c>
      <c r="W31" s="48">
        <f>100000*'6.3'!W31/'Befolkning SE'!W25</f>
        <v>9.2559429190024503</v>
      </c>
      <c r="X31" s="48">
        <f>100000*'6.3'!X31/'Befolkning SE'!X25</f>
        <v>3.2103630519316355</v>
      </c>
      <c r="Y31" s="48">
        <f>100000*'6.3'!Y31/'Befolkning SE'!Y25</f>
        <v>2.4002496259610999</v>
      </c>
      <c r="Z31" s="48">
        <f>100000*'6.3'!Z31/'Befolkning SE'!Z25</f>
        <v>6.3655496453195308</v>
      </c>
      <c r="AA31" s="48">
        <f>100000*'6.3'!AA31/'Befolkning SE'!AA25</f>
        <v>1.9781924069062653</v>
      </c>
      <c r="AB31" s="48">
        <f>100000*'6.3'!AB31/'Befolkning SE'!AB25</f>
        <v>3.5397255532787693</v>
      </c>
      <c r="AC31" s="48">
        <f>100000*'6.3'!AC31/'Befolkning SE'!AC25</f>
        <v>2.7319845135506431</v>
      </c>
      <c r="AD31" s="28"/>
      <c r="AE31" s="48">
        <f>100000*'6.3'!AE31/'Befolkning SE'!AE25</f>
        <v>2.3161194191172498</v>
      </c>
      <c r="AF31" s="48">
        <f>100000*'6.3'!AF31/'Befolkning SE'!AF25</f>
        <v>3.4390129268674796</v>
      </c>
      <c r="AG31" s="48">
        <f>100000*'6.3'!AG31/'Befolkning SE'!AG25</f>
        <v>4.1623151553678728</v>
      </c>
    </row>
    <row r="32" spans="1:34" ht="11.25" customHeight="1" x14ac:dyDescent="0.2">
      <c r="A32" s="2" t="s">
        <v>182</v>
      </c>
      <c r="B32" s="48">
        <f>100000*'6.3'!B32/'Befolkning SE'!B26</f>
        <v>10.215584049598421</v>
      </c>
      <c r="C32" s="48">
        <f>100000*'6.3'!C32/'Befolkning SE'!C26</f>
        <v>12.712268398360118</v>
      </c>
      <c r="D32" s="48">
        <f>100000*'6.3'!D32/'Befolkning SE'!D26</f>
        <v>14.117813150742951</v>
      </c>
      <c r="E32" s="48">
        <f>100000*'6.3'!E32/'Befolkning SE'!E26</f>
        <v>13.361133868013093</v>
      </c>
      <c r="F32" s="48">
        <f>100000*'6.3'!F32/'Befolkning SE'!F26</f>
        <v>11.511614521378464</v>
      </c>
      <c r="G32" s="48">
        <f>100000*'6.3'!G32/'Befolkning SE'!G26</f>
        <v>8.6485140123224031</v>
      </c>
      <c r="H32" s="48">
        <f>100000*'6.3'!H32/'Befolkning SE'!H26</f>
        <v>17.907076049974517</v>
      </c>
      <c r="I32" s="48">
        <f>100000*'6.3'!I32/'Befolkning SE'!I26</f>
        <v>14.815070027046117</v>
      </c>
      <c r="J32" s="48">
        <f>100000*'6.3'!J32/'Befolkning SE'!J26</f>
        <v>8.6054076381598197</v>
      </c>
      <c r="K32" s="48">
        <f>100000*'6.3'!K32/'Befolkning SE'!K26</f>
        <v>9.2718825012104951</v>
      </c>
      <c r="L32" s="48">
        <f>100000*'6.3'!L32/'Befolkning SE'!L26</f>
        <v>13.105436686945605</v>
      </c>
      <c r="M32" s="48">
        <f>100000*'6.3'!M32/'Befolkning SE'!M26</f>
        <v>10.757501622300648</v>
      </c>
      <c r="N32" s="48">
        <f>100000*'6.3'!N32/'Befolkning SE'!N26</f>
        <v>8.4142031749593311</v>
      </c>
      <c r="O32" s="48">
        <f>100000*'6.3'!O32/'Befolkning SE'!O26</f>
        <v>6.7162015991629493</v>
      </c>
      <c r="P32" s="48">
        <f>100000*'6.3'!P32/'Befolkning SE'!P26</f>
        <v>9.9795063708455842</v>
      </c>
      <c r="Q32" s="48">
        <f>100000*'6.3'!Q32/'Befolkning SE'!Q26</f>
        <v>4.6719063893710535</v>
      </c>
      <c r="R32" s="48">
        <f>100000*'6.3'!R32/'Befolkning SE'!R26</f>
        <v>6.1369625645283561</v>
      </c>
      <c r="S32" s="48">
        <f>100000*'6.3'!S32/'Befolkning SE'!S26</f>
        <v>7.2297170288754895</v>
      </c>
      <c r="T32" s="48">
        <f>100000*'6.3'!T32/'Befolkning SE'!T26</f>
        <v>7.9560248806596272</v>
      </c>
      <c r="U32" s="48">
        <f>100000*'6.3'!U32/'Befolkning SE'!U26</f>
        <v>10.505647691293355</v>
      </c>
      <c r="V32" s="48">
        <f>100000*'6.3'!V32/'Befolkning SE'!V26</f>
        <v>6.8901742488803466</v>
      </c>
      <c r="W32" s="48">
        <f>100000*'6.3'!W32/'Befolkning SE'!W26</f>
        <v>8.3420683251665686</v>
      </c>
      <c r="X32" s="48">
        <f>100000*'6.3'!X32/'Befolkning SE'!X26</f>
        <v>6.5307781059292207</v>
      </c>
      <c r="Y32" s="48">
        <f>100000*'6.3'!Y32/'Befolkning SE'!Y26</f>
        <v>5.7998963268531574</v>
      </c>
      <c r="Z32" s="48">
        <f>100000*'6.3'!Z32/'Befolkning SE'!Z26</f>
        <v>5.0641336352521575</v>
      </c>
      <c r="AA32" s="48">
        <f>100000*'6.3'!AA32/'Befolkning SE'!AA26</f>
        <v>5.4142437925694917</v>
      </c>
      <c r="AB32" s="48">
        <f>100000*'6.3'!AB32/'Befolkning SE'!AB26</f>
        <v>3.6157865239636253</v>
      </c>
      <c r="AC32" s="48">
        <f>100000*'6.3'!AC32/'Befolkning SE'!AC26</f>
        <v>8.6782014427509893</v>
      </c>
      <c r="AD32" s="28"/>
      <c r="AE32" s="48">
        <f>100000*'6.3'!AE32/'Befolkning SE'!AE26</f>
        <v>3.2450089958860495</v>
      </c>
      <c r="AF32" s="48">
        <f>100000*'6.3'!AF32/'Befolkning SE'!AF26</f>
        <v>5.0196663356077202</v>
      </c>
      <c r="AG32" s="48">
        <f>100000*'6.3'!AG32/'Befolkning SE'!AG26</f>
        <v>5.3375464366539989</v>
      </c>
    </row>
    <row r="33" spans="1:33" ht="11.25" customHeight="1" x14ac:dyDescent="0.2">
      <c r="A33" s="2" t="s">
        <v>183</v>
      </c>
      <c r="B33" s="48">
        <f>100000*'6.3'!B33/'Befolkning SE'!B27</f>
        <v>17.637721206420132</v>
      </c>
      <c r="C33" s="48">
        <f>100000*'6.3'!C33/'Befolkning SE'!C27</f>
        <v>11.470640374568548</v>
      </c>
      <c r="D33" s="48">
        <f>100000*'6.3'!D33/'Befolkning SE'!D27</f>
        <v>11.85052996267083</v>
      </c>
      <c r="E33" s="48">
        <f>100000*'6.3'!E33/'Befolkning SE'!E27</f>
        <v>14.982369583699182</v>
      </c>
      <c r="F33" s="48">
        <f>100000*'6.3'!F33/'Befolkning SE'!F27</f>
        <v>12.490328669120785</v>
      </c>
      <c r="G33" s="48">
        <f>100000*'6.3'!G33/'Befolkning SE'!G27</f>
        <v>12.789757132882119</v>
      </c>
      <c r="H33" s="48">
        <f>100000*'6.3'!H33/'Befolkning SE'!H27</f>
        <v>15.898306139165477</v>
      </c>
      <c r="I33" s="48">
        <f>100000*'6.3'!I33/'Befolkning SE'!I27</f>
        <v>15.560704035409247</v>
      </c>
      <c r="J33" s="48">
        <f>100000*'6.3'!J33/'Befolkning SE'!J27</f>
        <v>11.049265914395813</v>
      </c>
      <c r="K33" s="48">
        <f>100000*'6.3'!K33/'Befolkning SE'!K27</f>
        <v>10.357184779081249</v>
      </c>
      <c r="L33" s="48">
        <f>100000*'6.3'!L33/'Befolkning SE'!L27</f>
        <v>11.438118048310452</v>
      </c>
      <c r="M33" s="48">
        <f>100000*'6.3'!M33/'Befolkning SE'!M27</f>
        <v>12.204094299293208</v>
      </c>
      <c r="N33" s="48">
        <f>100000*'6.3'!N33/'Befolkning SE'!N27</f>
        <v>8.0804957911156698</v>
      </c>
      <c r="O33" s="48">
        <f>100000*'6.3'!O33/'Befolkning SE'!O27</f>
        <v>7.7951712457392306</v>
      </c>
      <c r="P33" s="48">
        <f>100000*'6.3'!P33/'Befolkning SE'!P27</f>
        <v>6.0559210877859195</v>
      </c>
      <c r="Q33" s="48">
        <f>100000*'6.3'!Q33/'Befolkning SE'!Q27</f>
        <v>10.384513467639708</v>
      </c>
      <c r="R33" s="48">
        <f>100000*'6.3'!R33/'Befolkning SE'!R27</f>
        <v>6.4708398790671922</v>
      </c>
      <c r="S33" s="48">
        <f>100000*'6.3'!S33/'Befolkning SE'!S27</f>
        <v>5.4149278731607291</v>
      </c>
      <c r="T33" s="48">
        <f>100000*'6.3'!T33/'Befolkning SE'!T27</f>
        <v>10.113195553083441</v>
      </c>
      <c r="U33" s="48">
        <f>100000*'6.3'!U33/'Befolkning SE'!U27</f>
        <v>4.3384104787074431</v>
      </c>
      <c r="V33" s="48">
        <f>100000*'6.3'!V33/'Befolkning SE'!V27</f>
        <v>5.4349007587121463</v>
      </c>
      <c r="W33" s="48">
        <f>100000*'6.3'!W33/'Befolkning SE'!W27</f>
        <v>7.6182736991797659</v>
      </c>
      <c r="X33" s="48">
        <f>100000*'6.3'!X33/'Befolkning SE'!X27</f>
        <v>8.346760731031079</v>
      </c>
      <c r="Y33" s="48">
        <f>100000*'6.3'!Y33/'Befolkning SE'!Y27</f>
        <v>5.4365948069646404</v>
      </c>
      <c r="Z33" s="48">
        <f>100000*'6.3'!Z33/'Befolkning SE'!Z27</f>
        <v>5.4304539859532257</v>
      </c>
      <c r="AA33" s="48">
        <f>100000*'6.3'!AA33/'Befolkning SE'!AA27</f>
        <v>5.0631446468094952</v>
      </c>
      <c r="AB33" s="48">
        <f>100000*'6.3'!AB33/'Befolkning SE'!AB27</f>
        <v>3.6214826349907652</v>
      </c>
      <c r="AC33" s="48">
        <f>100000*'6.3'!AC33/'Befolkning SE'!AC27</f>
        <v>5.7837527156526427</v>
      </c>
      <c r="AD33" s="28"/>
      <c r="AE33" s="48">
        <f>100000*'6.3'!AE33/'Befolkning SE'!AE27</f>
        <v>2.8780084181746233</v>
      </c>
      <c r="AF33" s="48">
        <f>100000*'6.3'!AF33/'Befolkning SE'!AF27</f>
        <v>2.1429260226221558</v>
      </c>
      <c r="AG33" s="48">
        <f>100000*'6.3'!AG33/'Befolkning SE'!AG27</f>
        <v>6.7420116033568123</v>
      </c>
    </row>
    <row r="34" spans="1:33" ht="11.25" customHeight="1" x14ac:dyDescent="0.2">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28"/>
      <c r="AE34" s="48"/>
      <c r="AF34" s="48"/>
      <c r="AG34" s="48"/>
    </row>
    <row r="35" spans="1:33" ht="11.25" customHeight="1" x14ac:dyDescent="0.2">
      <c r="A35" s="2" t="s">
        <v>184</v>
      </c>
      <c r="B35" s="48">
        <f>100000*'6.3'!B35/'Befolkning SE'!B29</f>
        <v>12.961565147113765</v>
      </c>
      <c r="C35" s="48">
        <f>100000*'6.3'!C35/'Befolkning SE'!C29</f>
        <v>15.320446284600271</v>
      </c>
      <c r="D35" s="48">
        <f>100000*'6.3'!D35/'Befolkning SE'!D29</f>
        <v>11.139621713811595</v>
      </c>
      <c r="E35" s="48">
        <f>100000*'6.3'!E35/'Befolkning SE'!E29</f>
        <v>14.232739917834778</v>
      </c>
      <c r="F35" s="48">
        <f>100000*'6.3'!F35/'Befolkning SE'!F29</f>
        <v>15.739688584502932</v>
      </c>
      <c r="G35" s="48">
        <f>100000*'6.3'!G35/'Befolkning SE'!G29</f>
        <v>12.636173919702859</v>
      </c>
      <c r="H35" s="48">
        <f>100000*'6.3'!H35/'Befolkning SE'!H29</f>
        <v>13.778322106552357</v>
      </c>
      <c r="I35" s="48">
        <f>100000*'6.3'!I35/'Befolkning SE'!I29</f>
        <v>12.268574429990529</v>
      </c>
      <c r="J35" s="48">
        <f>100000*'6.3'!J35/'Befolkning SE'!J29</f>
        <v>8.8269044046252976</v>
      </c>
      <c r="K35" s="48">
        <f>100000*'6.3'!K35/'Befolkning SE'!K29</f>
        <v>9.988666705084615</v>
      </c>
      <c r="L35" s="48">
        <f>100000*'6.3'!L35/'Befolkning SE'!L29</f>
        <v>8.1303960664369512</v>
      </c>
      <c r="M35" s="48">
        <f>100000*'6.3'!M35/'Befolkning SE'!M29</f>
        <v>6.2357017307969613</v>
      </c>
      <c r="N35" s="48">
        <f>100000*'6.3'!N35/'Befolkning SE'!N29</f>
        <v>9.4356683991602264</v>
      </c>
      <c r="O35" s="48">
        <f>100000*'6.3'!O35/'Befolkning SE'!O29</f>
        <v>6.7491384923218627</v>
      </c>
      <c r="P35" s="48">
        <f>100000*'6.3'!P35/'Befolkning SE'!P29</f>
        <v>11.231493106671106</v>
      </c>
      <c r="Q35" s="48">
        <f>100000*'6.3'!Q35/'Befolkning SE'!Q29</f>
        <v>8.9103818098605529</v>
      </c>
      <c r="R35" s="48">
        <f>100000*'6.3'!R35/'Befolkning SE'!R29</f>
        <v>10.60886738099707</v>
      </c>
      <c r="S35" s="48">
        <f>100000*'6.3'!S35/'Befolkning SE'!S29</f>
        <v>5.320912413688661</v>
      </c>
      <c r="T35" s="48">
        <f>100000*'6.3'!T35/'Befolkning SE'!T29</f>
        <v>9.0125151062042974</v>
      </c>
      <c r="U35" s="48">
        <f>100000*'6.3'!U35/'Befolkning SE'!U29</f>
        <v>4.0950879420135546</v>
      </c>
      <c r="V35" s="48">
        <f>100000*'6.3'!V35/'Befolkning SE'!V29</f>
        <v>2.8719598253848426</v>
      </c>
      <c r="W35" s="48">
        <f>100000*'6.3'!W35/'Befolkning SE'!W29</f>
        <v>7.3777143840838111</v>
      </c>
      <c r="X35" s="48">
        <f>100000*'6.3'!X35/'Befolkning SE'!X29</f>
        <v>7.8045093633574174</v>
      </c>
      <c r="Y35" s="48">
        <f>100000*'6.3'!Y35/'Befolkning SE'!Y29</f>
        <v>6.9851913942442021</v>
      </c>
      <c r="Z35" s="48">
        <f>100000*'6.3'!Z35/'Befolkning SE'!Z29</f>
        <v>5.3488697426782199</v>
      </c>
      <c r="AA35" s="48">
        <f>100000*'6.3'!AA35/'Befolkning SE'!AA29</f>
        <v>3.2972694487377638</v>
      </c>
      <c r="AB35" s="48">
        <f>100000*'6.3'!AB35/'Befolkning SE'!AB29</f>
        <v>3.3036691375358758</v>
      </c>
      <c r="AC35" s="48">
        <f>100000*'6.3'!AC35/'Befolkning SE'!AC29</f>
        <v>4.132555861823862</v>
      </c>
      <c r="AD35" s="28"/>
      <c r="AE35" s="48">
        <f>100000*'6.3'!AE35/'Befolkning SE'!AE29</f>
        <v>4.1295693685062522</v>
      </c>
      <c r="AF35" s="48">
        <f>100000*'6.3'!AF35/'Befolkning SE'!AF29</f>
        <v>5.7598709788900733</v>
      </c>
      <c r="AG35" s="48">
        <f>100000*'6.3'!AG35/'Befolkning SE'!AG29</f>
        <v>2.4600548592233609</v>
      </c>
    </row>
    <row r="36" spans="1:33" ht="11.25" customHeight="1" x14ac:dyDescent="0.2">
      <c r="A36" s="2" t="s">
        <v>185</v>
      </c>
      <c r="B36" s="48">
        <f>100000*'6.3'!B36/'Befolkning SE'!B30</f>
        <v>19.375512333258811</v>
      </c>
      <c r="C36" s="48">
        <f>100000*'6.3'!C36/'Befolkning SE'!C30</f>
        <v>8.2370472432100517</v>
      </c>
      <c r="D36" s="48">
        <f>100000*'6.3'!D36/'Befolkning SE'!D30</f>
        <v>8.2465570624264366</v>
      </c>
      <c r="E36" s="48">
        <f>100000*'6.3'!E36/'Befolkning SE'!E30</f>
        <v>14.166840645411435</v>
      </c>
      <c r="F36" s="48">
        <f>100000*'6.3'!F36/'Befolkning SE'!F30</f>
        <v>19.289407889367826</v>
      </c>
      <c r="G36" s="48">
        <f>100000*'6.3'!G36/'Befolkning SE'!G30</f>
        <v>14.735570192888614</v>
      </c>
      <c r="H36" s="48">
        <f>100000*'6.3'!H36/'Befolkning SE'!H30</f>
        <v>16.17540015734253</v>
      </c>
      <c r="I36" s="48">
        <f>100000*'6.3'!I36/'Befolkning SE'!I30</f>
        <v>24.280774041645206</v>
      </c>
      <c r="J36" s="48">
        <f>100000*'6.3'!J36/'Befolkning SE'!J30</f>
        <v>13.963093339604477</v>
      </c>
      <c r="K36" s="48">
        <f>100000*'6.3'!K36/'Befolkning SE'!K30</f>
        <v>12.47239565373695</v>
      </c>
      <c r="L36" s="48">
        <f>100000*'6.3'!L36/'Befolkning SE'!L30</f>
        <v>12.538352607977343</v>
      </c>
      <c r="M36" s="48">
        <f>100000*'6.3'!M36/'Befolkning SE'!M30</f>
        <v>14.863147568760636</v>
      </c>
      <c r="N36" s="48">
        <f>100000*'6.3'!N36/'Befolkning SE'!N30</f>
        <v>7.5107215550197903</v>
      </c>
      <c r="O36" s="48">
        <f>100000*'6.3'!O36/'Befolkning SE'!O30</f>
        <v>9.8659745306072892</v>
      </c>
      <c r="P36" s="48">
        <f>100000*'6.3'!P36/'Befolkning SE'!P30</f>
        <v>7.6508167246853604</v>
      </c>
      <c r="Q36" s="48">
        <f>100000*'6.3'!Q36/'Befolkning SE'!Q30</f>
        <v>13.892533535032339</v>
      </c>
      <c r="R36" s="48">
        <f>100000*'6.3'!R36/'Befolkning SE'!R30</f>
        <v>12.443034233897937</v>
      </c>
      <c r="S36" s="48">
        <f>100000*'6.3'!S36/'Befolkning SE'!S30</f>
        <v>6.2525889626173337</v>
      </c>
      <c r="T36" s="48">
        <f>100000*'6.3'!T36/'Befolkning SE'!T30</f>
        <v>14.88503270790082</v>
      </c>
      <c r="U36" s="48">
        <f>100000*'6.3'!U36/'Befolkning SE'!U30</f>
        <v>7.0630336514314411</v>
      </c>
      <c r="V36" s="48">
        <f>100000*'6.3'!V36/'Befolkning SE'!V30</f>
        <v>12.595648203545675</v>
      </c>
      <c r="W36" s="48">
        <f>100000*'6.3'!W36/'Befolkning SE'!W30</f>
        <v>8.660053534876397</v>
      </c>
      <c r="X36" s="48">
        <f>100000*'6.3'!X36/'Befolkning SE'!X30</f>
        <v>7.0901313249879863</v>
      </c>
      <c r="Y36" s="48">
        <f>100000*'6.3'!Y36/'Befolkning SE'!Y30</f>
        <v>4.7282441665287598</v>
      </c>
      <c r="Z36" s="48">
        <f>100000*'6.3'!Z36/'Befolkning SE'!Z30</f>
        <v>5.5263448754993449</v>
      </c>
      <c r="AA36" s="48">
        <f>100000*'6.3'!AA36/'Befolkning SE'!AA30</f>
        <v>7.1038984616113217</v>
      </c>
      <c r="AB36" s="48">
        <f>100000*'6.3'!AB36/'Befolkning SE'!AB30</f>
        <v>4.7506314380953132</v>
      </c>
      <c r="AC36" s="48">
        <f>100000*'6.3'!AC36/'Befolkning SE'!AC30</f>
        <v>5.5467072368681709</v>
      </c>
      <c r="AD36" s="28"/>
      <c r="AE36" s="48">
        <f>100000*'6.3'!AE36/'Befolkning SE'!AE30</f>
        <v>4.7445457492823877</v>
      </c>
      <c r="AF36" s="48">
        <f>100000*'6.3'!AF36/'Befolkning SE'!AF30</f>
        <v>3.9443063937206642</v>
      </c>
      <c r="AG36" s="48">
        <f>100000*'6.3'!AG36/'Befolkning SE'!AG30</f>
        <v>2.3552317548046728</v>
      </c>
    </row>
    <row r="37" spans="1:33" ht="11.25" customHeight="1" x14ac:dyDescent="0.2">
      <c r="A37" s="2" t="s">
        <v>186</v>
      </c>
      <c r="B37" s="48">
        <f>100000*'6.3'!B37/'Befolkning SE'!B31</f>
        <v>12.232166520560233</v>
      </c>
      <c r="C37" s="48">
        <f>100000*'6.3'!C37/'Befolkning SE'!C31</f>
        <v>12.234710689874554</v>
      </c>
      <c r="D37" s="48">
        <f>100000*'6.3'!D37/'Befolkning SE'!D31</f>
        <v>13.83784487775892</v>
      </c>
      <c r="E37" s="48">
        <f>100000*'6.3'!E37/'Befolkning SE'!E31</f>
        <v>8.0801224946570187</v>
      </c>
      <c r="F37" s="48">
        <f>100000*'6.3'!F37/'Befolkning SE'!F31</f>
        <v>13.192928590275612</v>
      </c>
      <c r="G37" s="48">
        <f>100000*'6.3'!G37/'Befolkning SE'!G31</f>
        <v>11.509398018796038</v>
      </c>
      <c r="H37" s="48">
        <f>100000*'6.3'!H37/'Befolkning SE'!H31</f>
        <v>7.4851773790060472</v>
      </c>
      <c r="I37" s="48">
        <f>100000*'6.3'!I37/'Befolkning SE'!I31</f>
        <v>6.6409622363635652</v>
      </c>
      <c r="J37" s="48">
        <f>100000*'6.3'!J37/'Befolkning SE'!J31</f>
        <v>10.845524865302455</v>
      </c>
      <c r="K37" s="48">
        <f>100000*'6.3'!K37/'Befolkning SE'!K31</f>
        <v>10.393609854681936</v>
      </c>
      <c r="L37" s="48">
        <f>100000*'6.3'!L37/'Befolkning SE'!L31</f>
        <v>8.0622869252741172</v>
      </c>
      <c r="M37" s="48">
        <f>100000*'6.3'!M37/'Befolkning SE'!M31</f>
        <v>5.3867908193693603</v>
      </c>
      <c r="N37" s="48">
        <f>100000*'6.3'!N37/'Befolkning SE'!N31</f>
        <v>6.9454358839803518</v>
      </c>
      <c r="O37" s="48">
        <f>100000*'6.3'!O37/'Befolkning SE'!O31</f>
        <v>5.818396217266673</v>
      </c>
      <c r="P37" s="48">
        <f>100000*'6.3'!P37/'Befolkning SE'!P31</f>
        <v>7.7908924467297727</v>
      </c>
      <c r="Q37" s="48">
        <f>100000*'6.3'!Q37/'Befolkning SE'!Q31</f>
        <v>5.8676263495540608</v>
      </c>
      <c r="R37" s="48">
        <f>100000*'6.3'!R37/'Befolkning SE'!R31</f>
        <v>7.4563021450603957</v>
      </c>
      <c r="S37" s="48">
        <f>100000*'6.3'!S37/'Befolkning SE'!S31</f>
        <v>8.2278728989538852</v>
      </c>
      <c r="T37" s="48">
        <f>100000*'6.3'!T37/'Befolkning SE'!T31</f>
        <v>12.111456656612855</v>
      </c>
      <c r="U37" s="48">
        <f>100000*'6.3'!U37/'Befolkning SE'!U31</f>
        <v>8.5644768856447691</v>
      </c>
      <c r="V37" s="48">
        <f>100000*'6.3'!V37/'Befolkning SE'!V31</f>
        <v>6.9861673885706299</v>
      </c>
      <c r="W37" s="48">
        <f>100000*'6.3'!W37/'Befolkning SE'!W31</f>
        <v>5.8234108882254514</v>
      </c>
      <c r="X37" s="48">
        <f>100000*'6.3'!X37/'Befolkning SE'!X31</f>
        <v>5.0467209900890166</v>
      </c>
      <c r="Y37" s="48">
        <f>100000*'6.3'!Y37/'Befolkning SE'!Y31</f>
        <v>5.0424340216902239</v>
      </c>
      <c r="Z37" s="48">
        <f>100000*'6.3'!Z37/'Befolkning SE'!Z31</f>
        <v>7.3487321503163825</v>
      </c>
      <c r="AA37" s="48">
        <f>100000*'6.3'!AA37/'Befolkning SE'!AA31</f>
        <v>1.9283725307189745</v>
      </c>
      <c r="AB37" s="48">
        <f>100000*'6.3'!AB37/'Befolkning SE'!AB31</f>
        <v>6.1617379181798224</v>
      </c>
      <c r="AC37" s="48">
        <f>100000*'6.3'!AC37/'Befolkning SE'!AC31</f>
        <v>4.2272411103040923</v>
      </c>
      <c r="AD37" s="28"/>
      <c r="AE37" s="48">
        <f>100000*'6.3'!AE37/'Befolkning SE'!AE31</f>
        <v>1.9148870982566868</v>
      </c>
      <c r="AF37" s="48">
        <f>100000*'6.3'!AF37/'Befolkning SE'!AF31</f>
        <v>3.0492220672201005</v>
      </c>
      <c r="AG37" s="48">
        <f>100000*'6.3'!AG37/'Befolkning SE'!AG31</f>
        <v>4.5561892033503177</v>
      </c>
    </row>
    <row r="38" spans="1:33" ht="11.25" customHeight="1" x14ac:dyDescent="0.2">
      <c r="A38" s="1" t="s">
        <v>187</v>
      </c>
      <c r="B38" s="73">
        <f>100000*'6.3'!B38/'Befolkning SE'!B32</f>
        <v>9.9123141441097982</v>
      </c>
      <c r="C38" s="73">
        <f>100000*'6.3'!C38/'Befolkning SE'!C32</f>
        <v>15.706465317442987</v>
      </c>
      <c r="D38" s="73">
        <f>100000*'6.3'!D38/'Befolkning SE'!D32</f>
        <v>9.5846767855294388</v>
      </c>
      <c r="E38" s="73">
        <f>100000*'6.3'!E38/'Befolkning SE'!E32</f>
        <v>9.5589134956564301</v>
      </c>
      <c r="F38" s="73">
        <f>100000*'6.3'!F38/'Befolkning SE'!F32</f>
        <v>13.31618715710818</v>
      </c>
      <c r="G38" s="73">
        <f>100000*'6.3'!G38/'Befolkning SE'!G32</f>
        <v>9.8583805714069044</v>
      </c>
      <c r="H38" s="73">
        <f>100000*'6.3'!H38/'Befolkning SE'!H32</f>
        <v>10.195065588255284</v>
      </c>
      <c r="I38" s="73">
        <f>100000*'6.3'!I38/'Befolkning SE'!I32</f>
        <v>10.146980897368925</v>
      </c>
      <c r="J38" s="73">
        <f>100000*'6.3'!J38/'Befolkning SE'!J32</f>
        <v>7.8624593772932174</v>
      </c>
      <c r="K38" s="73">
        <f>100000*'6.3'!K38/'Befolkning SE'!K32</f>
        <v>7.4725011956001914</v>
      </c>
      <c r="L38" s="73">
        <f>100000*'6.3'!L38/'Befolkning SE'!L32</f>
        <v>8.2703346854077466</v>
      </c>
      <c r="M38" s="73">
        <f>100000*'6.3'!M38/'Befolkning SE'!M32</f>
        <v>8.323244552058112</v>
      </c>
      <c r="N38" s="73">
        <f>100000*'6.3'!N38/'Befolkning SE'!N32</f>
        <v>10.292889900387699</v>
      </c>
      <c r="O38" s="73">
        <f>100000*'6.3'!O38/'Befolkning SE'!O32</f>
        <v>12.285342434724521</v>
      </c>
      <c r="P38" s="73">
        <f>100000*'6.3'!P38/'Befolkning SE'!P32</f>
        <v>5.8118359977372585</v>
      </c>
      <c r="Q38" s="73">
        <f>100000*'6.3'!Q38/'Befolkning SE'!Q32</f>
        <v>9.366292275150446</v>
      </c>
      <c r="R38" s="73">
        <f>100000*'6.3'!R38/'Befolkning SE'!R32</f>
        <v>10.599333419698272</v>
      </c>
      <c r="S38" s="73">
        <f>100000*'6.3'!S38/'Befolkning SE'!S32</f>
        <v>12.222432500630836</v>
      </c>
      <c r="T38" s="73">
        <f>100000*'6.3'!T38/'Befolkning SE'!T32</f>
        <v>5.9318079359681102</v>
      </c>
      <c r="U38" s="73">
        <f>100000*'6.3'!U38/'Befolkning SE'!U32</f>
        <v>7.9181265712532412</v>
      </c>
      <c r="V38" s="73">
        <f>100000*'6.3'!V38/'Befolkning SE'!V32</f>
        <v>5.5612933979502666</v>
      </c>
      <c r="W38" s="73">
        <f>100000*'6.3'!W38/'Befolkning SE'!W32</f>
        <v>5.1610649261967714</v>
      </c>
      <c r="X38" s="73">
        <f>100000*'6.3'!X38/'Befolkning SE'!X32</f>
        <v>10.774056072976274</v>
      </c>
      <c r="Y38" s="73">
        <f>100000*'6.3'!Y38/'Befolkning SE'!Y32</f>
        <v>8.4108668399572242</v>
      </c>
      <c r="Z38" s="73">
        <f>100000*'6.3'!Z38/'Befolkning SE'!Z32</f>
        <v>2.8110304836177158</v>
      </c>
      <c r="AA38" s="73">
        <f>100000*'6.3'!AA38/'Befolkning SE'!AA32</f>
        <v>4.0223805252424487</v>
      </c>
      <c r="AB38" s="73">
        <f>100000*'6.3'!AB38/'Befolkning SE'!AB32</f>
        <v>8.0468325655313926</v>
      </c>
      <c r="AC38" s="73">
        <f>100000*'6.3'!AC38/'Befolkning SE'!AC32</f>
        <v>6.0328913234956989</v>
      </c>
      <c r="AD38" s="335" t="s">
        <v>610</v>
      </c>
      <c r="AE38" s="73">
        <f>100000*'6.3'!AE38/'Befolkning SE'!AE32</f>
        <v>6.815375487098895</v>
      </c>
      <c r="AF38" s="73">
        <f>100000*'6.3'!AF38/'Befolkning SE'!AF32</f>
        <v>5.2002704140615315</v>
      </c>
      <c r="AG38" s="73">
        <f>100000*'6.3'!AG38/'Befolkning SE'!AG32</f>
        <v>5.6059871943235375</v>
      </c>
    </row>
    <row r="39" spans="1:33" ht="11.25" customHeight="1" x14ac:dyDescent="0.2">
      <c r="B39" s="18"/>
      <c r="C39" s="18"/>
      <c r="D39" s="18"/>
      <c r="E39" s="18"/>
      <c r="F39" s="18"/>
      <c r="G39" s="18"/>
      <c r="H39" s="18"/>
      <c r="I39" s="18"/>
      <c r="J39" s="18"/>
      <c r="K39" s="18"/>
      <c r="L39" s="18"/>
      <c r="M39" s="18"/>
      <c r="AD39" s="28"/>
    </row>
    <row r="40" spans="1:33" ht="11.25" customHeight="1" x14ac:dyDescent="0.2">
      <c r="A40" s="2" t="s">
        <v>383</v>
      </c>
      <c r="AD40" s="28"/>
      <c r="AE40" s="76"/>
    </row>
    <row r="41" spans="1:33" ht="11.25" customHeight="1" x14ac:dyDescent="0.2">
      <c r="A41" s="21" t="s">
        <v>384</v>
      </c>
      <c r="AD41" s="28"/>
    </row>
    <row r="42" spans="1:33" ht="11.25" customHeight="1" x14ac:dyDescent="0.2">
      <c r="AD42" s="2"/>
    </row>
    <row r="43" spans="1:33" ht="11.25" customHeight="1" x14ac:dyDescent="0.2">
      <c r="AD43" s="2"/>
    </row>
    <row r="44" spans="1:33" ht="11.25" customHeight="1" x14ac:dyDescent="0.2">
      <c r="AD44" s="2"/>
    </row>
    <row r="45" spans="1:33" ht="11.25" customHeight="1" x14ac:dyDescent="0.2">
      <c r="AD45" s="2"/>
    </row>
    <row r="46" spans="1:33" ht="11.25" customHeight="1" x14ac:dyDescent="0.2">
      <c r="AD46" s="2"/>
    </row>
    <row r="47" spans="1:33" ht="11.25" customHeight="1" x14ac:dyDescent="0.2">
      <c r="AD47" s="2"/>
    </row>
    <row r="48" spans="1:33" ht="11.25" customHeight="1" x14ac:dyDescent="0.2">
      <c r="AD48" s="2"/>
    </row>
    <row r="49" spans="30:30" ht="11.25" customHeight="1" x14ac:dyDescent="0.2">
      <c r="AD49" s="2"/>
    </row>
    <row r="50" spans="30:30" ht="11.25" customHeight="1" x14ac:dyDescent="0.2">
      <c r="AD50" s="2"/>
    </row>
    <row r="51" spans="30:30" ht="11.25" customHeight="1" x14ac:dyDescent="0.2">
      <c r="AD51" s="2"/>
    </row>
    <row r="52" spans="30:30" ht="11.25" customHeight="1" x14ac:dyDescent="0.2">
      <c r="AD52" s="2"/>
    </row>
    <row r="53" spans="30:30" ht="11.25" customHeight="1" x14ac:dyDescent="0.2">
      <c r="AD53" s="2"/>
    </row>
    <row r="54" spans="30:30" ht="11.25" customHeight="1" x14ac:dyDescent="0.2">
      <c r="AD54" s="2"/>
    </row>
    <row r="55" spans="30:30" ht="11.25" customHeight="1" x14ac:dyDescent="0.2">
      <c r="AD55" s="2"/>
    </row>
    <row r="56" spans="30:30" ht="11.25" customHeight="1" x14ac:dyDescent="0.2">
      <c r="AD56" s="2"/>
    </row>
    <row r="57" spans="30:30" ht="11.25" customHeight="1" x14ac:dyDescent="0.2">
      <c r="AD57" s="2"/>
    </row>
    <row r="58" spans="30:30" ht="11.25" customHeight="1" x14ac:dyDescent="0.2">
      <c r="AD58" s="2"/>
    </row>
    <row r="59" spans="30:30" ht="11.25" customHeight="1" x14ac:dyDescent="0.2">
      <c r="AD59" s="2"/>
    </row>
    <row r="60" spans="30:30" ht="11.25" customHeight="1" x14ac:dyDescent="0.2">
      <c r="AD60" s="2"/>
    </row>
    <row r="61" spans="30:30" ht="11.25" customHeight="1" x14ac:dyDescent="0.2">
      <c r="AD61" s="2"/>
    </row>
    <row r="62" spans="30:30" ht="11.25" customHeight="1" x14ac:dyDescent="0.2">
      <c r="AD62" s="2"/>
    </row>
    <row r="63" spans="30:30" ht="11.25" customHeight="1" x14ac:dyDescent="0.2">
      <c r="AD63" s="2"/>
    </row>
    <row r="64" spans="30:30" ht="11.25" customHeight="1" x14ac:dyDescent="0.2">
      <c r="AD64" s="2"/>
    </row>
    <row r="65" spans="30:30" ht="11.25" customHeight="1" x14ac:dyDescent="0.2">
      <c r="AD65" s="2"/>
    </row>
    <row r="66" spans="30:30" ht="11.25" customHeight="1" x14ac:dyDescent="0.2">
      <c r="AD66" s="2"/>
    </row>
    <row r="67" spans="30:30" ht="11.25" customHeight="1" x14ac:dyDescent="0.2">
      <c r="AD67" s="2"/>
    </row>
    <row r="68" spans="30:30" ht="11.25" customHeight="1" x14ac:dyDescent="0.2">
      <c r="AD68" s="2"/>
    </row>
    <row r="69" spans="30:30" ht="11.25" customHeight="1" x14ac:dyDescent="0.2">
      <c r="AD69" s="2"/>
    </row>
    <row r="70" spans="30:30" ht="11.25" customHeight="1" x14ac:dyDescent="0.2">
      <c r="AD70" s="2"/>
    </row>
    <row r="71" spans="30:30" ht="11.25" customHeight="1" x14ac:dyDescent="0.2">
      <c r="AD71" s="2"/>
    </row>
    <row r="72" spans="30:30" ht="11.25" customHeight="1" x14ac:dyDescent="0.2">
      <c r="AD72" s="2"/>
    </row>
    <row r="73" spans="30:30" ht="11.25" customHeight="1" x14ac:dyDescent="0.2">
      <c r="AD73" s="2"/>
    </row>
    <row r="74" spans="30:30" ht="11.25" customHeight="1" x14ac:dyDescent="0.2">
      <c r="AD74" s="2"/>
    </row>
    <row r="75" spans="30:30" ht="11.25" customHeight="1" x14ac:dyDescent="0.2">
      <c r="AD75" s="2"/>
    </row>
    <row r="76" spans="30:30" ht="11.25" customHeight="1" x14ac:dyDescent="0.2">
      <c r="AD76" s="2"/>
    </row>
    <row r="77" spans="30:30" ht="11.25" customHeight="1" x14ac:dyDescent="0.2">
      <c r="AD77" s="2"/>
    </row>
    <row r="78" spans="30:30" ht="11.25" customHeight="1" x14ac:dyDescent="0.2">
      <c r="AD78" s="2"/>
    </row>
    <row r="79" spans="30:30" ht="11.25" customHeight="1" x14ac:dyDescent="0.2">
      <c r="AD79" s="2"/>
    </row>
    <row r="80" spans="30:30" ht="11.25" customHeight="1" x14ac:dyDescent="0.2">
      <c r="AD80" s="2"/>
    </row>
    <row r="81" spans="30:30" ht="11.25" customHeight="1" x14ac:dyDescent="0.2">
      <c r="AD81" s="2"/>
    </row>
    <row r="82" spans="30:30" ht="11.25" customHeight="1" x14ac:dyDescent="0.2">
      <c r="AD82" s="2"/>
    </row>
    <row r="83" spans="30:30" ht="11.25" customHeight="1" x14ac:dyDescent="0.2">
      <c r="AD83" s="2"/>
    </row>
    <row r="84" spans="30:30" ht="11.25" customHeight="1" x14ac:dyDescent="0.2">
      <c r="AD84" s="2"/>
    </row>
    <row r="85" spans="30:30" ht="11.25" customHeight="1" x14ac:dyDescent="0.2">
      <c r="AD85" s="2"/>
    </row>
    <row r="86" spans="30:30" ht="11.25" customHeight="1" x14ac:dyDescent="0.2">
      <c r="AD86" s="2"/>
    </row>
    <row r="87" spans="30:30" ht="11.25" customHeight="1" x14ac:dyDescent="0.2">
      <c r="AD87" s="2"/>
    </row>
    <row r="88" spans="30:30" ht="11.25" customHeight="1" x14ac:dyDescent="0.2">
      <c r="AD88" s="2"/>
    </row>
    <row r="89" spans="30:30" ht="11.25" customHeight="1" x14ac:dyDescent="0.2">
      <c r="AD89" s="2"/>
    </row>
    <row r="90" spans="30:30" ht="11.25" customHeight="1" x14ac:dyDescent="0.2">
      <c r="AD90" s="2"/>
    </row>
    <row r="91" spans="30:30" ht="11.25" customHeight="1" x14ac:dyDescent="0.2">
      <c r="AD91" s="2"/>
    </row>
    <row r="92" spans="30:30" ht="11.25" customHeight="1" x14ac:dyDescent="0.2">
      <c r="AD92" s="2"/>
    </row>
    <row r="93" spans="30:30" ht="11.25" customHeight="1" x14ac:dyDescent="0.2">
      <c r="AD93" s="2"/>
    </row>
    <row r="94" spans="30:30" ht="11.25" customHeight="1" x14ac:dyDescent="0.2">
      <c r="AD94" s="2"/>
    </row>
    <row r="95" spans="30:30" ht="11.25" customHeight="1" x14ac:dyDescent="0.2">
      <c r="AD95" s="2"/>
    </row>
    <row r="96" spans="30:30" ht="11.25" customHeight="1" x14ac:dyDescent="0.2">
      <c r="AD96" s="2"/>
    </row>
    <row r="97" spans="30:30" ht="11.25" customHeight="1" x14ac:dyDescent="0.2">
      <c r="AD97" s="2"/>
    </row>
    <row r="98" spans="30:30" ht="11.25" customHeight="1" x14ac:dyDescent="0.2">
      <c r="AD98" s="2"/>
    </row>
    <row r="99" spans="30:30" ht="11.25" customHeight="1" x14ac:dyDescent="0.2">
      <c r="AD99" s="2"/>
    </row>
    <row r="100" spans="30:30" ht="11.25" customHeight="1" x14ac:dyDescent="0.2">
      <c r="AD100" s="2"/>
    </row>
    <row r="101" spans="30:30" ht="11.25" customHeight="1" x14ac:dyDescent="0.2">
      <c r="AD101" s="2"/>
    </row>
    <row r="102" spans="30:30" ht="11.25" customHeight="1" x14ac:dyDescent="0.2">
      <c r="AD102" s="2"/>
    </row>
    <row r="103" spans="30:30" ht="11.25" customHeight="1" x14ac:dyDescent="0.2">
      <c r="AD103" s="2"/>
    </row>
    <row r="104" spans="30:30" ht="11.25" customHeight="1" x14ac:dyDescent="0.2">
      <c r="AD104" s="2"/>
    </row>
    <row r="105" spans="30:30" ht="11.25" customHeight="1" x14ac:dyDescent="0.2">
      <c r="AD105" s="2"/>
    </row>
    <row r="106" spans="30:30" ht="11.25" customHeight="1" x14ac:dyDescent="0.2">
      <c r="AD106" s="2"/>
    </row>
    <row r="107" spans="30:30" ht="11.25" customHeight="1" x14ac:dyDescent="0.2">
      <c r="AD107" s="2"/>
    </row>
    <row r="108" spans="30:30" ht="11.25" customHeight="1" x14ac:dyDescent="0.2">
      <c r="AD108" s="2"/>
    </row>
    <row r="109" spans="30:30" ht="11.25" customHeight="1" x14ac:dyDescent="0.2">
      <c r="AD109" s="2"/>
    </row>
    <row r="110" spans="30:30" ht="11.25" customHeight="1" x14ac:dyDescent="0.2">
      <c r="AD110" s="2"/>
    </row>
    <row r="111" spans="30:30" ht="11.25" customHeight="1" x14ac:dyDescent="0.2">
      <c r="AD111" s="2"/>
    </row>
    <row r="112" spans="30:30" ht="11.25" customHeight="1" x14ac:dyDescent="0.2">
      <c r="AD112" s="2"/>
    </row>
    <row r="113" spans="30:30" ht="11.25" customHeight="1" x14ac:dyDescent="0.2">
      <c r="AD113" s="2"/>
    </row>
    <row r="114" spans="30:30" ht="11.25" customHeight="1" x14ac:dyDescent="0.2">
      <c r="AD114" s="2"/>
    </row>
    <row r="115" spans="30:30" ht="11.25" customHeight="1" x14ac:dyDescent="0.2">
      <c r="AD115" s="2"/>
    </row>
    <row r="116" spans="30:30" ht="11.25" customHeight="1" x14ac:dyDescent="0.2">
      <c r="AD116" s="2"/>
    </row>
    <row r="117" spans="30:30" ht="11.25" customHeight="1" x14ac:dyDescent="0.2">
      <c r="AD117" s="2"/>
    </row>
    <row r="118" spans="30:30" ht="11.25" customHeight="1" x14ac:dyDescent="0.2">
      <c r="AD118" s="2"/>
    </row>
    <row r="119" spans="30:30" ht="11.25" customHeight="1" x14ac:dyDescent="0.2">
      <c r="AD119" s="2"/>
    </row>
    <row r="120" spans="30:30" ht="11.25" customHeight="1" x14ac:dyDescent="0.2">
      <c r="AD120" s="2"/>
    </row>
    <row r="121" spans="30:30" ht="11.25" customHeight="1" x14ac:dyDescent="0.2">
      <c r="AD121" s="2"/>
    </row>
    <row r="122" spans="30:30" ht="11.25" customHeight="1" x14ac:dyDescent="0.2">
      <c r="AD122" s="2"/>
    </row>
    <row r="123" spans="30:30" ht="11.25" customHeight="1" x14ac:dyDescent="0.2">
      <c r="AD123" s="2"/>
    </row>
    <row r="124" spans="30:30" ht="11.25" customHeight="1" x14ac:dyDescent="0.2">
      <c r="AD124" s="2"/>
    </row>
    <row r="125" spans="30:30" ht="11.25" customHeight="1" x14ac:dyDescent="0.2">
      <c r="AD125" s="2"/>
    </row>
    <row r="126" spans="30:30" ht="11.25" customHeight="1" x14ac:dyDescent="0.2">
      <c r="AD126" s="2"/>
    </row>
    <row r="127" spans="30:30" ht="11.25" customHeight="1" x14ac:dyDescent="0.2">
      <c r="AD127" s="2"/>
    </row>
    <row r="128" spans="30:30" ht="11.25" customHeight="1" x14ac:dyDescent="0.2">
      <c r="AD128" s="2"/>
    </row>
    <row r="129" spans="30:30" ht="11.25" customHeight="1" x14ac:dyDescent="0.2">
      <c r="AD129" s="2"/>
    </row>
    <row r="130" spans="30:30" ht="11.25" customHeight="1" x14ac:dyDescent="0.2">
      <c r="AD130" s="2"/>
    </row>
    <row r="131" spans="30:30" ht="11.25" customHeight="1" x14ac:dyDescent="0.2">
      <c r="AD131" s="2"/>
    </row>
    <row r="132" spans="30:30" ht="11.25" customHeight="1" x14ac:dyDescent="0.2">
      <c r="AD132" s="2"/>
    </row>
    <row r="133" spans="30:30" ht="11.25" customHeight="1" x14ac:dyDescent="0.2">
      <c r="AD133" s="2"/>
    </row>
    <row r="134" spans="30:30" ht="11.25" customHeight="1" x14ac:dyDescent="0.2">
      <c r="AD134" s="2"/>
    </row>
    <row r="135" spans="30:30" ht="11.25" customHeight="1" x14ac:dyDescent="0.2">
      <c r="AD135" s="2"/>
    </row>
    <row r="136" spans="30:30" ht="11.25" customHeight="1" x14ac:dyDescent="0.2">
      <c r="AD136" s="2"/>
    </row>
    <row r="137" spans="30:30" ht="11.25" customHeight="1" x14ac:dyDescent="0.2">
      <c r="AD137" s="2"/>
    </row>
    <row r="138" spans="30:30" ht="11.25" customHeight="1" x14ac:dyDescent="0.2">
      <c r="AD138" s="2"/>
    </row>
    <row r="139" spans="30:30" ht="11.25" customHeight="1" x14ac:dyDescent="0.2">
      <c r="AD139" s="2"/>
    </row>
    <row r="140" spans="30:30" ht="11.25" customHeight="1" x14ac:dyDescent="0.2">
      <c r="AD140" s="2"/>
    </row>
    <row r="141" spans="30:30" ht="11.25" customHeight="1" x14ac:dyDescent="0.2">
      <c r="AD141" s="2"/>
    </row>
    <row r="142" spans="30:30" ht="11.25" customHeight="1" x14ac:dyDescent="0.2">
      <c r="AD142" s="2"/>
    </row>
    <row r="143" spans="30:30" ht="11.25" customHeight="1" x14ac:dyDescent="0.2">
      <c r="AD143" s="2"/>
    </row>
    <row r="144" spans="30:30" ht="11.25" customHeight="1" x14ac:dyDescent="0.2">
      <c r="AD144" s="2"/>
    </row>
    <row r="145" spans="30:30" ht="11.25" customHeight="1" x14ac:dyDescent="0.2">
      <c r="AD145" s="2"/>
    </row>
    <row r="146" spans="30:30" ht="11.25" customHeight="1" x14ac:dyDescent="0.2">
      <c r="AD146" s="2"/>
    </row>
    <row r="147" spans="30:30" ht="11.25" customHeight="1" x14ac:dyDescent="0.2">
      <c r="AD147" s="2"/>
    </row>
    <row r="148" spans="30:30" ht="11.25" customHeight="1" x14ac:dyDescent="0.2">
      <c r="AD148" s="2"/>
    </row>
    <row r="149" spans="30:30" ht="11.25" customHeight="1" x14ac:dyDescent="0.2">
      <c r="AD149" s="2"/>
    </row>
    <row r="150" spans="30:30" ht="11.25" customHeight="1" x14ac:dyDescent="0.2">
      <c r="AD150" s="2"/>
    </row>
    <row r="151" spans="30:30" ht="11.25" customHeight="1" x14ac:dyDescent="0.2">
      <c r="AD151" s="2"/>
    </row>
    <row r="152" spans="30:30" ht="11.25" customHeight="1" x14ac:dyDescent="0.2">
      <c r="AD152" s="2"/>
    </row>
    <row r="153" spans="30:30" ht="11.25" customHeight="1" x14ac:dyDescent="0.2">
      <c r="AD153" s="2"/>
    </row>
    <row r="154" spans="30:30" ht="11.25" customHeight="1" x14ac:dyDescent="0.2">
      <c r="AD154" s="2"/>
    </row>
    <row r="155" spans="30:30" ht="11.25" customHeight="1" x14ac:dyDescent="0.2">
      <c r="AD155" s="2"/>
    </row>
    <row r="156" spans="30:30" ht="11.25" customHeight="1" x14ac:dyDescent="0.2">
      <c r="AD156" s="2"/>
    </row>
    <row r="157" spans="30:30" ht="11.25" customHeight="1" x14ac:dyDescent="0.2">
      <c r="AD157" s="2"/>
    </row>
    <row r="158" spans="30:30" ht="11.25" customHeight="1" x14ac:dyDescent="0.2">
      <c r="AD158" s="2"/>
    </row>
    <row r="159" spans="30:30" ht="11.25" customHeight="1" x14ac:dyDescent="0.2">
      <c r="AD159" s="2"/>
    </row>
    <row r="160" spans="30:30" ht="11.25" customHeight="1" x14ac:dyDescent="0.2">
      <c r="AD160" s="2"/>
    </row>
    <row r="161" spans="30:30" ht="11.25" customHeight="1" x14ac:dyDescent="0.2">
      <c r="AD161" s="2"/>
    </row>
    <row r="162" spans="30:30" ht="11.25" customHeight="1" x14ac:dyDescent="0.2">
      <c r="AD162" s="2"/>
    </row>
    <row r="163" spans="30:30" ht="11.25" customHeight="1" x14ac:dyDescent="0.2">
      <c r="AD163" s="2"/>
    </row>
    <row r="164" spans="30:30" ht="11.25" customHeight="1" x14ac:dyDescent="0.2">
      <c r="AD164" s="2"/>
    </row>
    <row r="165" spans="30:30" ht="11.25" customHeight="1" x14ac:dyDescent="0.2">
      <c r="AD165" s="2"/>
    </row>
    <row r="166" spans="30:30" ht="11.25" customHeight="1" x14ac:dyDescent="0.2">
      <c r="AD166" s="2"/>
    </row>
    <row r="167" spans="30:30" ht="11.25" customHeight="1" x14ac:dyDescent="0.2">
      <c r="AD167" s="2"/>
    </row>
    <row r="168" spans="30:30" ht="11.25" customHeight="1" x14ac:dyDescent="0.2">
      <c r="AD168" s="2"/>
    </row>
    <row r="169" spans="30:30" ht="11.25" customHeight="1" x14ac:dyDescent="0.2">
      <c r="AD169" s="2"/>
    </row>
    <row r="170" spans="30:30" ht="11.25" customHeight="1" x14ac:dyDescent="0.2">
      <c r="AD170" s="2"/>
    </row>
    <row r="171" spans="30:30" ht="11.25" customHeight="1" x14ac:dyDescent="0.2">
      <c r="AD171" s="2"/>
    </row>
    <row r="172" spans="30:30" ht="11.25" customHeight="1" x14ac:dyDescent="0.2">
      <c r="AD172" s="2"/>
    </row>
    <row r="173" spans="30:30" ht="11.25" customHeight="1" x14ac:dyDescent="0.2">
      <c r="AD173" s="2"/>
    </row>
    <row r="174" spans="30:30" ht="11.25" customHeight="1" x14ac:dyDescent="0.2">
      <c r="AD174" s="2"/>
    </row>
    <row r="175" spans="30:30" ht="11.25" customHeight="1" x14ac:dyDescent="0.2">
      <c r="AD175" s="2"/>
    </row>
    <row r="176" spans="30:30" ht="11.25" customHeight="1" x14ac:dyDescent="0.2">
      <c r="AD176" s="2"/>
    </row>
    <row r="177" spans="30:30" ht="11.25" customHeight="1" x14ac:dyDescent="0.2">
      <c r="AD177" s="2"/>
    </row>
  </sheetData>
  <pageMargins left="0.74803149606299213" right="0.74803149606299213" top="0.98425196850393704" bottom="0.98425196850393704" header="0.51181102362204722" footer="0.51181102362204722"/>
  <pageSetup paperSize="9" scale="83"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5"/>
  <dimension ref="A1:T46"/>
  <sheetViews>
    <sheetView view="pageBreakPreview" zoomScale="118" zoomScaleNormal="100" zoomScaleSheetLayoutView="118" workbookViewId="0">
      <pane ySplit="9" topLeftCell="A10" activePane="bottomLeft" state="frozen"/>
      <selection activeCell="F44" sqref="F44"/>
      <selection pane="bottomLeft" activeCell="D49" sqref="D49"/>
    </sheetView>
  </sheetViews>
  <sheetFormatPr defaultColWidth="9.140625" defaultRowHeight="11.25" x14ac:dyDescent="0.2"/>
  <cols>
    <col min="1" max="1" width="11.42578125" style="2" customWidth="1"/>
    <col min="2" max="2" width="9.140625" style="2" customWidth="1"/>
    <col min="3" max="3" width="2.85546875" style="2" customWidth="1"/>
    <col min="4" max="4" width="8.140625" style="2" customWidth="1"/>
    <col min="5" max="5" width="7.28515625" style="2" customWidth="1"/>
    <col min="6" max="6" width="1" style="2" customWidth="1"/>
    <col min="7" max="7" width="7.85546875" style="2" customWidth="1"/>
    <col min="8" max="8" width="15.5703125" style="2" customWidth="1"/>
    <col min="9" max="9" width="7.28515625" style="2" customWidth="1"/>
    <col min="10" max="10" width="1" style="2" customWidth="1"/>
    <col min="11" max="11" width="15" style="2" customWidth="1"/>
    <col min="12" max="12" width="1" style="2" customWidth="1"/>
    <col min="13" max="13" width="13.42578125" style="2" customWidth="1"/>
    <col min="14" max="14" width="2.85546875" style="2" customWidth="1"/>
    <col min="15" max="15" width="10" style="2" customWidth="1"/>
    <col min="16" max="16" width="1" style="2" customWidth="1"/>
    <col min="17" max="18" width="10" style="2" customWidth="1"/>
    <col min="19" max="16384" width="9.140625" style="2"/>
  </cols>
  <sheetData>
    <row r="1" spans="1:20" s="4" customFormat="1" ht="11.25" customHeight="1" x14ac:dyDescent="0.2">
      <c r="A1" s="5" t="s">
        <v>661</v>
      </c>
      <c r="B1" s="5"/>
      <c r="C1" s="5"/>
      <c r="F1" s="5"/>
      <c r="J1" s="5"/>
      <c r="L1" s="5"/>
      <c r="N1" s="5"/>
      <c r="P1" s="5"/>
    </row>
    <row r="2" spans="1:20" s="4" customFormat="1" ht="11.25" hidden="1" customHeight="1" x14ac:dyDescent="0.2">
      <c r="A2" s="5" t="s">
        <v>316</v>
      </c>
      <c r="B2" s="5"/>
      <c r="C2" s="5"/>
      <c r="F2" s="5"/>
      <c r="J2" s="5"/>
      <c r="L2" s="5"/>
      <c r="N2" s="5"/>
      <c r="P2" s="5"/>
    </row>
    <row r="3" spans="1:20" s="4" customFormat="1" ht="11.25" customHeight="1" x14ac:dyDescent="0.2">
      <c r="A3" s="13" t="s">
        <v>662</v>
      </c>
      <c r="B3" s="13"/>
      <c r="C3" s="13"/>
      <c r="F3" s="13"/>
      <c r="J3" s="13"/>
      <c r="L3" s="13"/>
      <c r="N3" s="13"/>
      <c r="P3" s="13"/>
    </row>
    <row r="4" spans="1:20" s="4" customFormat="1" ht="11.25" hidden="1" customHeight="1" x14ac:dyDescent="0.2">
      <c r="A4" s="13" t="s">
        <v>316</v>
      </c>
      <c r="B4" s="13"/>
      <c r="C4" s="13"/>
      <c r="F4" s="13"/>
      <c r="J4" s="13"/>
      <c r="L4" s="13"/>
      <c r="N4" s="13"/>
      <c r="P4" s="13"/>
    </row>
    <row r="5" spans="1:20" s="4" customFormat="1" ht="11.25" customHeight="1" x14ac:dyDescent="0.2">
      <c r="A5" s="6"/>
      <c r="B5" s="6"/>
      <c r="C5" s="6"/>
      <c r="D5" s="6"/>
      <c r="E5" s="6"/>
      <c r="F5" s="6"/>
      <c r="G5" s="6"/>
      <c r="H5" s="6"/>
      <c r="I5" s="6"/>
      <c r="J5" s="6"/>
      <c r="K5" s="6"/>
      <c r="L5" s="6"/>
      <c r="M5" s="6"/>
      <c r="N5" s="6"/>
      <c r="O5" s="6"/>
      <c r="P5" s="6"/>
      <c r="Q5" s="6"/>
      <c r="R5" s="6"/>
    </row>
    <row r="6" spans="1:20" s="4" customFormat="1" x14ac:dyDescent="0.2">
      <c r="A6" s="4" t="s">
        <v>33</v>
      </c>
      <c r="B6" s="4" t="s">
        <v>300</v>
      </c>
      <c r="G6" s="5"/>
      <c r="H6" s="5"/>
      <c r="K6" s="143"/>
      <c r="M6" s="8"/>
      <c r="N6" s="8"/>
      <c r="O6" s="5"/>
      <c r="Q6" s="5"/>
    </row>
    <row r="7" spans="1:20" s="4" customFormat="1" x14ac:dyDescent="0.2">
      <c r="A7" s="13" t="s">
        <v>37</v>
      </c>
      <c r="B7" s="15" t="s">
        <v>301</v>
      </c>
      <c r="C7" s="15"/>
      <c r="D7" s="6"/>
      <c r="E7" s="6"/>
      <c r="F7" s="15"/>
      <c r="G7" s="6"/>
      <c r="H7" s="15"/>
      <c r="I7" s="6"/>
      <c r="J7" s="15"/>
      <c r="K7" s="6"/>
      <c r="L7" s="15"/>
      <c r="M7" s="6"/>
      <c r="N7" s="15"/>
      <c r="O7" s="6"/>
      <c r="P7" s="15"/>
      <c r="Q7" s="6"/>
      <c r="R7" s="6"/>
    </row>
    <row r="8" spans="1:20" s="4" customFormat="1" x14ac:dyDescent="0.2">
      <c r="B8" s="4" t="s">
        <v>231</v>
      </c>
      <c r="D8" s="4" t="s">
        <v>321</v>
      </c>
      <c r="E8" s="4" t="s">
        <v>322</v>
      </c>
      <c r="G8" s="4" t="s">
        <v>327</v>
      </c>
      <c r="H8" s="4" t="s">
        <v>366</v>
      </c>
      <c r="I8" s="4" t="s">
        <v>326</v>
      </c>
      <c r="K8" s="4" t="s">
        <v>376</v>
      </c>
      <c r="M8" s="4" t="s">
        <v>377</v>
      </c>
      <c r="O8" s="4" t="s">
        <v>456</v>
      </c>
      <c r="Q8" s="4" t="s">
        <v>553</v>
      </c>
      <c r="R8" s="4" t="s">
        <v>457</v>
      </c>
      <c r="T8" s="53"/>
    </row>
    <row r="9" spans="1:20" s="13" customFormat="1" ht="10.5" x14ac:dyDescent="0.15">
      <c r="A9" s="15"/>
      <c r="B9" s="15" t="s">
        <v>325</v>
      </c>
      <c r="C9" s="15"/>
      <c r="D9" s="15" t="s">
        <v>323</v>
      </c>
      <c r="E9" s="15" t="s">
        <v>324</v>
      </c>
      <c r="F9" s="15"/>
      <c r="G9" s="15" t="s">
        <v>328</v>
      </c>
      <c r="H9" s="15" t="s">
        <v>367</v>
      </c>
      <c r="I9" s="15" t="s">
        <v>361</v>
      </c>
      <c r="J9" s="15"/>
      <c r="K9" s="15" t="s">
        <v>378</v>
      </c>
      <c r="L9" s="15"/>
      <c r="M9" s="15" t="s">
        <v>379</v>
      </c>
      <c r="N9" s="15"/>
      <c r="O9" s="15" t="s">
        <v>456</v>
      </c>
      <c r="P9" s="15"/>
      <c r="Q9" s="15" t="s">
        <v>553</v>
      </c>
      <c r="R9" s="15" t="s">
        <v>457</v>
      </c>
    </row>
    <row r="11" spans="1:20" ht="11.25" customHeight="1" x14ac:dyDescent="0.2">
      <c r="A11" s="29">
        <v>1985</v>
      </c>
      <c r="B11" s="29">
        <v>808</v>
      </c>
      <c r="D11" s="29">
        <v>566</v>
      </c>
      <c r="E11" s="41">
        <v>242</v>
      </c>
      <c r="F11" s="29"/>
      <c r="G11" s="41">
        <v>324</v>
      </c>
      <c r="H11" s="41">
        <v>274</v>
      </c>
      <c r="I11" s="41">
        <v>210</v>
      </c>
      <c r="J11" s="29"/>
      <c r="K11" s="41">
        <v>465</v>
      </c>
      <c r="L11" s="29"/>
      <c r="M11" s="41">
        <v>343</v>
      </c>
      <c r="N11" s="29"/>
      <c r="O11" s="41">
        <v>272</v>
      </c>
      <c r="P11" s="29"/>
      <c r="Q11" s="41">
        <v>362</v>
      </c>
      <c r="R11" s="41">
        <v>174</v>
      </c>
    </row>
    <row r="12" spans="1:20" ht="11.25" customHeight="1" x14ac:dyDescent="0.2">
      <c r="A12" s="29">
        <v>1986</v>
      </c>
      <c r="B12" s="29">
        <v>844</v>
      </c>
      <c r="D12" s="29">
        <v>607</v>
      </c>
      <c r="E12" s="41">
        <v>237</v>
      </c>
      <c r="F12" s="29"/>
      <c r="G12" s="41">
        <v>333</v>
      </c>
      <c r="H12" s="41">
        <v>289</v>
      </c>
      <c r="I12" s="41">
        <v>222</v>
      </c>
      <c r="J12" s="29"/>
      <c r="K12" s="41">
        <v>453</v>
      </c>
      <c r="L12" s="29"/>
      <c r="M12" s="41">
        <v>391</v>
      </c>
      <c r="N12" s="29"/>
      <c r="O12" s="41">
        <v>277</v>
      </c>
      <c r="P12" s="29"/>
      <c r="Q12" s="41">
        <v>394</v>
      </c>
      <c r="R12" s="41">
        <v>173</v>
      </c>
    </row>
    <row r="13" spans="1:20" ht="11.25" customHeight="1" x14ac:dyDescent="0.2">
      <c r="A13" s="29">
        <v>1987</v>
      </c>
      <c r="B13" s="29">
        <v>787</v>
      </c>
      <c r="D13" s="29">
        <v>565</v>
      </c>
      <c r="E13" s="41">
        <v>222</v>
      </c>
      <c r="F13" s="29"/>
      <c r="G13" s="41">
        <v>300</v>
      </c>
      <c r="H13" s="41">
        <v>260</v>
      </c>
      <c r="I13" s="41">
        <v>227</v>
      </c>
      <c r="J13" s="29"/>
      <c r="K13" s="41">
        <v>429</v>
      </c>
      <c r="L13" s="29"/>
      <c r="M13" s="41">
        <v>358</v>
      </c>
      <c r="N13" s="29"/>
      <c r="O13" s="41">
        <v>266</v>
      </c>
      <c r="P13" s="29"/>
      <c r="Q13" s="41">
        <v>364</v>
      </c>
      <c r="R13" s="41">
        <v>157</v>
      </c>
    </row>
    <row r="14" spans="1:20" ht="11.25" customHeight="1" x14ac:dyDescent="0.2">
      <c r="A14" s="29">
        <v>1988</v>
      </c>
      <c r="B14" s="29">
        <v>813</v>
      </c>
      <c r="D14" s="29">
        <v>572</v>
      </c>
      <c r="E14" s="41">
        <v>241</v>
      </c>
      <c r="F14" s="29"/>
      <c r="G14" s="41">
        <v>318</v>
      </c>
      <c r="H14" s="41">
        <v>284</v>
      </c>
      <c r="I14" s="41">
        <v>211</v>
      </c>
      <c r="J14" s="29"/>
      <c r="K14" s="41">
        <v>473</v>
      </c>
      <c r="L14" s="29"/>
      <c r="M14" s="41">
        <v>340</v>
      </c>
      <c r="N14" s="29"/>
      <c r="O14" s="41">
        <v>290</v>
      </c>
      <c r="P14" s="29"/>
      <c r="Q14" s="41">
        <v>365</v>
      </c>
      <c r="R14" s="41">
        <v>158</v>
      </c>
    </row>
    <row r="15" spans="1:20" ht="11.25" customHeight="1" x14ac:dyDescent="0.2">
      <c r="A15" s="29">
        <v>1989</v>
      </c>
      <c r="B15" s="29">
        <v>904</v>
      </c>
      <c r="D15" s="29">
        <v>635</v>
      </c>
      <c r="E15" s="41">
        <v>269</v>
      </c>
      <c r="F15" s="29"/>
      <c r="G15" s="41">
        <v>316</v>
      </c>
      <c r="H15" s="41">
        <v>310</v>
      </c>
      <c r="I15" s="41">
        <v>278</v>
      </c>
      <c r="J15" s="29"/>
      <c r="K15" s="41">
        <v>511</v>
      </c>
      <c r="L15" s="29"/>
      <c r="M15" s="41">
        <v>393</v>
      </c>
      <c r="N15" s="29"/>
      <c r="O15" s="41">
        <v>307</v>
      </c>
      <c r="P15" s="29"/>
      <c r="Q15" s="41">
        <v>408</v>
      </c>
      <c r="R15" s="41">
        <v>189</v>
      </c>
    </row>
    <row r="16" spans="1:20" ht="11.25" customHeight="1" x14ac:dyDescent="0.2">
      <c r="A16" s="29">
        <v>1990</v>
      </c>
      <c r="B16" s="29">
        <v>772</v>
      </c>
      <c r="D16" s="29">
        <v>529</v>
      </c>
      <c r="E16" s="41">
        <v>243</v>
      </c>
      <c r="F16" s="29"/>
      <c r="G16" s="41">
        <v>268</v>
      </c>
      <c r="H16" s="41">
        <v>271</v>
      </c>
      <c r="I16" s="41">
        <v>233</v>
      </c>
      <c r="J16" s="29"/>
      <c r="K16" s="41">
        <v>424</v>
      </c>
      <c r="L16" s="29"/>
      <c r="M16" s="41">
        <v>348</v>
      </c>
      <c r="N16" s="29"/>
      <c r="O16" s="41">
        <v>268</v>
      </c>
      <c r="P16" s="29"/>
      <c r="Q16" s="41">
        <v>341</v>
      </c>
      <c r="R16" s="41">
        <v>163</v>
      </c>
    </row>
    <row r="17" spans="1:18" ht="11.25" customHeight="1" x14ac:dyDescent="0.2">
      <c r="A17" s="29">
        <v>1991</v>
      </c>
      <c r="B17" s="29">
        <v>745</v>
      </c>
      <c r="D17" s="29">
        <v>530</v>
      </c>
      <c r="E17" s="41">
        <v>215</v>
      </c>
      <c r="F17" s="29"/>
      <c r="G17" s="41">
        <v>284</v>
      </c>
      <c r="H17" s="41">
        <v>230</v>
      </c>
      <c r="I17" s="41">
        <v>231</v>
      </c>
      <c r="J17" s="29"/>
      <c r="K17" s="41">
        <v>430</v>
      </c>
      <c r="L17" s="29"/>
      <c r="M17" s="41">
        <v>315</v>
      </c>
      <c r="N17" s="29"/>
      <c r="O17" s="41">
        <v>208</v>
      </c>
      <c r="P17" s="29"/>
      <c r="Q17" s="41">
        <v>363</v>
      </c>
      <c r="R17" s="41">
        <v>174</v>
      </c>
    </row>
    <row r="18" spans="1:18" ht="11.25" customHeight="1" x14ac:dyDescent="0.2">
      <c r="A18" s="29">
        <v>1992</v>
      </c>
      <c r="B18" s="29">
        <v>759</v>
      </c>
      <c r="D18" s="29">
        <v>531</v>
      </c>
      <c r="E18" s="41">
        <v>228</v>
      </c>
      <c r="F18" s="29"/>
      <c r="G18" s="41">
        <v>324</v>
      </c>
      <c r="H18" s="41">
        <v>217</v>
      </c>
      <c r="I18" s="41">
        <v>218</v>
      </c>
      <c r="J18" s="29"/>
      <c r="K18" s="41">
        <v>424</v>
      </c>
      <c r="L18" s="29"/>
      <c r="M18" s="41">
        <v>335</v>
      </c>
      <c r="N18" s="29"/>
      <c r="O18" s="41">
        <v>274</v>
      </c>
      <c r="P18" s="29"/>
      <c r="Q18" s="41">
        <v>316</v>
      </c>
      <c r="R18" s="41">
        <v>169</v>
      </c>
    </row>
    <row r="19" spans="1:18" ht="11.25" customHeight="1" x14ac:dyDescent="0.2">
      <c r="A19" s="29">
        <v>1993</v>
      </c>
      <c r="B19" s="29">
        <v>632</v>
      </c>
      <c r="D19" s="29">
        <v>439</v>
      </c>
      <c r="E19" s="41">
        <v>193</v>
      </c>
      <c r="F19" s="29"/>
      <c r="G19" s="41">
        <v>215</v>
      </c>
      <c r="H19" s="41">
        <v>227</v>
      </c>
      <c r="I19" s="41">
        <v>190</v>
      </c>
      <c r="J19" s="29"/>
      <c r="K19" s="41">
        <v>351</v>
      </c>
      <c r="L19" s="29"/>
      <c r="M19" s="41">
        <v>281</v>
      </c>
      <c r="N19" s="29"/>
      <c r="O19" s="41">
        <v>228</v>
      </c>
      <c r="P19" s="29"/>
      <c r="Q19" s="41">
        <v>282</v>
      </c>
      <c r="R19" s="41">
        <v>122</v>
      </c>
    </row>
    <row r="20" spans="1:18" ht="11.25" customHeight="1" x14ac:dyDescent="0.2">
      <c r="A20" s="29">
        <v>1994</v>
      </c>
      <c r="B20" s="29">
        <v>589</v>
      </c>
      <c r="D20" s="29">
        <v>408</v>
      </c>
      <c r="E20" s="41">
        <v>181</v>
      </c>
      <c r="F20" s="29"/>
      <c r="G20" s="41">
        <v>219</v>
      </c>
      <c r="H20" s="41">
        <v>194</v>
      </c>
      <c r="I20" s="41">
        <v>176</v>
      </c>
      <c r="J20" s="29"/>
      <c r="K20" s="41">
        <v>328</v>
      </c>
      <c r="L20" s="29"/>
      <c r="M20" s="41">
        <v>261</v>
      </c>
      <c r="N20" s="29"/>
      <c r="O20" s="41">
        <v>212</v>
      </c>
      <c r="P20" s="29"/>
      <c r="Q20" s="41">
        <v>253</v>
      </c>
      <c r="R20" s="41">
        <v>124</v>
      </c>
    </row>
    <row r="21" spans="1:18" ht="11.25" customHeight="1" x14ac:dyDescent="0.2">
      <c r="A21" s="29">
        <v>1995</v>
      </c>
      <c r="B21" s="29">
        <v>572</v>
      </c>
      <c r="D21" s="29">
        <v>403</v>
      </c>
      <c r="E21" s="41">
        <v>169</v>
      </c>
      <c r="F21" s="29"/>
      <c r="G21" s="41">
        <v>229</v>
      </c>
      <c r="H21" s="41">
        <v>182</v>
      </c>
      <c r="I21" s="41">
        <v>161</v>
      </c>
      <c r="J21" s="29"/>
      <c r="K21" s="41">
        <v>328</v>
      </c>
      <c r="L21" s="29"/>
      <c r="M21" s="41">
        <v>244</v>
      </c>
      <c r="N21" s="29"/>
      <c r="O21" s="41">
        <v>207</v>
      </c>
      <c r="P21" s="29"/>
      <c r="Q21" s="41">
        <v>268</v>
      </c>
      <c r="R21" s="41">
        <v>97</v>
      </c>
    </row>
    <row r="22" spans="1:18" ht="11.25" customHeight="1" x14ac:dyDescent="0.2">
      <c r="A22" s="29">
        <v>1996</v>
      </c>
      <c r="B22" s="29">
        <v>537</v>
      </c>
      <c r="D22" s="29">
        <v>376</v>
      </c>
      <c r="E22" s="41">
        <v>161</v>
      </c>
      <c r="F22" s="29"/>
      <c r="G22" s="41">
        <v>210</v>
      </c>
      <c r="H22" s="41">
        <v>178</v>
      </c>
      <c r="I22" s="41">
        <v>149</v>
      </c>
      <c r="J22" s="29"/>
      <c r="K22" s="41">
        <v>304</v>
      </c>
      <c r="L22" s="29"/>
      <c r="M22" s="41">
        <v>233</v>
      </c>
      <c r="N22" s="29"/>
      <c r="O22" s="41">
        <v>202</v>
      </c>
      <c r="P22" s="29"/>
      <c r="Q22" s="41">
        <v>235</v>
      </c>
      <c r="R22" s="41">
        <v>100</v>
      </c>
    </row>
    <row r="23" spans="1:18" ht="11.25" customHeight="1" x14ac:dyDescent="0.2">
      <c r="A23" s="29">
        <v>1997</v>
      </c>
      <c r="B23" s="29">
        <v>541</v>
      </c>
      <c r="D23" s="29">
        <v>404</v>
      </c>
      <c r="E23" s="41">
        <v>137</v>
      </c>
      <c r="F23" s="29"/>
      <c r="G23" s="41">
        <v>189</v>
      </c>
      <c r="H23" s="41">
        <v>175</v>
      </c>
      <c r="I23" s="41">
        <v>177</v>
      </c>
      <c r="J23" s="29"/>
      <c r="K23" s="41">
        <v>282</v>
      </c>
      <c r="L23" s="29"/>
      <c r="M23" s="41">
        <v>259</v>
      </c>
      <c r="N23" s="29"/>
      <c r="O23" s="41">
        <v>186</v>
      </c>
      <c r="P23" s="29"/>
      <c r="Q23" s="41">
        <v>262</v>
      </c>
      <c r="R23" s="41">
        <v>93</v>
      </c>
    </row>
    <row r="24" spans="1:18" ht="11.25" customHeight="1" x14ac:dyDescent="0.2">
      <c r="A24" s="29">
        <v>1998</v>
      </c>
      <c r="B24" s="29">
        <v>531</v>
      </c>
      <c r="D24" s="29">
        <v>410</v>
      </c>
      <c r="E24" s="41">
        <v>121</v>
      </c>
      <c r="F24" s="29"/>
      <c r="G24" s="41">
        <v>199</v>
      </c>
      <c r="H24" s="41">
        <v>176</v>
      </c>
      <c r="I24" s="41">
        <v>156</v>
      </c>
      <c r="J24" s="29"/>
      <c r="K24" s="41">
        <v>298</v>
      </c>
      <c r="L24" s="29"/>
      <c r="M24" s="41">
        <v>233</v>
      </c>
      <c r="N24" s="29"/>
      <c r="O24" s="41">
        <v>205</v>
      </c>
      <c r="P24" s="29"/>
      <c r="Q24" s="41">
        <v>234</v>
      </c>
      <c r="R24" s="41">
        <v>92</v>
      </c>
    </row>
    <row r="25" spans="1:18" ht="11.25" customHeight="1" x14ac:dyDescent="0.2">
      <c r="A25" s="29">
        <v>1999</v>
      </c>
      <c r="B25" s="29">
        <v>580</v>
      </c>
      <c r="D25" s="29">
        <v>422</v>
      </c>
      <c r="E25" s="41">
        <v>158</v>
      </c>
      <c r="F25" s="29"/>
      <c r="G25" s="41">
        <v>215</v>
      </c>
      <c r="H25" s="41">
        <v>193</v>
      </c>
      <c r="I25" s="41">
        <v>172</v>
      </c>
      <c r="J25" s="29"/>
      <c r="K25" s="41">
        <v>315</v>
      </c>
      <c r="L25" s="29"/>
      <c r="M25" s="41">
        <v>265</v>
      </c>
      <c r="N25" s="29"/>
      <c r="O25" s="41">
        <v>223</v>
      </c>
      <c r="P25" s="29"/>
      <c r="Q25" s="41">
        <v>233</v>
      </c>
      <c r="R25" s="41">
        <v>124</v>
      </c>
    </row>
    <row r="26" spans="1:18" ht="11.25" customHeight="1" x14ac:dyDescent="0.2">
      <c r="A26" s="29">
        <v>2000</v>
      </c>
      <c r="B26" s="29">
        <v>591</v>
      </c>
      <c r="D26" s="29">
        <v>438</v>
      </c>
      <c r="E26" s="42">
        <v>153</v>
      </c>
      <c r="F26" s="29"/>
      <c r="G26" s="42">
        <v>202</v>
      </c>
      <c r="H26" s="42">
        <v>215</v>
      </c>
      <c r="I26" s="41">
        <v>174</v>
      </c>
      <c r="J26" s="29"/>
      <c r="K26" s="42">
        <v>310</v>
      </c>
      <c r="L26" s="29"/>
      <c r="M26" s="42">
        <v>281</v>
      </c>
      <c r="N26" s="29"/>
      <c r="O26" s="42">
        <v>182</v>
      </c>
      <c r="P26" s="29"/>
      <c r="Q26" s="42">
        <v>279</v>
      </c>
      <c r="R26" s="42">
        <v>130</v>
      </c>
    </row>
    <row r="27" spans="1:18" ht="11.25" customHeight="1" x14ac:dyDescent="0.2">
      <c r="A27" s="29">
        <v>2001</v>
      </c>
      <c r="B27" s="29">
        <v>583</v>
      </c>
      <c r="D27" s="29">
        <v>433</v>
      </c>
      <c r="E27" s="41">
        <v>150</v>
      </c>
      <c r="F27" s="29"/>
      <c r="G27" s="41">
        <v>233</v>
      </c>
      <c r="H27" s="41">
        <v>197</v>
      </c>
      <c r="I27" s="41">
        <v>153</v>
      </c>
      <c r="J27" s="29"/>
      <c r="K27" s="41">
        <v>285</v>
      </c>
      <c r="L27" s="29"/>
      <c r="M27" s="41">
        <v>298</v>
      </c>
      <c r="N27" s="29"/>
      <c r="O27" s="41">
        <v>186</v>
      </c>
      <c r="P27" s="29"/>
      <c r="Q27" s="41">
        <v>260</v>
      </c>
      <c r="R27" s="41">
        <v>137</v>
      </c>
    </row>
    <row r="28" spans="1:18" ht="11.25" customHeight="1" x14ac:dyDescent="0.2">
      <c r="A28" s="33">
        <v>2002</v>
      </c>
      <c r="B28" s="33">
        <v>560</v>
      </c>
      <c r="D28" s="33">
        <v>423</v>
      </c>
      <c r="E28" s="17">
        <v>137</v>
      </c>
      <c r="F28" s="33"/>
      <c r="G28" s="17">
        <v>229</v>
      </c>
      <c r="H28" s="2">
        <v>170</v>
      </c>
      <c r="I28" s="41">
        <v>161</v>
      </c>
      <c r="J28" s="33"/>
      <c r="K28" s="17">
        <v>303</v>
      </c>
      <c r="L28" s="33"/>
      <c r="M28" s="17">
        <v>257</v>
      </c>
      <c r="N28" s="33"/>
      <c r="O28" s="17">
        <v>189</v>
      </c>
      <c r="P28" s="33"/>
      <c r="Q28" s="17">
        <v>242</v>
      </c>
      <c r="R28" s="17">
        <v>129</v>
      </c>
    </row>
    <row r="29" spans="1:18" ht="11.25" customHeight="1" x14ac:dyDescent="0.2">
      <c r="A29" s="33">
        <v>2003</v>
      </c>
      <c r="B29" s="33">
        <v>529</v>
      </c>
      <c r="D29" s="33">
        <v>391</v>
      </c>
      <c r="E29" s="38">
        <v>138</v>
      </c>
      <c r="F29" s="33"/>
      <c r="G29" s="38">
        <v>206</v>
      </c>
      <c r="H29" s="38">
        <v>165</v>
      </c>
      <c r="I29" s="41">
        <v>158</v>
      </c>
      <c r="J29" s="33"/>
      <c r="K29" s="38">
        <v>258</v>
      </c>
      <c r="L29" s="33"/>
      <c r="M29" s="38">
        <v>271</v>
      </c>
      <c r="N29" s="33"/>
      <c r="O29" s="38">
        <v>170</v>
      </c>
      <c r="P29" s="33"/>
      <c r="Q29" s="38">
        <v>245</v>
      </c>
      <c r="R29" s="38">
        <v>114</v>
      </c>
    </row>
    <row r="30" spans="1:18" ht="11.25" customHeight="1" x14ac:dyDescent="0.2">
      <c r="A30" s="33">
        <v>2004</v>
      </c>
      <c r="B30" s="33">
        <v>480</v>
      </c>
      <c r="D30" s="33">
        <v>364</v>
      </c>
      <c r="E30" s="38">
        <v>116</v>
      </c>
      <c r="F30" s="33"/>
      <c r="G30" s="38">
        <v>205</v>
      </c>
      <c r="H30" s="38">
        <v>149</v>
      </c>
      <c r="I30" s="41">
        <v>126</v>
      </c>
      <c r="J30" s="33"/>
      <c r="K30" s="38">
        <v>252</v>
      </c>
      <c r="L30" s="33"/>
      <c r="M30" s="38">
        <v>228</v>
      </c>
      <c r="N30" s="33"/>
      <c r="O30" s="38">
        <v>155</v>
      </c>
      <c r="P30" s="33"/>
      <c r="Q30" s="38">
        <v>199</v>
      </c>
      <c r="R30" s="38">
        <v>126</v>
      </c>
    </row>
    <row r="31" spans="1:18" ht="11.25" customHeight="1" x14ac:dyDescent="0.2">
      <c r="A31" s="33">
        <v>2005</v>
      </c>
      <c r="B31" s="33">
        <v>440</v>
      </c>
      <c r="D31" s="33">
        <v>324</v>
      </c>
      <c r="E31" s="17">
        <v>116</v>
      </c>
      <c r="F31" s="33"/>
      <c r="G31" s="17">
        <v>167</v>
      </c>
      <c r="H31" s="2">
        <v>127</v>
      </c>
      <c r="I31" s="41">
        <v>146</v>
      </c>
      <c r="J31" s="33"/>
      <c r="K31" s="17">
        <v>243</v>
      </c>
      <c r="L31" s="33"/>
      <c r="M31" s="17">
        <v>197</v>
      </c>
      <c r="N31" s="33"/>
      <c r="O31" s="17">
        <v>169</v>
      </c>
      <c r="P31" s="33"/>
      <c r="Q31" s="17">
        <v>190</v>
      </c>
      <c r="R31" s="17">
        <v>81</v>
      </c>
    </row>
    <row r="32" spans="1:18" ht="11.25" customHeight="1" x14ac:dyDescent="0.2">
      <c r="A32" s="33">
        <v>2006</v>
      </c>
      <c r="B32" s="33">
        <v>445</v>
      </c>
      <c r="D32" s="33">
        <v>333</v>
      </c>
      <c r="E32" s="17">
        <v>112</v>
      </c>
      <c r="F32" s="33"/>
      <c r="G32" s="17">
        <v>188</v>
      </c>
      <c r="H32" s="2">
        <v>134</v>
      </c>
      <c r="I32" s="41">
        <v>123</v>
      </c>
      <c r="J32" s="33"/>
      <c r="K32" s="17">
        <v>224</v>
      </c>
      <c r="L32" s="33"/>
      <c r="M32" s="17">
        <v>221</v>
      </c>
      <c r="N32" s="33"/>
      <c r="O32" s="17">
        <v>169</v>
      </c>
      <c r="P32" s="33"/>
      <c r="Q32" s="17">
        <v>191</v>
      </c>
      <c r="R32" s="17">
        <v>85</v>
      </c>
    </row>
    <row r="33" spans="1:20" ht="11.25" customHeight="1" x14ac:dyDescent="0.2">
      <c r="A33" s="33">
        <v>2007</v>
      </c>
      <c r="B33" s="33">
        <v>471</v>
      </c>
      <c r="D33" s="33">
        <v>344</v>
      </c>
      <c r="E33" s="17">
        <v>127</v>
      </c>
      <c r="F33" s="33"/>
      <c r="G33" s="17">
        <v>208</v>
      </c>
      <c r="H33" s="2">
        <v>135</v>
      </c>
      <c r="I33" s="41">
        <v>128</v>
      </c>
      <c r="J33" s="33"/>
      <c r="K33" s="17">
        <v>277</v>
      </c>
      <c r="L33" s="33"/>
      <c r="M33" s="17">
        <v>194</v>
      </c>
      <c r="N33" s="33"/>
      <c r="O33" s="17">
        <v>179</v>
      </c>
      <c r="P33" s="33"/>
      <c r="Q33" s="17">
        <v>200</v>
      </c>
      <c r="R33" s="17">
        <v>92</v>
      </c>
    </row>
    <row r="34" spans="1:20" ht="11.25" customHeight="1" x14ac:dyDescent="0.2">
      <c r="A34" s="33">
        <v>2008</v>
      </c>
      <c r="B34" s="33">
        <v>397</v>
      </c>
      <c r="D34" s="33">
        <v>286</v>
      </c>
      <c r="E34" s="17">
        <v>111</v>
      </c>
      <c r="F34" s="33"/>
      <c r="G34" s="17">
        <v>173</v>
      </c>
      <c r="H34" s="2">
        <v>125</v>
      </c>
      <c r="I34" s="41">
        <v>99</v>
      </c>
      <c r="J34" s="33"/>
      <c r="K34" s="17">
        <v>211</v>
      </c>
      <c r="L34" s="33"/>
      <c r="M34" s="17">
        <v>186</v>
      </c>
      <c r="N34" s="33"/>
      <c r="O34" s="17">
        <v>138</v>
      </c>
      <c r="P34" s="33"/>
      <c r="Q34" s="17">
        <v>177</v>
      </c>
      <c r="R34" s="17">
        <v>82</v>
      </c>
    </row>
    <row r="35" spans="1:20" ht="11.25" customHeight="1" x14ac:dyDescent="0.2">
      <c r="A35" s="33">
        <v>2009</v>
      </c>
      <c r="B35" s="33">
        <v>358</v>
      </c>
      <c r="D35" s="33">
        <v>266</v>
      </c>
      <c r="E35" s="17">
        <v>92</v>
      </c>
      <c r="F35" s="33"/>
      <c r="G35" s="17">
        <v>148</v>
      </c>
      <c r="H35" s="2">
        <v>119</v>
      </c>
      <c r="I35" s="41">
        <v>91</v>
      </c>
      <c r="J35" s="33"/>
      <c r="K35" s="17">
        <v>188</v>
      </c>
      <c r="L35" s="33"/>
      <c r="M35" s="17">
        <v>170</v>
      </c>
      <c r="N35" s="33"/>
      <c r="O35" s="17">
        <v>127</v>
      </c>
      <c r="P35" s="33"/>
      <c r="Q35" s="17">
        <v>147</v>
      </c>
      <c r="R35" s="17">
        <v>84</v>
      </c>
    </row>
    <row r="36" spans="1:20" s="18" customFormat="1" ht="11.25" customHeight="1" x14ac:dyDescent="0.2">
      <c r="A36" s="35">
        <v>2010</v>
      </c>
      <c r="B36" s="35">
        <v>266</v>
      </c>
      <c r="D36" s="35">
        <v>199</v>
      </c>
      <c r="E36" s="45">
        <v>67</v>
      </c>
      <c r="F36" s="35"/>
      <c r="G36" s="18">
        <v>121</v>
      </c>
      <c r="H36" s="18">
        <v>85</v>
      </c>
      <c r="I36" s="18">
        <v>60</v>
      </c>
      <c r="J36" s="35"/>
      <c r="K36" s="18">
        <v>140</v>
      </c>
      <c r="L36" s="35"/>
      <c r="M36" s="18">
        <v>126</v>
      </c>
      <c r="N36" s="35"/>
      <c r="O36" s="18">
        <v>92</v>
      </c>
      <c r="P36" s="35"/>
      <c r="Q36" s="18">
        <v>118</v>
      </c>
      <c r="R36" s="18">
        <v>56</v>
      </c>
    </row>
    <row r="37" spans="1:20" s="18" customFormat="1" ht="11.25" customHeight="1" x14ac:dyDescent="0.2">
      <c r="A37" s="35">
        <v>2011</v>
      </c>
      <c r="B37" s="35">
        <v>319</v>
      </c>
      <c r="D37" s="35">
        <v>241</v>
      </c>
      <c r="E37" s="45">
        <v>78</v>
      </c>
      <c r="F37" s="35"/>
      <c r="G37" s="171">
        <v>140</v>
      </c>
      <c r="H37" s="171">
        <v>88</v>
      </c>
      <c r="I37" s="171">
        <v>91</v>
      </c>
      <c r="J37" s="35"/>
      <c r="K37" s="18">
        <v>162</v>
      </c>
      <c r="L37" s="35"/>
      <c r="M37" s="18">
        <v>157</v>
      </c>
      <c r="N37" s="35"/>
      <c r="O37" s="171">
        <v>103</v>
      </c>
      <c r="P37" s="35"/>
      <c r="Q37" s="171">
        <v>133</v>
      </c>
      <c r="R37" s="171">
        <v>83</v>
      </c>
    </row>
    <row r="38" spans="1:20" s="128" customFormat="1" ht="11.25" customHeight="1" x14ac:dyDescent="0.2">
      <c r="A38" s="288">
        <v>2012</v>
      </c>
      <c r="B38" s="288">
        <v>285</v>
      </c>
      <c r="D38" s="288">
        <v>218</v>
      </c>
      <c r="E38" s="45">
        <v>67</v>
      </c>
      <c r="F38" s="336" t="s">
        <v>610</v>
      </c>
      <c r="G38" s="128">
        <v>118</v>
      </c>
      <c r="H38" s="128">
        <v>91</v>
      </c>
      <c r="I38" s="128">
        <v>76</v>
      </c>
      <c r="J38" s="336" t="s">
        <v>610</v>
      </c>
      <c r="K38" s="128">
        <v>162</v>
      </c>
      <c r="L38" s="336" t="s">
        <v>610</v>
      </c>
      <c r="M38" s="128">
        <v>123</v>
      </c>
      <c r="N38" s="288"/>
      <c r="O38" s="260">
        <v>99</v>
      </c>
      <c r="P38" s="336" t="s">
        <v>610</v>
      </c>
      <c r="Q38" s="260">
        <v>120</v>
      </c>
      <c r="R38" s="260">
        <v>66</v>
      </c>
    </row>
    <row r="39" spans="1:20" s="128" customFormat="1" ht="11.25" customHeight="1" x14ac:dyDescent="0.2">
      <c r="A39" s="288">
        <v>2013</v>
      </c>
      <c r="B39" s="288">
        <v>260</v>
      </c>
      <c r="D39" s="288">
        <v>195</v>
      </c>
      <c r="E39" s="45">
        <v>65</v>
      </c>
      <c r="F39" s="336"/>
      <c r="G39" s="128">
        <v>106</v>
      </c>
      <c r="H39" s="128">
        <v>86</v>
      </c>
      <c r="I39" s="128">
        <v>68</v>
      </c>
      <c r="J39" s="336"/>
      <c r="K39" s="128">
        <v>134</v>
      </c>
      <c r="L39" s="336"/>
      <c r="M39" s="128">
        <v>126</v>
      </c>
      <c r="N39" s="288"/>
      <c r="O39" s="260">
        <v>98</v>
      </c>
      <c r="Q39" s="260">
        <v>113</v>
      </c>
      <c r="R39" s="260">
        <v>49</v>
      </c>
    </row>
    <row r="40" spans="1:20" s="128" customFormat="1" ht="11.25" customHeight="1" x14ac:dyDescent="0.2">
      <c r="A40" s="288">
        <v>2014</v>
      </c>
      <c r="B40" s="288">
        <v>270</v>
      </c>
      <c r="D40" s="288">
        <v>191</v>
      </c>
      <c r="E40" s="45">
        <v>79</v>
      </c>
      <c r="F40" s="336"/>
      <c r="G40" s="18">
        <v>112</v>
      </c>
      <c r="H40" s="18">
        <v>72</v>
      </c>
      <c r="I40" s="18">
        <v>86</v>
      </c>
      <c r="J40" s="336"/>
      <c r="K40" s="128">
        <v>145</v>
      </c>
      <c r="L40" s="336"/>
      <c r="M40" s="128">
        <v>125</v>
      </c>
      <c r="N40" s="288"/>
      <c r="O40" s="260">
        <v>104</v>
      </c>
      <c r="Q40" s="260">
        <v>115</v>
      </c>
      <c r="R40" s="260">
        <v>51</v>
      </c>
    </row>
    <row r="41" spans="1:20" s="26" customFormat="1" ht="11.25" customHeight="1" x14ac:dyDescent="0.2">
      <c r="A41" s="259">
        <v>2015</v>
      </c>
      <c r="B41" s="259">
        <v>259</v>
      </c>
      <c r="C41" s="75"/>
      <c r="D41" s="259">
        <v>201</v>
      </c>
      <c r="E41" s="54">
        <v>58</v>
      </c>
      <c r="F41" s="335"/>
      <c r="G41" s="75">
        <v>114</v>
      </c>
      <c r="H41" s="1">
        <v>77</v>
      </c>
      <c r="I41" s="1">
        <v>68</v>
      </c>
      <c r="J41" s="335"/>
      <c r="K41" s="75">
        <v>133</v>
      </c>
      <c r="L41" s="335"/>
      <c r="M41" s="75">
        <v>126</v>
      </c>
      <c r="N41" s="259"/>
      <c r="O41" s="257">
        <v>88</v>
      </c>
      <c r="P41" s="75"/>
      <c r="Q41" s="257">
        <v>115</v>
      </c>
      <c r="R41" s="257">
        <v>56</v>
      </c>
      <c r="T41" s="76"/>
    </row>
    <row r="42" spans="1:20" s="26" customFormat="1" x14ac:dyDescent="0.2">
      <c r="A42" s="216"/>
      <c r="B42" s="215"/>
      <c r="C42" s="215"/>
      <c r="D42" s="243"/>
      <c r="E42" s="215"/>
      <c r="F42" s="215"/>
      <c r="G42" s="215"/>
      <c r="H42" s="215"/>
      <c r="I42" s="215"/>
      <c r="J42" s="215"/>
      <c r="K42" s="215"/>
      <c r="L42" s="215"/>
      <c r="M42" s="215"/>
      <c r="N42" s="215"/>
      <c r="O42" s="215"/>
      <c r="P42" s="215"/>
      <c r="Q42" s="215"/>
      <c r="R42" s="215"/>
    </row>
    <row r="43" spans="1:20" x14ac:dyDescent="0.2">
      <c r="A43" s="26" t="s">
        <v>603</v>
      </c>
      <c r="O43" s="12"/>
      <c r="Q43" s="39"/>
      <c r="R43" s="39"/>
    </row>
    <row r="44" spans="1:20" x14ac:dyDescent="0.2">
      <c r="A44" s="74" t="s">
        <v>604</v>
      </c>
    </row>
    <row r="45" spans="1:20" s="26" customFormat="1" x14ac:dyDescent="0.2">
      <c r="A45" s="26" t="s">
        <v>380</v>
      </c>
      <c r="B45" s="74"/>
      <c r="C45" s="74"/>
      <c r="F45" s="74"/>
      <c r="J45" s="74"/>
      <c r="L45" s="74"/>
      <c r="N45" s="74"/>
      <c r="P45" s="74"/>
    </row>
    <row r="46" spans="1:20" s="26" customFormat="1" x14ac:dyDescent="0.2">
      <c r="A46" s="74" t="s">
        <v>524</v>
      </c>
    </row>
  </sheetData>
  <pageMargins left="0.74803149606299213" right="0.74803149606299213" top="0.98425196850393704" bottom="0.98425196850393704" header="0.51181102362204722" footer="0.51181102362204722"/>
  <pageSetup paperSize="9" scale="77"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1"/>
  <sheetViews>
    <sheetView view="pageBreakPreview" zoomScale="118" zoomScaleNormal="100" zoomScaleSheetLayoutView="118" workbookViewId="0">
      <pane xSplit="1" ySplit="12" topLeftCell="B13" activePane="bottomRight" state="frozen"/>
      <selection activeCell="F44" sqref="F44"/>
      <selection pane="topRight" activeCell="F44" sqref="F44"/>
      <selection pane="bottomLeft" activeCell="F44" sqref="F44"/>
      <selection pane="bottomRight" activeCell="E16" sqref="E16"/>
    </sheetView>
  </sheetViews>
  <sheetFormatPr defaultColWidth="9.140625" defaultRowHeight="12.75" x14ac:dyDescent="0.2"/>
  <cols>
    <col min="1" max="1" width="6.5703125" style="144" customWidth="1"/>
    <col min="2" max="2" width="9.140625" style="144"/>
    <col min="3" max="9" width="6.5703125" style="144" customWidth="1"/>
    <col min="10" max="10" width="6" style="144" customWidth="1"/>
    <col min="11" max="11" width="3.7109375" style="144" customWidth="1"/>
    <col min="12" max="21" width="7.42578125" style="144" hidden="1" customWidth="1"/>
    <col min="22" max="22" width="10.42578125" style="144" customWidth="1"/>
    <col min="23" max="30" width="6.28515625" style="144" customWidth="1"/>
    <col min="31" max="16384" width="9.140625" style="144"/>
  </cols>
  <sheetData>
    <row r="1" spans="1:31" ht="10.9" customHeight="1" x14ac:dyDescent="0.2">
      <c r="A1" s="145" t="s">
        <v>528</v>
      </c>
    </row>
    <row r="2" spans="1:31" ht="10.9" customHeight="1" x14ac:dyDescent="0.2">
      <c r="A2" s="146" t="s">
        <v>663</v>
      </c>
    </row>
    <row r="3" spans="1:31" ht="10.9" customHeight="1" x14ac:dyDescent="0.2">
      <c r="A3" s="147" t="s">
        <v>438</v>
      </c>
    </row>
    <row r="4" spans="1:31" ht="10.9" customHeight="1" x14ac:dyDescent="0.2">
      <c r="A4" s="147" t="s">
        <v>664</v>
      </c>
    </row>
    <row r="5" spans="1:31" ht="10.9" customHeight="1" x14ac:dyDescent="0.2">
      <c r="A5" s="147"/>
    </row>
    <row r="6" spans="1:31" ht="10.9" customHeight="1" x14ac:dyDescent="0.2">
      <c r="A6" s="148"/>
      <c r="B6" s="149" t="s">
        <v>300</v>
      </c>
      <c r="C6" s="150"/>
      <c r="D6" s="150"/>
      <c r="E6" s="150"/>
      <c r="F6" s="150"/>
      <c r="G6" s="150"/>
      <c r="H6" s="150"/>
      <c r="I6" s="150"/>
      <c r="J6" s="150"/>
      <c r="K6" s="150"/>
      <c r="L6" s="150"/>
      <c r="M6" s="150"/>
      <c r="N6" s="150"/>
      <c r="O6" s="150"/>
      <c r="P6" s="150"/>
      <c r="Q6" s="150"/>
      <c r="R6" s="150"/>
      <c r="S6" s="150"/>
      <c r="T6" s="150"/>
      <c r="U6" s="150"/>
      <c r="V6" s="149" t="s">
        <v>381</v>
      </c>
      <c r="W6" s="150"/>
      <c r="X6" s="150"/>
      <c r="Y6" s="150"/>
      <c r="Z6" s="150"/>
      <c r="AA6" s="150"/>
      <c r="AB6" s="150"/>
      <c r="AC6" s="150"/>
      <c r="AD6" s="150"/>
    </row>
    <row r="7" spans="1:31" s="146" customFormat="1" ht="10.9" customHeight="1" x14ac:dyDescent="0.2">
      <c r="A7" s="145"/>
      <c r="B7" s="63" t="s">
        <v>302</v>
      </c>
      <c r="C7" s="151"/>
      <c r="D7" s="151"/>
      <c r="E7" s="151"/>
      <c r="F7" s="151"/>
      <c r="G7" s="151"/>
      <c r="H7" s="151"/>
      <c r="I7" s="151"/>
      <c r="J7" s="151"/>
      <c r="K7" s="151"/>
      <c r="L7" s="151"/>
      <c r="M7" s="151"/>
      <c r="N7" s="151"/>
      <c r="O7" s="151"/>
      <c r="P7" s="151"/>
      <c r="Q7" s="151"/>
      <c r="R7" s="151"/>
      <c r="S7" s="151"/>
      <c r="T7" s="151"/>
      <c r="U7" s="151"/>
      <c r="V7" s="63" t="s">
        <v>382</v>
      </c>
      <c r="W7" s="151"/>
      <c r="X7" s="151"/>
      <c r="Y7" s="151"/>
      <c r="Z7" s="151"/>
      <c r="AA7" s="151"/>
      <c r="AB7" s="151"/>
      <c r="AC7" s="151"/>
      <c r="AD7" s="151"/>
    </row>
    <row r="8" spans="1:31" s="146" customFormat="1" ht="10.9" customHeight="1" x14ac:dyDescent="0.2">
      <c r="A8" s="152" t="s">
        <v>33</v>
      </c>
      <c r="B8" s="153" t="s">
        <v>102</v>
      </c>
      <c r="C8" s="153"/>
      <c r="D8" s="153"/>
      <c r="E8" s="153"/>
      <c r="F8" s="153"/>
      <c r="G8" s="153"/>
      <c r="H8" s="153"/>
      <c r="I8" s="153"/>
      <c r="J8" s="153"/>
      <c r="K8" s="153"/>
      <c r="L8" s="153"/>
      <c r="M8" s="153"/>
      <c r="N8" s="153"/>
      <c r="O8" s="153"/>
      <c r="P8" s="153"/>
      <c r="Q8" s="153"/>
      <c r="R8" s="153"/>
      <c r="S8" s="153"/>
      <c r="T8" s="153"/>
      <c r="U8" s="153"/>
      <c r="V8" s="153" t="s">
        <v>102</v>
      </c>
      <c r="W8" s="153"/>
      <c r="X8" s="153"/>
      <c r="Y8" s="153"/>
      <c r="Z8" s="153"/>
      <c r="AA8" s="153"/>
      <c r="AB8" s="153"/>
      <c r="AC8" s="153"/>
      <c r="AD8" s="153"/>
    </row>
    <row r="9" spans="1:31" s="146" customFormat="1" ht="10.9" customHeight="1" x14ac:dyDescent="0.2">
      <c r="A9" s="154" t="s">
        <v>37</v>
      </c>
      <c r="B9" s="155" t="s">
        <v>104</v>
      </c>
      <c r="C9" s="156"/>
      <c r="D9" s="156"/>
      <c r="E9" s="156"/>
      <c r="F9" s="156"/>
      <c r="G9" s="156"/>
      <c r="H9" s="156"/>
      <c r="I9" s="156"/>
      <c r="J9" s="156"/>
      <c r="K9" s="156"/>
      <c r="L9" s="156"/>
      <c r="M9" s="156"/>
      <c r="N9" s="156"/>
      <c r="O9" s="156"/>
      <c r="P9" s="156"/>
      <c r="Q9" s="156"/>
      <c r="R9" s="156"/>
      <c r="S9" s="156"/>
      <c r="T9" s="156"/>
      <c r="U9" s="156"/>
      <c r="V9" s="155" t="s">
        <v>104</v>
      </c>
      <c r="W9" s="156"/>
      <c r="X9" s="156"/>
      <c r="Y9" s="156"/>
      <c r="Z9" s="156"/>
      <c r="AA9" s="156"/>
      <c r="AB9" s="156"/>
      <c r="AC9" s="156"/>
      <c r="AD9" s="156"/>
      <c r="AE9" s="621"/>
    </row>
    <row r="10" spans="1:31" s="146" customFormat="1" ht="10.9" customHeight="1" x14ac:dyDescent="0.2">
      <c r="A10" s="157"/>
      <c r="B10" s="157" t="s">
        <v>152</v>
      </c>
      <c r="C10" s="158" t="s">
        <v>450</v>
      </c>
      <c r="D10" s="158" t="s">
        <v>451</v>
      </c>
      <c r="E10" s="158" t="s">
        <v>452</v>
      </c>
      <c r="F10" s="158" t="s">
        <v>453</v>
      </c>
      <c r="G10" s="158" t="s">
        <v>454</v>
      </c>
      <c r="H10" s="158" t="s">
        <v>455</v>
      </c>
      <c r="I10" s="158" t="s">
        <v>117</v>
      </c>
      <c r="J10" s="158" t="s">
        <v>240</v>
      </c>
      <c r="K10" s="158"/>
      <c r="L10" s="158" t="s">
        <v>667</v>
      </c>
      <c r="M10" s="158" t="s">
        <v>450</v>
      </c>
      <c r="N10" s="158" t="s">
        <v>451</v>
      </c>
      <c r="O10" s="158" t="s">
        <v>452</v>
      </c>
      <c r="P10" s="158" t="s">
        <v>453</v>
      </c>
      <c r="Q10" s="158" t="s">
        <v>454</v>
      </c>
      <c r="R10" s="158" t="s">
        <v>455</v>
      </c>
      <c r="S10" s="158" t="s">
        <v>117</v>
      </c>
      <c r="T10" s="158" t="s">
        <v>240</v>
      </c>
      <c r="U10" s="158"/>
      <c r="V10" s="157" t="s">
        <v>152</v>
      </c>
      <c r="W10" s="158" t="s">
        <v>450</v>
      </c>
      <c r="X10" s="158" t="s">
        <v>451</v>
      </c>
      <c r="Y10" s="158" t="s">
        <v>452</v>
      </c>
      <c r="Z10" s="158" t="s">
        <v>453</v>
      </c>
      <c r="AA10" s="158" t="s">
        <v>454</v>
      </c>
      <c r="AB10" s="158" t="s">
        <v>455</v>
      </c>
      <c r="AC10" s="158" t="s">
        <v>117</v>
      </c>
      <c r="AD10" s="158" t="s">
        <v>240</v>
      </c>
    </row>
    <row r="11" spans="1:31" s="146" customFormat="1" ht="10.9" customHeight="1" x14ac:dyDescent="0.2">
      <c r="A11" s="159"/>
      <c r="B11" s="159" t="s">
        <v>100</v>
      </c>
      <c r="C11" s="151"/>
      <c r="D11" s="151"/>
      <c r="E11" s="151"/>
      <c r="F11" s="151"/>
      <c r="G11" s="151"/>
      <c r="H11" s="151"/>
      <c r="I11" s="151"/>
      <c r="J11" s="151"/>
      <c r="K11" s="151"/>
      <c r="L11" s="151"/>
      <c r="M11" s="151"/>
      <c r="N11" s="151"/>
      <c r="O11" s="151"/>
      <c r="P11" s="151"/>
      <c r="Q11" s="151"/>
      <c r="R11" s="151"/>
      <c r="S11" s="151"/>
      <c r="T11" s="151"/>
      <c r="U11" s="151"/>
      <c r="V11" s="159" t="s">
        <v>100</v>
      </c>
      <c r="W11" s="151"/>
      <c r="X11" s="151"/>
      <c r="Y11" s="151"/>
      <c r="Z11" s="151"/>
      <c r="AA11" s="151"/>
      <c r="AB11" s="151"/>
      <c r="AC11" s="151"/>
      <c r="AD11" s="151"/>
    </row>
    <row r="12" spans="1:31" s="146" customFormat="1" ht="10.9" customHeight="1" x14ac:dyDescent="0.2">
      <c r="A12" s="163"/>
      <c r="B12" s="163"/>
      <c r="C12" s="145"/>
      <c r="D12" s="145"/>
      <c r="E12" s="145"/>
      <c r="F12" s="145"/>
      <c r="G12" s="145"/>
      <c r="H12" s="145"/>
      <c r="I12" s="145"/>
      <c r="J12" s="145"/>
      <c r="K12" s="145"/>
      <c r="L12" s="145"/>
      <c r="M12" s="145"/>
      <c r="N12" s="145"/>
      <c r="O12" s="145"/>
      <c r="P12" s="145"/>
      <c r="Q12" s="145"/>
      <c r="R12" s="145"/>
      <c r="S12" s="145"/>
      <c r="T12" s="145"/>
      <c r="U12" s="145"/>
      <c r="V12" s="163"/>
      <c r="W12" s="145"/>
      <c r="X12" s="145"/>
      <c r="Y12" s="145"/>
      <c r="Z12" s="145"/>
      <c r="AA12" s="145"/>
      <c r="AB12" s="145"/>
      <c r="AC12" s="145"/>
      <c r="AD12" s="145"/>
    </row>
    <row r="13" spans="1:31" ht="10.9" customHeight="1" x14ac:dyDescent="0.2">
      <c r="A13" s="430">
        <v>1985</v>
      </c>
      <c r="B13" s="431">
        <v>808</v>
      </c>
      <c r="C13" s="431">
        <v>11</v>
      </c>
      <c r="D13" s="431">
        <v>33</v>
      </c>
      <c r="E13" s="431">
        <v>49</v>
      </c>
      <c r="F13" s="431">
        <v>164</v>
      </c>
      <c r="G13" s="431">
        <v>189</v>
      </c>
      <c r="H13" s="431">
        <v>147</v>
      </c>
      <c r="I13" s="431">
        <v>114</v>
      </c>
      <c r="J13" s="431">
        <v>101</v>
      </c>
      <c r="K13" s="211"/>
      <c r="L13" s="160">
        <v>8358139</v>
      </c>
      <c r="M13" s="160">
        <v>668056</v>
      </c>
      <c r="N13" s="160">
        <v>843945</v>
      </c>
      <c r="O13" s="160">
        <v>332496</v>
      </c>
      <c r="P13" s="160">
        <v>834390</v>
      </c>
      <c r="Q13" s="160">
        <v>2409234</v>
      </c>
      <c r="R13" s="160">
        <v>1815907</v>
      </c>
      <c r="S13" s="160">
        <v>832333</v>
      </c>
      <c r="T13" s="160">
        <v>621778</v>
      </c>
      <c r="U13" s="160"/>
      <c r="V13" s="161">
        <v>9.6672237683532192</v>
      </c>
      <c r="W13" s="161">
        <v>1.6465685511394255</v>
      </c>
      <c r="X13" s="161">
        <v>3.9102074187298936</v>
      </c>
      <c r="Y13" s="161">
        <v>14.737019392714499</v>
      </c>
      <c r="Z13" s="161">
        <v>19.655077361905104</v>
      </c>
      <c r="AA13" s="161">
        <v>7.8448170663372672</v>
      </c>
      <c r="AB13" s="161">
        <v>8.0951282196720431</v>
      </c>
      <c r="AC13" s="161">
        <v>13.696441208026114</v>
      </c>
      <c r="AD13" s="161">
        <v>16.24373972704084</v>
      </c>
    </row>
    <row r="14" spans="1:31" ht="10.9" customHeight="1" x14ac:dyDescent="0.2">
      <c r="A14" s="430">
        <v>1986</v>
      </c>
      <c r="B14" s="431">
        <v>844</v>
      </c>
      <c r="C14" s="431">
        <v>10</v>
      </c>
      <c r="D14" s="431">
        <v>36</v>
      </c>
      <c r="E14" s="431">
        <v>51</v>
      </c>
      <c r="F14" s="431">
        <v>170</v>
      </c>
      <c r="G14" s="431">
        <v>198</v>
      </c>
      <c r="H14" s="431">
        <v>160</v>
      </c>
      <c r="I14" s="431">
        <v>107</v>
      </c>
      <c r="J14" s="431">
        <v>112</v>
      </c>
      <c r="K14" s="211"/>
      <c r="L14" s="160">
        <v>8381515</v>
      </c>
      <c r="M14" s="160">
        <v>675526</v>
      </c>
      <c r="N14" s="160">
        <v>828190</v>
      </c>
      <c r="O14" s="160">
        <v>332727</v>
      </c>
      <c r="P14" s="160">
        <v>843593</v>
      </c>
      <c r="Q14" s="160">
        <v>2417107</v>
      </c>
      <c r="R14" s="160">
        <v>1807263</v>
      </c>
      <c r="S14" s="160">
        <v>840154</v>
      </c>
      <c r="T14" s="160">
        <v>636955</v>
      </c>
      <c r="U14" s="160"/>
      <c r="V14" s="161">
        <v>10.069778554354434</v>
      </c>
      <c r="W14" s="161">
        <v>1.4803279222413348</v>
      </c>
      <c r="X14" s="161">
        <v>4.3468286262814084</v>
      </c>
      <c r="Y14" s="161">
        <v>15.327881416296243</v>
      </c>
      <c r="Z14" s="161">
        <v>20.15189789388959</v>
      </c>
      <c r="AA14" s="161">
        <v>8.1916108802796064</v>
      </c>
      <c r="AB14" s="161">
        <v>8.8531663626157346</v>
      </c>
      <c r="AC14" s="161">
        <v>12.735760348697976</v>
      </c>
      <c r="AD14" s="161">
        <v>17.583659756183717</v>
      </c>
    </row>
    <row r="15" spans="1:31" ht="10.9" customHeight="1" x14ac:dyDescent="0.2">
      <c r="A15" s="430">
        <v>1987</v>
      </c>
      <c r="B15" s="431">
        <v>787</v>
      </c>
      <c r="C15" s="431">
        <v>14</v>
      </c>
      <c r="D15" s="431">
        <v>32</v>
      </c>
      <c r="E15" s="431">
        <v>48</v>
      </c>
      <c r="F15" s="431">
        <v>163</v>
      </c>
      <c r="G15" s="431">
        <v>203</v>
      </c>
      <c r="H15" s="431">
        <v>119</v>
      </c>
      <c r="I15" s="431">
        <v>101</v>
      </c>
      <c r="J15" s="431">
        <v>107</v>
      </c>
      <c r="K15" s="211"/>
      <c r="L15" s="160">
        <v>8414083</v>
      </c>
      <c r="M15" s="160">
        <v>685115</v>
      </c>
      <c r="N15" s="160">
        <v>815569</v>
      </c>
      <c r="O15" s="160">
        <v>337879</v>
      </c>
      <c r="P15" s="160">
        <v>844502</v>
      </c>
      <c r="Q15" s="160">
        <v>2418480</v>
      </c>
      <c r="R15" s="160">
        <v>1819528</v>
      </c>
      <c r="S15" s="160">
        <v>840054</v>
      </c>
      <c r="T15" s="160">
        <v>652956</v>
      </c>
      <c r="U15" s="160"/>
      <c r="V15" s="161">
        <v>9.3533662551225127</v>
      </c>
      <c r="W15" s="161">
        <v>2.0434525590594279</v>
      </c>
      <c r="X15" s="161">
        <v>3.9236410407948314</v>
      </c>
      <c r="Y15" s="161">
        <v>14.20626910817186</v>
      </c>
      <c r="Z15" s="161">
        <v>19.301316041880302</v>
      </c>
      <c r="AA15" s="161">
        <v>8.3937018292481227</v>
      </c>
      <c r="AB15" s="161">
        <v>6.5401576672631583</v>
      </c>
      <c r="AC15" s="161">
        <v>12.02303661431289</v>
      </c>
      <c r="AD15" s="161">
        <v>16.387015357849535</v>
      </c>
    </row>
    <row r="16" spans="1:31" ht="10.9" customHeight="1" x14ac:dyDescent="0.2">
      <c r="A16" s="430">
        <v>1988</v>
      </c>
      <c r="B16" s="431">
        <v>813</v>
      </c>
      <c r="C16" s="431">
        <v>11</v>
      </c>
      <c r="D16" s="431">
        <v>25</v>
      </c>
      <c r="E16" s="431">
        <v>55</v>
      </c>
      <c r="F16" s="431">
        <v>170</v>
      </c>
      <c r="G16" s="431">
        <v>174</v>
      </c>
      <c r="H16" s="431">
        <v>151</v>
      </c>
      <c r="I16" s="431">
        <v>112</v>
      </c>
      <c r="J16" s="431">
        <v>115</v>
      </c>
      <c r="K16" s="211"/>
      <c r="L16" s="160">
        <v>8458888</v>
      </c>
      <c r="M16" s="160">
        <v>705153</v>
      </c>
      <c r="N16" s="160">
        <v>802935</v>
      </c>
      <c r="O16" s="160">
        <v>339754</v>
      </c>
      <c r="P16" s="160">
        <v>843197</v>
      </c>
      <c r="Q16" s="160">
        <v>2418979</v>
      </c>
      <c r="R16" s="160">
        <v>1844421</v>
      </c>
      <c r="S16" s="160">
        <v>839209</v>
      </c>
      <c r="T16" s="160">
        <v>665240</v>
      </c>
      <c r="U16" s="160"/>
      <c r="V16" s="161">
        <v>9.6111923931372534</v>
      </c>
      <c r="W16" s="161">
        <v>1.5599451466561158</v>
      </c>
      <c r="X16" s="161">
        <v>3.1135770641459146</v>
      </c>
      <c r="Y16" s="161">
        <v>16.188183214914321</v>
      </c>
      <c r="Z16" s="161">
        <v>20.161362054181883</v>
      </c>
      <c r="AA16" s="161">
        <v>7.1931174268151974</v>
      </c>
      <c r="AB16" s="161">
        <v>8.1868510497332228</v>
      </c>
      <c r="AC16" s="161">
        <v>13.345900723180996</v>
      </c>
      <c r="AD16" s="161">
        <v>17.28699416751849</v>
      </c>
    </row>
    <row r="17" spans="1:30" ht="10.9" customHeight="1" x14ac:dyDescent="0.2">
      <c r="A17" s="430">
        <v>1989</v>
      </c>
      <c r="B17" s="431">
        <v>904</v>
      </c>
      <c r="C17" s="431">
        <v>26</v>
      </c>
      <c r="D17" s="431">
        <v>34</v>
      </c>
      <c r="E17" s="431">
        <v>54</v>
      </c>
      <c r="F17" s="431">
        <v>172</v>
      </c>
      <c r="G17" s="431">
        <v>200</v>
      </c>
      <c r="H17" s="431">
        <v>155</v>
      </c>
      <c r="I17" s="431">
        <v>125</v>
      </c>
      <c r="J17" s="431">
        <v>138</v>
      </c>
      <c r="K17" s="211"/>
      <c r="L17" s="160">
        <v>8527036</v>
      </c>
      <c r="M17" s="160">
        <v>731137</v>
      </c>
      <c r="N17" s="160">
        <v>790709</v>
      </c>
      <c r="O17" s="160">
        <v>338785</v>
      </c>
      <c r="P17" s="160">
        <v>840194</v>
      </c>
      <c r="Q17" s="160">
        <v>2427803</v>
      </c>
      <c r="R17" s="160">
        <v>1880788</v>
      </c>
      <c r="S17" s="160">
        <v>837881</v>
      </c>
      <c r="T17" s="160">
        <v>679739</v>
      </c>
      <c r="U17" s="160"/>
      <c r="V17" s="161">
        <v>10.601573630039793</v>
      </c>
      <c r="W17" s="161">
        <v>3.5561050801696537</v>
      </c>
      <c r="X17" s="161">
        <v>4.2999384097057201</v>
      </c>
      <c r="Y17" s="161">
        <v>15.939312543353454</v>
      </c>
      <c r="Z17" s="161">
        <v>20.471462543174553</v>
      </c>
      <c r="AA17" s="161">
        <v>8.2379006863406961</v>
      </c>
      <c r="AB17" s="161">
        <v>8.241226549722775</v>
      </c>
      <c r="AC17" s="161">
        <v>14.918586290893337</v>
      </c>
      <c r="AD17" s="161">
        <v>20.301909997807982</v>
      </c>
    </row>
    <row r="18" spans="1:30" ht="10.9" customHeight="1" x14ac:dyDescent="0.2">
      <c r="A18" s="430">
        <v>1990</v>
      </c>
      <c r="B18" s="431">
        <v>772</v>
      </c>
      <c r="C18" s="431">
        <v>12</v>
      </c>
      <c r="D18" s="431">
        <v>23</v>
      </c>
      <c r="E18" s="431">
        <v>34</v>
      </c>
      <c r="F18" s="431">
        <v>154</v>
      </c>
      <c r="G18" s="431">
        <v>192</v>
      </c>
      <c r="H18" s="431">
        <v>165</v>
      </c>
      <c r="I18" s="431">
        <v>86</v>
      </c>
      <c r="J18" s="431">
        <v>106</v>
      </c>
      <c r="K18" s="211"/>
      <c r="L18" s="160">
        <v>8590630</v>
      </c>
      <c r="M18" s="160">
        <v>764864</v>
      </c>
      <c r="N18" s="160">
        <v>783338</v>
      </c>
      <c r="O18" s="160">
        <v>332114</v>
      </c>
      <c r="P18" s="160">
        <v>832167</v>
      </c>
      <c r="Q18" s="160">
        <v>2432664</v>
      </c>
      <c r="R18" s="160">
        <v>1919287</v>
      </c>
      <c r="S18" s="160">
        <v>837332</v>
      </c>
      <c r="T18" s="160">
        <v>688864</v>
      </c>
      <c r="U18" s="160"/>
      <c r="V18" s="161">
        <v>8.9865353297720887</v>
      </c>
      <c r="W18" s="161">
        <v>1.5689063676679775</v>
      </c>
      <c r="X18" s="161">
        <v>2.9361527207923017</v>
      </c>
      <c r="Y18" s="161">
        <v>10.237448586930993</v>
      </c>
      <c r="Z18" s="161">
        <v>18.505900858842036</v>
      </c>
      <c r="AA18" s="161">
        <v>7.8925819595307862</v>
      </c>
      <c r="AB18" s="161">
        <v>8.5969425104218384</v>
      </c>
      <c r="AC18" s="161">
        <v>10.270716991587566</v>
      </c>
      <c r="AD18" s="161">
        <v>15.387652715194871</v>
      </c>
    </row>
    <row r="19" spans="1:30" ht="10.9" customHeight="1" x14ac:dyDescent="0.2">
      <c r="A19" s="430">
        <v>1991</v>
      </c>
      <c r="B19" s="431">
        <v>745</v>
      </c>
      <c r="C19" s="431">
        <v>16</v>
      </c>
      <c r="D19" s="431">
        <v>20</v>
      </c>
      <c r="E19" s="431">
        <v>30</v>
      </c>
      <c r="F19" s="431">
        <v>133</v>
      </c>
      <c r="G19" s="431">
        <v>205</v>
      </c>
      <c r="H19" s="431">
        <v>131</v>
      </c>
      <c r="I19" s="431">
        <v>89</v>
      </c>
      <c r="J19" s="431">
        <v>121</v>
      </c>
      <c r="K19" s="211"/>
      <c r="L19" s="160">
        <v>8644119</v>
      </c>
      <c r="M19" s="160">
        <v>794085</v>
      </c>
      <c r="N19" s="160">
        <v>783040</v>
      </c>
      <c r="O19" s="160">
        <v>322008</v>
      </c>
      <c r="P19" s="160">
        <v>819543</v>
      </c>
      <c r="Q19" s="160">
        <v>2432484</v>
      </c>
      <c r="R19" s="160">
        <v>1961212</v>
      </c>
      <c r="S19" s="160">
        <v>833509</v>
      </c>
      <c r="T19" s="160">
        <v>698238</v>
      </c>
      <c r="U19" s="160"/>
      <c r="V19" s="161">
        <v>8.6185763985896084</v>
      </c>
      <c r="W19" s="161">
        <v>2.014897649495961</v>
      </c>
      <c r="X19" s="161">
        <v>2.5541479362484676</v>
      </c>
      <c r="Y19" s="161">
        <v>9.3165387195349183</v>
      </c>
      <c r="Z19" s="161">
        <v>16.228556646814138</v>
      </c>
      <c r="AA19" s="161">
        <v>8.4275991126765888</v>
      </c>
      <c r="AB19" s="161">
        <v>6.6795430580681741</v>
      </c>
      <c r="AC19" s="161">
        <v>10.677749130483294</v>
      </c>
      <c r="AD19" s="161">
        <v>17.329334696765287</v>
      </c>
    </row>
    <row r="20" spans="1:30" ht="10.9" customHeight="1" x14ac:dyDescent="0.2">
      <c r="A20" s="430">
        <v>1992</v>
      </c>
      <c r="B20" s="431">
        <v>759</v>
      </c>
      <c r="C20" s="431">
        <v>16</v>
      </c>
      <c r="D20" s="431">
        <v>21</v>
      </c>
      <c r="E20" s="431">
        <v>21</v>
      </c>
      <c r="F20" s="431">
        <v>134</v>
      </c>
      <c r="G20" s="431">
        <v>194</v>
      </c>
      <c r="H20" s="431">
        <v>161</v>
      </c>
      <c r="I20" s="431">
        <v>96</v>
      </c>
      <c r="J20" s="431">
        <v>116</v>
      </c>
      <c r="K20" s="211"/>
      <c r="L20" s="160">
        <v>8692013</v>
      </c>
      <c r="M20" s="160">
        <v>816906</v>
      </c>
      <c r="N20" s="160">
        <v>789068</v>
      </c>
      <c r="O20" s="160">
        <v>308642</v>
      </c>
      <c r="P20" s="160">
        <v>809303</v>
      </c>
      <c r="Q20" s="160">
        <v>2430895</v>
      </c>
      <c r="R20" s="160">
        <v>2002662</v>
      </c>
      <c r="S20" s="160">
        <v>826786</v>
      </c>
      <c r="T20" s="160">
        <v>707751</v>
      </c>
      <c r="U20" s="160"/>
      <c r="V20" s="161">
        <v>8.7321544502982213</v>
      </c>
      <c r="W20" s="161">
        <v>1.9586096809180003</v>
      </c>
      <c r="X20" s="161">
        <v>2.6613675880912671</v>
      </c>
      <c r="Y20" s="161">
        <v>6.8039994556800432</v>
      </c>
      <c r="Z20" s="161">
        <v>16.557457466486593</v>
      </c>
      <c r="AA20" s="161">
        <v>7.9805997379565961</v>
      </c>
      <c r="AB20" s="161">
        <v>8.0392996921098021</v>
      </c>
      <c r="AC20" s="161">
        <v>11.611227088992798</v>
      </c>
      <c r="AD20" s="161">
        <v>16.389945051296291</v>
      </c>
    </row>
    <row r="21" spans="1:30" ht="10.9" customHeight="1" x14ac:dyDescent="0.2">
      <c r="A21" s="430">
        <v>1993</v>
      </c>
      <c r="B21" s="431">
        <v>632</v>
      </c>
      <c r="C21" s="431">
        <v>9</v>
      </c>
      <c r="D21" s="431">
        <v>16</v>
      </c>
      <c r="E21" s="431">
        <v>28</v>
      </c>
      <c r="F21" s="431">
        <v>91</v>
      </c>
      <c r="G21" s="431">
        <v>168</v>
      </c>
      <c r="H21" s="431">
        <v>129</v>
      </c>
      <c r="I21" s="431">
        <v>90</v>
      </c>
      <c r="J21" s="431">
        <v>101</v>
      </c>
      <c r="K21" s="211"/>
      <c r="L21" s="160">
        <v>8745109</v>
      </c>
      <c r="M21" s="160">
        <v>832136</v>
      </c>
      <c r="N21" s="160">
        <v>803382</v>
      </c>
      <c r="O21" s="160">
        <v>299212</v>
      </c>
      <c r="P21" s="160">
        <v>802400</v>
      </c>
      <c r="Q21" s="160">
        <v>2429001</v>
      </c>
      <c r="R21" s="160">
        <v>2042861</v>
      </c>
      <c r="S21" s="160">
        <v>822937</v>
      </c>
      <c r="T21" s="160">
        <v>713180</v>
      </c>
      <c r="U21" s="160"/>
      <c r="V21" s="161">
        <v>7.2268967716697414</v>
      </c>
      <c r="W21" s="161">
        <v>1.0815539767537998</v>
      </c>
      <c r="X21" s="161">
        <v>1.9915805930429111</v>
      </c>
      <c r="Y21" s="161">
        <v>9.3579134526690098</v>
      </c>
      <c r="Z21" s="161">
        <v>11.340977068793618</v>
      </c>
      <c r="AA21" s="161">
        <v>6.9164236655316325</v>
      </c>
      <c r="AB21" s="161">
        <v>6.3146733918754139</v>
      </c>
      <c r="AC21" s="161">
        <v>10.936438633820085</v>
      </c>
      <c r="AD21" s="161">
        <v>14.161922656271908</v>
      </c>
    </row>
    <row r="22" spans="1:30" ht="10.9" customHeight="1" x14ac:dyDescent="0.2">
      <c r="A22" s="430">
        <v>1994</v>
      </c>
      <c r="B22" s="431">
        <v>589</v>
      </c>
      <c r="C22" s="431">
        <v>13</v>
      </c>
      <c r="D22" s="431">
        <v>21</v>
      </c>
      <c r="E22" s="431">
        <v>12</v>
      </c>
      <c r="F22" s="431">
        <v>82</v>
      </c>
      <c r="G22" s="431">
        <v>149</v>
      </c>
      <c r="H22" s="431">
        <v>114</v>
      </c>
      <c r="I22" s="431">
        <v>87</v>
      </c>
      <c r="J22" s="431">
        <v>111</v>
      </c>
      <c r="K22" s="211"/>
      <c r="L22" s="160">
        <v>8816381</v>
      </c>
      <c r="M22" s="160">
        <v>841991</v>
      </c>
      <c r="N22" s="160">
        <v>820674</v>
      </c>
      <c r="O22" s="160">
        <v>299456</v>
      </c>
      <c r="P22" s="160">
        <v>797882</v>
      </c>
      <c r="Q22" s="160">
        <v>2432058</v>
      </c>
      <c r="R22" s="160">
        <v>2084205</v>
      </c>
      <c r="S22" s="160">
        <v>817302</v>
      </c>
      <c r="T22" s="160">
        <v>722813</v>
      </c>
      <c r="U22" s="160"/>
      <c r="V22" s="161">
        <v>6.6807457617813935</v>
      </c>
      <c r="W22" s="161">
        <v>1.5439594960041141</v>
      </c>
      <c r="X22" s="161">
        <v>2.5588723415144137</v>
      </c>
      <c r="Y22" s="161">
        <v>4.0072665099380211</v>
      </c>
      <c r="Z22" s="161">
        <v>10.277208910590788</v>
      </c>
      <c r="AA22" s="161">
        <v>6.1264986279110119</v>
      </c>
      <c r="AB22" s="161">
        <v>5.4697114727198137</v>
      </c>
      <c r="AC22" s="161">
        <v>10.644780020114963</v>
      </c>
      <c r="AD22" s="161">
        <v>15.356669013977335</v>
      </c>
    </row>
    <row r="23" spans="1:30" ht="10.9" customHeight="1" x14ac:dyDescent="0.2">
      <c r="A23" s="430">
        <v>1995</v>
      </c>
      <c r="B23" s="431">
        <v>572</v>
      </c>
      <c r="C23" s="431">
        <v>13</v>
      </c>
      <c r="D23" s="431">
        <v>22</v>
      </c>
      <c r="E23" s="431">
        <v>18</v>
      </c>
      <c r="F23" s="431">
        <v>78</v>
      </c>
      <c r="G23" s="431">
        <v>132</v>
      </c>
      <c r="H23" s="431">
        <v>134</v>
      </c>
      <c r="I23" s="431">
        <v>67</v>
      </c>
      <c r="J23" s="431">
        <v>108</v>
      </c>
      <c r="K23" s="211"/>
      <c r="L23" s="160">
        <v>8837496</v>
      </c>
      <c r="M23" s="160">
        <v>829144</v>
      </c>
      <c r="N23" s="160">
        <v>836218</v>
      </c>
      <c r="O23" s="160">
        <v>301776</v>
      </c>
      <c r="P23" s="160">
        <v>785145</v>
      </c>
      <c r="Q23" s="160">
        <v>2425939</v>
      </c>
      <c r="R23" s="160">
        <v>2115942</v>
      </c>
      <c r="S23" s="160">
        <v>798581</v>
      </c>
      <c r="T23" s="160">
        <v>744751</v>
      </c>
      <c r="U23" s="160"/>
      <c r="V23" s="161">
        <v>6.4724215999645152</v>
      </c>
      <c r="W23" s="161">
        <v>1.5678820566753182</v>
      </c>
      <c r="X23" s="161">
        <v>2.6308929011334365</v>
      </c>
      <c r="Y23" s="161">
        <v>5.9646890408780022</v>
      </c>
      <c r="Z23" s="161">
        <v>9.934470702863802</v>
      </c>
      <c r="AA23" s="161">
        <v>5.441192049758877</v>
      </c>
      <c r="AB23" s="161">
        <v>6.3328767990805037</v>
      </c>
      <c r="AC23" s="161">
        <v>8.3898815524035761</v>
      </c>
      <c r="AD23" s="161">
        <v>14.501491102395297</v>
      </c>
    </row>
    <row r="24" spans="1:30" ht="10.9" customHeight="1" x14ac:dyDescent="0.2">
      <c r="A24" s="430">
        <v>1996</v>
      </c>
      <c r="B24" s="431">
        <v>537</v>
      </c>
      <c r="C24" s="431">
        <v>7</v>
      </c>
      <c r="D24" s="431">
        <v>15</v>
      </c>
      <c r="E24" s="431">
        <v>29</v>
      </c>
      <c r="F24" s="431">
        <v>67</v>
      </c>
      <c r="G24" s="431">
        <v>116</v>
      </c>
      <c r="H24" s="431">
        <v>122</v>
      </c>
      <c r="I24" s="431">
        <v>76</v>
      </c>
      <c r="J24" s="431">
        <v>105</v>
      </c>
      <c r="K24" s="211"/>
      <c r="L24" s="160">
        <v>8844499</v>
      </c>
      <c r="M24" s="160">
        <v>804213</v>
      </c>
      <c r="N24" s="160">
        <v>857212</v>
      </c>
      <c r="O24" s="160">
        <v>303854</v>
      </c>
      <c r="P24" s="160">
        <v>765268</v>
      </c>
      <c r="Q24" s="160">
        <v>2427941</v>
      </c>
      <c r="R24" s="160">
        <v>2142715</v>
      </c>
      <c r="S24" s="160">
        <v>782368</v>
      </c>
      <c r="T24" s="160">
        <v>760928</v>
      </c>
      <c r="U24" s="160"/>
      <c r="V24" s="161">
        <v>6.0715705886789069</v>
      </c>
      <c r="W24" s="161">
        <v>0.8704161708403122</v>
      </c>
      <c r="X24" s="161">
        <v>1.7498588447198593</v>
      </c>
      <c r="Y24" s="161">
        <v>9.5440573433293618</v>
      </c>
      <c r="Z24" s="161">
        <v>8.7551027875201886</v>
      </c>
      <c r="AA24" s="161">
        <v>4.777710825757298</v>
      </c>
      <c r="AB24" s="161">
        <v>5.6937110161640723</v>
      </c>
      <c r="AC24" s="161">
        <v>9.7140987361446278</v>
      </c>
      <c r="AD24" s="161">
        <v>13.798940241389461</v>
      </c>
    </row>
    <row r="25" spans="1:30" ht="10.9" customHeight="1" x14ac:dyDescent="0.2">
      <c r="A25" s="430">
        <v>1997</v>
      </c>
      <c r="B25" s="431">
        <v>541</v>
      </c>
      <c r="C25" s="431">
        <v>13</v>
      </c>
      <c r="D25" s="431">
        <v>11</v>
      </c>
      <c r="E25" s="431">
        <v>14</v>
      </c>
      <c r="F25" s="431">
        <v>67</v>
      </c>
      <c r="G25" s="431">
        <v>152</v>
      </c>
      <c r="H25" s="431">
        <v>113</v>
      </c>
      <c r="I25" s="431">
        <v>73</v>
      </c>
      <c r="J25" s="431">
        <v>98</v>
      </c>
      <c r="K25" s="211"/>
      <c r="L25" s="160">
        <v>8847625</v>
      </c>
      <c r="M25" s="160">
        <v>767851</v>
      </c>
      <c r="N25" s="160">
        <v>886601</v>
      </c>
      <c r="O25" s="160">
        <v>302374</v>
      </c>
      <c r="P25" s="160">
        <v>749713</v>
      </c>
      <c r="Q25" s="160">
        <v>2428849</v>
      </c>
      <c r="R25" s="160">
        <v>2169863</v>
      </c>
      <c r="S25" s="160">
        <v>771209</v>
      </c>
      <c r="T25" s="160">
        <v>771165</v>
      </c>
      <c r="U25" s="160"/>
      <c r="V25" s="161">
        <v>6.1146352834800304</v>
      </c>
      <c r="W25" s="161">
        <v>1.6930368001083544</v>
      </c>
      <c r="X25" s="161">
        <v>1.24069338969841</v>
      </c>
      <c r="Y25" s="161">
        <v>4.630027714023031</v>
      </c>
      <c r="Z25" s="161">
        <v>8.9367531308647443</v>
      </c>
      <c r="AA25" s="161">
        <v>6.2581082644495396</v>
      </c>
      <c r="AB25" s="161">
        <v>5.2077020530789273</v>
      </c>
      <c r="AC25" s="161">
        <v>9.4656571694573071</v>
      </c>
      <c r="AD25" s="161">
        <v>12.708045619290294</v>
      </c>
    </row>
    <row r="26" spans="1:30" ht="10.9" customHeight="1" x14ac:dyDescent="0.2">
      <c r="A26" s="430">
        <v>1998</v>
      </c>
      <c r="B26" s="431">
        <v>531</v>
      </c>
      <c r="C26" s="431">
        <v>4</v>
      </c>
      <c r="D26" s="431">
        <v>21</v>
      </c>
      <c r="E26" s="431">
        <v>16</v>
      </c>
      <c r="F26" s="431">
        <v>76</v>
      </c>
      <c r="G26" s="431">
        <v>132</v>
      </c>
      <c r="H26" s="431">
        <v>134</v>
      </c>
      <c r="I26" s="431">
        <v>67</v>
      </c>
      <c r="J26" s="431">
        <v>81</v>
      </c>
      <c r="K26" s="211"/>
      <c r="L26" s="160">
        <v>8854322</v>
      </c>
      <c r="M26" s="160">
        <v>732439</v>
      </c>
      <c r="N26" s="160">
        <v>916023</v>
      </c>
      <c r="O26" s="160">
        <v>298837</v>
      </c>
      <c r="P26" s="160">
        <v>738495</v>
      </c>
      <c r="Q26" s="160">
        <v>2429267</v>
      </c>
      <c r="R26" s="160">
        <v>2201605</v>
      </c>
      <c r="S26" s="160">
        <v>757655</v>
      </c>
      <c r="T26" s="160">
        <v>780001</v>
      </c>
      <c r="U26" s="160"/>
      <c r="V26" s="161">
        <v>5.997071260792187</v>
      </c>
      <c r="W26" s="161">
        <v>0.54612056430637912</v>
      </c>
      <c r="X26" s="161">
        <v>2.2925188559675904</v>
      </c>
      <c r="Y26" s="161">
        <v>5.3540893530586908</v>
      </c>
      <c r="Z26" s="161">
        <v>10.291200346650959</v>
      </c>
      <c r="AA26" s="161">
        <v>5.4337378312058737</v>
      </c>
      <c r="AB26" s="161">
        <v>6.0864687353090128</v>
      </c>
      <c r="AC26" s="161">
        <v>8.8430750143534986</v>
      </c>
      <c r="AD26" s="161">
        <v>10.384602071022986</v>
      </c>
    </row>
    <row r="27" spans="1:30" ht="10.9" customHeight="1" x14ac:dyDescent="0.2">
      <c r="A27" s="430">
        <v>1999</v>
      </c>
      <c r="B27" s="431">
        <v>580</v>
      </c>
      <c r="C27" s="431">
        <v>12</v>
      </c>
      <c r="D27" s="431">
        <v>25</v>
      </c>
      <c r="E27" s="431">
        <v>16</v>
      </c>
      <c r="F27" s="431">
        <v>73</v>
      </c>
      <c r="G27" s="431">
        <v>140</v>
      </c>
      <c r="H27" s="431">
        <v>141</v>
      </c>
      <c r="I27" s="431">
        <v>64</v>
      </c>
      <c r="J27" s="431">
        <v>109</v>
      </c>
      <c r="K27" s="211"/>
      <c r="L27" s="160">
        <v>8861426</v>
      </c>
      <c r="M27" s="160">
        <v>699038</v>
      </c>
      <c r="N27" s="160">
        <v>940663</v>
      </c>
      <c r="O27" s="160">
        <v>300385</v>
      </c>
      <c r="P27" s="160">
        <v>724678</v>
      </c>
      <c r="Q27" s="160">
        <v>2434522</v>
      </c>
      <c r="R27" s="160">
        <v>2229585</v>
      </c>
      <c r="S27" s="160">
        <v>747186</v>
      </c>
      <c r="T27" s="160">
        <v>785369</v>
      </c>
      <c r="U27" s="160"/>
      <c r="V27" s="161">
        <v>6.5452219541188965</v>
      </c>
      <c r="W27" s="161">
        <v>1.7166448748136725</v>
      </c>
      <c r="X27" s="161">
        <v>2.6576999414242932</v>
      </c>
      <c r="Y27" s="161">
        <v>5.3264976613346207</v>
      </c>
      <c r="Z27" s="161">
        <v>10.07343951382545</v>
      </c>
      <c r="AA27" s="161">
        <v>5.7506155212398982</v>
      </c>
      <c r="AB27" s="161">
        <v>6.3240468517683786</v>
      </c>
      <c r="AC27" s="161">
        <v>8.5654709804519893</v>
      </c>
      <c r="AD27" s="161">
        <v>13.878826386068205</v>
      </c>
    </row>
    <row r="28" spans="1:30" ht="10.9" customHeight="1" x14ac:dyDescent="0.2">
      <c r="A28" s="430">
        <v>2000</v>
      </c>
      <c r="B28" s="431">
        <v>591</v>
      </c>
      <c r="C28" s="431">
        <v>2</v>
      </c>
      <c r="D28" s="431">
        <v>17</v>
      </c>
      <c r="E28" s="431">
        <v>16</v>
      </c>
      <c r="F28" s="431">
        <v>102</v>
      </c>
      <c r="G28" s="431">
        <v>164</v>
      </c>
      <c r="H28" s="431">
        <v>136</v>
      </c>
      <c r="I28" s="431">
        <v>50</v>
      </c>
      <c r="J28" s="431">
        <v>104</v>
      </c>
      <c r="K28" s="211"/>
      <c r="L28" s="160">
        <v>8882792</v>
      </c>
      <c r="M28" s="160">
        <v>674855</v>
      </c>
      <c r="N28" s="160">
        <v>955943</v>
      </c>
      <c r="O28" s="160">
        <v>306981</v>
      </c>
      <c r="P28" s="160">
        <v>718321</v>
      </c>
      <c r="Q28" s="160">
        <v>2436599</v>
      </c>
      <c r="R28" s="160">
        <v>2259206</v>
      </c>
      <c r="S28" s="160">
        <v>740334</v>
      </c>
      <c r="T28" s="160">
        <v>790553</v>
      </c>
      <c r="U28" s="160"/>
      <c r="V28" s="161">
        <v>6.6533135077349552</v>
      </c>
      <c r="W28" s="161">
        <v>0.29635995880596572</v>
      </c>
      <c r="X28" s="161">
        <v>1.7783487090757504</v>
      </c>
      <c r="Y28" s="161">
        <v>5.2120489541698021</v>
      </c>
      <c r="Z28" s="161">
        <v>14.199779764200128</v>
      </c>
      <c r="AA28" s="161">
        <v>6.730693068494241</v>
      </c>
      <c r="AB28" s="161">
        <v>6.0198140408621432</v>
      </c>
      <c r="AC28" s="161">
        <v>6.7537084613161085</v>
      </c>
      <c r="AD28" s="161">
        <v>13.155348218272525</v>
      </c>
    </row>
    <row r="29" spans="1:30" ht="10.9" customHeight="1" x14ac:dyDescent="0.2">
      <c r="A29" s="430">
        <v>2001</v>
      </c>
      <c r="B29" s="431">
        <v>583</v>
      </c>
      <c r="C29" s="431">
        <v>6</v>
      </c>
      <c r="D29" s="431">
        <v>12</v>
      </c>
      <c r="E29" s="431">
        <v>22</v>
      </c>
      <c r="F29" s="431">
        <v>100</v>
      </c>
      <c r="G29" s="431">
        <v>159</v>
      </c>
      <c r="H29" s="431">
        <v>137</v>
      </c>
      <c r="I29" s="431">
        <v>56</v>
      </c>
      <c r="J29" s="431">
        <v>91</v>
      </c>
      <c r="K29" s="211"/>
      <c r="L29" s="160">
        <v>8909128</v>
      </c>
      <c r="M29" s="160">
        <v>656869</v>
      </c>
      <c r="N29" s="160">
        <v>963406</v>
      </c>
      <c r="O29" s="160">
        <v>317991</v>
      </c>
      <c r="P29" s="160">
        <v>716703</v>
      </c>
      <c r="Q29" s="160">
        <v>2434334</v>
      </c>
      <c r="R29" s="160">
        <v>2287761</v>
      </c>
      <c r="S29" s="160">
        <v>738708</v>
      </c>
      <c r="T29" s="160">
        <v>793356</v>
      </c>
      <c r="U29" s="160"/>
      <c r="V29" s="161">
        <v>6.5438503072354557</v>
      </c>
      <c r="W29" s="161">
        <v>0.91342413784179188</v>
      </c>
      <c r="X29" s="161">
        <v>1.245580783179677</v>
      </c>
      <c r="Y29" s="161">
        <v>6.9184347984691392</v>
      </c>
      <c r="Z29" s="161">
        <v>13.952780998544725</v>
      </c>
      <c r="AA29" s="161">
        <v>6.5315605828945413</v>
      </c>
      <c r="AB29" s="161">
        <v>5.9883877730234936</v>
      </c>
      <c r="AC29" s="161">
        <v>7.5808032402518997</v>
      </c>
      <c r="AD29" s="161">
        <v>11.470260513565158</v>
      </c>
    </row>
    <row r="30" spans="1:30" ht="10.9" customHeight="1" x14ac:dyDescent="0.2">
      <c r="A30" s="430">
        <v>2002</v>
      </c>
      <c r="B30" s="431">
        <v>560</v>
      </c>
      <c r="C30" s="431">
        <v>5</v>
      </c>
      <c r="D30" s="431">
        <v>13</v>
      </c>
      <c r="E30" s="431">
        <v>20</v>
      </c>
      <c r="F30" s="431">
        <v>100</v>
      </c>
      <c r="G30" s="431">
        <v>153</v>
      </c>
      <c r="H30" s="431">
        <v>130</v>
      </c>
      <c r="I30" s="431">
        <v>43</v>
      </c>
      <c r="J30" s="431">
        <v>96</v>
      </c>
      <c r="K30" s="211"/>
      <c r="L30" s="160">
        <v>8940788</v>
      </c>
      <c r="M30" s="160">
        <v>651954</v>
      </c>
      <c r="N30" s="160">
        <v>959971</v>
      </c>
      <c r="O30" s="160">
        <v>328985</v>
      </c>
      <c r="P30" s="160">
        <v>720245</v>
      </c>
      <c r="Q30" s="160">
        <v>2431627</v>
      </c>
      <c r="R30" s="160">
        <v>2314211</v>
      </c>
      <c r="S30" s="160">
        <v>741003</v>
      </c>
      <c r="T30" s="160">
        <v>792792</v>
      </c>
      <c r="U30" s="160"/>
      <c r="V30" s="161">
        <v>6.2634300242886871</v>
      </c>
      <c r="W30" s="161">
        <v>0.76692527386901532</v>
      </c>
      <c r="X30" s="161">
        <v>1.3542075750204954</v>
      </c>
      <c r="Y30" s="161">
        <v>6.079304527562047</v>
      </c>
      <c r="Z30" s="161">
        <v>13.884164416275018</v>
      </c>
      <c r="AA30" s="161">
        <v>6.2920834486539263</v>
      </c>
      <c r="AB30" s="161">
        <v>5.6174653045897713</v>
      </c>
      <c r="AC30" s="161">
        <v>5.802945467157353</v>
      </c>
      <c r="AD30" s="161">
        <v>12.109103018193927</v>
      </c>
    </row>
    <row r="31" spans="1:30" ht="10.9" customHeight="1" x14ac:dyDescent="0.2">
      <c r="A31" s="430">
        <v>2003</v>
      </c>
      <c r="B31" s="431">
        <v>529</v>
      </c>
      <c r="C31" s="431">
        <v>7</v>
      </c>
      <c r="D31" s="431">
        <v>14</v>
      </c>
      <c r="E31" s="431">
        <v>23</v>
      </c>
      <c r="F31" s="431">
        <v>93</v>
      </c>
      <c r="G31" s="431">
        <v>147</v>
      </c>
      <c r="H31" s="431">
        <v>127</v>
      </c>
      <c r="I31" s="431">
        <v>44</v>
      </c>
      <c r="J31" s="431">
        <v>74</v>
      </c>
      <c r="K31" s="211"/>
      <c r="L31" s="160">
        <v>8975670</v>
      </c>
      <c r="M31" s="160">
        <v>657428</v>
      </c>
      <c r="N31" s="160">
        <v>941562</v>
      </c>
      <c r="O31" s="160">
        <v>342446</v>
      </c>
      <c r="P31" s="160">
        <v>730871</v>
      </c>
      <c r="Q31" s="160">
        <v>2427517</v>
      </c>
      <c r="R31" s="160">
        <v>2334592</v>
      </c>
      <c r="S31" s="160">
        <v>746074</v>
      </c>
      <c r="T31" s="160">
        <v>795180</v>
      </c>
      <c r="U31" s="160"/>
      <c r="V31" s="161">
        <v>5.8937104416717636</v>
      </c>
      <c r="W31" s="161">
        <v>1.0647553800568275</v>
      </c>
      <c r="X31" s="161">
        <v>1.4868909323018558</v>
      </c>
      <c r="Y31" s="161">
        <v>6.7163874012253029</v>
      </c>
      <c r="Z31" s="161">
        <v>12.724543729331169</v>
      </c>
      <c r="AA31" s="161">
        <v>6.0555703626380373</v>
      </c>
      <c r="AB31" s="161">
        <v>5.4399226931301055</v>
      </c>
      <c r="AC31" s="161">
        <v>5.8975383138937962</v>
      </c>
      <c r="AD31" s="161">
        <v>9.3060690661233938</v>
      </c>
    </row>
    <row r="32" spans="1:30" ht="10.9" customHeight="1" x14ac:dyDescent="0.2">
      <c r="A32" s="430">
        <v>2004</v>
      </c>
      <c r="B32" s="431">
        <v>480</v>
      </c>
      <c r="C32" s="431">
        <v>7</v>
      </c>
      <c r="D32" s="431">
        <v>7</v>
      </c>
      <c r="E32" s="431">
        <v>19</v>
      </c>
      <c r="F32" s="431">
        <v>78</v>
      </c>
      <c r="G32" s="431">
        <v>135</v>
      </c>
      <c r="H32" s="431">
        <v>95</v>
      </c>
      <c r="I32" s="431">
        <v>48</v>
      </c>
      <c r="J32" s="431">
        <v>91</v>
      </c>
      <c r="K32" s="211"/>
      <c r="L32" s="160">
        <v>9011392</v>
      </c>
      <c r="M32" s="160">
        <v>668841</v>
      </c>
      <c r="N32" s="160">
        <v>914740</v>
      </c>
      <c r="O32" s="160">
        <v>355572</v>
      </c>
      <c r="P32" s="160">
        <v>741437</v>
      </c>
      <c r="Q32" s="160">
        <v>2425273</v>
      </c>
      <c r="R32" s="160">
        <v>2351194</v>
      </c>
      <c r="S32" s="160">
        <v>757441</v>
      </c>
      <c r="T32" s="160">
        <v>796894</v>
      </c>
      <c r="U32" s="160"/>
      <c r="V32" s="161">
        <v>5.3265910527474558</v>
      </c>
      <c r="W32" s="161">
        <v>1.0465865579412745</v>
      </c>
      <c r="X32" s="161">
        <v>0.76524476900540039</v>
      </c>
      <c r="Y32" s="161">
        <v>5.3435028629925867</v>
      </c>
      <c r="Z32" s="161">
        <v>10.520111621081764</v>
      </c>
      <c r="AA32" s="161">
        <v>5.5663836607260295</v>
      </c>
      <c r="AB32" s="161">
        <v>4.0405002734780711</v>
      </c>
      <c r="AC32" s="161">
        <v>6.3371272481949088</v>
      </c>
      <c r="AD32" s="161">
        <v>11.41933557035189</v>
      </c>
    </row>
    <row r="33" spans="1:30" ht="10.9" customHeight="1" x14ac:dyDescent="0.2">
      <c r="A33" s="430">
        <v>2005</v>
      </c>
      <c r="B33" s="431">
        <v>440</v>
      </c>
      <c r="C33" s="431">
        <v>3</v>
      </c>
      <c r="D33" s="431">
        <v>7</v>
      </c>
      <c r="E33" s="431">
        <v>19</v>
      </c>
      <c r="F33" s="431">
        <v>67</v>
      </c>
      <c r="G33" s="431">
        <v>128</v>
      </c>
      <c r="H33" s="431">
        <v>109</v>
      </c>
      <c r="I33" s="431">
        <v>39</v>
      </c>
      <c r="J33" s="431">
        <v>68</v>
      </c>
      <c r="K33" s="211"/>
      <c r="L33" s="160">
        <v>9047752</v>
      </c>
      <c r="M33" s="160">
        <v>681064</v>
      </c>
      <c r="N33" s="160">
        <v>879712</v>
      </c>
      <c r="O33" s="160">
        <v>373463</v>
      </c>
      <c r="P33" s="160">
        <v>752185</v>
      </c>
      <c r="Q33" s="160">
        <v>2428516</v>
      </c>
      <c r="R33" s="160">
        <v>2367435</v>
      </c>
      <c r="S33" s="160">
        <v>766276</v>
      </c>
      <c r="T33" s="160">
        <v>799101</v>
      </c>
      <c r="U33" s="160"/>
      <c r="V33" s="161">
        <v>4.8630864329614694</v>
      </c>
      <c r="W33" s="161">
        <v>0.44048723761643543</v>
      </c>
      <c r="X33" s="161">
        <v>0.7957149612600487</v>
      </c>
      <c r="Y33" s="161">
        <v>5.0875187100194665</v>
      </c>
      <c r="Z33" s="161">
        <v>8.9073831570690718</v>
      </c>
      <c r="AA33" s="161">
        <v>5.2707085314653064</v>
      </c>
      <c r="AB33" s="161">
        <v>4.6041390787920262</v>
      </c>
      <c r="AC33" s="161">
        <v>5.0895499793807977</v>
      </c>
      <c r="AD33" s="161">
        <v>8.509562620995343</v>
      </c>
    </row>
    <row r="34" spans="1:30" ht="10.9" customHeight="1" x14ac:dyDescent="0.2">
      <c r="A34" s="430">
        <v>2006</v>
      </c>
      <c r="B34" s="431">
        <v>445</v>
      </c>
      <c r="C34" s="431">
        <v>7</v>
      </c>
      <c r="D34" s="431">
        <v>9</v>
      </c>
      <c r="E34" s="431">
        <v>24</v>
      </c>
      <c r="F34" s="431">
        <v>75</v>
      </c>
      <c r="G34" s="431">
        <v>126</v>
      </c>
      <c r="H34" s="431">
        <v>109</v>
      </c>
      <c r="I34" s="431">
        <v>36</v>
      </c>
      <c r="J34" s="431">
        <v>59</v>
      </c>
      <c r="K34" s="211"/>
      <c r="L34" s="160">
        <v>9113257</v>
      </c>
      <c r="M34" s="160">
        <v>701233</v>
      </c>
      <c r="N34" s="160">
        <v>848354</v>
      </c>
      <c r="O34" s="160">
        <v>384333</v>
      </c>
      <c r="P34" s="160">
        <v>776966</v>
      </c>
      <c r="Q34" s="160">
        <v>2437488</v>
      </c>
      <c r="R34" s="160">
        <v>2383446</v>
      </c>
      <c r="S34" s="160">
        <v>781348</v>
      </c>
      <c r="T34" s="160">
        <v>800089</v>
      </c>
      <c r="U34" s="160"/>
      <c r="V34" s="161">
        <v>4.8829962767427713</v>
      </c>
      <c r="W34" s="161">
        <v>0.99824166860373087</v>
      </c>
      <c r="X34" s="161">
        <v>1.0608778882400507</v>
      </c>
      <c r="Y34" s="161">
        <v>6.2445847741411749</v>
      </c>
      <c r="Z34" s="161">
        <v>9.652932045932511</v>
      </c>
      <c r="AA34" s="161">
        <v>5.1692562178767654</v>
      </c>
      <c r="AB34" s="161">
        <v>4.5732103852992685</v>
      </c>
      <c r="AC34" s="161">
        <v>4.6074220449786782</v>
      </c>
      <c r="AD34" s="161">
        <v>7.3741796225169951</v>
      </c>
    </row>
    <row r="35" spans="1:30" ht="10.9" customHeight="1" x14ac:dyDescent="0.2">
      <c r="A35" s="430">
        <v>2007</v>
      </c>
      <c r="B35" s="431">
        <v>471</v>
      </c>
      <c r="C35" s="431">
        <v>2</v>
      </c>
      <c r="D35" s="431">
        <v>8</v>
      </c>
      <c r="E35" s="431">
        <v>22</v>
      </c>
      <c r="F35" s="431">
        <v>86</v>
      </c>
      <c r="G35" s="431">
        <v>118</v>
      </c>
      <c r="H35" s="431">
        <v>130</v>
      </c>
      <c r="I35" s="431">
        <v>39</v>
      </c>
      <c r="J35" s="431">
        <v>66</v>
      </c>
      <c r="K35" s="211"/>
      <c r="L35" s="160">
        <v>9182927</v>
      </c>
      <c r="M35" s="160">
        <v>719967</v>
      </c>
      <c r="N35" s="160">
        <v>821766</v>
      </c>
      <c r="O35" s="160">
        <v>389919</v>
      </c>
      <c r="P35" s="160">
        <v>804635</v>
      </c>
      <c r="Q35" s="160">
        <v>2445832</v>
      </c>
      <c r="R35" s="160">
        <v>2392395</v>
      </c>
      <c r="S35" s="160">
        <v>808320</v>
      </c>
      <c r="T35" s="160">
        <v>800093</v>
      </c>
      <c r="U35" s="160"/>
      <c r="V35" s="161">
        <v>5.1290835699771975</v>
      </c>
      <c r="W35" s="161">
        <v>0.27779050984281223</v>
      </c>
      <c r="X35" s="161">
        <v>0.97351314121051491</v>
      </c>
      <c r="Y35" s="161">
        <v>5.6421974820411416</v>
      </c>
      <c r="Z35" s="161">
        <v>10.688075959907287</v>
      </c>
      <c r="AA35" s="161">
        <v>4.8245341462537086</v>
      </c>
      <c r="AB35" s="161">
        <v>5.4338852906815136</v>
      </c>
      <c r="AC35" s="161">
        <v>4.8248218527315911</v>
      </c>
      <c r="AD35" s="161">
        <v>8.2490410489780555</v>
      </c>
    </row>
    <row r="36" spans="1:30" ht="10.9" customHeight="1" x14ac:dyDescent="0.2">
      <c r="A36" s="430">
        <v>2008</v>
      </c>
      <c r="B36" s="431">
        <v>397</v>
      </c>
      <c r="C36" s="431">
        <v>2</v>
      </c>
      <c r="D36" s="431">
        <v>4</v>
      </c>
      <c r="E36" s="431">
        <v>13</v>
      </c>
      <c r="F36" s="431">
        <v>64</v>
      </c>
      <c r="G36" s="431">
        <v>113</v>
      </c>
      <c r="H36" s="431">
        <v>99</v>
      </c>
      <c r="I36" s="431">
        <v>41</v>
      </c>
      <c r="J36" s="431">
        <v>61</v>
      </c>
      <c r="K36" s="211"/>
      <c r="L36" s="160">
        <v>9256347</v>
      </c>
      <c r="M36" s="160">
        <v>740309</v>
      </c>
      <c r="N36" s="160">
        <v>802093</v>
      </c>
      <c r="O36" s="160">
        <v>382437</v>
      </c>
      <c r="P36" s="160">
        <v>839306</v>
      </c>
      <c r="Q36" s="160">
        <v>2449087</v>
      </c>
      <c r="R36" s="160">
        <v>2398034</v>
      </c>
      <c r="S36" s="160">
        <v>846933</v>
      </c>
      <c r="T36" s="160">
        <v>798148</v>
      </c>
      <c r="U36" s="160"/>
      <c r="V36" s="161">
        <v>4.2889489773881637</v>
      </c>
      <c r="W36" s="161">
        <v>0.27015746127630491</v>
      </c>
      <c r="X36" s="161">
        <v>0.49869528845158856</v>
      </c>
      <c r="Y36" s="161">
        <v>3.3992526873707303</v>
      </c>
      <c r="Z36" s="161">
        <v>7.625347608619502</v>
      </c>
      <c r="AA36" s="161">
        <v>4.6139643058821509</v>
      </c>
      <c r="AB36" s="161">
        <v>4.1283818327846893</v>
      </c>
      <c r="AC36" s="161">
        <v>4.8409968675208077</v>
      </c>
      <c r="AD36" s="161">
        <v>7.6426928339105027</v>
      </c>
    </row>
    <row r="37" spans="1:30" ht="10.9" customHeight="1" x14ac:dyDescent="0.2">
      <c r="A37" s="430">
        <v>2009</v>
      </c>
      <c r="B37" s="431">
        <v>358</v>
      </c>
      <c r="C37" s="431">
        <v>4</v>
      </c>
      <c r="D37" s="431">
        <v>5</v>
      </c>
      <c r="E37" s="431">
        <v>25</v>
      </c>
      <c r="F37" s="431">
        <v>60</v>
      </c>
      <c r="G37" s="431">
        <v>82</v>
      </c>
      <c r="H37" s="431">
        <v>90</v>
      </c>
      <c r="I37" s="431">
        <v>40</v>
      </c>
      <c r="J37" s="431">
        <v>52</v>
      </c>
      <c r="K37" s="211"/>
      <c r="L37" s="160">
        <v>9340682</v>
      </c>
      <c r="M37" s="160">
        <v>757716</v>
      </c>
      <c r="N37" s="160">
        <v>791726</v>
      </c>
      <c r="O37" s="160">
        <v>371651</v>
      </c>
      <c r="P37" s="160">
        <v>872335</v>
      </c>
      <c r="Q37" s="160">
        <v>2449386</v>
      </c>
      <c r="R37" s="160">
        <v>2407091</v>
      </c>
      <c r="S37" s="160">
        <v>892331</v>
      </c>
      <c r="T37" s="160">
        <v>798446</v>
      </c>
      <c r="U37" s="160"/>
      <c r="V37" s="161">
        <v>3.8326965846819321</v>
      </c>
      <c r="W37" s="161">
        <v>0.52790227473090179</v>
      </c>
      <c r="X37" s="161">
        <v>0.63153161573574701</v>
      </c>
      <c r="Y37" s="161">
        <v>6.7267409478247062</v>
      </c>
      <c r="Z37" s="161">
        <v>6.8780915588621347</v>
      </c>
      <c r="AA37" s="161">
        <v>3.347777769612466</v>
      </c>
      <c r="AB37" s="161">
        <v>3.7389529519241274</v>
      </c>
      <c r="AC37" s="161">
        <v>4.4826415310013887</v>
      </c>
      <c r="AD37" s="161">
        <v>6.5126508242260588</v>
      </c>
    </row>
    <row r="38" spans="1:30" s="237" customFormat="1" ht="10.9" customHeight="1" x14ac:dyDescent="0.2">
      <c r="A38" s="432">
        <v>2010</v>
      </c>
      <c r="B38" s="433">
        <v>266</v>
      </c>
      <c r="C38" s="434">
        <v>4</v>
      </c>
      <c r="D38" s="434">
        <v>6</v>
      </c>
      <c r="E38" s="434">
        <v>9</v>
      </c>
      <c r="F38" s="434">
        <v>46</v>
      </c>
      <c r="G38" s="434">
        <v>65</v>
      </c>
      <c r="H38" s="434">
        <v>72</v>
      </c>
      <c r="I38" s="434">
        <v>28</v>
      </c>
      <c r="J38" s="434">
        <v>36</v>
      </c>
      <c r="K38" s="211"/>
      <c r="L38" s="236">
        <v>9415570</v>
      </c>
      <c r="M38" s="236">
        <v>774024</v>
      </c>
      <c r="N38" s="236">
        <v>790935</v>
      </c>
      <c r="O38" s="236">
        <v>354135</v>
      </c>
      <c r="P38" s="236">
        <v>896486</v>
      </c>
      <c r="Q38" s="236">
        <v>2449900</v>
      </c>
      <c r="R38" s="236">
        <v>2412844</v>
      </c>
      <c r="S38" s="236">
        <v>937300</v>
      </c>
      <c r="T38" s="236">
        <v>799946</v>
      </c>
      <c r="U38" s="236"/>
      <c r="V38" s="161">
        <v>2.825107773613281</v>
      </c>
      <c r="W38" s="161">
        <v>0.51677984145194467</v>
      </c>
      <c r="X38" s="161">
        <v>0.75859583910182249</v>
      </c>
      <c r="Y38" s="161">
        <v>2.5414037019780591</v>
      </c>
      <c r="Z38" s="161">
        <v>5.1311453831961682</v>
      </c>
      <c r="AA38" s="161">
        <v>2.653169517123148</v>
      </c>
      <c r="AB38" s="161">
        <v>2.9840304636354444</v>
      </c>
      <c r="AC38" s="161">
        <v>2.9873039581777445</v>
      </c>
      <c r="AD38" s="161">
        <v>4.5003037705045088</v>
      </c>
    </row>
    <row r="39" spans="1:30" s="237" customFormat="1" ht="10.9" customHeight="1" x14ac:dyDescent="0.2">
      <c r="A39" s="432">
        <v>2011</v>
      </c>
      <c r="B39" s="433">
        <v>319</v>
      </c>
      <c r="C39" s="434">
        <v>5</v>
      </c>
      <c r="D39" s="434">
        <v>5</v>
      </c>
      <c r="E39" s="434">
        <v>9</v>
      </c>
      <c r="F39" s="434">
        <v>57</v>
      </c>
      <c r="G39" s="434">
        <v>73</v>
      </c>
      <c r="H39" s="434">
        <v>79</v>
      </c>
      <c r="I39" s="434">
        <v>34</v>
      </c>
      <c r="J39" s="434">
        <v>57</v>
      </c>
      <c r="K39" s="211"/>
      <c r="L39" s="236">
        <v>9482855</v>
      </c>
      <c r="M39" s="236">
        <v>784634</v>
      </c>
      <c r="N39" s="236">
        <v>799636</v>
      </c>
      <c r="O39" s="236">
        <v>334936</v>
      </c>
      <c r="P39" s="236">
        <v>908302</v>
      </c>
      <c r="Q39" s="236">
        <v>2451908</v>
      </c>
      <c r="R39" s="236">
        <v>2418771</v>
      </c>
      <c r="S39" s="236">
        <v>979895</v>
      </c>
      <c r="T39" s="236">
        <v>804773</v>
      </c>
      <c r="U39" s="435"/>
      <c r="V39" s="251">
        <v>3.3639658098747689</v>
      </c>
      <c r="W39" s="251">
        <v>0.63723978313455698</v>
      </c>
      <c r="X39" s="251">
        <v>0.62528450444952455</v>
      </c>
      <c r="Y39" s="251">
        <v>2.6870805168748655</v>
      </c>
      <c r="Z39" s="251">
        <v>6.2754458318929167</v>
      </c>
      <c r="AA39" s="251">
        <v>2.9772732092721261</v>
      </c>
      <c r="AB39" s="251">
        <v>3.2661215137770379</v>
      </c>
      <c r="AC39" s="251">
        <v>3.469759515050082</v>
      </c>
      <c r="AD39" s="251">
        <v>7.0827425870400722</v>
      </c>
    </row>
    <row r="40" spans="1:30" s="237" customFormat="1" ht="10.9" customHeight="1" x14ac:dyDescent="0.2">
      <c r="A40" s="432">
        <v>2012</v>
      </c>
      <c r="B40" s="434">
        <v>285</v>
      </c>
      <c r="C40" s="434">
        <v>1</v>
      </c>
      <c r="D40" s="434">
        <v>6</v>
      </c>
      <c r="E40" s="434">
        <v>10</v>
      </c>
      <c r="F40" s="434">
        <v>41</v>
      </c>
      <c r="G40" s="434">
        <v>75</v>
      </c>
      <c r="H40" s="434">
        <v>81</v>
      </c>
      <c r="I40" s="434">
        <v>31</v>
      </c>
      <c r="J40" s="434">
        <v>40</v>
      </c>
      <c r="K40" s="211"/>
      <c r="L40" s="206">
        <v>9555893</v>
      </c>
      <c r="M40" s="206">
        <v>797046</v>
      </c>
      <c r="N40" s="206">
        <v>814813</v>
      </c>
      <c r="O40" s="206">
        <v>316262</v>
      </c>
      <c r="P40" s="206">
        <v>915518</v>
      </c>
      <c r="Q40" s="206">
        <v>2458020</v>
      </c>
      <c r="R40" s="206">
        <v>2425951</v>
      </c>
      <c r="S40" s="206">
        <v>1018524</v>
      </c>
      <c r="T40" s="206">
        <v>809759</v>
      </c>
      <c r="U40" s="435"/>
      <c r="V40" s="251">
        <f>100000*B40/L40</f>
        <v>2.9824528173348113</v>
      </c>
      <c r="W40" s="251">
        <f t="shared" ref="W40:AD41" si="0">100000*C40/M40</f>
        <v>0.12546327313605488</v>
      </c>
      <c r="X40" s="251">
        <f t="shared" si="0"/>
        <v>0.73636527644993388</v>
      </c>
      <c r="Y40" s="251">
        <f t="shared" si="0"/>
        <v>3.1619353573935536</v>
      </c>
      <c r="Z40" s="251">
        <f t="shared" si="0"/>
        <v>4.4783390386644504</v>
      </c>
      <c r="AA40" s="251">
        <f t="shared" si="0"/>
        <v>3.0512363609734665</v>
      </c>
      <c r="AB40" s="251">
        <f t="shared" si="0"/>
        <v>3.3388967872805346</v>
      </c>
      <c r="AC40" s="251">
        <f t="shared" si="0"/>
        <v>3.0436199834269981</v>
      </c>
      <c r="AD40" s="251">
        <f t="shared" si="0"/>
        <v>4.9397413304452309</v>
      </c>
    </row>
    <row r="41" spans="1:30" s="237" customFormat="1" ht="10.9" customHeight="1" x14ac:dyDescent="0.2">
      <c r="A41" s="432">
        <v>2013</v>
      </c>
      <c r="B41" s="434">
        <v>260</v>
      </c>
      <c r="C41" s="434">
        <v>1</v>
      </c>
      <c r="D41" s="434">
        <v>3</v>
      </c>
      <c r="E41" s="434">
        <v>7</v>
      </c>
      <c r="F41" s="434">
        <v>40</v>
      </c>
      <c r="G41" s="434">
        <v>62</v>
      </c>
      <c r="H41" s="434">
        <v>71</v>
      </c>
      <c r="I41" s="434">
        <v>40</v>
      </c>
      <c r="J41" s="434">
        <v>36</v>
      </c>
      <c r="K41" s="439"/>
      <c r="L41" s="206">
        <f>SUM(M41:T41)</f>
        <v>9644864</v>
      </c>
      <c r="M41" s="206">
        <v>806818</v>
      </c>
      <c r="N41" s="206">
        <v>839283</v>
      </c>
      <c r="O41" s="206">
        <v>306377</v>
      </c>
      <c r="P41" s="206">
        <v>909190</v>
      </c>
      <c r="Q41" s="206">
        <v>2481355</v>
      </c>
      <c r="R41" s="206">
        <v>2429634</v>
      </c>
      <c r="S41" s="206">
        <v>1052186</v>
      </c>
      <c r="T41" s="206">
        <v>820021</v>
      </c>
      <c r="U41" s="435"/>
      <c r="V41" s="251">
        <f>100000*B41/L41</f>
        <v>2.6957352638668621</v>
      </c>
      <c r="W41" s="251">
        <f t="shared" si="0"/>
        <v>0.12394368990280336</v>
      </c>
      <c r="X41" s="251">
        <f t="shared" si="0"/>
        <v>0.35744796451256611</v>
      </c>
      <c r="Y41" s="251">
        <f t="shared" si="0"/>
        <v>2.2847668069078293</v>
      </c>
      <c r="Z41" s="251">
        <f t="shared" si="0"/>
        <v>4.3995204522707025</v>
      </c>
      <c r="AA41" s="251">
        <f t="shared" si="0"/>
        <v>2.4986348184761953</v>
      </c>
      <c r="AB41" s="251">
        <f t="shared" si="0"/>
        <v>2.9222508410731822</v>
      </c>
      <c r="AC41" s="251">
        <f t="shared" si="0"/>
        <v>3.8016092211833268</v>
      </c>
      <c r="AD41" s="251">
        <f t="shared" si="0"/>
        <v>4.3901314722427838</v>
      </c>
    </row>
    <row r="42" spans="1:30" s="237" customFormat="1" ht="10.9" customHeight="1" x14ac:dyDescent="0.2">
      <c r="A42" s="432">
        <v>2014</v>
      </c>
      <c r="B42" s="434">
        <v>270</v>
      </c>
      <c r="C42" s="434">
        <v>3</v>
      </c>
      <c r="D42" s="434">
        <v>4</v>
      </c>
      <c r="E42" s="434">
        <v>7</v>
      </c>
      <c r="F42" s="434">
        <v>25</v>
      </c>
      <c r="G42" s="434">
        <v>59</v>
      </c>
      <c r="H42" s="434">
        <v>73</v>
      </c>
      <c r="I42" s="434">
        <v>37</v>
      </c>
      <c r="J42" s="434">
        <v>62</v>
      </c>
      <c r="K42" s="439"/>
      <c r="L42" s="206">
        <v>9747355</v>
      </c>
      <c r="M42" s="206">
        <v>817371</v>
      </c>
      <c r="N42" s="206">
        <v>864662</v>
      </c>
      <c r="O42" s="206">
        <v>303249</v>
      </c>
      <c r="P42" s="206">
        <v>895516</v>
      </c>
      <c r="Q42" s="206">
        <v>2519615</v>
      </c>
      <c r="R42" s="206">
        <v>2434058</v>
      </c>
      <c r="S42" s="206">
        <v>1078395</v>
      </c>
      <c r="T42" s="206">
        <v>834489</v>
      </c>
      <c r="U42" s="435"/>
      <c r="V42" s="251">
        <f>100000*B42/L42</f>
        <v>2.7699822156882559</v>
      </c>
      <c r="W42" s="251">
        <f t="shared" ref="W42" si="1">100000*C42/M42</f>
        <v>0.36703039378690949</v>
      </c>
      <c r="X42" s="251">
        <f t="shared" ref="X42" si="2">100000*D42/N42</f>
        <v>0.46260851060876967</v>
      </c>
      <c r="Y42" s="251">
        <f t="shared" ref="Y42" si="3">100000*E42/O42</f>
        <v>2.3083340752978576</v>
      </c>
      <c r="Z42" s="251">
        <f t="shared" ref="Z42" si="4">100000*F42/P42</f>
        <v>2.791686580697609</v>
      </c>
      <c r="AA42" s="251">
        <f t="shared" ref="AA42" si="5">100000*G42/Q42</f>
        <v>2.3416275899294137</v>
      </c>
      <c r="AB42" s="251">
        <f t="shared" ref="AB42" si="6">100000*H42/R42</f>
        <v>2.9991068413324582</v>
      </c>
      <c r="AC42" s="251">
        <f t="shared" ref="AC42" si="7">100000*I42/S42</f>
        <v>3.4310248100185925</v>
      </c>
      <c r="AD42" s="251">
        <f t="shared" ref="AD42" si="8">100000*J42/T42</f>
        <v>7.4296964968981021</v>
      </c>
    </row>
    <row r="43" spans="1:30" s="237" customFormat="1" ht="10.9" customHeight="1" x14ac:dyDescent="0.2">
      <c r="A43" s="436">
        <v>2015</v>
      </c>
      <c r="B43" s="437">
        <v>259</v>
      </c>
      <c r="C43" s="437">
        <v>3</v>
      </c>
      <c r="D43" s="437">
        <v>4</v>
      </c>
      <c r="E43" s="437">
        <v>9</v>
      </c>
      <c r="F43" s="437">
        <v>35</v>
      </c>
      <c r="G43" s="437">
        <v>70</v>
      </c>
      <c r="H43" s="437">
        <v>68</v>
      </c>
      <c r="I43" s="437">
        <v>35</v>
      </c>
      <c r="J43" s="437">
        <v>35</v>
      </c>
      <c r="K43" s="548"/>
      <c r="L43" s="546">
        <v>9851017</v>
      </c>
      <c r="M43" s="546">
        <v>826969</v>
      </c>
      <c r="N43" s="546">
        <v>890174</v>
      </c>
      <c r="O43" s="546">
        <v>307934</v>
      </c>
      <c r="P43" s="546">
        <v>870986</v>
      </c>
      <c r="Q43" s="546">
        <v>2561998</v>
      </c>
      <c r="R43" s="546">
        <v>2445729</v>
      </c>
      <c r="S43" s="546">
        <v>1100100</v>
      </c>
      <c r="T43" s="546">
        <v>847127</v>
      </c>
      <c r="U43" s="460"/>
      <c r="V43" s="445">
        <f>100000*B43/L43</f>
        <v>2.6291701658823654</v>
      </c>
      <c r="W43" s="445">
        <f t="shared" ref="W43" si="9">100000*C43/M43</f>
        <v>0.36277055125403734</v>
      </c>
      <c r="X43" s="445">
        <f t="shared" ref="X43" si="10">100000*D43/N43</f>
        <v>0.4493503517289878</v>
      </c>
      <c r="Y43" s="445">
        <f t="shared" ref="Y43" si="11">100000*E43/O43</f>
        <v>2.9227042158384591</v>
      </c>
      <c r="Z43" s="445">
        <f t="shared" ref="Z43" si="12">100000*F43/P43</f>
        <v>4.018434280229533</v>
      </c>
      <c r="AA43" s="445">
        <f t="shared" ref="AA43" si="13">100000*G43/Q43</f>
        <v>2.7322425700566511</v>
      </c>
      <c r="AB43" s="445">
        <f t="shared" ref="AB43" si="14">100000*H43/R43</f>
        <v>2.780357104159946</v>
      </c>
      <c r="AC43" s="445">
        <f t="shared" ref="AC43" si="15">100000*I43/S43</f>
        <v>3.1815289519134624</v>
      </c>
      <c r="AD43" s="445">
        <f t="shared" ref="AD43" si="16">100000*J43/T43</f>
        <v>4.1316119070694244</v>
      </c>
    </row>
    <row r="44" spans="1:30" s="162" customFormat="1" ht="10.9" customHeight="1" x14ac:dyDescent="0.2">
      <c r="A44" s="26" t="s">
        <v>383</v>
      </c>
      <c r="K44" s="160"/>
      <c r="L44" s="144"/>
      <c r="M44" s="144"/>
      <c r="N44" s="144"/>
      <c r="O44" s="144"/>
      <c r="P44" s="144"/>
      <c r="Q44" s="144"/>
      <c r="R44" s="144"/>
      <c r="S44" s="144"/>
      <c r="T44" s="144"/>
      <c r="U44" s="237"/>
      <c r="V44" s="218"/>
      <c r="W44" s="218"/>
      <c r="X44" s="218"/>
      <c r="Y44" s="218"/>
      <c r="Z44" s="218"/>
      <c r="AA44" s="218"/>
      <c r="AB44" s="218"/>
      <c r="AC44" s="218"/>
      <c r="AD44" s="218"/>
    </row>
    <row r="45" spans="1:30" s="162" customFormat="1" ht="10.9" customHeight="1" x14ac:dyDescent="0.2">
      <c r="A45" s="74" t="s">
        <v>523</v>
      </c>
      <c r="L45" s="144"/>
      <c r="M45" s="144"/>
      <c r="N45" s="144"/>
      <c r="O45" s="144"/>
      <c r="P45" s="144"/>
      <c r="Q45" s="144"/>
      <c r="R45" s="144"/>
      <c r="S45" s="144"/>
      <c r="T45" s="144"/>
      <c r="V45" s="196"/>
      <c r="W45" s="196"/>
      <c r="X45" s="196"/>
      <c r="Y45" s="196"/>
      <c r="Z45" s="196"/>
      <c r="AA45" s="196"/>
      <c r="AB45" s="196"/>
      <c r="AC45" s="196"/>
      <c r="AD45" s="196"/>
    </row>
    <row r="46" spans="1:30" x14ac:dyDescent="0.2">
      <c r="V46" s="196"/>
      <c r="W46" s="196"/>
      <c r="X46" s="196"/>
      <c r="Y46" s="196"/>
      <c r="Z46" s="196"/>
      <c r="AA46" s="196"/>
      <c r="AB46" s="196"/>
      <c r="AC46" s="196"/>
      <c r="AD46" s="196"/>
    </row>
    <row r="47" spans="1:30" x14ac:dyDescent="0.2">
      <c r="V47" s="196"/>
      <c r="W47" s="196"/>
      <c r="X47" s="196"/>
      <c r="Y47" s="196"/>
      <c r="Z47" s="196"/>
      <c r="AA47" s="196"/>
      <c r="AB47" s="196"/>
      <c r="AC47" s="196"/>
      <c r="AD47" s="196"/>
    </row>
    <row r="48" spans="1:30" x14ac:dyDescent="0.2">
      <c r="V48" s="196"/>
      <c r="W48" s="196"/>
      <c r="X48" s="196"/>
      <c r="Y48" s="196"/>
      <c r="Z48" s="196"/>
      <c r="AA48" s="196"/>
      <c r="AB48" s="196"/>
      <c r="AC48" s="196"/>
      <c r="AD48" s="196"/>
    </row>
    <row r="49" spans="22:30" x14ac:dyDescent="0.2">
      <c r="V49" s="196"/>
      <c r="W49" s="196"/>
      <c r="X49" s="196"/>
      <c r="Y49" s="196"/>
      <c r="Z49" s="196"/>
      <c r="AA49" s="196"/>
      <c r="AB49" s="196"/>
      <c r="AC49" s="196"/>
      <c r="AD49" s="196"/>
    </row>
    <row r="50" spans="22:30" x14ac:dyDescent="0.2">
      <c r="V50" s="196"/>
      <c r="W50" s="196"/>
      <c r="X50" s="196"/>
      <c r="Y50" s="196"/>
      <c r="Z50" s="196"/>
      <c r="AA50" s="196"/>
      <c r="AB50" s="196"/>
      <c r="AC50" s="196"/>
      <c r="AD50" s="196"/>
    </row>
    <row r="51" spans="22:30" x14ac:dyDescent="0.2">
      <c r="V51" s="196"/>
      <c r="W51" s="196"/>
      <c r="X51" s="196"/>
      <c r="Y51" s="196"/>
      <c r="Z51" s="196"/>
      <c r="AA51" s="196"/>
      <c r="AB51" s="196"/>
      <c r="AC51" s="196"/>
      <c r="AD51" s="196"/>
    </row>
    <row r="52" spans="22:30" x14ac:dyDescent="0.2">
      <c r="V52" s="196"/>
      <c r="W52" s="196"/>
      <c r="X52" s="196"/>
      <c r="Y52" s="196"/>
      <c r="Z52" s="196"/>
      <c r="AA52" s="196"/>
      <c r="AB52" s="196"/>
      <c r="AC52" s="196"/>
      <c r="AD52" s="196"/>
    </row>
    <row r="53" spans="22:30" x14ac:dyDescent="0.2">
      <c r="V53" s="196"/>
      <c r="W53" s="196"/>
      <c r="X53" s="196"/>
      <c r="Y53" s="196"/>
      <c r="Z53" s="196"/>
      <c r="AA53" s="196"/>
      <c r="AB53" s="196"/>
      <c r="AC53" s="196"/>
      <c r="AD53" s="196"/>
    </row>
    <row r="54" spans="22:30" x14ac:dyDescent="0.2">
      <c r="V54" s="196"/>
      <c r="W54" s="196"/>
      <c r="X54" s="196"/>
      <c r="Y54" s="196"/>
      <c r="Z54" s="196"/>
      <c r="AA54" s="196"/>
      <c r="AB54" s="196"/>
      <c r="AC54" s="196"/>
      <c r="AD54" s="196"/>
    </row>
    <row r="55" spans="22:30" x14ac:dyDescent="0.2">
      <c r="V55" s="196"/>
      <c r="W55" s="196"/>
      <c r="X55" s="196"/>
      <c r="Y55" s="196"/>
      <c r="Z55" s="196"/>
      <c r="AA55" s="196"/>
      <c r="AB55" s="196"/>
      <c r="AC55" s="196"/>
      <c r="AD55" s="196"/>
    </row>
    <row r="56" spans="22:30" x14ac:dyDescent="0.2">
      <c r="V56" s="196"/>
      <c r="W56" s="196"/>
      <c r="X56" s="196"/>
      <c r="Y56" s="196"/>
      <c r="Z56" s="196"/>
      <c r="AA56" s="196"/>
      <c r="AB56" s="196"/>
      <c r="AC56" s="196"/>
      <c r="AD56" s="196"/>
    </row>
    <row r="57" spans="22:30" x14ac:dyDescent="0.2">
      <c r="V57" s="196"/>
      <c r="W57" s="196"/>
      <c r="X57" s="196"/>
      <c r="Y57" s="196"/>
      <c r="Z57" s="196"/>
      <c r="AA57" s="196"/>
      <c r="AB57" s="196"/>
      <c r="AC57" s="196"/>
      <c r="AD57" s="196"/>
    </row>
    <row r="58" spans="22:30" x14ac:dyDescent="0.2">
      <c r="V58" s="196"/>
      <c r="W58" s="196"/>
      <c r="X58" s="196"/>
      <c r="Y58" s="196"/>
      <c r="Z58" s="196"/>
      <c r="AA58" s="196"/>
      <c r="AB58" s="196"/>
      <c r="AC58" s="196"/>
      <c r="AD58" s="196"/>
    </row>
    <row r="59" spans="22:30" x14ac:dyDescent="0.2">
      <c r="V59" s="196"/>
      <c r="W59" s="196"/>
      <c r="X59" s="196"/>
      <c r="Y59" s="196"/>
      <c r="Z59" s="196"/>
      <c r="AA59" s="196"/>
      <c r="AB59" s="196"/>
      <c r="AC59" s="196"/>
      <c r="AD59" s="196"/>
    </row>
    <row r="60" spans="22:30" x14ac:dyDescent="0.2">
      <c r="V60" s="196"/>
      <c r="W60" s="196"/>
      <c r="X60" s="196"/>
      <c r="Y60" s="196"/>
      <c r="Z60" s="196"/>
      <c r="AA60" s="196"/>
      <c r="AB60" s="196"/>
      <c r="AC60" s="196"/>
      <c r="AD60" s="196"/>
    </row>
    <row r="61" spans="22:30" x14ac:dyDescent="0.2">
      <c r="V61" s="196"/>
      <c r="W61" s="196"/>
      <c r="X61" s="196"/>
      <c r="Y61" s="196"/>
      <c r="Z61" s="196"/>
      <c r="AA61" s="196"/>
      <c r="AB61" s="196"/>
      <c r="AC61" s="196"/>
      <c r="AD61" s="196"/>
    </row>
  </sheetData>
  <pageMargins left="0.70866141732283472" right="0.70866141732283472" top="0.74803149606299213" bottom="0.74803149606299213" header="0.31496062992125984" footer="0.31496062992125984"/>
  <pageSetup paperSize="9" scale="95"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zoomScaleNormal="100" zoomScaleSheetLayoutView="100" workbookViewId="0">
      <pane ySplit="7" topLeftCell="A8" activePane="bottomLeft" state="frozen"/>
      <selection activeCell="F44" sqref="F44"/>
      <selection pane="bottomLeft" activeCell="M15" sqref="M15"/>
    </sheetView>
  </sheetViews>
  <sheetFormatPr defaultColWidth="9.140625" defaultRowHeight="11.25" customHeight="1" x14ac:dyDescent="0.2"/>
  <cols>
    <col min="1" max="1" width="8.28515625" style="389" customWidth="1"/>
    <col min="2" max="2" width="11" style="389" customWidth="1"/>
    <col min="3" max="26" width="5.5703125" style="389" customWidth="1"/>
    <col min="27" max="27" width="11.42578125" style="589" customWidth="1"/>
    <col min="28" max="16384" width="9.140625" style="160"/>
  </cols>
  <sheetData>
    <row r="1" spans="1:28" ht="11.25" customHeight="1" x14ac:dyDescent="0.2">
      <c r="A1" s="464" t="s">
        <v>673</v>
      </c>
      <c r="C1" s="464"/>
      <c r="D1" s="464"/>
      <c r="E1" s="464"/>
      <c r="F1" s="464"/>
      <c r="G1" s="464"/>
      <c r="H1" s="464"/>
    </row>
    <row r="2" spans="1:28" ht="11.25" hidden="1" customHeight="1" x14ac:dyDescent="0.2">
      <c r="A2" s="464" t="s">
        <v>316</v>
      </c>
      <c r="C2" s="464"/>
      <c r="D2" s="464"/>
      <c r="E2" s="464"/>
      <c r="F2" s="464"/>
      <c r="G2" s="464"/>
      <c r="H2" s="464"/>
    </row>
    <row r="3" spans="1:28" ht="11.25" customHeight="1" x14ac:dyDescent="0.2">
      <c r="A3" s="463" t="s">
        <v>674</v>
      </c>
      <c r="C3" s="464"/>
      <c r="D3" s="464"/>
      <c r="E3" s="464"/>
      <c r="F3" s="464"/>
      <c r="G3" s="464"/>
      <c r="H3" s="464"/>
    </row>
    <row r="4" spans="1:28" ht="11.25" hidden="1" customHeight="1" x14ac:dyDescent="0.2">
      <c r="A4" s="389" t="s">
        <v>316</v>
      </c>
      <c r="B4" s="463" t="s">
        <v>316</v>
      </c>
      <c r="C4" s="464"/>
      <c r="D4" s="464"/>
      <c r="E4" s="464"/>
      <c r="F4" s="464"/>
      <c r="G4" s="464"/>
      <c r="H4" s="464"/>
    </row>
    <row r="5" spans="1:28" ht="11.25" customHeight="1" x14ac:dyDescent="0.2">
      <c r="B5" s="473"/>
      <c r="C5" s="465"/>
      <c r="D5" s="465"/>
      <c r="E5" s="465"/>
      <c r="F5" s="465"/>
      <c r="G5" s="462"/>
      <c r="H5" s="462"/>
    </row>
    <row r="6" spans="1:28" ht="35.25" customHeight="1" x14ac:dyDescent="0.2">
      <c r="A6" s="602" t="s">
        <v>408</v>
      </c>
      <c r="B6" s="464"/>
      <c r="C6" s="601"/>
      <c r="D6" s="601"/>
      <c r="E6" s="601"/>
      <c r="F6" s="601"/>
      <c r="G6" s="601"/>
      <c r="H6" s="601"/>
      <c r="I6" s="600"/>
      <c r="J6" s="600"/>
      <c r="K6" s="600"/>
      <c r="L6" s="600"/>
      <c r="M6" s="600"/>
      <c r="N6" s="600"/>
      <c r="O6" s="600"/>
      <c r="P6" s="600"/>
      <c r="Q6" s="600"/>
      <c r="R6" s="600"/>
      <c r="S6" s="600"/>
      <c r="T6" s="600"/>
      <c r="U6" s="600"/>
      <c r="V6" s="600"/>
      <c r="W6" s="600"/>
      <c r="X6" s="600"/>
      <c r="Y6" s="600"/>
      <c r="Z6" s="600"/>
      <c r="AA6" s="599" t="s">
        <v>671</v>
      </c>
    </row>
    <row r="7" spans="1:28" s="206" customFormat="1" ht="32.450000000000003" customHeight="1" x14ac:dyDescent="0.2">
      <c r="A7" s="473" t="s">
        <v>409</v>
      </c>
      <c r="B7" s="473"/>
      <c r="C7" s="465">
        <v>1991</v>
      </c>
      <c r="D7" s="465">
        <v>1992</v>
      </c>
      <c r="E7" s="465">
        <v>1993</v>
      </c>
      <c r="F7" s="465">
        <v>1994</v>
      </c>
      <c r="G7" s="465">
        <v>1995</v>
      </c>
      <c r="H7" s="465">
        <v>1996</v>
      </c>
      <c r="I7" s="465">
        <v>1997</v>
      </c>
      <c r="J7" s="465">
        <v>1998</v>
      </c>
      <c r="K7" s="465">
        <v>1999</v>
      </c>
      <c r="L7" s="465">
        <v>2000</v>
      </c>
      <c r="M7" s="465">
        <v>2001</v>
      </c>
      <c r="N7" s="465">
        <v>2002</v>
      </c>
      <c r="O7" s="465">
        <v>2003</v>
      </c>
      <c r="P7" s="465">
        <v>2004</v>
      </c>
      <c r="Q7" s="465">
        <v>2005</v>
      </c>
      <c r="R7" s="465">
        <v>2006</v>
      </c>
      <c r="S7" s="465">
        <v>2007</v>
      </c>
      <c r="T7" s="465">
        <v>2008</v>
      </c>
      <c r="U7" s="465">
        <v>2009</v>
      </c>
      <c r="V7" s="465">
        <v>2010</v>
      </c>
      <c r="W7" s="465">
        <v>2011</v>
      </c>
      <c r="X7" s="465">
        <v>2012</v>
      </c>
      <c r="Y7" s="465">
        <v>2013</v>
      </c>
      <c r="Z7" s="465">
        <v>2014</v>
      </c>
      <c r="AA7" s="598" t="s">
        <v>672</v>
      </c>
    </row>
    <row r="8" spans="1:28" s="206" customFormat="1" ht="11.25" customHeight="1" x14ac:dyDescent="0.2">
      <c r="A8" s="236"/>
      <c r="B8" s="236"/>
      <c r="C8" s="236"/>
      <c r="D8" s="236"/>
      <c r="E8" s="236"/>
      <c r="F8" s="236"/>
      <c r="G8" s="236"/>
      <c r="H8" s="236"/>
      <c r="I8" s="236"/>
      <c r="J8" s="236"/>
      <c r="K8" s="236"/>
      <c r="L8" s="236"/>
      <c r="M8" s="236"/>
      <c r="N8" s="236"/>
      <c r="O8" s="236"/>
      <c r="P8" s="236"/>
      <c r="Q8" s="236"/>
      <c r="R8" s="236"/>
      <c r="S8" s="236"/>
      <c r="T8" s="236"/>
      <c r="U8" s="236"/>
      <c r="V8" s="236"/>
      <c r="W8" s="236"/>
      <c r="X8" s="236"/>
      <c r="Y8" s="236"/>
      <c r="Z8" s="236"/>
      <c r="AA8" s="378"/>
    </row>
    <row r="9" spans="1:28" s="389" customFormat="1" ht="11.25" customHeight="1" x14ac:dyDescent="0.2">
      <c r="A9" s="389" t="s">
        <v>561</v>
      </c>
      <c r="B9" s="389" t="s">
        <v>385</v>
      </c>
      <c r="C9" s="597">
        <v>1873</v>
      </c>
      <c r="D9" s="597">
        <v>1671</v>
      </c>
      <c r="E9" s="597">
        <v>1660</v>
      </c>
      <c r="F9" s="597">
        <v>1692</v>
      </c>
      <c r="G9" s="597">
        <v>1449</v>
      </c>
      <c r="H9" s="597">
        <v>1356</v>
      </c>
      <c r="I9" s="597">
        <v>1364</v>
      </c>
      <c r="J9" s="597">
        <v>1500</v>
      </c>
      <c r="K9" s="597">
        <v>1397</v>
      </c>
      <c r="L9" s="597">
        <v>1470</v>
      </c>
      <c r="M9" s="597">
        <v>1486</v>
      </c>
      <c r="N9" s="597">
        <v>1306</v>
      </c>
      <c r="O9" s="597">
        <v>1214</v>
      </c>
      <c r="P9" s="597">
        <v>1162</v>
      </c>
      <c r="Q9" s="597">
        <v>1089</v>
      </c>
      <c r="R9" s="597">
        <v>1069</v>
      </c>
      <c r="S9" s="597">
        <v>1071</v>
      </c>
      <c r="T9" s="597">
        <v>944</v>
      </c>
      <c r="U9" s="597">
        <v>944</v>
      </c>
      <c r="V9" s="597">
        <v>840</v>
      </c>
      <c r="W9" s="597">
        <v>862</v>
      </c>
      <c r="X9" s="597">
        <v>770</v>
      </c>
      <c r="Y9" s="597">
        <v>723</v>
      </c>
      <c r="Z9" s="597">
        <v>727</v>
      </c>
      <c r="AA9" s="594">
        <f t="shared" ref="AA9:AA37" si="0">100*((Z9/Q9)-1)</f>
        <v>-33.241505968778696</v>
      </c>
      <c r="AB9" s="622"/>
    </row>
    <row r="10" spans="1:28" s="389" customFormat="1" ht="11.25" customHeight="1" x14ac:dyDescent="0.2">
      <c r="A10" s="389" t="s">
        <v>562</v>
      </c>
      <c r="B10" s="389" t="s">
        <v>592</v>
      </c>
      <c r="C10" s="597">
        <v>1114</v>
      </c>
      <c r="D10" s="597">
        <v>1299</v>
      </c>
      <c r="E10" s="597">
        <v>1307</v>
      </c>
      <c r="F10" s="597">
        <v>1390</v>
      </c>
      <c r="G10" s="597">
        <v>1264</v>
      </c>
      <c r="H10" s="597">
        <v>1014</v>
      </c>
      <c r="I10" s="597">
        <v>915</v>
      </c>
      <c r="J10" s="597">
        <v>1003</v>
      </c>
      <c r="K10" s="597">
        <v>1047</v>
      </c>
      <c r="L10" s="597">
        <v>1012</v>
      </c>
      <c r="M10" s="597">
        <v>1011</v>
      </c>
      <c r="N10" s="597">
        <v>959</v>
      </c>
      <c r="O10" s="597">
        <v>960</v>
      </c>
      <c r="P10" s="597">
        <v>943</v>
      </c>
      <c r="Q10" s="597">
        <v>957</v>
      </c>
      <c r="R10" s="597">
        <v>1043</v>
      </c>
      <c r="S10" s="597">
        <v>1006</v>
      </c>
      <c r="T10" s="597">
        <v>1061</v>
      </c>
      <c r="U10" s="597">
        <v>901</v>
      </c>
      <c r="V10" s="597">
        <v>776</v>
      </c>
      <c r="W10" s="597">
        <v>657</v>
      </c>
      <c r="X10" s="597">
        <v>601</v>
      </c>
      <c r="Y10" s="597">
        <v>601</v>
      </c>
      <c r="Z10" s="597">
        <v>660</v>
      </c>
      <c r="AA10" s="594">
        <f t="shared" si="0"/>
        <v>-31.034482758620683</v>
      </c>
    </row>
    <row r="11" spans="1:28" s="389" customFormat="1" ht="11.25" customHeight="1" x14ac:dyDescent="0.2">
      <c r="A11" s="389" t="s">
        <v>563</v>
      </c>
      <c r="B11" s="389" t="s">
        <v>593</v>
      </c>
      <c r="C11" s="597">
        <v>1331</v>
      </c>
      <c r="D11" s="597">
        <v>1571</v>
      </c>
      <c r="E11" s="597">
        <v>1524</v>
      </c>
      <c r="F11" s="597">
        <v>1637</v>
      </c>
      <c r="G11" s="597">
        <v>1588</v>
      </c>
      <c r="H11" s="597">
        <v>1570</v>
      </c>
      <c r="I11" s="597">
        <v>1597</v>
      </c>
      <c r="J11" s="597">
        <v>1360</v>
      </c>
      <c r="K11" s="597">
        <v>1455</v>
      </c>
      <c r="L11" s="597">
        <v>1486</v>
      </c>
      <c r="M11" s="597">
        <v>1333</v>
      </c>
      <c r="N11" s="597">
        <v>1430</v>
      </c>
      <c r="O11" s="597">
        <v>1447</v>
      </c>
      <c r="P11" s="597">
        <v>1382</v>
      </c>
      <c r="Q11" s="597">
        <v>1286</v>
      </c>
      <c r="R11" s="597">
        <v>1063</v>
      </c>
      <c r="S11" s="597">
        <v>1221</v>
      </c>
      <c r="T11" s="597">
        <v>1076</v>
      </c>
      <c r="U11" s="597">
        <v>901</v>
      </c>
      <c r="V11" s="597">
        <v>802</v>
      </c>
      <c r="W11" s="597">
        <v>772</v>
      </c>
      <c r="X11" s="597">
        <v>742</v>
      </c>
      <c r="Y11" s="597">
        <v>655</v>
      </c>
      <c r="Z11" s="597">
        <v>688</v>
      </c>
      <c r="AA11" s="594">
        <f t="shared" si="0"/>
        <v>-46.500777604976676</v>
      </c>
    </row>
    <row r="12" spans="1:28" s="480" customFormat="1" ht="11.25" customHeight="1" x14ac:dyDescent="0.2">
      <c r="A12" s="389" t="s">
        <v>386</v>
      </c>
      <c r="B12" s="389" t="s">
        <v>386</v>
      </c>
      <c r="C12" s="597">
        <v>606</v>
      </c>
      <c r="D12" s="597">
        <v>577</v>
      </c>
      <c r="E12" s="597">
        <v>559</v>
      </c>
      <c r="F12" s="597">
        <v>546</v>
      </c>
      <c r="G12" s="597">
        <v>582</v>
      </c>
      <c r="H12" s="597">
        <v>514</v>
      </c>
      <c r="I12" s="597">
        <v>489</v>
      </c>
      <c r="J12" s="597">
        <v>499</v>
      </c>
      <c r="K12" s="597">
        <v>514</v>
      </c>
      <c r="L12" s="597">
        <v>498</v>
      </c>
      <c r="M12" s="597">
        <v>431</v>
      </c>
      <c r="N12" s="597">
        <v>463</v>
      </c>
      <c r="O12" s="597">
        <v>432</v>
      </c>
      <c r="P12" s="597">
        <v>369</v>
      </c>
      <c r="Q12" s="597">
        <v>331</v>
      </c>
      <c r="R12" s="597">
        <v>306</v>
      </c>
      <c r="S12" s="597">
        <v>406</v>
      </c>
      <c r="T12" s="597">
        <v>406</v>
      </c>
      <c r="U12" s="597">
        <v>303</v>
      </c>
      <c r="V12" s="597">
        <v>255</v>
      </c>
      <c r="W12" s="597">
        <v>220</v>
      </c>
      <c r="X12" s="597">
        <v>167</v>
      </c>
      <c r="Y12" s="597">
        <v>191</v>
      </c>
      <c r="Z12" s="597">
        <v>182</v>
      </c>
      <c r="AA12" s="594">
        <f t="shared" si="0"/>
        <v>-45.015105740181269</v>
      </c>
    </row>
    <row r="13" spans="1:28" s="389" customFormat="1" ht="11.25" customHeight="1" x14ac:dyDescent="0.2">
      <c r="A13" s="389" t="s">
        <v>564</v>
      </c>
      <c r="B13" s="389" t="s">
        <v>387</v>
      </c>
      <c r="C13" s="597">
        <v>11300</v>
      </c>
      <c r="D13" s="597">
        <v>10631</v>
      </c>
      <c r="E13" s="597">
        <v>9949</v>
      </c>
      <c r="F13" s="597">
        <v>9814</v>
      </c>
      <c r="G13" s="597">
        <v>9454</v>
      </c>
      <c r="H13" s="597">
        <v>8758</v>
      </c>
      <c r="I13" s="597">
        <v>8549</v>
      </c>
      <c r="J13" s="597">
        <v>7792</v>
      </c>
      <c r="K13" s="597">
        <v>7772</v>
      </c>
      <c r="L13" s="597">
        <v>7503</v>
      </c>
      <c r="M13" s="597">
        <v>6977</v>
      </c>
      <c r="N13" s="597">
        <v>6842</v>
      </c>
      <c r="O13" s="597">
        <v>6613</v>
      </c>
      <c r="P13" s="597">
        <v>5842</v>
      </c>
      <c r="Q13" s="597">
        <v>5361</v>
      </c>
      <c r="R13" s="597">
        <v>5091</v>
      </c>
      <c r="S13" s="597">
        <v>4949</v>
      </c>
      <c r="T13" s="597">
        <v>4477</v>
      </c>
      <c r="U13" s="597">
        <v>4152</v>
      </c>
      <c r="V13" s="597">
        <v>3648</v>
      </c>
      <c r="W13" s="597">
        <v>4009</v>
      </c>
      <c r="X13" s="597">
        <v>3600</v>
      </c>
      <c r="Y13" s="597">
        <v>3339</v>
      </c>
      <c r="Z13" s="597">
        <v>3377</v>
      </c>
      <c r="AA13" s="594">
        <f t="shared" si="0"/>
        <v>-37.008020891624696</v>
      </c>
    </row>
    <row r="14" spans="1:28" s="389" customFormat="1" ht="11.25" customHeight="1" x14ac:dyDescent="0.2">
      <c r="A14" s="389" t="s">
        <v>565</v>
      </c>
      <c r="B14" s="389" t="s">
        <v>388</v>
      </c>
      <c r="C14" s="597">
        <v>490</v>
      </c>
      <c r="D14" s="597">
        <v>287</v>
      </c>
      <c r="E14" s="597">
        <v>321</v>
      </c>
      <c r="F14" s="597">
        <v>364</v>
      </c>
      <c r="G14" s="597">
        <v>332</v>
      </c>
      <c r="H14" s="597">
        <v>213</v>
      </c>
      <c r="I14" s="597">
        <v>280</v>
      </c>
      <c r="J14" s="597">
        <v>284</v>
      </c>
      <c r="K14" s="597">
        <v>232</v>
      </c>
      <c r="L14" s="597">
        <v>204</v>
      </c>
      <c r="M14" s="597">
        <v>199</v>
      </c>
      <c r="N14" s="597">
        <v>223</v>
      </c>
      <c r="O14" s="597">
        <v>164</v>
      </c>
      <c r="P14" s="597">
        <v>170</v>
      </c>
      <c r="Q14" s="597">
        <v>170</v>
      </c>
      <c r="R14" s="597">
        <v>204</v>
      </c>
      <c r="S14" s="597">
        <v>196</v>
      </c>
      <c r="T14" s="597">
        <v>132</v>
      </c>
      <c r="U14" s="597">
        <v>98</v>
      </c>
      <c r="V14" s="597">
        <v>79</v>
      </c>
      <c r="W14" s="597">
        <v>101</v>
      </c>
      <c r="X14" s="597">
        <v>87</v>
      </c>
      <c r="Y14" s="597">
        <v>81</v>
      </c>
      <c r="Z14" s="597">
        <v>78</v>
      </c>
      <c r="AA14" s="594">
        <f t="shared" si="0"/>
        <v>-54.117647058823536</v>
      </c>
    </row>
    <row r="15" spans="1:28" s="389" customFormat="1" ht="11.25" customHeight="1" x14ac:dyDescent="0.2">
      <c r="A15" s="389" t="s">
        <v>566</v>
      </c>
      <c r="B15" s="389" t="s">
        <v>389</v>
      </c>
      <c r="C15" s="597">
        <v>445</v>
      </c>
      <c r="D15" s="597">
        <v>415</v>
      </c>
      <c r="E15" s="597">
        <v>431</v>
      </c>
      <c r="F15" s="597">
        <v>404</v>
      </c>
      <c r="G15" s="597">
        <v>437</v>
      </c>
      <c r="H15" s="597">
        <v>453</v>
      </c>
      <c r="I15" s="597">
        <v>473</v>
      </c>
      <c r="J15" s="597">
        <v>458</v>
      </c>
      <c r="K15" s="597">
        <v>414</v>
      </c>
      <c r="L15" s="597">
        <v>418</v>
      </c>
      <c r="M15" s="597">
        <v>412</v>
      </c>
      <c r="N15" s="597">
        <v>376</v>
      </c>
      <c r="O15" s="597">
        <v>337</v>
      </c>
      <c r="P15" s="597">
        <v>377</v>
      </c>
      <c r="Q15" s="597">
        <v>400</v>
      </c>
      <c r="R15" s="597">
        <v>365</v>
      </c>
      <c r="S15" s="597">
        <v>338</v>
      </c>
      <c r="T15" s="597">
        <v>280</v>
      </c>
      <c r="U15" s="597">
        <v>238</v>
      </c>
      <c r="V15" s="597">
        <v>212</v>
      </c>
      <c r="W15" s="597">
        <v>186</v>
      </c>
      <c r="X15" s="597">
        <v>162</v>
      </c>
      <c r="Y15" s="597">
        <v>190</v>
      </c>
      <c r="Z15" s="597">
        <v>193</v>
      </c>
      <c r="AA15" s="594">
        <f t="shared" si="0"/>
        <v>-51.750000000000007</v>
      </c>
    </row>
    <row r="16" spans="1:28" s="389" customFormat="1" ht="11.25" customHeight="1" x14ac:dyDescent="0.2">
      <c r="A16" s="389" t="s">
        <v>567</v>
      </c>
      <c r="B16" s="389" t="s">
        <v>594</v>
      </c>
      <c r="C16" s="597">
        <v>2112</v>
      </c>
      <c r="D16" s="597">
        <v>2158</v>
      </c>
      <c r="E16" s="597">
        <v>2160</v>
      </c>
      <c r="F16" s="597">
        <v>2253</v>
      </c>
      <c r="G16" s="597">
        <v>2412</v>
      </c>
      <c r="H16" s="597">
        <v>2157</v>
      </c>
      <c r="I16" s="597">
        <v>2105</v>
      </c>
      <c r="J16" s="597">
        <v>2182</v>
      </c>
      <c r="K16" s="597">
        <v>2116</v>
      </c>
      <c r="L16" s="597">
        <v>2037</v>
      </c>
      <c r="M16" s="597">
        <v>1880</v>
      </c>
      <c r="N16" s="597">
        <v>1634</v>
      </c>
      <c r="O16" s="597">
        <v>1605</v>
      </c>
      <c r="P16" s="597">
        <v>1670</v>
      </c>
      <c r="Q16" s="597">
        <v>1658</v>
      </c>
      <c r="R16" s="597">
        <v>1657</v>
      </c>
      <c r="S16" s="597">
        <v>1612</v>
      </c>
      <c r="T16" s="597">
        <v>1555</v>
      </c>
      <c r="U16" s="597">
        <v>1456</v>
      </c>
      <c r="V16" s="597">
        <v>1258</v>
      </c>
      <c r="W16" s="597">
        <v>1141</v>
      </c>
      <c r="X16" s="597">
        <v>988</v>
      </c>
      <c r="Y16" s="597">
        <v>879</v>
      </c>
      <c r="Z16" s="597">
        <v>793</v>
      </c>
      <c r="AA16" s="594">
        <f t="shared" si="0"/>
        <v>-52.171290711700848</v>
      </c>
    </row>
    <row r="17" spans="1:27" s="389" customFormat="1" ht="11.25" customHeight="1" x14ac:dyDescent="0.2">
      <c r="A17" s="389" t="s">
        <v>568</v>
      </c>
      <c r="B17" s="389" t="s">
        <v>390</v>
      </c>
      <c r="C17" s="597">
        <v>8837</v>
      </c>
      <c r="D17" s="597">
        <v>7818</v>
      </c>
      <c r="E17" s="597">
        <v>6375</v>
      </c>
      <c r="F17" s="597">
        <v>5612</v>
      </c>
      <c r="G17" s="597">
        <v>5749</v>
      </c>
      <c r="H17" s="597">
        <v>5482</v>
      </c>
      <c r="I17" s="597">
        <v>5604</v>
      </c>
      <c r="J17" s="597">
        <v>5956</v>
      </c>
      <c r="K17" s="597">
        <v>5738</v>
      </c>
      <c r="L17" s="597">
        <v>5777</v>
      </c>
      <c r="M17" s="597">
        <v>5517</v>
      </c>
      <c r="N17" s="597">
        <v>5347</v>
      </c>
      <c r="O17" s="597">
        <v>5400</v>
      </c>
      <c r="P17" s="597">
        <v>4749</v>
      </c>
      <c r="Q17" s="597">
        <v>4442</v>
      </c>
      <c r="R17" s="597">
        <v>4104</v>
      </c>
      <c r="S17" s="597">
        <v>3823</v>
      </c>
      <c r="T17" s="597">
        <v>3100</v>
      </c>
      <c r="U17" s="597">
        <v>2714</v>
      </c>
      <c r="V17" s="597">
        <v>2479</v>
      </c>
      <c r="W17" s="597">
        <v>2060</v>
      </c>
      <c r="X17" s="597">
        <v>1903</v>
      </c>
      <c r="Y17" s="597">
        <v>1680</v>
      </c>
      <c r="Z17" s="597">
        <v>1688</v>
      </c>
      <c r="AA17" s="594">
        <f t="shared" si="0"/>
        <v>-61.999099504727596</v>
      </c>
    </row>
    <row r="18" spans="1:27" s="389" customFormat="1" ht="11.25" customHeight="1" x14ac:dyDescent="0.2">
      <c r="A18" s="389" t="s">
        <v>569</v>
      </c>
      <c r="B18" s="389" t="s">
        <v>391</v>
      </c>
      <c r="C18" s="597">
        <v>10483</v>
      </c>
      <c r="D18" s="597">
        <v>9902</v>
      </c>
      <c r="E18" s="597">
        <v>9865</v>
      </c>
      <c r="F18" s="597">
        <v>9019</v>
      </c>
      <c r="G18" s="597">
        <v>8892</v>
      </c>
      <c r="H18" s="597">
        <v>8540</v>
      </c>
      <c r="I18" s="597">
        <v>8445</v>
      </c>
      <c r="J18" s="597">
        <v>8920</v>
      </c>
      <c r="K18" s="597">
        <v>8486</v>
      </c>
      <c r="L18" s="597">
        <v>8079</v>
      </c>
      <c r="M18" s="597">
        <v>8162</v>
      </c>
      <c r="N18" s="597">
        <v>7655</v>
      </c>
      <c r="O18" s="597">
        <v>6058</v>
      </c>
      <c r="P18" s="597">
        <v>5530</v>
      </c>
      <c r="Q18" s="597">
        <v>5318</v>
      </c>
      <c r="R18" s="597">
        <v>4709</v>
      </c>
      <c r="S18" s="597">
        <v>4620</v>
      </c>
      <c r="T18" s="597">
        <v>4275</v>
      </c>
      <c r="U18" s="597">
        <v>4273</v>
      </c>
      <c r="V18" s="597">
        <v>3992</v>
      </c>
      <c r="W18" s="597">
        <v>3963</v>
      </c>
      <c r="X18" s="597">
        <v>3653</v>
      </c>
      <c r="Y18" s="597">
        <v>3268</v>
      </c>
      <c r="Z18" s="597">
        <v>3384</v>
      </c>
      <c r="AA18" s="594">
        <f t="shared" si="0"/>
        <v>-36.367055283941326</v>
      </c>
    </row>
    <row r="19" spans="1:27" s="389" customFormat="1" ht="11.25" customHeight="1" x14ac:dyDescent="0.2">
      <c r="A19" s="389" t="s">
        <v>617</v>
      </c>
      <c r="B19" s="389" t="s">
        <v>618</v>
      </c>
      <c r="C19" s="597">
        <v>804</v>
      </c>
      <c r="D19" s="597">
        <v>804</v>
      </c>
      <c r="E19" s="597">
        <v>804</v>
      </c>
      <c r="F19" s="597">
        <v>804</v>
      </c>
      <c r="G19" s="597">
        <v>800</v>
      </c>
      <c r="H19" s="597">
        <v>721</v>
      </c>
      <c r="I19" s="597">
        <v>714</v>
      </c>
      <c r="J19" s="597">
        <v>646</v>
      </c>
      <c r="K19" s="597">
        <v>662</v>
      </c>
      <c r="L19" s="597">
        <v>655</v>
      </c>
      <c r="M19" s="597">
        <v>647</v>
      </c>
      <c r="N19" s="597">
        <v>627</v>
      </c>
      <c r="O19" s="597">
        <v>701</v>
      </c>
      <c r="P19" s="597">
        <v>608</v>
      </c>
      <c r="Q19" s="597">
        <v>597</v>
      </c>
      <c r="R19" s="597">
        <v>614</v>
      </c>
      <c r="S19" s="597">
        <v>619</v>
      </c>
      <c r="T19" s="597">
        <v>664</v>
      </c>
      <c r="U19" s="597">
        <v>548</v>
      </c>
      <c r="V19" s="597">
        <v>426</v>
      </c>
      <c r="W19" s="597">
        <v>418</v>
      </c>
      <c r="X19" s="597">
        <v>390</v>
      </c>
      <c r="Y19" s="597">
        <v>368</v>
      </c>
      <c r="Z19" s="597">
        <v>308</v>
      </c>
      <c r="AA19" s="594">
        <f t="shared" si="0"/>
        <v>-48.408710217755448</v>
      </c>
    </row>
    <row r="20" spans="1:27" s="389" customFormat="1" ht="11.25" customHeight="1" x14ac:dyDescent="0.2">
      <c r="A20" s="389" t="s">
        <v>570</v>
      </c>
      <c r="B20" s="389" t="s">
        <v>392</v>
      </c>
      <c r="C20" s="597">
        <v>8109</v>
      </c>
      <c r="D20" s="597">
        <v>8053</v>
      </c>
      <c r="E20" s="597">
        <v>7187</v>
      </c>
      <c r="F20" s="597">
        <v>7091</v>
      </c>
      <c r="G20" s="597">
        <v>7020</v>
      </c>
      <c r="H20" s="597">
        <v>6676</v>
      </c>
      <c r="I20" s="597">
        <v>6714</v>
      </c>
      <c r="J20" s="597">
        <v>6313</v>
      </c>
      <c r="K20" s="597">
        <v>6688</v>
      </c>
      <c r="L20" s="597">
        <v>7061</v>
      </c>
      <c r="M20" s="597">
        <v>7096</v>
      </c>
      <c r="N20" s="597">
        <v>6980</v>
      </c>
      <c r="O20" s="597">
        <v>6563</v>
      </c>
      <c r="P20" s="597">
        <v>6122</v>
      </c>
      <c r="Q20" s="597">
        <v>5818</v>
      </c>
      <c r="R20" s="597">
        <v>5669</v>
      </c>
      <c r="S20" s="597">
        <v>5131</v>
      </c>
      <c r="T20" s="597">
        <v>4725</v>
      </c>
      <c r="U20" s="597">
        <v>4237</v>
      </c>
      <c r="V20" s="597">
        <v>4114</v>
      </c>
      <c r="W20" s="597">
        <v>3860</v>
      </c>
      <c r="X20" s="597">
        <v>3753</v>
      </c>
      <c r="Y20" s="597">
        <v>3401</v>
      </c>
      <c r="Z20" s="597">
        <v>3381</v>
      </c>
      <c r="AA20" s="594">
        <f t="shared" si="0"/>
        <v>-41.88724647645239</v>
      </c>
    </row>
    <row r="21" spans="1:27" s="389" customFormat="1" ht="11.25" customHeight="1" x14ac:dyDescent="0.2">
      <c r="A21" s="389" t="s">
        <v>571</v>
      </c>
      <c r="B21" s="389" t="s">
        <v>393</v>
      </c>
      <c r="C21" s="597">
        <v>103</v>
      </c>
      <c r="D21" s="597">
        <v>132</v>
      </c>
      <c r="E21" s="597">
        <v>115</v>
      </c>
      <c r="F21" s="597">
        <v>133</v>
      </c>
      <c r="G21" s="597">
        <v>118</v>
      </c>
      <c r="H21" s="597">
        <v>128</v>
      </c>
      <c r="I21" s="597">
        <v>115</v>
      </c>
      <c r="J21" s="597">
        <v>111</v>
      </c>
      <c r="K21" s="597">
        <v>113</v>
      </c>
      <c r="L21" s="597">
        <v>111</v>
      </c>
      <c r="M21" s="597">
        <v>98</v>
      </c>
      <c r="N21" s="597">
        <v>94</v>
      </c>
      <c r="O21" s="597">
        <v>97</v>
      </c>
      <c r="P21" s="597">
        <v>117</v>
      </c>
      <c r="Q21" s="597">
        <v>102</v>
      </c>
      <c r="R21" s="597">
        <v>86</v>
      </c>
      <c r="S21" s="597">
        <v>89</v>
      </c>
      <c r="T21" s="597">
        <v>82</v>
      </c>
      <c r="U21" s="597">
        <v>71</v>
      </c>
      <c r="V21" s="597">
        <v>60</v>
      </c>
      <c r="W21" s="597">
        <v>71</v>
      </c>
      <c r="X21" s="597">
        <v>51</v>
      </c>
      <c r="Y21" s="597">
        <v>44</v>
      </c>
      <c r="Z21" s="597">
        <v>45</v>
      </c>
      <c r="AA21" s="594">
        <f t="shared" si="0"/>
        <v>-55.882352941176471</v>
      </c>
    </row>
    <row r="22" spans="1:27" s="389" customFormat="1" ht="11.25" customHeight="1" x14ac:dyDescent="0.2">
      <c r="A22" s="389" t="s">
        <v>577</v>
      </c>
      <c r="B22" s="389" t="s">
        <v>394</v>
      </c>
      <c r="C22" s="597">
        <v>997</v>
      </c>
      <c r="D22" s="597">
        <v>787</v>
      </c>
      <c r="E22" s="597">
        <v>724</v>
      </c>
      <c r="F22" s="597">
        <v>774</v>
      </c>
      <c r="G22" s="597">
        <v>660</v>
      </c>
      <c r="H22" s="597">
        <v>594</v>
      </c>
      <c r="I22" s="597">
        <v>567</v>
      </c>
      <c r="J22" s="597">
        <v>677</v>
      </c>
      <c r="K22" s="597">
        <v>652</v>
      </c>
      <c r="L22" s="597">
        <v>635</v>
      </c>
      <c r="M22" s="597">
        <v>558</v>
      </c>
      <c r="N22" s="597">
        <v>559</v>
      </c>
      <c r="O22" s="597">
        <v>532</v>
      </c>
      <c r="P22" s="597">
        <v>516</v>
      </c>
      <c r="Q22" s="597">
        <v>442</v>
      </c>
      <c r="R22" s="597">
        <v>407</v>
      </c>
      <c r="S22" s="597">
        <v>419</v>
      </c>
      <c r="T22" s="597">
        <v>316</v>
      </c>
      <c r="U22" s="597">
        <v>254</v>
      </c>
      <c r="V22" s="597">
        <v>218</v>
      </c>
      <c r="W22" s="597">
        <v>179</v>
      </c>
      <c r="X22" s="597">
        <v>177</v>
      </c>
      <c r="Y22" s="597">
        <v>179</v>
      </c>
      <c r="Z22" s="597">
        <v>212</v>
      </c>
      <c r="AA22" s="594">
        <f t="shared" si="0"/>
        <v>-52.036199095022617</v>
      </c>
    </row>
    <row r="23" spans="1:27" s="389" customFormat="1" ht="11.25" customHeight="1" x14ac:dyDescent="0.2">
      <c r="A23" s="389" t="s">
        <v>578</v>
      </c>
      <c r="B23" s="389" t="s">
        <v>395</v>
      </c>
      <c r="C23" s="597">
        <v>1173</v>
      </c>
      <c r="D23" s="597">
        <v>836</v>
      </c>
      <c r="E23" s="597">
        <v>958</v>
      </c>
      <c r="F23" s="597">
        <v>765</v>
      </c>
      <c r="G23" s="597">
        <v>672</v>
      </c>
      <c r="H23" s="597">
        <v>667</v>
      </c>
      <c r="I23" s="597">
        <v>752</v>
      </c>
      <c r="J23" s="597">
        <v>829</v>
      </c>
      <c r="K23" s="597">
        <v>748</v>
      </c>
      <c r="L23" s="597">
        <v>641</v>
      </c>
      <c r="M23" s="597">
        <v>706</v>
      </c>
      <c r="N23" s="597">
        <v>697</v>
      </c>
      <c r="O23" s="597">
        <v>709</v>
      </c>
      <c r="P23" s="597">
        <v>752</v>
      </c>
      <c r="Q23" s="597">
        <v>773</v>
      </c>
      <c r="R23" s="597">
        <v>760</v>
      </c>
      <c r="S23" s="597">
        <v>740</v>
      </c>
      <c r="T23" s="597">
        <v>499</v>
      </c>
      <c r="U23" s="597">
        <v>370</v>
      </c>
      <c r="V23" s="597">
        <v>299</v>
      </c>
      <c r="W23" s="597">
        <v>296</v>
      </c>
      <c r="X23" s="597">
        <v>302</v>
      </c>
      <c r="Y23" s="597">
        <v>256</v>
      </c>
      <c r="Z23" s="597">
        <v>267</v>
      </c>
      <c r="AA23" s="594">
        <f t="shared" si="0"/>
        <v>-65.459249676584747</v>
      </c>
    </row>
    <row r="24" spans="1:27" s="389" customFormat="1" ht="11.25" customHeight="1" x14ac:dyDescent="0.2">
      <c r="A24" s="389" t="s">
        <v>572</v>
      </c>
      <c r="B24" s="389" t="s">
        <v>396</v>
      </c>
      <c r="C24" s="597">
        <v>83</v>
      </c>
      <c r="D24" s="597">
        <v>69</v>
      </c>
      <c r="E24" s="597">
        <v>78</v>
      </c>
      <c r="F24" s="597">
        <v>65</v>
      </c>
      <c r="G24" s="597">
        <v>70</v>
      </c>
      <c r="H24" s="597">
        <v>71</v>
      </c>
      <c r="I24" s="597">
        <v>60</v>
      </c>
      <c r="J24" s="597">
        <v>57</v>
      </c>
      <c r="K24" s="597">
        <v>58</v>
      </c>
      <c r="L24" s="597">
        <v>76</v>
      </c>
      <c r="M24" s="597">
        <v>70</v>
      </c>
      <c r="N24" s="597">
        <v>62</v>
      </c>
      <c r="O24" s="597">
        <v>53</v>
      </c>
      <c r="P24" s="597">
        <v>50</v>
      </c>
      <c r="Q24" s="597">
        <v>47</v>
      </c>
      <c r="R24" s="597">
        <v>43</v>
      </c>
      <c r="S24" s="597">
        <v>46</v>
      </c>
      <c r="T24" s="597">
        <v>35</v>
      </c>
      <c r="U24" s="597">
        <v>48</v>
      </c>
      <c r="V24" s="597">
        <v>32</v>
      </c>
      <c r="W24" s="597">
        <v>33</v>
      </c>
      <c r="X24" s="597">
        <v>34</v>
      </c>
      <c r="Y24" s="597">
        <v>45</v>
      </c>
      <c r="Z24" s="597">
        <v>35</v>
      </c>
      <c r="AA24" s="594">
        <f t="shared" si="0"/>
        <v>-25.531914893617024</v>
      </c>
    </row>
    <row r="25" spans="1:27" s="389" customFormat="1" ht="11.25" customHeight="1" x14ac:dyDescent="0.2">
      <c r="A25" s="389" t="s">
        <v>573</v>
      </c>
      <c r="B25" s="389" t="s">
        <v>397</v>
      </c>
      <c r="C25" s="597">
        <v>2120</v>
      </c>
      <c r="D25" s="597">
        <v>2101</v>
      </c>
      <c r="E25" s="597">
        <v>1678</v>
      </c>
      <c r="F25" s="597">
        <v>1562</v>
      </c>
      <c r="G25" s="597">
        <v>1589</v>
      </c>
      <c r="H25" s="597">
        <v>1370</v>
      </c>
      <c r="I25" s="597">
        <v>1391</v>
      </c>
      <c r="J25" s="597">
        <v>1371</v>
      </c>
      <c r="K25" s="597">
        <v>1306</v>
      </c>
      <c r="L25" s="597">
        <v>1200</v>
      </c>
      <c r="M25" s="597">
        <v>1239</v>
      </c>
      <c r="N25" s="597">
        <v>1429</v>
      </c>
      <c r="O25" s="597">
        <v>1326</v>
      </c>
      <c r="P25" s="597">
        <v>1296</v>
      </c>
      <c r="Q25" s="597">
        <v>1278</v>
      </c>
      <c r="R25" s="597">
        <v>1303</v>
      </c>
      <c r="S25" s="597">
        <v>1232</v>
      </c>
      <c r="T25" s="597">
        <v>996</v>
      </c>
      <c r="U25" s="597">
        <v>822</v>
      </c>
      <c r="V25" s="597">
        <v>740</v>
      </c>
      <c r="W25" s="597">
        <v>638</v>
      </c>
      <c r="X25" s="597">
        <v>606</v>
      </c>
      <c r="Y25" s="597">
        <v>591</v>
      </c>
      <c r="Z25" s="597">
        <v>626</v>
      </c>
      <c r="AA25" s="594">
        <f t="shared" si="0"/>
        <v>-51.01721439749609</v>
      </c>
    </row>
    <row r="26" spans="1:27" s="389" customFormat="1" ht="11.25" customHeight="1" x14ac:dyDescent="0.2">
      <c r="A26" s="389" t="s">
        <v>398</v>
      </c>
      <c r="B26" s="389" t="s">
        <v>398</v>
      </c>
      <c r="C26" s="597">
        <v>16</v>
      </c>
      <c r="D26" s="597">
        <v>11</v>
      </c>
      <c r="E26" s="597">
        <v>14</v>
      </c>
      <c r="F26" s="597">
        <v>6</v>
      </c>
      <c r="G26" s="597">
        <v>14</v>
      </c>
      <c r="H26" s="597">
        <v>19</v>
      </c>
      <c r="I26" s="597">
        <v>18</v>
      </c>
      <c r="J26" s="597">
        <v>17</v>
      </c>
      <c r="K26" s="597">
        <v>4</v>
      </c>
      <c r="L26" s="597">
        <v>15</v>
      </c>
      <c r="M26" s="597">
        <v>16</v>
      </c>
      <c r="N26" s="597">
        <v>16</v>
      </c>
      <c r="O26" s="597">
        <v>16</v>
      </c>
      <c r="P26" s="597">
        <v>13</v>
      </c>
      <c r="Q26" s="597">
        <v>17</v>
      </c>
      <c r="R26" s="597">
        <v>11</v>
      </c>
      <c r="S26" s="597">
        <v>14</v>
      </c>
      <c r="T26" s="597">
        <v>15</v>
      </c>
      <c r="U26" s="597">
        <v>21</v>
      </c>
      <c r="V26" s="597">
        <v>15</v>
      </c>
      <c r="W26" s="597">
        <v>21</v>
      </c>
      <c r="X26" s="597">
        <v>9</v>
      </c>
      <c r="Y26" s="597">
        <v>18</v>
      </c>
      <c r="Z26" s="597">
        <v>10</v>
      </c>
      <c r="AA26" s="594">
        <f t="shared" si="0"/>
        <v>-41.17647058823529</v>
      </c>
    </row>
    <row r="27" spans="1:27" s="389" customFormat="1" ht="22.5" customHeight="1" x14ac:dyDescent="0.2">
      <c r="A27" s="596" t="s">
        <v>620</v>
      </c>
      <c r="B27" s="389" t="s">
        <v>399</v>
      </c>
      <c r="C27" s="597">
        <v>1281</v>
      </c>
      <c r="D27" s="597">
        <v>1253</v>
      </c>
      <c r="E27" s="597">
        <v>1235</v>
      </c>
      <c r="F27" s="597">
        <v>1298</v>
      </c>
      <c r="G27" s="597">
        <v>1334</v>
      </c>
      <c r="H27" s="597">
        <v>1180</v>
      </c>
      <c r="I27" s="597">
        <v>1163</v>
      </c>
      <c r="J27" s="597">
        <v>1066</v>
      </c>
      <c r="K27" s="597">
        <v>1090</v>
      </c>
      <c r="L27" s="597">
        <v>1082</v>
      </c>
      <c r="M27" s="597">
        <v>993</v>
      </c>
      <c r="N27" s="597">
        <v>987</v>
      </c>
      <c r="O27" s="597">
        <v>1028</v>
      </c>
      <c r="P27" s="597">
        <v>804</v>
      </c>
      <c r="Q27" s="597">
        <v>750</v>
      </c>
      <c r="R27" s="597">
        <v>730</v>
      </c>
      <c r="S27" s="597">
        <v>709</v>
      </c>
      <c r="T27" s="597">
        <v>677</v>
      </c>
      <c r="U27" s="597">
        <v>644</v>
      </c>
      <c r="V27" s="597">
        <v>537</v>
      </c>
      <c r="W27" s="597">
        <v>546</v>
      </c>
      <c r="X27" s="597">
        <v>562</v>
      </c>
      <c r="Y27" s="597">
        <v>476</v>
      </c>
      <c r="Z27" s="597">
        <v>477</v>
      </c>
      <c r="AA27" s="594">
        <f t="shared" si="0"/>
        <v>-36.4</v>
      </c>
    </row>
    <row r="28" spans="1:27" s="389" customFormat="1" ht="11.25" customHeight="1" x14ac:dyDescent="0.2">
      <c r="A28" s="389" t="s">
        <v>575</v>
      </c>
      <c r="B28" s="389" t="s">
        <v>400</v>
      </c>
      <c r="C28" s="597">
        <v>1551</v>
      </c>
      <c r="D28" s="597">
        <v>1403</v>
      </c>
      <c r="E28" s="597">
        <v>1283</v>
      </c>
      <c r="F28" s="597">
        <v>1338</v>
      </c>
      <c r="G28" s="597">
        <v>1210</v>
      </c>
      <c r="H28" s="597">
        <v>1027</v>
      </c>
      <c r="I28" s="597">
        <v>1105</v>
      </c>
      <c r="J28" s="597">
        <v>963</v>
      </c>
      <c r="K28" s="597">
        <v>1079</v>
      </c>
      <c r="L28" s="597">
        <v>976</v>
      </c>
      <c r="M28" s="597">
        <v>958</v>
      </c>
      <c r="N28" s="597">
        <v>956</v>
      </c>
      <c r="O28" s="597">
        <v>931</v>
      </c>
      <c r="P28" s="597">
        <v>878</v>
      </c>
      <c r="Q28" s="597">
        <v>768</v>
      </c>
      <c r="R28" s="597">
        <v>730</v>
      </c>
      <c r="S28" s="597">
        <v>691</v>
      </c>
      <c r="T28" s="597">
        <v>679</v>
      </c>
      <c r="U28" s="597">
        <v>633</v>
      </c>
      <c r="V28" s="597">
        <v>552</v>
      </c>
      <c r="W28" s="597">
        <v>523</v>
      </c>
      <c r="X28" s="597">
        <v>531</v>
      </c>
      <c r="Y28" s="597">
        <v>455</v>
      </c>
      <c r="Z28" s="597">
        <v>430</v>
      </c>
      <c r="AA28" s="594">
        <f t="shared" si="0"/>
        <v>-44.010416666666664</v>
      </c>
    </row>
    <row r="29" spans="1:27" s="389" customFormat="1" ht="11.25" customHeight="1" x14ac:dyDescent="0.2">
      <c r="A29" s="389" t="s">
        <v>576</v>
      </c>
      <c r="B29" s="389" t="s">
        <v>401</v>
      </c>
      <c r="C29" s="597">
        <v>7901</v>
      </c>
      <c r="D29" s="597">
        <v>6946</v>
      </c>
      <c r="E29" s="597">
        <v>6341</v>
      </c>
      <c r="F29" s="597">
        <v>6744</v>
      </c>
      <c r="G29" s="597">
        <v>6900</v>
      </c>
      <c r="H29" s="597">
        <v>6359</v>
      </c>
      <c r="I29" s="597">
        <v>7310</v>
      </c>
      <c r="J29" s="597">
        <v>7080</v>
      </c>
      <c r="K29" s="597">
        <v>6730</v>
      </c>
      <c r="L29" s="597">
        <v>6294</v>
      </c>
      <c r="M29" s="597">
        <v>5534</v>
      </c>
      <c r="N29" s="597">
        <v>5826</v>
      </c>
      <c r="O29" s="597">
        <v>5642</v>
      </c>
      <c r="P29" s="597">
        <v>5712</v>
      </c>
      <c r="Q29" s="597">
        <v>5444</v>
      </c>
      <c r="R29" s="597">
        <v>5243</v>
      </c>
      <c r="S29" s="597">
        <v>5583</v>
      </c>
      <c r="T29" s="597">
        <v>5437</v>
      </c>
      <c r="U29" s="597">
        <v>4572</v>
      </c>
      <c r="V29" s="597">
        <v>3908</v>
      </c>
      <c r="W29" s="597">
        <v>4189</v>
      </c>
      <c r="X29" s="597">
        <v>3571</v>
      </c>
      <c r="Y29" s="597">
        <v>3357</v>
      </c>
      <c r="Z29" s="597">
        <v>3202</v>
      </c>
      <c r="AA29" s="594">
        <f t="shared" si="0"/>
        <v>-41.182953710506979</v>
      </c>
    </row>
    <row r="30" spans="1:27" s="389" customFormat="1" ht="11.25" customHeight="1" x14ac:dyDescent="0.2">
      <c r="A30" s="389" t="s">
        <v>402</v>
      </c>
      <c r="B30" s="389" t="s">
        <v>402</v>
      </c>
      <c r="C30" s="597">
        <v>3217</v>
      </c>
      <c r="D30" s="597">
        <v>3086</v>
      </c>
      <c r="E30" s="597">
        <v>2701</v>
      </c>
      <c r="F30" s="597">
        <v>2505</v>
      </c>
      <c r="G30" s="597">
        <v>2711</v>
      </c>
      <c r="H30" s="597">
        <v>2730</v>
      </c>
      <c r="I30" s="597">
        <v>2521</v>
      </c>
      <c r="J30" s="597">
        <v>2126</v>
      </c>
      <c r="K30" s="597">
        <v>2028</v>
      </c>
      <c r="L30" s="597">
        <v>1877</v>
      </c>
      <c r="M30" s="597">
        <v>1670</v>
      </c>
      <c r="N30" s="597">
        <v>1655</v>
      </c>
      <c r="O30" s="597">
        <v>1542</v>
      </c>
      <c r="P30" s="597">
        <v>1294</v>
      </c>
      <c r="Q30" s="597">
        <v>1247</v>
      </c>
      <c r="R30" s="597">
        <v>969</v>
      </c>
      <c r="S30" s="597">
        <v>974</v>
      </c>
      <c r="T30" s="597">
        <v>885</v>
      </c>
      <c r="U30" s="597">
        <v>840</v>
      </c>
      <c r="V30" s="597">
        <v>937</v>
      </c>
      <c r="W30" s="597">
        <v>891</v>
      </c>
      <c r="X30" s="597">
        <v>718</v>
      </c>
      <c r="Y30" s="597">
        <v>637</v>
      </c>
      <c r="Z30" s="597">
        <v>638</v>
      </c>
      <c r="AA30" s="594">
        <f t="shared" si="0"/>
        <v>-48.837209302325576</v>
      </c>
    </row>
    <row r="31" spans="1:27" s="389" customFormat="1" ht="11.25" customHeight="1" x14ac:dyDescent="0.2">
      <c r="A31" s="389" t="s">
        <v>579</v>
      </c>
      <c r="B31" s="389" t="s">
        <v>403</v>
      </c>
      <c r="C31" s="597">
        <v>3078</v>
      </c>
      <c r="D31" s="597">
        <v>2816</v>
      </c>
      <c r="E31" s="597">
        <v>2826</v>
      </c>
      <c r="F31" s="597">
        <v>2877</v>
      </c>
      <c r="G31" s="597">
        <v>2845</v>
      </c>
      <c r="H31" s="597">
        <v>2845</v>
      </c>
      <c r="I31" s="597">
        <v>2863</v>
      </c>
      <c r="J31" s="597">
        <v>2778</v>
      </c>
      <c r="K31" s="597">
        <v>2468</v>
      </c>
      <c r="L31" s="597">
        <v>2466</v>
      </c>
      <c r="M31" s="597">
        <v>2450</v>
      </c>
      <c r="N31" s="597">
        <v>2411</v>
      </c>
      <c r="O31" s="597">
        <v>2229</v>
      </c>
      <c r="P31" s="597">
        <v>2442</v>
      </c>
      <c r="Q31" s="597">
        <v>2629</v>
      </c>
      <c r="R31" s="597">
        <v>2587</v>
      </c>
      <c r="S31" s="597">
        <v>2800</v>
      </c>
      <c r="T31" s="597">
        <v>3061</v>
      </c>
      <c r="U31" s="597">
        <v>2796</v>
      </c>
      <c r="V31" s="597">
        <v>2377</v>
      </c>
      <c r="W31" s="597">
        <v>2018</v>
      </c>
      <c r="X31" s="597">
        <v>2042</v>
      </c>
      <c r="Y31" s="597">
        <v>1861</v>
      </c>
      <c r="Z31" s="597">
        <v>1818</v>
      </c>
      <c r="AA31" s="594">
        <f t="shared" si="0"/>
        <v>-30.848231266641314</v>
      </c>
    </row>
    <row r="32" spans="1:27" s="389" customFormat="1" ht="11.25" customHeight="1" x14ac:dyDescent="0.2">
      <c r="A32" s="389" t="s">
        <v>580</v>
      </c>
      <c r="B32" s="389" t="s">
        <v>404</v>
      </c>
      <c r="C32" s="597">
        <v>462</v>
      </c>
      <c r="D32" s="597">
        <v>493</v>
      </c>
      <c r="E32" s="597">
        <v>493</v>
      </c>
      <c r="F32" s="597">
        <v>505</v>
      </c>
      <c r="G32" s="597">
        <v>415</v>
      </c>
      <c r="H32" s="597">
        <v>389</v>
      </c>
      <c r="I32" s="597">
        <v>357</v>
      </c>
      <c r="J32" s="597">
        <v>309</v>
      </c>
      <c r="K32" s="597">
        <v>334</v>
      </c>
      <c r="L32" s="597">
        <v>314</v>
      </c>
      <c r="M32" s="597">
        <v>278</v>
      </c>
      <c r="N32" s="597">
        <v>269</v>
      </c>
      <c r="O32" s="597">
        <v>242</v>
      </c>
      <c r="P32" s="597">
        <v>274</v>
      </c>
      <c r="Q32" s="597">
        <v>258</v>
      </c>
      <c r="R32" s="597">
        <v>262</v>
      </c>
      <c r="S32" s="597">
        <v>293</v>
      </c>
      <c r="T32" s="597">
        <v>214</v>
      </c>
      <c r="U32" s="597">
        <v>171</v>
      </c>
      <c r="V32" s="597">
        <v>138</v>
      </c>
      <c r="W32" s="597">
        <v>141</v>
      </c>
      <c r="X32" s="597">
        <v>130</v>
      </c>
      <c r="Y32" s="597">
        <v>125</v>
      </c>
      <c r="Z32" s="597">
        <v>108</v>
      </c>
      <c r="AA32" s="594">
        <f t="shared" si="0"/>
        <v>-58.13953488372092</v>
      </c>
    </row>
    <row r="33" spans="1:27" s="389" customFormat="1" ht="11.25" customHeight="1" x14ac:dyDescent="0.2">
      <c r="A33" s="389" t="s">
        <v>581</v>
      </c>
      <c r="B33" s="389" t="s">
        <v>405</v>
      </c>
      <c r="C33" s="597">
        <v>614</v>
      </c>
      <c r="D33" s="597">
        <v>677</v>
      </c>
      <c r="E33" s="597">
        <v>584</v>
      </c>
      <c r="F33" s="597">
        <v>633</v>
      </c>
      <c r="G33" s="597">
        <v>660</v>
      </c>
      <c r="H33" s="597">
        <v>616</v>
      </c>
      <c r="I33" s="597">
        <v>788</v>
      </c>
      <c r="J33" s="597">
        <v>819</v>
      </c>
      <c r="K33" s="597">
        <v>647</v>
      </c>
      <c r="L33" s="597">
        <v>628</v>
      </c>
      <c r="M33" s="597">
        <v>614</v>
      </c>
      <c r="N33" s="597">
        <v>610</v>
      </c>
      <c r="O33" s="597">
        <v>645</v>
      </c>
      <c r="P33" s="597">
        <v>603</v>
      </c>
      <c r="Q33" s="597">
        <v>606</v>
      </c>
      <c r="R33" s="597">
        <v>614</v>
      </c>
      <c r="S33" s="597">
        <v>667</v>
      </c>
      <c r="T33" s="597">
        <v>622</v>
      </c>
      <c r="U33" s="597">
        <v>380</v>
      </c>
      <c r="V33" s="597">
        <v>353</v>
      </c>
      <c r="W33" s="597">
        <v>328</v>
      </c>
      <c r="X33" s="597">
        <v>352</v>
      </c>
      <c r="Y33" s="597">
        <v>251</v>
      </c>
      <c r="Z33" s="597">
        <v>259</v>
      </c>
      <c r="AA33" s="594">
        <f t="shared" si="0"/>
        <v>-57.260726072607262</v>
      </c>
    </row>
    <row r="34" spans="1:27" s="389" customFormat="1" ht="11.25" customHeight="1" x14ac:dyDescent="0.2">
      <c r="A34" s="389" t="s">
        <v>560</v>
      </c>
      <c r="B34" s="389" t="s">
        <v>406</v>
      </c>
      <c r="C34" s="543">
        <v>632</v>
      </c>
      <c r="D34" s="543">
        <v>601</v>
      </c>
      <c r="E34" s="543">
        <v>484</v>
      </c>
      <c r="F34" s="543">
        <v>480</v>
      </c>
      <c r="G34" s="543">
        <v>441</v>
      </c>
      <c r="H34" s="543">
        <v>404</v>
      </c>
      <c r="I34" s="543">
        <v>438</v>
      </c>
      <c r="J34" s="543">
        <v>400</v>
      </c>
      <c r="K34" s="543">
        <v>431</v>
      </c>
      <c r="L34" s="543">
        <v>396</v>
      </c>
      <c r="M34" s="543">
        <v>433</v>
      </c>
      <c r="N34" s="543">
        <v>415</v>
      </c>
      <c r="O34" s="543">
        <v>379</v>
      </c>
      <c r="P34" s="543">
        <v>375</v>
      </c>
      <c r="Q34" s="543">
        <v>379</v>
      </c>
      <c r="R34" s="543">
        <v>336</v>
      </c>
      <c r="S34" s="543">
        <v>380</v>
      </c>
      <c r="T34" s="543">
        <v>344</v>
      </c>
      <c r="U34" s="543">
        <v>279</v>
      </c>
      <c r="V34" s="543">
        <v>272</v>
      </c>
      <c r="W34" s="543">
        <v>292</v>
      </c>
      <c r="X34" s="543">
        <v>255</v>
      </c>
      <c r="Y34" s="543">
        <v>258</v>
      </c>
      <c r="Z34" s="543">
        <v>229</v>
      </c>
      <c r="AA34" s="594">
        <f t="shared" si="0"/>
        <v>-39.577836411609503</v>
      </c>
    </row>
    <row r="35" spans="1:27" s="389" customFormat="1" ht="11.25" customHeight="1" x14ac:dyDescent="0.2">
      <c r="A35" s="389" t="s">
        <v>407</v>
      </c>
      <c r="B35" s="389" t="s">
        <v>407</v>
      </c>
      <c r="C35" s="543">
        <v>745</v>
      </c>
      <c r="D35" s="543">
        <v>759</v>
      </c>
      <c r="E35" s="543">
        <v>632</v>
      </c>
      <c r="F35" s="543">
        <v>589</v>
      </c>
      <c r="G35" s="543">
        <v>572</v>
      </c>
      <c r="H35" s="543">
        <v>537</v>
      </c>
      <c r="I35" s="543">
        <v>541</v>
      </c>
      <c r="J35" s="543">
        <v>531</v>
      </c>
      <c r="K35" s="543">
        <v>580</v>
      </c>
      <c r="L35" s="543">
        <v>591</v>
      </c>
      <c r="M35" s="543">
        <v>583</v>
      </c>
      <c r="N35" s="543">
        <v>560</v>
      </c>
      <c r="O35" s="543">
        <v>529</v>
      </c>
      <c r="P35" s="543">
        <v>480</v>
      </c>
      <c r="Q35" s="543">
        <v>440</v>
      </c>
      <c r="R35" s="543">
        <v>445</v>
      </c>
      <c r="S35" s="543">
        <v>471</v>
      </c>
      <c r="T35" s="543">
        <v>397</v>
      </c>
      <c r="U35" s="543">
        <v>358</v>
      </c>
      <c r="V35" s="543">
        <v>266</v>
      </c>
      <c r="W35" s="543">
        <v>319</v>
      </c>
      <c r="X35" s="543">
        <v>285</v>
      </c>
      <c r="Y35" s="543">
        <v>260</v>
      </c>
      <c r="Z35" s="543">
        <v>259</v>
      </c>
      <c r="AA35" s="594">
        <f t="shared" si="0"/>
        <v>-41.13636363636364</v>
      </c>
    </row>
    <row r="36" spans="1:27" s="389" customFormat="1" ht="22.5" customHeight="1" x14ac:dyDescent="0.2">
      <c r="A36" s="389" t="s">
        <v>582</v>
      </c>
      <c r="B36" s="596" t="s">
        <v>599</v>
      </c>
      <c r="C36" s="543">
        <v>4753</v>
      </c>
      <c r="D36" s="543">
        <v>4379</v>
      </c>
      <c r="E36" s="543">
        <v>3957</v>
      </c>
      <c r="F36" s="543">
        <v>3807</v>
      </c>
      <c r="G36" s="543">
        <v>3765</v>
      </c>
      <c r="H36" s="543">
        <v>3740</v>
      </c>
      <c r="I36" s="543">
        <v>3743</v>
      </c>
      <c r="J36" s="543">
        <v>3581</v>
      </c>
      <c r="K36" s="543">
        <v>3564</v>
      </c>
      <c r="L36" s="543">
        <v>3580</v>
      </c>
      <c r="M36" s="543">
        <v>3598</v>
      </c>
      <c r="N36" s="543">
        <v>3581</v>
      </c>
      <c r="O36" s="543">
        <v>3658</v>
      </c>
      <c r="P36" s="543">
        <v>3368</v>
      </c>
      <c r="Q36" s="543">
        <v>3336</v>
      </c>
      <c r="R36" s="543">
        <v>3298</v>
      </c>
      <c r="S36" s="543">
        <v>3059</v>
      </c>
      <c r="T36" s="543">
        <v>2645</v>
      </c>
      <c r="U36" s="543">
        <v>2337</v>
      </c>
      <c r="V36" s="543">
        <v>1905</v>
      </c>
      <c r="W36" s="543">
        <v>1960</v>
      </c>
      <c r="X36" s="543">
        <v>1802</v>
      </c>
      <c r="Y36" s="543">
        <v>1770</v>
      </c>
      <c r="Z36" s="543">
        <v>1854</v>
      </c>
      <c r="AA36" s="594">
        <f t="shared" si="0"/>
        <v>-44.42446043165468</v>
      </c>
    </row>
    <row r="37" spans="1:27" s="464" customFormat="1" ht="11.25" customHeight="1" x14ac:dyDescent="0.2">
      <c r="A37" s="465" t="s">
        <v>619</v>
      </c>
      <c r="B37" s="465" t="s">
        <v>619</v>
      </c>
      <c r="C37" s="595">
        <f t="shared" ref="C37:Z37" si="1">SUM(C9:C36)</f>
        <v>76230</v>
      </c>
      <c r="D37" s="595">
        <f t="shared" si="1"/>
        <v>71535</v>
      </c>
      <c r="E37" s="595">
        <f t="shared" si="1"/>
        <v>66245</v>
      </c>
      <c r="F37" s="595">
        <f t="shared" si="1"/>
        <v>64707</v>
      </c>
      <c r="G37" s="595">
        <f t="shared" si="1"/>
        <v>63955</v>
      </c>
      <c r="H37" s="595">
        <f t="shared" si="1"/>
        <v>60130</v>
      </c>
      <c r="I37" s="595">
        <f t="shared" si="1"/>
        <v>60981</v>
      </c>
      <c r="J37" s="595">
        <f t="shared" si="1"/>
        <v>59628</v>
      </c>
      <c r="K37" s="595">
        <f t="shared" si="1"/>
        <v>58353</v>
      </c>
      <c r="L37" s="595">
        <f t="shared" si="1"/>
        <v>57082</v>
      </c>
      <c r="M37" s="595">
        <f t="shared" si="1"/>
        <v>54949</v>
      </c>
      <c r="N37" s="595">
        <f t="shared" si="1"/>
        <v>53969</v>
      </c>
      <c r="O37" s="595">
        <f t="shared" si="1"/>
        <v>51052</v>
      </c>
      <c r="P37" s="595">
        <f t="shared" si="1"/>
        <v>47898</v>
      </c>
      <c r="Q37" s="595">
        <f t="shared" si="1"/>
        <v>45943</v>
      </c>
      <c r="R37" s="595">
        <f t="shared" si="1"/>
        <v>43718</v>
      </c>
      <c r="S37" s="595">
        <f t="shared" si="1"/>
        <v>43159</v>
      </c>
      <c r="T37" s="595">
        <f t="shared" si="1"/>
        <v>39599</v>
      </c>
      <c r="U37" s="595">
        <f t="shared" si="1"/>
        <v>35361</v>
      </c>
      <c r="V37" s="595">
        <f t="shared" si="1"/>
        <v>31490</v>
      </c>
      <c r="W37" s="595">
        <f t="shared" si="1"/>
        <v>30694</v>
      </c>
      <c r="X37" s="595">
        <f t="shared" si="1"/>
        <v>28243</v>
      </c>
      <c r="Y37" s="595">
        <f t="shared" si="1"/>
        <v>25959</v>
      </c>
      <c r="Z37" s="595">
        <f t="shared" si="1"/>
        <v>25928</v>
      </c>
      <c r="AA37" s="594">
        <f t="shared" si="0"/>
        <v>-43.564852099340492</v>
      </c>
    </row>
    <row r="38" spans="1:27" s="389" customFormat="1" ht="22.5" customHeight="1" x14ac:dyDescent="0.2">
      <c r="A38" s="647" t="s">
        <v>611</v>
      </c>
      <c r="B38" s="647"/>
      <c r="C38" s="477"/>
      <c r="D38" s="590">
        <f t="shared" ref="D38:Z38" si="2">100*((D37/C37)-1)</f>
        <v>-6.1589925226288811</v>
      </c>
      <c r="E38" s="590">
        <f t="shared" si="2"/>
        <v>-7.3949814775983835</v>
      </c>
      <c r="F38" s="590">
        <f t="shared" si="2"/>
        <v>-2.3216846554456994</v>
      </c>
      <c r="G38" s="590">
        <f t="shared" si="2"/>
        <v>-1.1621617444789623</v>
      </c>
      <c r="H38" s="590">
        <f t="shared" si="2"/>
        <v>-5.9807677273082671</v>
      </c>
      <c r="I38" s="590">
        <f t="shared" si="2"/>
        <v>1.4152669216697111</v>
      </c>
      <c r="J38" s="590">
        <f t="shared" si="2"/>
        <v>-2.2187238648103458</v>
      </c>
      <c r="K38" s="590">
        <f t="shared" si="2"/>
        <v>-2.1382571946065632</v>
      </c>
      <c r="L38" s="590">
        <f t="shared" si="2"/>
        <v>-2.1781228043116885</v>
      </c>
      <c r="M38" s="590">
        <f t="shared" si="2"/>
        <v>-3.7367296170421449</v>
      </c>
      <c r="N38" s="590">
        <f t="shared" si="2"/>
        <v>-1.7834719467142213</v>
      </c>
      <c r="O38" s="590">
        <f t="shared" si="2"/>
        <v>-5.4049546962144923</v>
      </c>
      <c r="P38" s="590">
        <f t="shared" si="2"/>
        <v>-6.1780145733761671</v>
      </c>
      <c r="Q38" s="590">
        <f t="shared" si="2"/>
        <v>-4.0815900455133836</v>
      </c>
      <c r="R38" s="590">
        <f t="shared" si="2"/>
        <v>-4.8429575778682228</v>
      </c>
      <c r="S38" s="590">
        <f t="shared" si="2"/>
        <v>-1.2786495265108222</v>
      </c>
      <c r="T38" s="590">
        <f t="shared" si="2"/>
        <v>-8.2485692439583822</v>
      </c>
      <c r="U38" s="590">
        <f t="shared" si="2"/>
        <v>-10.702290461880349</v>
      </c>
      <c r="V38" s="590">
        <f t="shared" si="2"/>
        <v>-10.947088600435507</v>
      </c>
      <c r="W38" s="590">
        <f t="shared" si="2"/>
        <v>-2.5277865989202897</v>
      </c>
      <c r="X38" s="590">
        <f t="shared" si="2"/>
        <v>-7.9852739949175744</v>
      </c>
      <c r="Y38" s="590">
        <f t="shared" si="2"/>
        <v>-8.086959600609001</v>
      </c>
      <c r="Z38" s="593">
        <f t="shared" si="2"/>
        <v>-0.1194190839400644</v>
      </c>
      <c r="AA38" s="592"/>
    </row>
    <row r="39" spans="1:27" s="389" customFormat="1" ht="34.5" customHeight="1" x14ac:dyDescent="0.2">
      <c r="A39" s="648" t="s">
        <v>608</v>
      </c>
      <c r="B39" s="648"/>
      <c r="C39" s="591"/>
      <c r="D39" s="591">
        <f t="shared" ref="D39:Z39" si="3">100*((D37/$C37)-1)</f>
        <v>-6.1589925226288811</v>
      </c>
      <c r="E39" s="591">
        <f t="shared" si="3"/>
        <v>-13.098517643972185</v>
      </c>
      <c r="F39" s="591">
        <f t="shared" si="3"/>
        <v>-15.116096025186931</v>
      </c>
      <c r="G39" s="591">
        <f t="shared" si="3"/>
        <v>-16.102584284402464</v>
      </c>
      <c r="H39" s="591">
        <f t="shared" si="3"/>
        <v>-21.120293847566572</v>
      </c>
      <c r="I39" s="591">
        <f t="shared" si="3"/>
        <v>-20.003935458480914</v>
      </c>
      <c r="J39" s="591">
        <f t="shared" si="3"/>
        <v>-21.778827233372688</v>
      </c>
      <c r="K39" s="591">
        <f t="shared" si="3"/>
        <v>-23.451397087760729</v>
      </c>
      <c r="L39" s="591">
        <f t="shared" si="3"/>
        <v>-25.118719664174204</v>
      </c>
      <c r="M39" s="591">
        <f t="shared" si="3"/>
        <v>-27.916830644103374</v>
      </c>
      <c r="N39" s="591">
        <f t="shared" si="3"/>
        <v>-29.202413747868295</v>
      </c>
      <c r="O39" s="591">
        <f t="shared" si="3"/>
        <v>-33.028991210809387</v>
      </c>
      <c r="P39" s="591">
        <f t="shared" si="3"/>
        <v>-37.166469893742629</v>
      </c>
      <c r="Q39" s="591">
        <f t="shared" si="3"/>
        <v>-39.731077003804273</v>
      </c>
      <c r="R39" s="591">
        <f t="shared" si="3"/>
        <v>-42.649875377148106</v>
      </c>
      <c r="S39" s="591">
        <f t="shared" si="3"/>
        <v>-43.383182474091562</v>
      </c>
      <c r="T39" s="591">
        <f t="shared" si="3"/>
        <v>-48.053259871441689</v>
      </c>
      <c r="U39" s="591">
        <f t="shared" si="3"/>
        <v>-53.612750885478164</v>
      </c>
      <c r="V39" s="591">
        <f t="shared" si="3"/>
        <v>-58.690804145349595</v>
      </c>
      <c r="W39" s="591">
        <f t="shared" si="3"/>
        <v>-59.735012462285184</v>
      </c>
      <c r="X39" s="591">
        <f t="shared" si="3"/>
        <v>-62.95028204119113</v>
      </c>
      <c r="Y39" s="591">
        <f t="shared" si="3"/>
        <v>-65.946477764659591</v>
      </c>
      <c r="Z39" s="591">
        <f t="shared" si="3"/>
        <v>-65.987144168962359</v>
      </c>
      <c r="AA39" s="421"/>
    </row>
    <row r="41" spans="1:27" s="389" customFormat="1" ht="11.25" customHeight="1" x14ac:dyDescent="0.2">
      <c r="A41" s="389" t="s">
        <v>669</v>
      </c>
      <c r="C41" s="590"/>
      <c r="D41" s="590"/>
      <c r="E41" s="590"/>
      <c r="F41" s="590"/>
      <c r="G41" s="590"/>
      <c r="H41" s="590"/>
      <c r="I41" s="590"/>
      <c r="J41" s="590"/>
      <c r="K41" s="590"/>
      <c r="L41" s="590"/>
      <c r="M41" s="590"/>
      <c r="N41" s="590"/>
      <c r="O41" s="590"/>
      <c r="P41" s="590"/>
      <c r="Q41" s="590"/>
      <c r="R41" s="590"/>
      <c r="S41" s="590"/>
      <c r="T41" s="590"/>
      <c r="U41" s="590"/>
      <c r="V41" s="590"/>
      <c r="W41" s="590"/>
      <c r="X41" s="590"/>
      <c r="Y41" s="590"/>
      <c r="Z41" s="590"/>
      <c r="AA41" s="589"/>
    </row>
    <row r="42" spans="1:27" ht="11.25" customHeight="1" x14ac:dyDescent="0.2">
      <c r="A42" s="389" t="s">
        <v>668</v>
      </c>
    </row>
    <row r="44" spans="1:27" ht="11.25" customHeight="1" x14ac:dyDescent="0.2">
      <c r="C44" s="543"/>
      <c r="D44" s="543"/>
      <c r="E44" s="543"/>
      <c r="F44" s="543"/>
      <c r="G44" s="543"/>
      <c r="H44" s="543"/>
      <c r="I44" s="543"/>
      <c r="J44" s="543"/>
      <c r="K44" s="543"/>
      <c r="L44" s="543"/>
      <c r="M44" s="543"/>
      <c r="N44" s="543"/>
      <c r="O44" s="543"/>
      <c r="P44" s="543"/>
      <c r="Q44" s="543"/>
      <c r="R44" s="543"/>
      <c r="S44" s="543"/>
      <c r="T44" s="543"/>
      <c r="U44" s="543"/>
      <c r="V44" s="543"/>
      <c r="W44" s="543"/>
      <c r="X44" s="543"/>
      <c r="Y44" s="543"/>
      <c r="Z44" s="543"/>
      <c r="AA44" s="543"/>
    </row>
  </sheetData>
  <mergeCells count="2">
    <mergeCell ref="A38:B38"/>
    <mergeCell ref="A39:B39"/>
  </mergeCells>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L68"/>
  <sheetViews>
    <sheetView zoomScaleNormal="100" zoomScaleSheetLayoutView="100" workbookViewId="0">
      <pane ySplit="6" topLeftCell="A7" activePane="bottomLeft" state="frozen"/>
      <selection activeCell="E106" sqref="E106"/>
      <selection pane="bottomLeft"/>
    </sheetView>
  </sheetViews>
  <sheetFormatPr defaultColWidth="9.140625" defaultRowHeight="11.25" x14ac:dyDescent="0.2"/>
  <cols>
    <col min="1" max="1" width="5.5703125" style="160" customWidth="1"/>
    <col min="2" max="2" width="11.140625" style="160" customWidth="1"/>
    <col min="3" max="3" width="1.140625" style="485" customWidth="1"/>
    <col min="4" max="4" width="9" style="160" customWidth="1"/>
    <col min="5" max="5" width="1.140625" style="485" customWidth="1"/>
    <col min="6" max="6" width="13" style="160" customWidth="1"/>
    <col min="7" max="7" width="10.7109375" style="160" customWidth="1"/>
    <col min="8" max="8" width="13.28515625" style="146" customWidth="1"/>
    <col min="9" max="9" width="2.28515625" style="146" customWidth="1"/>
    <col min="10" max="10" width="30.7109375" style="160" customWidth="1"/>
    <col min="11" max="11" width="11.28515625" style="160" customWidth="1"/>
    <col min="12" max="16384" width="9.140625" style="160"/>
  </cols>
  <sheetData>
    <row r="1" spans="1:12" s="8" customFormat="1" x14ac:dyDescent="0.2">
      <c r="A1" s="8" t="s">
        <v>629</v>
      </c>
      <c r="C1" s="371"/>
      <c r="E1" s="371"/>
    </row>
    <row r="2" spans="1:12" s="8" customFormat="1" hidden="1" x14ac:dyDescent="0.2">
      <c r="A2" s="8" t="s">
        <v>316</v>
      </c>
      <c r="C2" s="371"/>
      <c r="E2" s="371"/>
    </row>
    <row r="3" spans="1:12" s="8" customFormat="1" x14ac:dyDescent="0.2">
      <c r="A3" s="166" t="s">
        <v>630</v>
      </c>
      <c r="C3" s="371"/>
      <c r="E3" s="371"/>
      <c r="K3" s="606"/>
    </row>
    <row r="4" spans="1:12" s="8" customFormat="1" hidden="1" x14ac:dyDescent="0.2">
      <c r="A4" s="166" t="s">
        <v>316</v>
      </c>
      <c r="C4" s="371"/>
      <c r="E4" s="371"/>
    </row>
    <row r="6" spans="1:12" s="145" customFormat="1" ht="38.25" customHeight="1" x14ac:dyDescent="0.2">
      <c r="A6" s="222" t="s">
        <v>33</v>
      </c>
      <c r="B6" s="223" t="s">
        <v>545</v>
      </c>
      <c r="C6" s="482"/>
      <c r="D6" s="223" t="s">
        <v>549</v>
      </c>
      <c r="E6" s="482"/>
      <c r="F6" s="223" t="s">
        <v>550</v>
      </c>
      <c r="G6" s="223" t="s">
        <v>546</v>
      </c>
      <c r="H6" s="223" t="s">
        <v>551</v>
      </c>
      <c r="I6" s="223"/>
      <c r="J6" s="223" t="s">
        <v>552</v>
      </c>
    </row>
    <row r="7" spans="1:12" s="145" customFormat="1" ht="38.25" customHeight="1" x14ac:dyDescent="0.2">
      <c r="A7" s="159" t="s">
        <v>37</v>
      </c>
      <c r="B7" s="224" t="s">
        <v>590</v>
      </c>
      <c r="C7" s="483"/>
      <c r="D7" s="224" t="s">
        <v>589</v>
      </c>
      <c r="E7" s="483"/>
      <c r="F7" s="224" t="s">
        <v>586</v>
      </c>
      <c r="G7" s="224" t="s">
        <v>587</v>
      </c>
      <c r="H7" s="224" t="s">
        <v>588</v>
      </c>
      <c r="I7" s="224"/>
      <c r="J7" s="224"/>
    </row>
    <row r="8" spans="1:12" ht="10.9" customHeight="1" x14ac:dyDescent="0.2">
      <c r="A8" s="202">
        <v>1960</v>
      </c>
      <c r="B8" s="204">
        <f>H8</f>
        <v>1036</v>
      </c>
      <c r="C8" s="484"/>
      <c r="D8" s="205" t="s">
        <v>547</v>
      </c>
      <c r="E8" s="484"/>
      <c r="F8" s="205" t="s">
        <v>547</v>
      </c>
      <c r="G8" s="205" t="s">
        <v>547</v>
      </c>
      <c r="H8" s="203">
        <v>1036</v>
      </c>
      <c r="I8" s="203"/>
      <c r="J8" s="206" t="s">
        <v>545</v>
      </c>
      <c r="K8" s="41"/>
      <c r="L8" s="211"/>
    </row>
    <row r="9" spans="1:12" ht="10.9" customHeight="1" x14ac:dyDescent="0.2">
      <c r="A9" s="202">
        <v>1961</v>
      </c>
      <c r="B9" s="204">
        <f t="shared" ref="B9:B41" si="0">H9</f>
        <v>1083</v>
      </c>
      <c r="C9" s="484"/>
      <c r="D9" s="205" t="s">
        <v>547</v>
      </c>
      <c r="E9" s="484"/>
      <c r="F9" s="205" t="s">
        <v>547</v>
      </c>
      <c r="G9" s="205" t="s">
        <v>547</v>
      </c>
      <c r="H9" s="203">
        <v>1083</v>
      </c>
      <c r="I9" s="203"/>
      <c r="J9" s="206" t="s">
        <v>545</v>
      </c>
      <c r="K9" s="41"/>
      <c r="L9" s="211"/>
    </row>
    <row r="10" spans="1:12" ht="10.9" customHeight="1" x14ac:dyDescent="0.2">
      <c r="A10" s="213">
        <v>1962</v>
      </c>
      <c r="B10" s="204">
        <f t="shared" si="0"/>
        <v>1123</v>
      </c>
      <c r="C10" s="484"/>
      <c r="D10" s="205" t="s">
        <v>547</v>
      </c>
      <c r="E10" s="484"/>
      <c r="F10" s="205" t="s">
        <v>547</v>
      </c>
      <c r="G10" s="205" t="s">
        <v>547</v>
      </c>
      <c r="H10" s="212">
        <v>1123</v>
      </c>
      <c r="I10" s="212"/>
      <c r="J10" s="206" t="s">
        <v>545</v>
      </c>
      <c r="K10" s="41"/>
      <c r="L10" s="211"/>
    </row>
    <row r="11" spans="1:12" ht="10.9" customHeight="1" x14ac:dyDescent="0.2">
      <c r="A11" s="213">
        <v>1963</v>
      </c>
      <c r="B11" s="204">
        <f t="shared" si="0"/>
        <v>1217</v>
      </c>
      <c r="C11" s="484"/>
      <c r="D11" s="205" t="s">
        <v>547</v>
      </c>
      <c r="E11" s="484"/>
      <c r="F11" s="205" t="s">
        <v>547</v>
      </c>
      <c r="G11" s="205" t="s">
        <v>547</v>
      </c>
      <c r="H11" s="212">
        <v>1217</v>
      </c>
      <c r="I11" s="212"/>
      <c r="J11" s="206" t="s">
        <v>545</v>
      </c>
      <c r="K11" s="41"/>
      <c r="L11" s="211"/>
    </row>
    <row r="12" spans="1:12" ht="10.9" customHeight="1" x14ac:dyDescent="0.2">
      <c r="A12" s="213">
        <v>1964</v>
      </c>
      <c r="B12" s="204">
        <f t="shared" si="0"/>
        <v>1308</v>
      </c>
      <c r="C12" s="484"/>
      <c r="D12" s="205" t="s">
        <v>547</v>
      </c>
      <c r="E12" s="484"/>
      <c r="F12" s="205" t="s">
        <v>547</v>
      </c>
      <c r="G12" s="205" t="s">
        <v>547</v>
      </c>
      <c r="H12" s="212">
        <v>1308</v>
      </c>
      <c r="I12" s="212"/>
      <c r="J12" s="206" t="s">
        <v>545</v>
      </c>
      <c r="K12" s="41"/>
      <c r="L12" s="211"/>
    </row>
    <row r="13" spans="1:12" ht="10.9" customHeight="1" x14ac:dyDescent="0.2">
      <c r="A13" s="213">
        <v>1965</v>
      </c>
      <c r="B13" s="204">
        <f t="shared" si="0"/>
        <v>1313</v>
      </c>
      <c r="C13" s="484"/>
      <c r="D13" s="205" t="s">
        <v>547</v>
      </c>
      <c r="E13" s="484"/>
      <c r="F13" s="205" t="s">
        <v>547</v>
      </c>
      <c r="G13" s="205" t="s">
        <v>547</v>
      </c>
      <c r="H13" s="212">
        <v>1313</v>
      </c>
      <c r="I13" s="212"/>
      <c r="J13" s="206" t="s">
        <v>545</v>
      </c>
      <c r="K13" s="41"/>
      <c r="L13" s="211"/>
    </row>
    <row r="14" spans="1:12" ht="10.9" customHeight="1" x14ac:dyDescent="0.2">
      <c r="A14" s="213">
        <v>1966</v>
      </c>
      <c r="B14" s="204">
        <f t="shared" si="0"/>
        <v>1313</v>
      </c>
      <c r="C14" s="484"/>
      <c r="D14" s="205" t="s">
        <v>547</v>
      </c>
      <c r="E14" s="484"/>
      <c r="F14" s="205" t="s">
        <v>547</v>
      </c>
      <c r="G14" s="205" t="s">
        <v>547</v>
      </c>
      <c r="H14" s="212">
        <v>1313</v>
      </c>
      <c r="I14" s="212"/>
      <c r="J14" s="206" t="s">
        <v>545</v>
      </c>
      <c r="K14" s="41"/>
      <c r="L14" s="211"/>
    </row>
    <row r="15" spans="1:12" ht="10.9" customHeight="1" x14ac:dyDescent="0.2">
      <c r="A15" s="213">
        <v>1967</v>
      </c>
      <c r="B15" s="204">
        <f t="shared" si="0"/>
        <v>1077</v>
      </c>
      <c r="C15" s="484"/>
      <c r="D15" s="205" t="s">
        <v>547</v>
      </c>
      <c r="E15" s="484"/>
      <c r="F15" s="205" t="s">
        <v>547</v>
      </c>
      <c r="G15" s="205" t="s">
        <v>547</v>
      </c>
      <c r="H15" s="212">
        <v>1077</v>
      </c>
      <c r="I15" s="212"/>
      <c r="J15" s="206" t="s">
        <v>545</v>
      </c>
      <c r="K15" s="41"/>
      <c r="L15" s="211"/>
    </row>
    <row r="16" spans="1:12" ht="10.9" customHeight="1" x14ac:dyDescent="0.2">
      <c r="A16" s="213">
        <v>1968</v>
      </c>
      <c r="B16" s="204">
        <f t="shared" si="0"/>
        <v>1262</v>
      </c>
      <c r="C16" s="484"/>
      <c r="D16" s="205" t="s">
        <v>547</v>
      </c>
      <c r="E16" s="484"/>
      <c r="F16" s="205" t="s">
        <v>547</v>
      </c>
      <c r="G16" s="205" t="s">
        <v>547</v>
      </c>
      <c r="H16" s="212">
        <v>1262</v>
      </c>
      <c r="I16" s="212"/>
      <c r="J16" s="206" t="s">
        <v>545</v>
      </c>
      <c r="K16" s="41"/>
      <c r="L16" s="211"/>
    </row>
    <row r="17" spans="1:12" ht="10.9" customHeight="1" x14ac:dyDescent="0.2">
      <c r="A17" s="213">
        <v>1969</v>
      </c>
      <c r="B17" s="204">
        <f t="shared" si="0"/>
        <v>1275</v>
      </c>
      <c r="C17" s="484"/>
      <c r="D17" s="205" t="s">
        <v>547</v>
      </c>
      <c r="E17" s="484"/>
      <c r="F17" s="205" t="s">
        <v>547</v>
      </c>
      <c r="G17" s="205" t="s">
        <v>547</v>
      </c>
      <c r="H17" s="212">
        <v>1275</v>
      </c>
      <c r="I17" s="212"/>
      <c r="J17" s="206" t="s">
        <v>545</v>
      </c>
      <c r="K17" s="41"/>
      <c r="L17" s="211"/>
    </row>
    <row r="18" spans="1:12" ht="10.9" customHeight="1" x14ac:dyDescent="0.2">
      <c r="A18" s="213">
        <v>1970</v>
      </c>
      <c r="B18" s="204">
        <f t="shared" si="0"/>
        <v>1307</v>
      </c>
      <c r="C18" s="484"/>
      <c r="D18" s="205" t="s">
        <v>547</v>
      </c>
      <c r="E18" s="484"/>
      <c r="F18" s="205" t="s">
        <v>547</v>
      </c>
      <c r="G18" s="205" t="s">
        <v>547</v>
      </c>
      <c r="H18" s="212">
        <v>1307</v>
      </c>
      <c r="I18" s="212"/>
      <c r="J18" s="206" t="s">
        <v>545</v>
      </c>
      <c r="K18" s="41"/>
      <c r="L18" s="211"/>
    </row>
    <row r="19" spans="1:12" ht="10.9" customHeight="1" x14ac:dyDescent="0.2">
      <c r="A19" s="213">
        <v>1971</v>
      </c>
      <c r="B19" s="204">
        <f t="shared" si="0"/>
        <v>1213</v>
      </c>
      <c r="C19" s="484"/>
      <c r="D19" s="205" t="s">
        <v>547</v>
      </c>
      <c r="E19" s="484"/>
      <c r="F19" s="205" t="s">
        <v>547</v>
      </c>
      <c r="G19" s="205" t="s">
        <v>547</v>
      </c>
      <c r="H19" s="212">
        <v>1213</v>
      </c>
      <c r="I19" s="212"/>
      <c r="J19" s="206" t="s">
        <v>545</v>
      </c>
      <c r="K19" s="41"/>
      <c r="L19" s="211"/>
    </row>
    <row r="20" spans="1:12" ht="10.9" customHeight="1" x14ac:dyDescent="0.2">
      <c r="A20" s="213">
        <v>1972</v>
      </c>
      <c r="B20" s="204">
        <f t="shared" si="0"/>
        <v>1194</v>
      </c>
      <c r="C20" s="484"/>
      <c r="D20" s="205" t="s">
        <v>547</v>
      </c>
      <c r="E20" s="484"/>
      <c r="F20" s="205" t="s">
        <v>547</v>
      </c>
      <c r="G20" s="205" t="s">
        <v>547</v>
      </c>
      <c r="H20" s="212">
        <v>1194</v>
      </c>
      <c r="I20" s="212"/>
      <c r="J20" s="206" t="s">
        <v>545</v>
      </c>
      <c r="K20" s="41"/>
      <c r="L20" s="211"/>
    </row>
    <row r="21" spans="1:12" ht="10.9" customHeight="1" x14ac:dyDescent="0.2">
      <c r="A21" s="213">
        <v>1973</v>
      </c>
      <c r="B21" s="204">
        <f t="shared" si="0"/>
        <v>1177</v>
      </c>
      <c r="C21" s="484"/>
      <c r="D21" s="205" t="s">
        <v>547</v>
      </c>
      <c r="E21" s="484"/>
      <c r="F21" s="205" t="s">
        <v>547</v>
      </c>
      <c r="G21" s="205" t="s">
        <v>547</v>
      </c>
      <c r="H21" s="212">
        <v>1177</v>
      </c>
      <c r="I21" s="212"/>
      <c r="J21" s="206" t="s">
        <v>545</v>
      </c>
      <c r="K21" s="41"/>
      <c r="L21" s="211"/>
    </row>
    <row r="22" spans="1:12" ht="10.9" customHeight="1" x14ac:dyDescent="0.2">
      <c r="A22" s="213">
        <v>1974</v>
      </c>
      <c r="B22" s="204">
        <f t="shared" si="0"/>
        <v>1197</v>
      </c>
      <c r="C22" s="484"/>
      <c r="D22" s="205" t="s">
        <v>547</v>
      </c>
      <c r="E22" s="484"/>
      <c r="F22" s="205" t="s">
        <v>547</v>
      </c>
      <c r="G22" s="205" t="s">
        <v>547</v>
      </c>
      <c r="H22" s="212">
        <v>1197</v>
      </c>
      <c r="I22" s="212"/>
      <c r="J22" s="206" t="s">
        <v>545</v>
      </c>
      <c r="K22" s="41"/>
      <c r="L22" s="211"/>
    </row>
    <row r="23" spans="1:12" ht="10.9" customHeight="1" x14ac:dyDescent="0.2">
      <c r="A23" s="213">
        <v>1975</v>
      </c>
      <c r="B23" s="204">
        <f t="shared" si="0"/>
        <v>1172</v>
      </c>
      <c r="C23" s="484"/>
      <c r="D23" s="205" t="s">
        <v>547</v>
      </c>
      <c r="E23" s="484"/>
      <c r="F23" s="205" t="s">
        <v>547</v>
      </c>
      <c r="G23" s="205" t="s">
        <v>547</v>
      </c>
      <c r="H23" s="212">
        <v>1172</v>
      </c>
      <c r="I23" s="212"/>
      <c r="J23" s="206" t="s">
        <v>545</v>
      </c>
      <c r="K23" s="41"/>
      <c r="L23" s="211"/>
    </row>
    <row r="24" spans="1:12" ht="10.9" customHeight="1" x14ac:dyDescent="0.2">
      <c r="A24" s="213">
        <v>1976</v>
      </c>
      <c r="B24" s="204">
        <f t="shared" si="0"/>
        <v>1168</v>
      </c>
      <c r="C24" s="484"/>
      <c r="D24" s="205" t="s">
        <v>547</v>
      </c>
      <c r="E24" s="484"/>
      <c r="F24" s="205" t="s">
        <v>547</v>
      </c>
      <c r="G24" s="205" t="s">
        <v>547</v>
      </c>
      <c r="H24" s="212">
        <v>1168</v>
      </c>
      <c r="I24" s="212"/>
      <c r="J24" s="206" t="s">
        <v>545</v>
      </c>
      <c r="K24" s="41"/>
      <c r="L24" s="211"/>
    </row>
    <row r="25" spans="1:12" ht="10.9" customHeight="1" x14ac:dyDescent="0.2">
      <c r="A25" s="213">
        <v>1977</v>
      </c>
      <c r="B25" s="204">
        <f t="shared" si="0"/>
        <v>1031</v>
      </c>
      <c r="C25" s="484"/>
      <c r="D25" s="205" t="s">
        <v>547</v>
      </c>
      <c r="E25" s="484"/>
      <c r="F25" s="205" t="s">
        <v>547</v>
      </c>
      <c r="G25" s="205" t="s">
        <v>547</v>
      </c>
      <c r="H25" s="212">
        <v>1031</v>
      </c>
      <c r="I25" s="212"/>
      <c r="J25" s="206" t="s">
        <v>545</v>
      </c>
      <c r="K25" s="41"/>
      <c r="L25" s="211"/>
    </row>
    <row r="26" spans="1:12" ht="10.9" customHeight="1" x14ac:dyDescent="0.2">
      <c r="A26" s="213">
        <v>1978</v>
      </c>
      <c r="B26" s="204">
        <f t="shared" si="0"/>
        <v>1034</v>
      </c>
      <c r="C26" s="484"/>
      <c r="D26" s="205" t="s">
        <v>547</v>
      </c>
      <c r="E26" s="484"/>
      <c r="F26" s="205" t="s">
        <v>547</v>
      </c>
      <c r="G26" s="205" t="s">
        <v>547</v>
      </c>
      <c r="H26" s="212">
        <v>1034</v>
      </c>
      <c r="I26" s="212"/>
      <c r="J26" s="206" t="s">
        <v>545</v>
      </c>
      <c r="K26" s="41"/>
      <c r="L26" s="211"/>
    </row>
    <row r="27" spans="1:12" ht="10.9" customHeight="1" x14ac:dyDescent="0.2">
      <c r="A27" s="213">
        <v>1979</v>
      </c>
      <c r="B27" s="204">
        <f t="shared" si="0"/>
        <v>926</v>
      </c>
      <c r="C27" s="484"/>
      <c r="D27" s="205" t="s">
        <v>547</v>
      </c>
      <c r="E27" s="484"/>
      <c r="F27" s="205" t="s">
        <v>547</v>
      </c>
      <c r="G27" s="205" t="s">
        <v>547</v>
      </c>
      <c r="H27" s="212">
        <v>926</v>
      </c>
      <c r="I27" s="212"/>
      <c r="J27" s="206" t="s">
        <v>545</v>
      </c>
      <c r="K27" s="41"/>
      <c r="L27" s="211"/>
    </row>
    <row r="28" spans="1:12" ht="10.9" customHeight="1" x14ac:dyDescent="0.2">
      <c r="A28" s="213">
        <v>1980</v>
      </c>
      <c r="B28" s="204">
        <f t="shared" si="0"/>
        <v>848</v>
      </c>
      <c r="C28" s="484"/>
      <c r="D28" s="205" t="s">
        <v>547</v>
      </c>
      <c r="E28" s="484"/>
      <c r="F28" s="205" t="s">
        <v>547</v>
      </c>
      <c r="G28" s="205" t="s">
        <v>547</v>
      </c>
      <c r="H28" s="212">
        <v>848</v>
      </c>
      <c r="I28" s="212"/>
      <c r="J28" s="206" t="s">
        <v>545</v>
      </c>
      <c r="K28" s="41"/>
      <c r="L28" s="211"/>
    </row>
    <row r="29" spans="1:12" ht="10.9" customHeight="1" x14ac:dyDescent="0.2">
      <c r="A29" s="213">
        <v>1981</v>
      </c>
      <c r="B29" s="204">
        <f t="shared" si="0"/>
        <v>784</v>
      </c>
      <c r="C29" s="484"/>
      <c r="D29" s="205" t="s">
        <v>547</v>
      </c>
      <c r="E29" s="484"/>
      <c r="F29" s="205" t="s">
        <v>547</v>
      </c>
      <c r="G29" s="205" t="s">
        <v>547</v>
      </c>
      <c r="H29" s="212">
        <v>784</v>
      </c>
      <c r="I29" s="212"/>
      <c r="J29" s="206" t="s">
        <v>545</v>
      </c>
      <c r="K29" s="41"/>
      <c r="L29" s="211"/>
    </row>
    <row r="30" spans="1:12" ht="10.9" customHeight="1" x14ac:dyDescent="0.2">
      <c r="A30" s="213">
        <v>1982</v>
      </c>
      <c r="B30" s="204">
        <f t="shared" si="0"/>
        <v>758</v>
      </c>
      <c r="C30" s="484"/>
      <c r="D30" s="205" t="s">
        <v>547</v>
      </c>
      <c r="E30" s="484"/>
      <c r="F30" s="205" t="s">
        <v>547</v>
      </c>
      <c r="G30" s="205" t="s">
        <v>547</v>
      </c>
      <c r="H30" s="212">
        <v>758</v>
      </c>
      <c r="I30" s="212"/>
      <c r="J30" s="206" t="s">
        <v>545</v>
      </c>
      <c r="K30" s="41"/>
      <c r="L30" s="211"/>
    </row>
    <row r="31" spans="1:12" ht="10.9" customHeight="1" x14ac:dyDescent="0.2">
      <c r="A31" s="213">
        <v>1983</v>
      </c>
      <c r="B31" s="204">
        <f t="shared" si="0"/>
        <v>779</v>
      </c>
      <c r="C31" s="484"/>
      <c r="D31" s="205" t="s">
        <v>547</v>
      </c>
      <c r="E31" s="484"/>
      <c r="F31" s="205" t="s">
        <v>547</v>
      </c>
      <c r="G31" s="205" t="s">
        <v>547</v>
      </c>
      <c r="H31" s="212">
        <v>779</v>
      </c>
      <c r="I31" s="212"/>
      <c r="J31" s="206" t="s">
        <v>545</v>
      </c>
      <c r="K31" s="41"/>
      <c r="L31" s="211"/>
    </row>
    <row r="32" spans="1:12" ht="10.9" customHeight="1" x14ac:dyDescent="0.2">
      <c r="A32" s="213">
        <v>1984</v>
      </c>
      <c r="B32" s="204">
        <f t="shared" si="0"/>
        <v>801</v>
      </c>
      <c r="C32" s="484"/>
      <c r="D32" s="205" t="s">
        <v>547</v>
      </c>
      <c r="E32" s="484"/>
      <c r="F32" s="205" t="s">
        <v>547</v>
      </c>
      <c r="G32" s="205" t="s">
        <v>547</v>
      </c>
      <c r="H32" s="212">
        <v>801</v>
      </c>
      <c r="I32" s="212"/>
      <c r="J32" s="206" t="s">
        <v>545</v>
      </c>
      <c r="K32" s="41"/>
      <c r="L32" s="211"/>
    </row>
    <row r="33" spans="1:12" ht="10.9" customHeight="1" x14ac:dyDescent="0.2">
      <c r="A33" s="213">
        <v>1985</v>
      </c>
      <c r="B33" s="204">
        <f t="shared" si="0"/>
        <v>808</v>
      </c>
      <c r="C33" s="484"/>
      <c r="D33" s="205" t="s">
        <v>547</v>
      </c>
      <c r="E33" s="484"/>
      <c r="F33" s="205" t="s">
        <v>547</v>
      </c>
      <c r="G33" s="205" t="s">
        <v>547</v>
      </c>
      <c r="H33" s="212">
        <v>808</v>
      </c>
      <c r="I33" s="212"/>
      <c r="J33" s="206" t="s">
        <v>545</v>
      </c>
      <c r="K33" s="41"/>
      <c r="L33" s="211"/>
    </row>
    <row r="34" spans="1:12" ht="10.9" customHeight="1" x14ac:dyDescent="0.2">
      <c r="A34" s="213">
        <v>1986</v>
      </c>
      <c r="B34" s="204">
        <f t="shared" si="0"/>
        <v>844</v>
      </c>
      <c r="C34" s="484"/>
      <c r="D34" s="205" t="s">
        <v>547</v>
      </c>
      <c r="E34" s="484"/>
      <c r="F34" s="205" t="s">
        <v>547</v>
      </c>
      <c r="G34" s="205" t="s">
        <v>547</v>
      </c>
      <c r="H34" s="212">
        <v>844</v>
      </c>
      <c r="I34" s="212"/>
      <c r="J34" s="206" t="s">
        <v>545</v>
      </c>
      <c r="K34" s="41"/>
      <c r="L34" s="211"/>
    </row>
    <row r="35" spans="1:12" ht="10.9" customHeight="1" x14ac:dyDescent="0.2">
      <c r="A35" s="213">
        <v>1987</v>
      </c>
      <c r="B35" s="204">
        <f t="shared" si="0"/>
        <v>787</v>
      </c>
      <c r="C35" s="484"/>
      <c r="D35" s="205" t="s">
        <v>547</v>
      </c>
      <c r="E35" s="484"/>
      <c r="F35" s="205" t="s">
        <v>547</v>
      </c>
      <c r="G35" s="205" t="s">
        <v>547</v>
      </c>
      <c r="H35" s="212">
        <v>787</v>
      </c>
      <c r="I35" s="212"/>
      <c r="J35" s="206" t="s">
        <v>545</v>
      </c>
      <c r="K35" s="41"/>
      <c r="L35" s="211"/>
    </row>
    <row r="36" spans="1:12" ht="10.9" customHeight="1" x14ac:dyDescent="0.2">
      <c r="A36" s="213">
        <v>1988</v>
      </c>
      <c r="B36" s="204">
        <f t="shared" si="0"/>
        <v>813</v>
      </c>
      <c r="C36" s="484"/>
      <c r="D36" s="205" t="s">
        <v>547</v>
      </c>
      <c r="E36" s="484"/>
      <c r="F36" s="205" t="s">
        <v>547</v>
      </c>
      <c r="G36" s="205" t="s">
        <v>547</v>
      </c>
      <c r="H36" s="212">
        <v>813</v>
      </c>
      <c r="I36" s="212"/>
      <c r="J36" s="206" t="s">
        <v>545</v>
      </c>
      <c r="K36" s="41"/>
      <c r="L36" s="211"/>
    </row>
    <row r="37" spans="1:12" ht="10.9" customHeight="1" x14ac:dyDescent="0.2">
      <c r="A37" s="213">
        <v>1989</v>
      </c>
      <c r="B37" s="204">
        <f t="shared" si="0"/>
        <v>904</v>
      </c>
      <c r="C37" s="484"/>
      <c r="D37" s="205" t="s">
        <v>547</v>
      </c>
      <c r="E37" s="484"/>
      <c r="F37" s="205" t="s">
        <v>547</v>
      </c>
      <c r="G37" s="205" t="s">
        <v>547</v>
      </c>
      <c r="H37" s="212">
        <v>904</v>
      </c>
      <c r="I37" s="212"/>
      <c r="J37" s="206" t="s">
        <v>545</v>
      </c>
      <c r="K37" s="41"/>
      <c r="L37" s="211"/>
    </row>
    <row r="38" spans="1:12" ht="10.9" customHeight="1" x14ac:dyDescent="0.2">
      <c r="A38" s="213">
        <v>1990</v>
      </c>
      <c r="B38" s="204">
        <f t="shared" si="0"/>
        <v>772</v>
      </c>
      <c r="C38" s="484"/>
      <c r="D38" s="205" t="s">
        <v>547</v>
      </c>
      <c r="E38" s="484"/>
      <c r="F38" s="205" t="s">
        <v>547</v>
      </c>
      <c r="G38" s="205" t="s">
        <v>547</v>
      </c>
      <c r="H38" s="212">
        <v>772</v>
      </c>
      <c r="I38" s="212"/>
      <c r="J38" s="206" t="s">
        <v>545</v>
      </c>
      <c r="K38" s="41"/>
      <c r="L38" s="211"/>
    </row>
    <row r="39" spans="1:12" ht="10.9" customHeight="1" x14ac:dyDescent="0.2">
      <c r="A39" s="213">
        <v>1991</v>
      </c>
      <c r="B39" s="204">
        <f t="shared" si="0"/>
        <v>745</v>
      </c>
      <c r="C39" s="484"/>
      <c r="D39" s="205" t="s">
        <v>547</v>
      </c>
      <c r="E39" s="484"/>
      <c r="F39" s="205" t="s">
        <v>547</v>
      </c>
      <c r="G39" s="205" t="s">
        <v>547</v>
      </c>
      <c r="H39" s="212">
        <v>745</v>
      </c>
      <c r="I39" s="212"/>
      <c r="J39" s="206" t="s">
        <v>545</v>
      </c>
      <c r="K39" s="41"/>
      <c r="L39" s="211"/>
    </row>
    <row r="40" spans="1:12" ht="10.9" customHeight="1" x14ac:dyDescent="0.2">
      <c r="A40" s="213">
        <v>1992</v>
      </c>
      <c r="B40" s="204">
        <f t="shared" si="0"/>
        <v>759</v>
      </c>
      <c r="C40" s="484"/>
      <c r="D40" s="205" t="s">
        <v>547</v>
      </c>
      <c r="E40" s="484"/>
      <c r="F40" s="205" t="s">
        <v>547</v>
      </c>
      <c r="G40" s="205" t="s">
        <v>547</v>
      </c>
      <c r="H40" s="212">
        <v>759</v>
      </c>
      <c r="I40" s="212"/>
      <c r="J40" s="206" t="s">
        <v>545</v>
      </c>
      <c r="K40" s="41"/>
      <c r="L40" s="211"/>
    </row>
    <row r="41" spans="1:12" ht="10.9" customHeight="1" x14ac:dyDescent="0.2">
      <c r="A41" s="213">
        <v>1993</v>
      </c>
      <c r="B41" s="204">
        <f t="shared" si="0"/>
        <v>632</v>
      </c>
      <c r="C41" s="484"/>
      <c r="D41" s="205" t="s">
        <v>547</v>
      </c>
      <c r="E41" s="484"/>
      <c r="F41" s="205" t="s">
        <v>547</v>
      </c>
      <c r="G41" s="205" t="s">
        <v>547</v>
      </c>
      <c r="H41" s="212">
        <v>632</v>
      </c>
      <c r="I41" s="212"/>
      <c r="J41" s="206" t="s">
        <v>545</v>
      </c>
      <c r="K41" s="41"/>
      <c r="L41" s="211"/>
    </row>
    <row r="42" spans="1:12" ht="10.9" customHeight="1" x14ac:dyDescent="0.2">
      <c r="A42" s="213">
        <v>1994</v>
      </c>
      <c r="B42" s="205" t="s">
        <v>547</v>
      </c>
      <c r="D42" s="160">
        <v>44</v>
      </c>
      <c r="F42" s="205" t="s">
        <v>547</v>
      </c>
      <c r="G42" s="211">
        <f>H42-D42</f>
        <v>545</v>
      </c>
      <c r="H42" s="212">
        <v>589</v>
      </c>
      <c r="I42" s="212"/>
      <c r="J42" s="160" t="s">
        <v>548</v>
      </c>
      <c r="K42" s="41"/>
      <c r="L42" s="211"/>
    </row>
    <row r="43" spans="1:12" ht="10.9" customHeight="1" x14ac:dyDescent="0.2">
      <c r="A43" s="213">
        <v>1995</v>
      </c>
      <c r="B43" s="205" t="s">
        <v>547</v>
      </c>
      <c r="C43" s="486"/>
      <c r="D43" s="211">
        <v>41</v>
      </c>
      <c r="E43" s="486"/>
      <c r="F43" s="205" t="s">
        <v>547</v>
      </c>
      <c r="G43" s="211">
        <f t="shared" ref="G43:G50" si="1">H43-D43</f>
        <v>531</v>
      </c>
      <c r="H43" s="212">
        <v>572</v>
      </c>
      <c r="I43" s="212"/>
      <c r="J43" s="160" t="s">
        <v>548</v>
      </c>
      <c r="K43" s="41"/>
      <c r="L43" s="211"/>
    </row>
    <row r="44" spans="1:12" ht="10.9" customHeight="1" x14ac:dyDescent="0.2">
      <c r="A44" s="213">
        <v>1996</v>
      </c>
      <c r="B44" s="205" t="s">
        <v>547</v>
      </c>
      <c r="C44" s="486"/>
      <c r="D44" s="211">
        <v>29</v>
      </c>
      <c r="E44" s="486"/>
      <c r="F44" s="205" t="s">
        <v>547</v>
      </c>
      <c r="G44" s="211">
        <f t="shared" si="1"/>
        <v>508</v>
      </c>
      <c r="H44" s="212">
        <v>537</v>
      </c>
      <c r="I44" s="212"/>
      <c r="J44" s="160" t="s">
        <v>548</v>
      </c>
      <c r="K44" s="41"/>
      <c r="L44" s="211"/>
    </row>
    <row r="45" spans="1:12" ht="10.9" customHeight="1" x14ac:dyDescent="0.2">
      <c r="A45" s="213">
        <v>1997</v>
      </c>
      <c r="B45" s="205" t="s">
        <v>547</v>
      </c>
      <c r="C45" s="486"/>
      <c r="D45" s="211">
        <v>34</v>
      </c>
      <c r="E45" s="486"/>
      <c r="F45" s="205" t="s">
        <v>547</v>
      </c>
      <c r="G45" s="211">
        <f t="shared" si="1"/>
        <v>507</v>
      </c>
      <c r="H45" s="212">
        <v>541</v>
      </c>
      <c r="I45" s="212"/>
      <c r="J45" s="160" t="s">
        <v>548</v>
      </c>
      <c r="K45" s="41"/>
      <c r="L45" s="211"/>
    </row>
    <row r="46" spans="1:12" ht="10.9" customHeight="1" x14ac:dyDescent="0.2">
      <c r="A46" s="213">
        <v>1998</v>
      </c>
      <c r="B46" s="205" t="s">
        <v>547</v>
      </c>
      <c r="C46" s="486"/>
      <c r="D46" s="211">
        <v>39</v>
      </c>
      <c r="E46" s="486"/>
      <c r="F46" s="205" t="s">
        <v>547</v>
      </c>
      <c r="G46" s="211">
        <f t="shared" si="1"/>
        <v>492</v>
      </c>
      <c r="H46" s="212">
        <v>531</v>
      </c>
      <c r="I46" s="212"/>
      <c r="J46" s="160" t="s">
        <v>548</v>
      </c>
      <c r="K46" s="41"/>
      <c r="L46" s="211"/>
    </row>
    <row r="47" spans="1:12" ht="10.9" customHeight="1" x14ac:dyDescent="0.2">
      <c r="A47" s="213">
        <v>1999</v>
      </c>
      <c r="B47" s="205" t="s">
        <v>547</v>
      </c>
      <c r="C47" s="486"/>
      <c r="D47" s="211">
        <v>44</v>
      </c>
      <c r="E47" s="486"/>
      <c r="F47" s="205" t="s">
        <v>547</v>
      </c>
      <c r="G47" s="211">
        <f t="shared" si="1"/>
        <v>536</v>
      </c>
      <c r="H47" s="212">
        <v>580</v>
      </c>
      <c r="I47" s="212"/>
      <c r="J47" s="160" t="s">
        <v>548</v>
      </c>
      <c r="K47" s="41"/>
      <c r="L47" s="211"/>
    </row>
    <row r="48" spans="1:12" ht="10.9" customHeight="1" x14ac:dyDescent="0.2">
      <c r="A48" s="213">
        <v>2000</v>
      </c>
      <c r="B48" s="205" t="s">
        <v>547</v>
      </c>
      <c r="C48" s="486"/>
      <c r="D48" s="211">
        <v>27</v>
      </c>
      <c r="E48" s="486"/>
      <c r="F48" s="205" t="s">
        <v>547</v>
      </c>
      <c r="G48" s="211">
        <f t="shared" si="1"/>
        <v>564</v>
      </c>
      <c r="H48" s="210">
        <v>591</v>
      </c>
      <c r="I48" s="210"/>
      <c r="J48" s="160" t="s">
        <v>548</v>
      </c>
      <c r="K48" s="42"/>
      <c r="L48" s="211"/>
    </row>
    <row r="49" spans="1:12" ht="10.9" customHeight="1" x14ac:dyDescent="0.2">
      <c r="A49" s="213">
        <v>2001</v>
      </c>
      <c r="B49" s="205" t="s">
        <v>547</v>
      </c>
      <c r="C49" s="486"/>
      <c r="D49" s="211">
        <v>32</v>
      </c>
      <c r="E49" s="486"/>
      <c r="F49" s="205" t="s">
        <v>547</v>
      </c>
      <c r="G49" s="211">
        <f t="shared" si="1"/>
        <v>551</v>
      </c>
      <c r="H49" s="212">
        <v>583</v>
      </c>
      <c r="I49" s="212"/>
      <c r="J49" s="160" t="s">
        <v>548</v>
      </c>
      <c r="K49" s="41"/>
      <c r="L49" s="211"/>
    </row>
    <row r="50" spans="1:12" ht="10.9" customHeight="1" x14ac:dyDescent="0.2">
      <c r="A50" s="208">
        <v>2002</v>
      </c>
      <c r="B50" s="205" t="s">
        <v>547</v>
      </c>
      <c r="C50" s="486"/>
      <c r="D50" s="211">
        <v>28</v>
      </c>
      <c r="E50" s="486"/>
      <c r="F50" s="205" t="s">
        <v>547</v>
      </c>
      <c r="G50" s="211">
        <f t="shared" si="1"/>
        <v>532</v>
      </c>
      <c r="H50" s="146">
        <v>560</v>
      </c>
      <c r="J50" s="160" t="s">
        <v>548</v>
      </c>
      <c r="K50" s="2"/>
      <c r="L50" s="211"/>
    </row>
    <row r="51" spans="1:12" ht="10.9" customHeight="1" x14ac:dyDescent="0.2">
      <c r="A51" s="208">
        <v>2003</v>
      </c>
      <c r="B51" s="205" t="s">
        <v>547</v>
      </c>
      <c r="C51" s="486"/>
      <c r="D51" s="211">
        <v>34</v>
      </c>
      <c r="E51" s="486"/>
      <c r="F51" s="205" t="s">
        <v>547</v>
      </c>
      <c r="G51" s="211">
        <f>H51</f>
        <v>529</v>
      </c>
      <c r="H51" s="207">
        <v>529</v>
      </c>
      <c r="I51" s="207"/>
      <c r="J51" s="160" t="s">
        <v>546</v>
      </c>
      <c r="K51" s="38"/>
      <c r="L51" s="211"/>
    </row>
    <row r="52" spans="1:12" ht="10.9" customHeight="1" x14ac:dyDescent="0.2">
      <c r="A52" s="208">
        <v>2004</v>
      </c>
      <c r="B52" s="205" t="s">
        <v>547</v>
      </c>
      <c r="C52" s="486"/>
      <c r="D52" s="211">
        <v>29</v>
      </c>
      <c r="E52" s="486"/>
      <c r="F52" s="205" t="s">
        <v>547</v>
      </c>
      <c r="G52" s="211">
        <f t="shared" ref="G52:G57" si="2">H52</f>
        <v>480</v>
      </c>
      <c r="H52" s="207">
        <v>480</v>
      </c>
      <c r="I52" s="207"/>
      <c r="J52" s="160" t="s">
        <v>546</v>
      </c>
      <c r="K52" s="289"/>
      <c r="L52" s="211"/>
    </row>
    <row r="53" spans="1:12" ht="10.9" customHeight="1" x14ac:dyDescent="0.2">
      <c r="A53" s="208">
        <v>2005</v>
      </c>
      <c r="B53" s="205" t="s">
        <v>547</v>
      </c>
      <c r="C53" s="486"/>
      <c r="D53" s="211">
        <v>36</v>
      </c>
      <c r="E53" s="486"/>
      <c r="F53" s="205" t="s">
        <v>547</v>
      </c>
      <c r="G53" s="211">
        <f t="shared" si="2"/>
        <v>440</v>
      </c>
      <c r="H53" s="146">
        <v>440</v>
      </c>
      <c r="J53" s="160" t="s">
        <v>546</v>
      </c>
      <c r="K53" s="289"/>
      <c r="L53" s="211"/>
    </row>
    <row r="54" spans="1:12" ht="10.9" customHeight="1" x14ac:dyDescent="0.2">
      <c r="A54" s="208">
        <v>2006</v>
      </c>
      <c r="B54" s="205" t="s">
        <v>547</v>
      </c>
      <c r="C54" s="486"/>
      <c r="D54" s="211">
        <v>28</v>
      </c>
      <c r="E54" s="486"/>
      <c r="F54" s="205" t="s">
        <v>547</v>
      </c>
      <c r="G54" s="211">
        <f t="shared" si="2"/>
        <v>445</v>
      </c>
      <c r="H54" s="146">
        <v>445</v>
      </c>
      <c r="J54" s="160" t="s">
        <v>546</v>
      </c>
      <c r="K54" s="289"/>
      <c r="L54" s="211"/>
    </row>
    <row r="55" spans="1:12" ht="10.9" customHeight="1" x14ac:dyDescent="0.2">
      <c r="A55" s="208">
        <v>2007</v>
      </c>
      <c r="B55" s="205" t="s">
        <v>547</v>
      </c>
      <c r="D55" s="160">
        <v>41</v>
      </c>
      <c r="F55" s="205" t="s">
        <v>547</v>
      </c>
      <c r="G55" s="211">
        <f t="shared" si="2"/>
        <v>471</v>
      </c>
      <c r="H55" s="146">
        <v>471</v>
      </c>
      <c r="J55" s="160" t="s">
        <v>546</v>
      </c>
      <c r="K55" s="289"/>
      <c r="L55" s="211"/>
    </row>
    <row r="56" spans="1:12" ht="10.9" customHeight="1" x14ac:dyDescent="0.2">
      <c r="A56" s="201">
        <v>2008</v>
      </c>
      <c r="B56" s="200" t="s">
        <v>547</v>
      </c>
      <c r="C56" s="487"/>
      <c r="D56" s="206">
        <v>35</v>
      </c>
      <c r="E56" s="487"/>
      <c r="F56" s="200" t="s">
        <v>547</v>
      </c>
      <c r="G56" s="211">
        <f t="shared" si="2"/>
        <v>397</v>
      </c>
      <c r="H56" s="145">
        <v>397</v>
      </c>
      <c r="I56" s="145"/>
      <c r="J56" s="206" t="s">
        <v>546</v>
      </c>
      <c r="K56" s="289"/>
      <c r="L56" s="211"/>
    </row>
    <row r="57" spans="1:12" ht="10.9" customHeight="1" x14ac:dyDescent="0.2">
      <c r="A57" s="201">
        <v>2009</v>
      </c>
      <c r="B57" s="200" t="s">
        <v>547</v>
      </c>
      <c r="C57" s="487"/>
      <c r="D57" s="206">
        <v>39</v>
      </c>
      <c r="E57" s="487"/>
      <c r="F57" s="200" t="s">
        <v>547</v>
      </c>
      <c r="G57" s="211">
        <f t="shared" si="2"/>
        <v>358</v>
      </c>
      <c r="H57" s="145">
        <v>358</v>
      </c>
      <c r="I57" s="145"/>
      <c r="J57" s="206" t="s">
        <v>546</v>
      </c>
      <c r="K57" s="289"/>
      <c r="L57" s="211"/>
    </row>
    <row r="58" spans="1:12" s="206" customFormat="1" ht="10.9" customHeight="1" x14ac:dyDescent="0.2">
      <c r="A58" s="201">
        <v>2010</v>
      </c>
      <c r="B58" s="200">
        <v>266</v>
      </c>
      <c r="C58" s="487"/>
      <c r="D58" s="234">
        <v>40</v>
      </c>
      <c r="E58" s="487"/>
      <c r="F58" s="200">
        <v>17</v>
      </c>
      <c r="G58" s="236">
        <f t="shared" ref="G58:G63" si="3">B58+F58</f>
        <v>283</v>
      </c>
      <c r="H58" s="235">
        <v>266</v>
      </c>
      <c r="I58" s="235"/>
      <c r="J58" s="206" t="s">
        <v>545</v>
      </c>
      <c r="K58" s="289"/>
      <c r="L58" s="211"/>
    </row>
    <row r="59" spans="1:12" s="206" customFormat="1" ht="10.9" customHeight="1" x14ac:dyDescent="0.2">
      <c r="A59" s="201">
        <v>2011</v>
      </c>
      <c r="B59" s="200">
        <v>319</v>
      </c>
      <c r="C59" s="487"/>
      <c r="D59" s="234">
        <v>33</v>
      </c>
      <c r="E59" s="487"/>
      <c r="F59" s="200">
        <v>23</v>
      </c>
      <c r="G59" s="236">
        <f t="shared" si="3"/>
        <v>342</v>
      </c>
      <c r="H59" s="235">
        <v>319</v>
      </c>
      <c r="I59" s="235"/>
      <c r="J59" s="206" t="s">
        <v>545</v>
      </c>
      <c r="K59" s="289"/>
      <c r="L59" s="211"/>
    </row>
    <row r="60" spans="1:12" s="206" customFormat="1" ht="10.9" customHeight="1" x14ac:dyDescent="0.2">
      <c r="A60" s="201">
        <v>2012</v>
      </c>
      <c r="B60" s="376">
        <v>285</v>
      </c>
      <c r="C60" s="336" t="s">
        <v>610</v>
      </c>
      <c r="D60" s="378">
        <v>55</v>
      </c>
      <c r="E60" s="336" t="s">
        <v>610</v>
      </c>
      <c r="F60" s="376">
        <v>36</v>
      </c>
      <c r="G60" s="236">
        <f t="shared" si="3"/>
        <v>321</v>
      </c>
      <c r="H60" s="379">
        <f>B60</f>
        <v>285</v>
      </c>
      <c r="I60" s="379"/>
      <c r="J60" s="206" t="s">
        <v>545</v>
      </c>
      <c r="K60" s="607"/>
      <c r="L60" s="211"/>
    </row>
    <row r="61" spans="1:12" s="206" customFormat="1" ht="10.9" customHeight="1" x14ac:dyDescent="0.2">
      <c r="A61" s="438">
        <v>2013</v>
      </c>
      <c r="B61" s="376">
        <v>260</v>
      </c>
      <c r="C61" s="336"/>
      <c r="D61" s="378">
        <v>24</v>
      </c>
      <c r="E61" s="336"/>
      <c r="F61" s="376">
        <v>28</v>
      </c>
      <c r="G61" s="236">
        <f t="shared" si="3"/>
        <v>288</v>
      </c>
      <c r="H61" s="379">
        <f>B61</f>
        <v>260</v>
      </c>
      <c r="I61" s="379"/>
      <c r="J61" s="236" t="s">
        <v>545</v>
      </c>
      <c r="K61" s="289"/>
      <c r="L61" s="439"/>
    </row>
    <row r="62" spans="1:12" s="206" customFormat="1" ht="10.9" customHeight="1" x14ac:dyDescent="0.2">
      <c r="A62" s="438">
        <v>2014</v>
      </c>
      <c r="B62" s="376">
        <v>270</v>
      </c>
      <c r="C62" s="336"/>
      <c r="D62" s="378">
        <v>31</v>
      </c>
      <c r="E62" s="336"/>
      <c r="F62" s="376">
        <v>25</v>
      </c>
      <c r="G62" s="236">
        <f t="shared" si="3"/>
        <v>295</v>
      </c>
      <c r="H62" s="379">
        <f>B62</f>
        <v>270</v>
      </c>
      <c r="I62" s="379"/>
      <c r="J62" s="236" t="s">
        <v>545</v>
      </c>
      <c r="K62" s="289"/>
      <c r="L62" s="439"/>
    </row>
    <row r="63" spans="1:12" s="389" customFormat="1" ht="10.9" customHeight="1" x14ac:dyDescent="0.2">
      <c r="A63" s="387">
        <v>2015</v>
      </c>
      <c r="B63" s="420">
        <v>259</v>
      </c>
      <c r="C63" s="335"/>
      <c r="D63" s="421">
        <v>25</v>
      </c>
      <c r="E63" s="335"/>
      <c r="F63" s="420">
        <v>23</v>
      </c>
      <c r="G63" s="388">
        <f t="shared" si="3"/>
        <v>282</v>
      </c>
      <c r="H63" s="422">
        <f>B63</f>
        <v>259</v>
      </c>
      <c r="I63" s="422"/>
      <c r="J63" s="388" t="s">
        <v>545</v>
      </c>
    </row>
    <row r="64" spans="1:12" s="206" customFormat="1" ht="10.9" customHeight="1" x14ac:dyDescent="0.2">
      <c r="A64" s="201"/>
      <c r="B64" s="377"/>
      <c r="C64" s="488"/>
      <c r="D64" s="377"/>
      <c r="E64" s="490"/>
      <c r="F64" s="236"/>
      <c r="G64" s="379"/>
    </row>
    <row r="65" spans="1:7" x14ac:dyDescent="0.2">
      <c r="A65" s="208"/>
      <c r="B65" s="208"/>
      <c r="D65" s="208"/>
      <c r="F65" s="208"/>
      <c r="G65" s="208"/>
    </row>
    <row r="68" spans="1:7" x14ac:dyDescent="0.2">
      <c r="A68" s="209"/>
      <c r="B68" s="209"/>
      <c r="C68" s="489"/>
      <c r="D68" s="209"/>
      <c r="E68" s="489"/>
      <c r="F68" s="209"/>
      <c r="G68" s="209"/>
    </row>
  </sheetData>
  <pageMargins left="0.74803149606299213" right="0.74803149606299213" top="0.98425196850393704" bottom="0.98425196850393704" header="0.51181102362204722" footer="0.51181102362204722"/>
  <pageSetup paperSize="9" scale="86"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0"/>
  <sheetViews>
    <sheetView zoomScaleNormal="100" workbookViewId="0">
      <pane ySplit="7" topLeftCell="A47" activePane="bottomLeft" state="frozen"/>
      <selection activeCell="F44" sqref="F44"/>
      <selection pane="bottomLeft"/>
    </sheetView>
  </sheetViews>
  <sheetFormatPr defaultColWidth="9.140625" defaultRowHeight="11.25" customHeight="1" x14ac:dyDescent="0.2"/>
  <cols>
    <col min="1" max="1" width="11" style="2" customWidth="1"/>
    <col min="2" max="2" width="12.140625" style="2" customWidth="1"/>
    <col min="3" max="15" width="5.5703125" style="2" customWidth="1"/>
    <col min="16" max="25" width="5.5703125" style="26" customWidth="1"/>
    <col min="26" max="26" width="5.5703125" style="363" customWidth="1"/>
    <col min="27" max="16384" width="9.140625" style="2"/>
  </cols>
  <sheetData>
    <row r="1" spans="1:26" ht="11.25" customHeight="1" x14ac:dyDescent="0.2">
      <c r="A1" s="4" t="s">
        <v>675</v>
      </c>
      <c r="C1" s="4"/>
      <c r="D1" s="4"/>
      <c r="E1" s="4"/>
      <c r="F1" s="4"/>
      <c r="G1" s="4"/>
      <c r="H1" s="4"/>
      <c r="K1" s="26"/>
      <c r="L1" s="26"/>
    </row>
    <row r="2" spans="1:26" ht="11.25" hidden="1" customHeight="1" x14ac:dyDescent="0.2">
      <c r="A2" s="4" t="s">
        <v>316</v>
      </c>
      <c r="C2" s="4"/>
      <c r="D2" s="4"/>
      <c r="E2" s="4"/>
      <c r="F2" s="4"/>
      <c r="G2" s="4"/>
      <c r="H2" s="4"/>
      <c r="K2" s="26"/>
      <c r="L2" s="26"/>
    </row>
    <row r="3" spans="1:26" ht="11.25" customHeight="1" x14ac:dyDescent="0.2">
      <c r="A3" s="13" t="s">
        <v>676</v>
      </c>
      <c r="C3" s="4"/>
      <c r="D3" s="4"/>
      <c r="E3" s="4"/>
      <c r="F3" s="4"/>
      <c r="G3" s="4"/>
      <c r="H3" s="4"/>
      <c r="K3" s="26"/>
      <c r="L3" s="26"/>
    </row>
    <row r="4" spans="1:26" ht="11.25" hidden="1" customHeight="1" x14ac:dyDescent="0.2">
      <c r="A4" s="2" t="s">
        <v>316</v>
      </c>
      <c r="B4" s="13" t="s">
        <v>316</v>
      </c>
      <c r="C4" s="4"/>
      <c r="D4" s="4"/>
      <c r="E4" s="4"/>
      <c r="F4" s="4"/>
      <c r="G4" s="4"/>
      <c r="H4" s="4"/>
    </row>
    <row r="5" spans="1:26" ht="11.25" customHeight="1" x14ac:dyDescent="0.2">
      <c r="B5" s="15"/>
      <c r="C5" s="6"/>
      <c r="D5" s="6"/>
      <c r="E5" s="6"/>
      <c r="F5" s="6"/>
      <c r="G5" s="5"/>
      <c r="H5" s="5"/>
    </row>
    <row r="6" spans="1:26" ht="11.25" customHeight="1" x14ac:dyDescent="0.2">
      <c r="A6" s="46" t="s">
        <v>408</v>
      </c>
      <c r="B6" s="4"/>
      <c r="C6" s="4"/>
      <c r="D6" s="4"/>
      <c r="E6" s="4"/>
      <c r="F6" s="4"/>
      <c r="G6" s="46"/>
      <c r="H6" s="46"/>
      <c r="I6" s="47"/>
      <c r="J6" s="47"/>
      <c r="K6" s="47"/>
      <c r="L6" s="47"/>
      <c r="M6" s="47"/>
      <c r="N6" s="47"/>
      <c r="O6" s="47"/>
      <c r="P6" s="252"/>
      <c r="Q6" s="252"/>
      <c r="R6" s="252"/>
      <c r="S6" s="252"/>
      <c r="T6" s="252"/>
      <c r="U6" s="252"/>
      <c r="V6" s="252"/>
      <c r="W6" s="449"/>
      <c r="X6" s="252"/>
      <c r="Y6" s="252"/>
      <c r="Z6" s="450"/>
    </row>
    <row r="7" spans="1:26" s="18" customFormat="1" ht="11.25" customHeight="1" x14ac:dyDescent="0.2">
      <c r="A7" s="15" t="s">
        <v>409</v>
      </c>
      <c r="B7" s="15"/>
      <c r="C7" s="6">
        <v>1991</v>
      </c>
      <c r="D7" s="6">
        <v>1992</v>
      </c>
      <c r="E7" s="6">
        <v>1993</v>
      </c>
      <c r="F7" s="6">
        <v>1994</v>
      </c>
      <c r="G7" s="6">
        <v>1995</v>
      </c>
      <c r="H7" s="6">
        <v>1996</v>
      </c>
      <c r="I7" s="6">
        <v>1997</v>
      </c>
      <c r="J7" s="6">
        <v>1998</v>
      </c>
      <c r="K7" s="6">
        <v>1999</v>
      </c>
      <c r="L7" s="6">
        <v>2000</v>
      </c>
      <c r="M7" s="6">
        <v>2001</v>
      </c>
      <c r="N7" s="6">
        <v>2002</v>
      </c>
      <c r="O7" s="6">
        <v>2003</v>
      </c>
      <c r="P7" s="253">
        <v>2004</v>
      </c>
      <c r="Q7" s="253">
        <v>2005</v>
      </c>
      <c r="R7" s="253">
        <v>2006</v>
      </c>
      <c r="S7" s="253">
        <v>2007</v>
      </c>
      <c r="T7" s="253">
        <v>2008</v>
      </c>
      <c r="U7" s="253">
        <v>2009</v>
      </c>
      <c r="V7" s="253">
        <v>2010</v>
      </c>
      <c r="W7" s="253">
        <v>2011</v>
      </c>
      <c r="X7" s="253">
        <v>2012</v>
      </c>
      <c r="Y7" s="253">
        <v>2013</v>
      </c>
      <c r="Z7" s="451">
        <v>2014</v>
      </c>
    </row>
    <row r="8" spans="1:26" s="18" customFormat="1" ht="11.25" customHeight="1" x14ac:dyDescent="0.2">
      <c r="P8" s="128"/>
      <c r="Q8" s="128"/>
      <c r="R8" s="128"/>
      <c r="S8" s="128"/>
      <c r="T8" s="128"/>
      <c r="U8" s="128"/>
      <c r="V8" s="128"/>
      <c r="W8" s="128"/>
      <c r="X8" s="128"/>
      <c r="Y8" s="128"/>
      <c r="Z8" s="386"/>
    </row>
    <row r="9" spans="1:26" s="26" customFormat="1" ht="11.25" customHeight="1" x14ac:dyDescent="0.2">
      <c r="A9" s="26" t="s">
        <v>561</v>
      </c>
      <c r="B9" s="2" t="s">
        <v>385</v>
      </c>
      <c r="C9" s="2">
        <v>188</v>
      </c>
      <c r="D9" s="2">
        <v>167</v>
      </c>
      <c r="E9" s="2">
        <v>165</v>
      </c>
      <c r="F9" s="2">
        <v>168</v>
      </c>
      <c r="G9" s="2">
        <v>143</v>
      </c>
      <c r="H9" s="2">
        <v>134</v>
      </c>
      <c r="I9" s="2">
        <v>134</v>
      </c>
      <c r="J9" s="2">
        <v>147</v>
      </c>
      <c r="K9" s="2">
        <v>137</v>
      </c>
      <c r="L9" s="2">
        <v>144</v>
      </c>
      <c r="M9" s="2">
        <v>145</v>
      </c>
      <c r="N9" s="2">
        <v>127</v>
      </c>
      <c r="O9" s="2">
        <v>117</v>
      </c>
      <c r="P9" s="26">
        <v>112</v>
      </c>
      <c r="Q9" s="26">
        <v>104</v>
      </c>
      <c r="R9" s="26">
        <v>102</v>
      </c>
      <c r="S9" s="26">
        <v>101</v>
      </c>
      <c r="T9" s="26">
        <v>88</v>
      </c>
      <c r="U9" s="26">
        <v>88</v>
      </c>
      <c r="V9" s="26">
        <v>77</v>
      </c>
      <c r="W9" s="26">
        <v>78</v>
      </c>
      <c r="X9" s="26">
        <v>69</v>
      </c>
      <c r="Y9" s="26">
        <v>65</v>
      </c>
      <c r="Z9" s="363">
        <v>65</v>
      </c>
    </row>
    <row r="10" spans="1:26" s="26" customFormat="1" ht="11.25" customHeight="1" x14ac:dyDescent="0.2">
      <c r="A10" s="26" t="s">
        <v>562</v>
      </c>
      <c r="B10" s="2" t="s">
        <v>592</v>
      </c>
      <c r="C10" s="2">
        <v>129</v>
      </c>
      <c r="D10" s="2">
        <v>152</v>
      </c>
      <c r="E10" s="2">
        <v>154</v>
      </c>
      <c r="F10" s="2">
        <v>165</v>
      </c>
      <c r="G10" s="2">
        <v>150</v>
      </c>
      <c r="H10" s="2">
        <v>121</v>
      </c>
      <c r="I10" s="2">
        <v>110</v>
      </c>
      <c r="J10" s="2">
        <v>121</v>
      </c>
      <c r="K10" s="2">
        <v>128</v>
      </c>
      <c r="L10" s="2">
        <v>124</v>
      </c>
      <c r="M10" s="2">
        <v>124</v>
      </c>
      <c r="N10" s="2">
        <v>122</v>
      </c>
      <c r="O10" s="2">
        <v>122</v>
      </c>
      <c r="P10" s="26">
        <v>121</v>
      </c>
      <c r="Q10" s="26">
        <v>123</v>
      </c>
      <c r="R10" s="26">
        <v>135</v>
      </c>
      <c r="S10" s="26">
        <v>133</v>
      </c>
      <c r="T10" s="26">
        <v>141</v>
      </c>
      <c r="U10" s="26">
        <v>121</v>
      </c>
      <c r="V10" s="26">
        <v>105</v>
      </c>
      <c r="W10" s="26">
        <v>89</v>
      </c>
      <c r="X10" s="26">
        <v>82</v>
      </c>
      <c r="Y10" s="26">
        <v>83</v>
      </c>
      <c r="Z10" s="363">
        <v>91</v>
      </c>
    </row>
    <row r="11" spans="1:26" s="26" customFormat="1" ht="11.25" customHeight="1" x14ac:dyDescent="0.2">
      <c r="A11" s="26" t="s">
        <v>563</v>
      </c>
      <c r="B11" s="2" t="s">
        <v>593</v>
      </c>
      <c r="C11" s="2">
        <v>129</v>
      </c>
      <c r="D11" s="2">
        <v>152</v>
      </c>
      <c r="E11" s="2">
        <v>148</v>
      </c>
      <c r="F11" s="2">
        <v>158</v>
      </c>
      <c r="G11" s="2">
        <v>154</v>
      </c>
      <c r="H11" s="2">
        <v>152</v>
      </c>
      <c r="I11" s="2">
        <v>155</v>
      </c>
      <c r="J11" s="2">
        <v>132</v>
      </c>
      <c r="K11" s="2">
        <v>141</v>
      </c>
      <c r="L11" s="2">
        <v>145</v>
      </c>
      <c r="M11" s="2">
        <v>130</v>
      </c>
      <c r="N11" s="2">
        <v>140</v>
      </c>
      <c r="O11" s="2">
        <v>142</v>
      </c>
      <c r="P11" s="26">
        <v>135</v>
      </c>
      <c r="Q11" s="26">
        <v>126</v>
      </c>
      <c r="R11" s="26">
        <v>104</v>
      </c>
      <c r="S11" s="26">
        <v>119</v>
      </c>
      <c r="T11" s="26">
        <v>104</v>
      </c>
      <c r="U11" s="26">
        <v>86</v>
      </c>
      <c r="V11" s="26">
        <v>77</v>
      </c>
      <c r="W11" s="26">
        <v>74</v>
      </c>
      <c r="X11" s="26">
        <v>71</v>
      </c>
      <c r="Y11" s="26">
        <v>62</v>
      </c>
      <c r="Z11" s="363">
        <v>65</v>
      </c>
    </row>
    <row r="12" spans="1:26" s="74" customFormat="1" ht="11.25" customHeight="1" x14ac:dyDescent="0.2">
      <c r="A12" s="26" t="s">
        <v>386</v>
      </c>
      <c r="B12" s="2" t="s">
        <v>386</v>
      </c>
      <c r="C12" s="2">
        <v>118</v>
      </c>
      <c r="D12" s="2">
        <v>112</v>
      </c>
      <c r="E12" s="2">
        <v>108</v>
      </c>
      <c r="F12" s="2">
        <v>105</v>
      </c>
      <c r="G12" s="2">
        <v>112</v>
      </c>
      <c r="H12" s="2">
        <v>98</v>
      </c>
      <c r="I12" s="2">
        <v>93</v>
      </c>
      <c r="J12" s="2">
        <v>94</v>
      </c>
      <c r="K12" s="2">
        <v>97</v>
      </c>
      <c r="L12" s="2">
        <v>93</v>
      </c>
      <c r="M12" s="2">
        <v>81</v>
      </c>
      <c r="N12" s="2">
        <v>86</v>
      </c>
      <c r="O12" s="2">
        <v>80</v>
      </c>
      <c r="P12" s="26">
        <v>68</v>
      </c>
      <c r="Q12" s="26">
        <v>61</v>
      </c>
      <c r="R12" s="26">
        <v>56</v>
      </c>
      <c r="S12" s="26">
        <v>75</v>
      </c>
      <c r="T12" s="26">
        <v>74</v>
      </c>
      <c r="U12" s="26">
        <v>55</v>
      </c>
      <c r="V12" s="26">
        <v>46</v>
      </c>
      <c r="W12" s="26">
        <v>40</v>
      </c>
      <c r="X12" s="26">
        <v>30</v>
      </c>
      <c r="Y12" s="26">
        <v>34</v>
      </c>
      <c r="Z12" s="452">
        <v>32</v>
      </c>
    </row>
    <row r="13" spans="1:26" s="26" customFormat="1" ht="11.25" customHeight="1" x14ac:dyDescent="0.2">
      <c r="A13" s="26" t="s">
        <v>564</v>
      </c>
      <c r="B13" s="2" t="s">
        <v>387</v>
      </c>
      <c r="C13" s="2">
        <v>142</v>
      </c>
      <c r="D13" s="2">
        <v>132</v>
      </c>
      <c r="E13" s="2">
        <v>123</v>
      </c>
      <c r="F13" s="2">
        <v>121</v>
      </c>
      <c r="G13" s="2">
        <v>116</v>
      </c>
      <c r="H13" s="2">
        <v>107</v>
      </c>
      <c r="I13" s="2">
        <v>104</v>
      </c>
      <c r="J13" s="2">
        <v>95</v>
      </c>
      <c r="K13" s="2">
        <v>95</v>
      </c>
      <c r="L13" s="2">
        <v>91</v>
      </c>
      <c r="M13" s="2">
        <v>85</v>
      </c>
      <c r="N13" s="2">
        <v>83</v>
      </c>
      <c r="O13" s="2">
        <v>80</v>
      </c>
      <c r="P13" s="26">
        <v>71</v>
      </c>
      <c r="Q13" s="26">
        <v>65</v>
      </c>
      <c r="R13" s="26">
        <v>62</v>
      </c>
      <c r="S13" s="26">
        <v>60</v>
      </c>
      <c r="T13" s="26">
        <v>54</v>
      </c>
      <c r="U13" s="26">
        <v>51</v>
      </c>
      <c r="V13" s="26">
        <v>45</v>
      </c>
      <c r="W13" s="26">
        <v>49</v>
      </c>
      <c r="X13" s="26">
        <v>45</v>
      </c>
      <c r="Y13" s="26">
        <v>41</v>
      </c>
      <c r="Z13" s="363">
        <v>42</v>
      </c>
    </row>
    <row r="14" spans="1:26" s="26" customFormat="1" ht="11.25" customHeight="1" x14ac:dyDescent="0.2">
      <c r="A14" s="26" t="s">
        <v>565</v>
      </c>
      <c r="B14" s="2" t="s">
        <v>388</v>
      </c>
      <c r="C14" s="2">
        <v>313</v>
      </c>
      <c r="D14" s="2">
        <v>185</v>
      </c>
      <c r="E14" s="2">
        <v>212</v>
      </c>
      <c r="F14" s="2">
        <v>246</v>
      </c>
      <c r="G14" s="2">
        <v>229</v>
      </c>
      <c r="H14" s="2">
        <v>149</v>
      </c>
      <c r="I14" s="2">
        <v>199</v>
      </c>
      <c r="J14" s="2">
        <v>204</v>
      </c>
      <c r="K14" s="2">
        <v>168</v>
      </c>
      <c r="L14" s="2">
        <v>149</v>
      </c>
      <c r="M14" s="2">
        <v>146</v>
      </c>
      <c r="N14" s="2">
        <v>164</v>
      </c>
      <c r="O14" s="2">
        <v>121</v>
      </c>
      <c r="P14" s="26">
        <v>126</v>
      </c>
      <c r="Q14" s="26">
        <v>126</v>
      </c>
      <c r="R14" s="26">
        <v>151</v>
      </c>
      <c r="S14" s="26">
        <v>146</v>
      </c>
      <c r="T14" s="26">
        <v>99</v>
      </c>
      <c r="U14" s="26">
        <v>73</v>
      </c>
      <c r="V14" s="26">
        <v>59</v>
      </c>
      <c r="W14" s="26">
        <v>76</v>
      </c>
      <c r="X14" s="26">
        <v>66</v>
      </c>
      <c r="Y14" s="26">
        <v>61</v>
      </c>
      <c r="Z14" s="363">
        <v>59</v>
      </c>
    </row>
    <row r="15" spans="1:26" s="26" customFormat="1" ht="11.25" customHeight="1" x14ac:dyDescent="0.2">
      <c r="A15" s="26" t="s">
        <v>566</v>
      </c>
      <c r="B15" s="2" t="s">
        <v>389</v>
      </c>
      <c r="C15" s="2">
        <v>126</v>
      </c>
      <c r="D15" s="2">
        <v>117</v>
      </c>
      <c r="E15" s="2">
        <v>121</v>
      </c>
      <c r="F15" s="2">
        <v>113</v>
      </c>
      <c r="G15" s="2">
        <v>121</v>
      </c>
      <c r="H15" s="2">
        <v>125</v>
      </c>
      <c r="I15" s="2">
        <v>129</v>
      </c>
      <c r="J15" s="2">
        <v>124</v>
      </c>
      <c r="K15" s="2">
        <v>111</v>
      </c>
      <c r="L15" s="2">
        <v>111</v>
      </c>
      <c r="M15" s="2">
        <v>107</v>
      </c>
      <c r="N15" s="2">
        <v>96</v>
      </c>
      <c r="O15" s="2">
        <v>85</v>
      </c>
      <c r="P15" s="26">
        <v>94</v>
      </c>
      <c r="Q15" s="26">
        <v>97</v>
      </c>
      <c r="R15" s="26">
        <v>87</v>
      </c>
      <c r="S15" s="26">
        <v>78</v>
      </c>
      <c r="T15" s="26">
        <v>63</v>
      </c>
      <c r="U15" s="26">
        <v>53</v>
      </c>
      <c r="V15" s="26">
        <v>47</v>
      </c>
      <c r="W15" s="26">
        <v>41</v>
      </c>
      <c r="X15" s="26">
        <v>35</v>
      </c>
      <c r="Y15" s="26">
        <v>41</v>
      </c>
      <c r="Z15" s="363">
        <v>42</v>
      </c>
    </row>
    <row r="16" spans="1:26" s="26" customFormat="1" ht="11.25" customHeight="1" x14ac:dyDescent="0.2">
      <c r="A16" s="26" t="s">
        <v>567</v>
      </c>
      <c r="B16" s="2" t="s">
        <v>594</v>
      </c>
      <c r="C16" s="2">
        <v>207</v>
      </c>
      <c r="D16" s="2">
        <v>209</v>
      </c>
      <c r="E16" s="2">
        <v>207</v>
      </c>
      <c r="F16" s="2">
        <v>214</v>
      </c>
      <c r="G16" s="2">
        <v>228</v>
      </c>
      <c r="H16" s="2">
        <v>202</v>
      </c>
      <c r="I16" s="2">
        <v>196</v>
      </c>
      <c r="J16" s="2">
        <v>202</v>
      </c>
      <c r="K16" s="2">
        <v>195</v>
      </c>
      <c r="L16" s="2">
        <v>187</v>
      </c>
      <c r="M16" s="2">
        <v>172</v>
      </c>
      <c r="N16" s="2">
        <v>149</v>
      </c>
      <c r="O16" s="2">
        <v>146</v>
      </c>
      <c r="P16" s="26">
        <v>151</v>
      </c>
      <c r="Q16" s="26">
        <v>150</v>
      </c>
      <c r="R16" s="26">
        <v>149</v>
      </c>
      <c r="S16" s="26">
        <v>145</v>
      </c>
      <c r="T16" s="26">
        <v>139</v>
      </c>
      <c r="U16" s="26">
        <v>130</v>
      </c>
      <c r="V16" s="26">
        <v>112</v>
      </c>
      <c r="W16" s="26">
        <v>103</v>
      </c>
      <c r="X16" s="26">
        <v>89</v>
      </c>
      <c r="Y16" s="26">
        <v>80</v>
      </c>
      <c r="Z16" s="363">
        <v>73</v>
      </c>
    </row>
    <row r="17" spans="1:26" s="26" customFormat="1" ht="11.25" customHeight="1" x14ac:dyDescent="0.2">
      <c r="A17" s="26" t="s">
        <v>568</v>
      </c>
      <c r="B17" s="2" t="s">
        <v>390</v>
      </c>
      <c r="C17" s="2">
        <v>227</v>
      </c>
      <c r="D17" s="2">
        <v>200</v>
      </c>
      <c r="E17" s="2">
        <v>163</v>
      </c>
      <c r="F17" s="2">
        <v>143</v>
      </c>
      <c r="G17" s="2">
        <v>146</v>
      </c>
      <c r="H17" s="2">
        <v>139</v>
      </c>
      <c r="I17" s="2">
        <v>142</v>
      </c>
      <c r="J17" s="2">
        <v>150</v>
      </c>
      <c r="K17" s="2">
        <v>144</v>
      </c>
      <c r="L17" s="2">
        <v>144</v>
      </c>
      <c r="M17" s="2">
        <v>136</v>
      </c>
      <c r="N17" s="2">
        <v>131</v>
      </c>
      <c r="O17" s="2">
        <v>130</v>
      </c>
      <c r="P17" s="26">
        <v>112</v>
      </c>
      <c r="Q17" s="26">
        <v>103</v>
      </c>
      <c r="R17" s="26">
        <v>93</v>
      </c>
      <c r="S17" s="26">
        <v>85</v>
      </c>
      <c r="T17" s="26">
        <v>68</v>
      </c>
      <c r="U17" s="26">
        <v>59</v>
      </c>
      <c r="V17" s="26">
        <v>53</v>
      </c>
      <c r="W17" s="26">
        <v>44</v>
      </c>
      <c r="X17" s="26">
        <v>41</v>
      </c>
      <c r="Y17" s="26">
        <v>36</v>
      </c>
      <c r="Z17" s="363">
        <v>36</v>
      </c>
    </row>
    <row r="18" spans="1:26" s="26" customFormat="1" ht="11.25" customHeight="1" x14ac:dyDescent="0.2">
      <c r="A18" s="26" t="s">
        <v>569</v>
      </c>
      <c r="B18" s="26" t="s">
        <v>391</v>
      </c>
      <c r="C18" s="2">
        <v>184</v>
      </c>
      <c r="D18" s="2">
        <v>173</v>
      </c>
      <c r="E18" s="2">
        <v>172</v>
      </c>
      <c r="F18" s="2">
        <v>157</v>
      </c>
      <c r="G18" s="2">
        <v>154</v>
      </c>
      <c r="H18" s="2">
        <v>147</v>
      </c>
      <c r="I18" s="2">
        <v>145</v>
      </c>
      <c r="J18" s="2">
        <v>153</v>
      </c>
      <c r="K18" s="2">
        <v>145</v>
      </c>
      <c r="L18" s="2">
        <v>133</v>
      </c>
      <c r="M18" s="2">
        <v>134</v>
      </c>
      <c r="N18" s="2">
        <v>125</v>
      </c>
      <c r="O18" s="2">
        <v>98</v>
      </c>
      <c r="P18" s="26">
        <v>89</v>
      </c>
      <c r="Q18" s="26">
        <v>85</v>
      </c>
      <c r="R18" s="26">
        <v>74</v>
      </c>
      <c r="S18" s="26">
        <v>73</v>
      </c>
      <c r="T18" s="26">
        <v>67</v>
      </c>
      <c r="U18" s="26">
        <v>66</v>
      </c>
      <c r="V18" s="26">
        <v>64</v>
      </c>
      <c r="W18" s="26">
        <v>63</v>
      </c>
      <c r="X18" s="26">
        <v>58</v>
      </c>
      <c r="Y18" s="26">
        <v>51</v>
      </c>
      <c r="Z18" s="363">
        <v>53</v>
      </c>
    </row>
    <row r="19" spans="1:26" s="26" customFormat="1" ht="11.25" customHeight="1" x14ac:dyDescent="0.2">
      <c r="A19" s="26" t="s">
        <v>617</v>
      </c>
      <c r="B19" s="2" t="s">
        <v>618</v>
      </c>
      <c r="C19" s="2">
        <v>179</v>
      </c>
      <c r="D19" s="2">
        <v>179</v>
      </c>
      <c r="E19" s="2">
        <v>179</v>
      </c>
      <c r="F19" s="2">
        <v>179</v>
      </c>
      <c r="G19" s="2">
        <v>178</v>
      </c>
      <c r="H19" s="2">
        <v>160</v>
      </c>
      <c r="I19" s="2">
        <v>159</v>
      </c>
      <c r="J19" s="2">
        <v>144</v>
      </c>
      <c r="K19" s="2">
        <v>147</v>
      </c>
      <c r="L19" s="2">
        <v>146</v>
      </c>
      <c r="M19" s="2">
        <v>146</v>
      </c>
      <c r="N19" s="2">
        <v>141</v>
      </c>
      <c r="O19" s="2">
        <v>158</v>
      </c>
      <c r="P19" s="26">
        <v>137</v>
      </c>
      <c r="Q19" s="26">
        <v>138</v>
      </c>
      <c r="R19" s="26">
        <v>142</v>
      </c>
      <c r="S19" s="26">
        <v>144</v>
      </c>
      <c r="T19" s="26">
        <v>154</v>
      </c>
      <c r="U19" s="26">
        <v>127</v>
      </c>
      <c r="V19" s="26">
        <v>99</v>
      </c>
      <c r="W19" s="26">
        <v>97</v>
      </c>
      <c r="X19" s="26">
        <v>91</v>
      </c>
      <c r="Y19" s="26">
        <v>86</v>
      </c>
      <c r="Z19" s="363">
        <v>73</v>
      </c>
    </row>
    <row r="20" spans="1:26" s="26" customFormat="1" ht="11.25" customHeight="1" x14ac:dyDescent="0.2">
      <c r="A20" s="26" t="s">
        <v>570</v>
      </c>
      <c r="B20" s="2" t="s">
        <v>392</v>
      </c>
      <c r="C20" s="2">
        <v>143</v>
      </c>
      <c r="D20" s="2">
        <v>142</v>
      </c>
      <c r="E20" s="2">
        <v>126</v>
      </c>
      <c r="F20" s="2">
        <v>125</v>
      </c>
      <c r="G20" s="2">
        <v>123</v>
      </c>
      <c r="H20" s="2">
        <v>117</v>
      </c>
      <c r="I20" s="2">
        <v>118</v>
      </c>
      <c r="J20" s="2">
        <v>111</v>
      </c>
      <c r="K20" s="2">
        <v>118</v>
      </c>
      <c r="L20" s="2">
        <v>124</v>
      </c>
      <c r="M20" s="2">
        <v>125</v>
      </c>
      <c r="N20" s="2">
        <v>122</v>
      </c>
      <c r="O20" s="2">
        <v>114</v>
      </c>
      <c r="P20" s="26">
        <v>106</v>
      </c>
      <c r="Q20" s="26">
        <v>101</v>
      </c>
      <c r="R20" s="26">
        <v>98</v>
      </c>
      <c r="S20" s="26">
        <v>88</v>
      </c>
      <c r="T20" s="26">
        <v>81</v>
      </c>
      <c r="U20" s="26">
        <v>72</v>
      </c>
      <c r="V20" s="26">
        <v>70</v>
      </c>
      <c r="W20" s="26">
        <v>65</v>
      </c>
      <c r="X20" s="26">
        <v>63</v>
      </c>
      <c r="Y20" s="26">
        <v>57</v>
      </c>
      <c r="Z20" s="363">
        <v>56</v>
      </c>
    </row>
    <row r="21" spans="1:26" s="26" customFormat="1" ht="11.25" customHeight="1" x14ac:dyDescent="0.2">
      <c r="A21" s="26" t="s">
        <v>571</v>
      </c>
      <c r="B21" s="2" t="s">
        <v>393</v>
      </c>
      <c r="C21" s="2">
        <v>175</v>
      </c>
      <c r="D21" s="2">
        <v>219</v>
      </c>
      <c r="E21" s="2">
        <v>186</v>
      </c>
      <c r="F21" s="2">
        <v>210</v>
      </c>
      <c r="G21" s="2">
        <v>183</v>
      </c>
      <c r="H21" s="2">
        <v>195</v>
      </c>
      <c r="I21" s="2">
        <v>173</v>
      </c>
      <c r="J21" s="2">
        <v>164</v>
      </c>
      <c r="K21" s="2">
        <v>165</v>
      </c>
      <c r="L21" s="2">
        <v>161</v>
      </c>
      <c r="M21" s="2">
        <v>140</v>
      </c>
      <c r="N21" s="2">
        <v>133</v>
      </c>
      <c r="O21" s="2">
        <v>136</v>
      </c>
      <c r="P21" s="26">
        <v>160</v>
      </c>
      <c r="Q21" s="26">
        <v>139</v>
      </c>
      <c r="R21" s="26">
        <v>116</v>
      </c>
      <c r="S21" s="26">
        <v>117</v>
      </c>
      <c r="T21" s="26">
        <v>106</v>
      </c>
      <c r="U21" s="26">
        <v>89</v>
      </c>
      <c r="V21" s="26">
        <v>73</v>
      </c>
      <c r="W21" s="26">
        <v>85</v>
      </c>
      <c r="X21" s="26">
        <v>59</v>
      </c>
      <c r="Y21" s="26">
        <v>51</v>
      </c>
      <c r="Z21" s="363">
        <v>52</v>
      </c>
    </row>
    <row r="22" spans="1:26" s="26" customFormat="1" ht="11.25" customHeight="1" x14ac:dyDescent="0.2">
      <c r="A22" s="26" t="s">
        <v>577</v>
      </c>
      <c r="B22" s="2" t="s">
        <v>394</v>
      </c>
      <c r="C22" s="2">
        <v>375</v>
      </c>
      <c r="D22" s="2">
        <v>298</v>
      </c>
      <c r="E22" s="2">
        <v>280</v>
      </c>
      <c r="F22" s="2">
        <v>305</v>
      </c>
      <c r="G22" s="2">
        <v>264</v>
      </c>
      <c r="H22" s="2">
        <v>241</v>
      </c>
      <c r="I22" s="2">
        <v>232</v>
      </c>
      <c r="J22" s="2">
        <v>280</v>
      </c>
      <c r="K22" s="2">
        <v>272</v>
      </c>
      <c r="L22" s="2">
        <v>267</v>
      </c>
      <c r="M22" s="2">
        <v>236</v>
      </c>
      <c r="N22" s="2">
        <v>238</v>
      </c>
      <c r="O22" s="2">
        <v>228</v>
      </c>
      <c r="P22" s="26">
        <v>222</v>
      </c>
      <c r="Q22" s="26">
        <v>196</v>
      </c>
      <c r="R22" s="26">
        <v>183</v>
      </c>
      <c r="S22" s="26">
        <v>190</v>
      </c>
      <c r="T22" s="26">
        <v>144</v>
      </c>
      <c r="U22" s="26">
        <v>117</v>
      </c>
      <c r="V22" s="26">
        <v>103</v>
      </c>
      <c r="W22" s="26">
        <v>86</v>
      </c>
      <c r="X22" s="26">
        <v>87</v>
      </c>
      <c r="Y22" s="26">
        <v>88</v>
      </c>
      <c r="Z22" s="363">
        <v>106</v>
      </c>
    </row>
    <row r="23" spans="1:26" s="26" customFormat="1" ht="11.25" customHeight="1" x14ac:dyDescent="0.2">
      <c r="A23" s="26" t="s">
        <v>578</v>
      </c>
      <c r="B23" s="2" t="s">
        <v>395</v>
      </c>
      <c r="C23" s="2">
        <v>317</v>
      </c>
      <c r="D23" s="2">
        <v>226</v>
      </c>
      <c r="E23" s="2">
        <v>259</v>
      </c>
      <c r="F23" s="2">
        <v>208</v>
      </c>
      <c r="G23" s="2">
        <v>184</v>
      </c>
      <c r="H23" s="2">
        <v>184</v>
      </c>
      <c r="I23" s="2">
        <v>210</v>
      </c>
      <c r="J23" s="2">
        <v>233</v>
      </c>
      <c r="K23" s="2">
        <v>212</v>
      </c>
      <c r="L23" s="2">
        <v>183</v>
      </c>
      <c r="M23" s="2">
        <v>202</v>
      </c>
      <c r="N23" s="2">
        <v>201</v>
      </c>
      <c r="O23" s="2">
        <v>205</v>
      </c>
      <c r="P23" s="26">
        <v>218</v>
      </c>
      <c r="Q23" s="26">
        <v>230</v>
      </c>
      <c r="R23" s="26">
        <v>231</v>
      </c>
      <c r="S23" s="26">
        <v>228</v>
      </c>
      <c r="T23" s="26">
        <v>155</v>
      </c>
      <c r="U23" s="26">
        <v>116</v>
      </c>
      <c r="V23" s="26">
        <v>95</v>
      </c>
      <c r="W23" s="26">
        <v>97</v>
      </c>
      <c r="X23" s="26">
        <v>101</v>
      </c>
      <c r="Y23" s="26">
        <v>86</v>
      </c>
      <c r="Z23" s="363">
        <v>91</v>
      </c>
    </row>
    <row r="24" spans="1:26" s="26" customFormat="1" ht="11.25" customHeight="1" x14ac:dyDescent="0.2">
      <c r="A24" s="26" t="s">
        <v>572</v>
      </c>
      <c r="B24" s="2" t="s">
        <v>396</v>
      </c>
      <c r="C24" s="2">
        <v>216</v>
      </c>
      <c r="D24" s="2">
        <v>177</v>
      </c>
      <c r="E24" s="2">
        <v>198</v>
      </c>
      <c r="F24" s="2">
        <v>162</v>
      </c>
      <c r="G24" s="2">
        <v>173</v>
      </c>
      <c r="H24" s="2">
        <v>172</v>
      </c>
      <c r="I24" s="2">
        <v>144</v>
      </c>
      <c r="J24" s="2">
        <v>135</v>
      </c>
      <c r="K24" s="2">
        <v>136</v>
      </c>
      <c r="L24" s="2">
        <v>175</v>
      </c>
      <c r="M24" s="2">
        <v>159</v>
      </c>
      <c r="N24" s="2">
        <v>140</v>
      </c>
      <c r="O24" s="2">
        <v>118</v>
      </c>
      <c r="P24" s="26">
        <v>110</v>
      </c>
      <c r="Q24" s="26">
        <v>102</v>
      </c>
      <c r="R24" s="26">
        <v>92</v>
      </c>
      <c r="S24" s="26">
        <v>97</v>
      </c>
      <c r="T24" s="26">
        <v>72</v>
      </c>
      <c r="U24" s="26">
        <v>97</v>
      </c>
      <c r="V24" s="26">
        <v>64</v>
      </c>
      <c r="W24" s="26">
        <v>64</v>
      </c>
      <c r="X24" s="26">
        <v>65</v>
      </c>
      <c r="Y24" s="26">
        <v>84</v>
      </c>
      <c r="Z24" s="363">
        <v>64</v>
      </c>
    </row>
    <row r="25" spans="1:26" s="26" customFormat="1" ht="11.25" customHeight="1" x14ac:dyDescent="0.2">
      <c r="A25" s="26" t="s">
        <v>573</v>
      </c>
      <c r="B25" s="2" t="s">
        <v>397</v>
      </c>
      <c r="C25" s="2">
        <v>204</v>
      </c>
      <c r="D25" s="2">
        <v>203</v>
      </c>
      <c r="E25" s="2">
        <v>162</v>
      </c>
      <c r="F25" s="2">
        <v>151</v>
      </c>
      <c r="G25" s="2">
        <v>154</v>
      </c>
      <c r="H25" s="2">
        <v>133</v>
      </c>
      <c r="I25" s="2">
        <v>135</v>
      </c>
      <c r="J25" s="2">
        <v>133</v>
      </c>
      <c r="K25" s="2">
        <v>127</v>
      </c>
      <c r="L25" s="2">
        <v>117</v>
      </c>
      <c r="M25" s="2">
        <v>121</v>
      </c>
      <c r="N25" s="2">
        <v>140</v>
      </c>
      <c r="O25" s="2">
        <v>131</v>
      </c>
      <c r="P25" s="26">
        <v>128</v>
      </c>
      <c r="Q25" s="26">
        <v>127</v>
      </c>
      <c r="R25" s="26">
        <v>129</v>
      </c>
      <c r="S25" s="26">
        <v>122</v>
      </c>
      <c r="T25" s="26">
        <v>99</v>
      </c>
      <c r="U25" s="26">
        <v>82</v>
      </c>
      <c r="V25" s="26">
        <v>74</v>
      </c>
      <c r="W25" s="26">
        <v>64</v>
      </c>
      <c r="X25" s="26">
        <v>61</v>
      </c>
      <c r="Y25" s="26">
        <v>60</v>
      </c>
      <c r="Z25" s="363">
        <v>63</v>
      </c>
    </row>
    <row r="26" spans="1:26" s="26" customFormat="1" ht="11.25" customHeight="1" x14ac:dyDescent="0.2">
      <c r="A26" s="26" t="s">
        <v>398</v>
      </c>
      <c r="B26" s="2" t="s">
        <v>398</v>
      </c>
      <c r="C26" s="2">
        <v>45</v>
      </c>
      <c r="D26" s="2">
        <v>31</v>
      </c>
      <c r="E26" s="2">
        <v>39</v>
      </c>
      <c r="F26" s="2">
        <v>16</v>
      </c>
      <c r="G26" s="2">
        <v>38</v>
      </c>
      <c r="H26" s="2">
        <v>51</v>
      </c>
      <c r="I26" s="2">
        <v>48</v>
      </c>
      <c r="J26" s="2">
        <v>45</v>
      </c>
      <c r="K26" s="2">
        <v>11</v>
      </c>
      <c r="L26" s="2">
        <v>39</v>
      </c>
      <c r="M26" s="2">
        <v>41</v>
      </c>
      <c r="N26" s="2">
        <v>41</v>
      </c>
      <c r="O26" s="2">
        <v>40</v>
      </c>
      <c r="P26" s="26">
        <v>33</v>
      </c>
      <c r="Q26" s="26">
        <v>42</v>
      </c>
      <c r="R26" s="26">
        <v>27</v>
      </c>
      <c r="S26" s="26">
        <v>35</v>
      </c>
      <c r="T26" s="26">
        <v>37</v>
      </c>
      <c r="U26" s="26">
        <v>51</v>
      </c>
      <c r="V26" s="26">
        <v>36</v>
      </c>
      <c r="W26" s="26">
        <v>51</v>
      </c>
      <c r="X26" s="26">
        <v>22</v>
      </c>
      <c r="Y26" s="26">
        <v>43</v>
      </c>
      <c r="Z26" s="363">
        <v>24</v>
      </c>
    </row>
    <row r="27" spans="1:26" s="26" customFormat="1" ht="11.25" customHeight="1" x14ac:dyDescent="0.2">
      <c r="A27" s="26" t="s">
        <v>574</v>
      </c>
      <c r="B27" s="2" t="s">
        <v>399</v>
      </c>
      <c r="C27" s="2">
        <v>85</v>
      </c>
      <c r="D27" s="2">
        <v>83</v>
      </c>
      <c r="E27" s="2">
        <v>81</v>
      </c>
      <c r="F27" s="2">
        <v>85</v>
      </c>
      <c r="G27" s="2">
        <v>86</v>
      </c>
      <c r="H27" s="2">
        <v>76</v>
      </c>
      <c r="I27" s="2">
        <v>75</v>
      </c>
      <c r="J27" s="2">
        <v>68</v>
      </c>
      <c r="K27" s="2">
        <v>69</v>
      </c>
      <c r="L27" s="2">
        <v>68</v>
      </c>
      <c r="M27" s="2">
        <v>62</v>
      </c>
      <c r="N27" s="2">
        <v>61</v>
      </c>
      <c r="O27" s="2">
        <v>63</v>
      </c>
      <c r="P27" s="26">
        <v>49</v>
      </c>
      <c r="Q27" s="26">
        <v>46</v>
      </c>
      <c r="R27" s="26">
        <v>45</v>
      </c>
      <c r="S27" s="26">
        <v>43</v>
      </c>
      <c r="T27" s="26">
        <v>41</v>
      </c>
      <c r="U27" s="26">
        <v>39</v>
      </c>
      <c r="V27" s="26">
        <v>32</v>
      </c>
      <c r="W27" s="26">
        <v>33</v>
      </c>
      <c r="X27" s="26">
        <v>34</v>
      </c>
      <c r="Y27" s="26">
        <v>28</v>
      </c>
      <c r="Z27" s="363">
        <v>28</v>
      </c>
    </row>
    <row r="28" spans="1:26" s="26" customFormat="1" ht="11.25" customHeight="1" x14ac:dyDescent="0.2">
      <c r="A28" s="26" t="s">
        <v>575</v>
      </c>
      <c r="B28" s="2" t="s">
        <v>400</v>
      </c>
      <c r="C28" s="2">
        <v>201</v>
      </c>
      <c r="D28" s="2">
        <v>180</v>
      </c>
      <c r="E28" s="2">
        <v>163</v>
      </c>
      <c r="F28" s="2">
        <v>169</v>
      </c>
      <c r="G28" s="2">
        <v>152</v>
      </c>
      <c r="H28" s="2">
        <v>129</v>
      </c>
      <c r="I28" s="2">
        <v>139</v>
      </c>
      <c r="J28" s="2">
        <v>121</v>
      </c>
      <c r="K28" s="2">
        <v>135</v>
      </c>
      <c r="L28" s="2">
        <v>122</v>
      </c>
      <c r="M28" s="2">
        <v>119</v>
      </c>
      <c r="N28" s="2">
        <v>119</v>
      </c>
      <c r="O28" s="2">
        <v>115</v>
      </c>
      <c r="P28" s="26">
        <v>108</v>
      </c>
      <c r="Q28" s="26">
        <v>94</v>
      </c>
      <c r="R28" s="26">
        <v>88</v>
      </c>
      <c r="S28" s="26">
        <v>83</v>
      </c>
      <c r="T28" s="26">
        <v>82</v>
      </c>
      <c r="U28" s="26">
        <v>76</v>
      </c>
      <c r="V28" s="26">
        <v>66</v>
      </c>
      <c r="W28" s="26">
        <v>62</v>
      </c>
      <c r="X28" s="26">
        <v>63</v>
      </c>
      <c r="Y28" s="26">
        <v>54</v>
      </c>
      <c r="Z28" s="363">
        <v>51</v>
      </c>
    </row>
    <row r="29" spans="1:26" s="26" customFormat="1" ht="11.25" customHeight="1" x14ac:dyDescent="0.2">
      <c r="A29" s="26" t="s">
        <v>576</v>
      </c>
      <c r="B29" s="2" t="s">
        <v>401</v>
      </c>
      <c r="C29" s="2">
        <v>207</v>
      </c>
      <c r="D29" s="2">
        <v>181</v>
      </c>
      <c r="E29" s="2">
        <v>165</v>
      </c>
      <c r="F29" s="2">
        <v>175</v>
      </c>
      <c r="G29" s="2">
        <v>179</v>
      </c>
      <c r="H29" s="2">
        <v>165</v>
      </c>
      <c r="I29" s="2">
        <v>189</v>
      </c>
      <c r="J29" s="2">
        <v>183</v>
      </c>
      <c r="K29" s="2">
        <v>174</v>
      </c>
      <c r="L29" s="2">
        <v>163</v>
      </c>
      <c r="M29" s="2">
        <v>145</v>
      </c>
      <c r="N29" s="2">
        <v>152</v>
      </c>
      <c r="O29" s="2">
        <v>148</v>
      </c>
      <c r="P29" s="26">
        <v>150</v>
      </c>
      <c r="Q29" s="26">
        <v>143</v>
      </c>
      <c r="R29" s="26">
        <v>137</v>
      </c>
      <c r="S29" s="26">
        <v>146</v>
      </c>
      <c r="T29" s="26">
        <v>143</v>
      </c>
      <c r="U29" s="26">
        <v>120</v>
      </c>
      <c r="V29" s="26">
        <v>102</v>
      </c>
      <c r="W29" s="26">
        <v>110</v>
      </c>
      <c r="X29" s="26">
        <v>93</v>
      </c>
      <c r="Y29" s="26">
        <v>88</v>
      </c>
      <c r="Z29" s="363">
        <v>84</v>
      </c>
    </row>
    <row r="30" spans="1:26" s="26" customFormat="1" ht="11.25" customHeight="1" x14ac:dyDescent="0.2">
      <c r="A30" s="26" t="s">
        <v>402</v>
      </c>
      <c r="B30" s="2" t="s">
        <v>402</v>
      </c>
      <c r="C30" s="2">
        <v>323</v>
      </c>
      <c r="D30" s="2">
        <v>310</v>
      </c>
      <c r="E30" s="2">
        <v>271</v>
      </c>
      <c r="F30" s="2">
        <v>251</v>
      </c>
      <c r="G30" s="2">
        <v>271</v>
      </c>
      <c r="H30" s="2">
        <v>272</v>
      </c>
      <c r="I30" s="2">
        <v>250</v>
      </c>
      <c r="J30" s="2">
        <v>210</v>
      </c>
      <c r="K30" s="2">
        <v>200</v>
      </c>
      <c r="L30" s="2">
        <v>184</v>
      </c>
      <c r="M30" s="2">
        <v>163</v>
      </c>
      <c r="N30" s="2">
        <v>160</v>
      </c>
      <c r="O30" s="2">
        <v>148</v>
      </c>
      <c r="P30" s="26">
        <v>124</v>
      </c>
      <c r="Q30" s="26">
        <v>119</v>
      </c>
      <c r="R30" s="26">
        <v>92</v>
      </c>
      <c r="S30" s="26">
        <v>92</v>
      </c>
      <c r="T30" s="26">
        <v>84</v>
      </c>
      <c r="U30" s="26">
        <v>80</v>
      </c>
      <c r="V30" s="26">
        <v>80</v>
      </c>
      <c r="W30" s="26">
        <v>84</v>
      </c>
      <c r="X30" s="26">
        <v>68</v>
      </c>
      <c r="Y30" s="26">
        <v>61</v>
      </c>
      <c r="Z30" s="363">
        <v>61</v>
      </c>
    </row>
    <row r="31" spans="1:26" s="26" customFormat="1" ht="11.25" customHeight="1" x14ac:dyDescent="0.2">
      <c r="A31" s="26" t="s">
        <v>579</v>
      </c>
      <c r="B31" s="2" t="s">
        <v>403</v>
      </c>
      <c r="C31" s="2">
        <v>135</v>
      </c>
      <c r="D31" s="2">
        <v>126</v>
      </c>
      <c r="E31" s="2">
        <v>127</v>
      </c>
      <c r="F31" s="2">
        <v>130</v>
      </c>
      <c r="G31" s="2">
        <v>128</v>
      </c>
      <c r="H31" s="2">
        <v>129</v>
      </c>
      <c r="I31" s="2">
        <v>130</v>
      </c>
      <c r="J31" s="2">
        <v>126</v>
      </c>
      <c r="K31" s="2">
        <v>113</v>
      </c>
      <c r="L31" s="2">
        <v>110</v>
      </c>
      <c r="M31" s="2">
        <v>109</v>
      </c>
      <c r="N31" s="2">
        <v>110</v>
      </c>
      <c r="O31" s="2">
        <v>102</v>
      </c>
      <c r="P31" s="26">
        <v>112</v>
      </c>
      <c r="Q31" s="26">
        <v>123</v>
      </c>
      <c r="R31" s="26">
        <v>122</v>
      </c>
      <c r="S31" s="26">
        <v>133</v>
      </c>
      <c r="T31" s="26">
        <v>148</v>
      </c>
      <c r="U31" s="26">
        <v>137</v>
      </c>
      <c r="V31" s="26">
        <v>117</v>
      </c>
      <c r="W31" s="26">
        <v>100</v>
      </c>
      <c r="X31" s="26">
        <v>102</v>
      </c>
      <c r="Y31" s="26">
        <v>93</v>
      </c>
      <c r="Z31" s="363">
        <v>91</v>
      </c>
    </row>
    <row r="32" spans="1:26" s="26" customFormat="1" ht="11.25" customHeight="1" x14ac:dyDescent="0.2">
      <c r="A32" s="26" t="s">
        <v>580</v>
      </c>
      <c r="B32" s="2" t="s">
        <v>404</v>
      </c>
      <c r="C32" s="2">
        <v>231</v>
      </c>
      <c r="D32" s="2">
        <v>247</v>
      </c>
      <c r="E32" s="2">
        <v>247</v>
      </c>
      <c r="F32" s="2">
        <v>254</v>
      </c>
      <c r="G32" s="2">
        <v>209</v>
      </c>
      <c r="H32" s="2">
        <v>195</v>
      </c>
      <c r="I32" s="2">
        <v>180</v>
      </c>
      <c r="J32" s="2">
        <v>156</v>
      </c>
      <c r="K32" s="2">
        <v>169</v>
      </c>
      <c r="L32" s="2">
        <v>158</v>
      </c>
      <c r="M32" s="2">
        <v>140</v>
      </c>
      <c r="N32" s="2">
        <v>135</v>
      </c>
      <c r="O32" s="2">
        <v>121</v>
      </c>
      <c r="P32" s="26">
        <v>137</v>
      </c>
      <c r="Q32" s="26">
        <v>129</v>
      </c>
      <c r="R32" s="26">
        <v>131</v>
      </c>
      <c r="S32" s="26">
        <v>146</v>
      </c>
      <c r="T32" s="26">
        <v>106</v>
      </c>
      <c r="U32" s="26">
        <v>84</v>
      </c>
      <c r="V32" s="26">
        <v>67</v>
      </c>
      <c r="W32" s="26">
        <v>69</v>
      </c>
      <c r="X32" s="26">
        <v>63</v>
      </c>
      <c r="Y32" s="26">
        <v>61</v>
      </c>
      <c r="Z32" s="363">
        <v>52</v>
      </c>
    </row>
    <row r="33" spans="1:26" s="26" customFormat="1" ht="11.25" customHeight="1" x14ac:dyDescent="0.2">
      <c r="A33" s="26" t="s">
        <v>581</v>
      </c>
      <c r="B33" s="2" t="s">
        <v>405</v>
      </c>
      <c r="C33" s="2">
        <v>116</v>
      </c>
      <c r="D33" s="2">
        <v>128</v>
      </c>
      <c r="E33" s="2">
        <v>110</v>
      </c>
      <c r="F33" s="2">
        <v>119</v>
      </c>
      <c r="G33" s="2">
        <v>123</v>
      </c>
      <c r="H33" s="2">
        <v>115</v>
      </c>
      <c r="I33" s="2">
        <v>146</v>
      </c>
      <c r="J33" s="2">
        <v>152</v>
      </c>
      <c r="K33" s="2">
        <v>120</v>
      </c>
      <c r="L33" s="2">
        <v>116</v>
      </c>
      <c r="M33" s="2">
        <v>114</v>
      </c>
      <c r="N33" s="2">
        <v>113</v>
      </c>
      <c r="O33" s="2">
        <v>120</v>
      </c>
      <c r="P33" s="26">
        <v>112</v>
      </c>
      <c r="Q33" s="26">
        <v>113</v>
      </c>
      <c r="R33" s="26">
        <v>114</v>
      </c>
      <c r="S33" s="26">
        <v>124</v>
      </c>
      <c r="T33" s="26">
        <v>116</v>
      </c>
      <c r="U33" s="26">
        <v>71</v>
      </c>
      <c r="V33" s="26">
        <v>65</v>
      </c>
      <c r="W33" s="26">
        <v>61</v>
      </c>
      <c r="X33" s="26">
        <v>65</v>
      </c>
      <c r="Y33" s="26">
        <v>46</v>
      </c>
      <c r="Z33" s="363">
        <v>48</v>
      </c>
    </row>
    <row r="34" spans="1:26" s="26" customFormat="1" ht="11.25" customHeight="1" x14ac:dyDescent="0.2">
      <c r="A34" s="26" t="s">
        <v>560</v>
      </c>
      <c r="B34" s="2" t="s">
        <v>406</v>
      </c>
      <c r="C34" s="2">
        <v>126</v>
      </c>
      <c r="D34" s="2">
        <v>120</v>
      </c>
      <c r="E34" s="2">
        <v>96</v>
      </c>
      <c r="F34" s="2">
        <v>95</v>
      </c>
      <c r="G34" s="2">
        <v>86</v>
      </c>
      <c r="H34" s="2">
        <v>79</v>
      </c>
      <c r="I34" s="2">
        <v>85</v>
      </c>
      <c r="J34" s="2">
        <v>78</v>
      </c>
      <c r="K34" s="2">
        <v>84</v>
      </c>
      <c r="L34" s="2">
        <v>77</v>
      </c>
      <c r="M34" s="2">
        <v>84</v>
      </c>
      <c r="N34" s="2">
        <v>80</v>
      </c>
      <c r="O34" s="2">
        <v>73</v>
      </c>
      <c r="P34" s="26">
        <v>72</v>
      </c>
      <c r="Q34" s="26">
        <v>72</v>
      </c>
      <c r="R34" s="26">
        <v>64</v>
      </c>
      <c r="S34" s="26">
        <v>72</v>
      </c>
      <c r="T34" s="26">
        <v>65</v>
      </c>
      <c r="U34" s="26">
        <v>52</v>
      </c>
      <c r="V34" s="26">
        <v>51</v>
      </c>
      <c r="W34" s="26">
        <v>54</v>
      </c>
      <c r="X34" s="26">
        <v>47</v>
      </c>
      <c r="Y34" s="26">
        <v>48</v>
      </c>
      <c r="Z34" s="363">
        <v>42</v>
      </c>
    </row>
    <row r="35" spans="1:26" s="26" customFormat="1" ht="11.25" customHeight="1" x14ac:dyDescent="0.2">
      <c r="A35" s="26" t="s">
        <v>407</v>
      </c>
      <c r="B35" s="2" t="s">
        <v>407</v>
      </c>
      <c r="C35" s="2">
        <v>87</v>
      </c>
      <c r="D35" s="2">
        <v>88</v>
      </c>
      <c r="E35" s="2">
        <v>73</v>
      </c>
      <c r="F35" s="2">
        <v>67</v>
      </c>
      <c r="G35" s="2">
        <v>65</v>
      </c>
      <c r="H35" s="2">
        <v>61</v>
      </c>
      <c r="I35" s="2">
        <v>61</v>
      </c>
      <c r="J35" s="2">
        <v>60</v>
      </c>
      <c r="K35" s="2">
        <v>66</v>
      </c>
      <c r="L35" s="2">
        <v>67</v>
      </c>
      <c r="M35" s="2">
        <v>66</v>
      </c>
      <c r="N35" s="2">
        <v>63</v>
      </c>
      <c r="O35" s="2">
        <v>59</v>
      </c>
      <c r="P35" s="26">
        <v>53</v>
      </c>
      <c r="Q35" s="26">
        <v>49</v>
      </c>
      <c r="R35" s="26">
        <v>49</v>
      </c>
      <c r="S35" s="26">
        <v>52</v>
      </c>
      <c r="T35" s="26">
        <v>43</v>
      </c>
      <c r="U35" s="26">
        <v>39</v>
      </c>
      <c r="V35" s="26">
        <v>28</v>
      </c>
      <c r="W35" s="26">
        <v>34</v>
      </c>
      <c r="X35" s="26">
        <v>30</v>
      </c>
      <c r="Y35" s="26">
        <v>27</v>
      </c>
      <c r="Z35" s="363">
        <v>28</v>
      </c>
    </row>
    <row r="36" spans="1:26" s="26" customFormat="1" ht="11.25" customHeight="1" x14ac:dyDescent="0.2">
      <c r="A36" s="26" t="s">
        <v>582</v>
      </c>
      <c r="B36" s="2" t="s">
        <v>599</v>
      </c>
      <c r="C36" s="2">
        <v>83</v>
      </c>
      <c r="D36" s="2">
        <v>76</v>
      </c>
      <c r="E36" s="2">
        <v>69</v>
      </c>
      <c r="F36" s="2">
        <v>66</v>
      </c>
      <c r="G36" s="2">
        <v>65</v>
      </c>
      <c r="H36" s="2">
        <v>64</v>
      </c>
      <c r="I36" s="2">
        <v>64</v>
      </c>
      <c r="J36" s="2">
        <v>61</v>
      </c>
      <c r="K36" s="2">
        <v>61</v>
      </c>
      <c r="L36" s="2">
        <v>61</v>
      </c>
      <c r="M36" s="2">
        <v>61</v>
      </c>
      <c r="N36" s="2">
        <v>60</v>
      </c>
      <c r="O36" s="2">
        <v>62</v>
      </c>
      <c r="P36" s="26">
        <v>56</v>
      </c>
      <c r="Q36" s="26">
        <v>55</v>
      </c>
      <c r="R36" s="26">
        <v>54</v>
      </c>
      <c r="S36" s="26">
        <v>50</v>
      </c>
      <c r="T36" s="26">
        <v>43</v>
      </c>
      <c r="U36" s="26">
        <v>38</v>
      </c>
      <c r="V36" s="26">
        <v>30</v>
      </c>
      <c r="W36" s="26">
        <v>31</v>
      </c>
      <c r="X36" s="26">
        <v>28</v>
      </c>
      <c r="Y36" s="26">
        <v>28</v>
      </c>
      <c r="Z36" s="363">
        <v>29</v>
      </c>
    </row>
    <row r="37" spans="1:26" s="8" customFormat="1" ht="11.25" customHeight="1" x14ac:dyDescent="0.2">
      <c r="A37" s="253" t="s">
        <v>619</v>
      </c>
      <c r="B37" s="253" t="s">
        <v>619</v>
      </c>
      <c r="C37" s="6">
        <v>160</v>
      </c>
      <c r="D37" s="6">
        <v>150</v>
      </c>
      <c r="E37" s="6">
        <v>138</v>
      </c>
      <c r="F37" s="6">
        <v>135</v>
      </c>
      <c r="G37" s="6">
        <v>133</v>
      </c>
      <c r="H37" s="6">
        <v>125</v>
      </c>
      <c r="I37" s="6">
        <v>126</v>
      </c>
      <c r="J37" s="6">
        <v>123</v>
      </c>
      <c r="K37" s="6">
        <v>121</v>
      </c>
      <c r="L37" s="6">
        <v>117</v>
      </c>
      <c r="M37" s="6">
        <v>113</v>
      </c>
      <c r="N37" s="6">
        <v>110</v>
      </c>
      <c r="O37" s="6">
        <v>104</v>
      </c>
      <c r="P37" s="253">
        <v>97</v>
      </c>
      <c r="Q37" s="253">
        <v>93</v>
      </c>
      <c r="R37" s="253">
        <v>88</v>
      </c>
      <c r="S37" s="253">
        <v>87</v>
      </c>
      <c r="T37" s="253">
        <v>79</v>
      </c>
      <c r="U37" s="253">
        <v>70</v>
      </c>
      <c r="V37" s="253">
        <v>63</v>
      </c>
      <c r="W37" s="253">
        <v>61</v>
      </c>
      <c r="X37" s="253">
        <v>56</v>
      </c>
      <c r="Y37" s="253">
        <v>52</v>
      </c>
      <c r="Z37" s="451">
        <v>51</v>
      </c>
    </row>
    <row r="38" spans="1:26" s="26" customFormat="1" ht="11.25" customHeight="1" x14ac:dyDescent="0.2">
      <c r="C38" s="48"/>
      <c r="D38" s="48"/>
      <c r="E38" s="48"/>
      <c r="F38" s="48"/>
      <c r="G38" s="48"/>
      <c r="H38" s="48"/>
      <c r="I38" s="48"/>
      <c r="J38" s="48"/>
      <c r="K38" s="48"/>
      <c r="L38" s="48"/>
      <c r="M38" s="48"/>
      <c r="N38" s="48"/>
      <c r="O38" s="48"/>
      <c r="P38" s="48"/>
      <c r="Q38" s="48"/>
      <c r="R38" s="48"/>
      <c r="S38" s="48"/>
      <c r="T38" s="48"/>
      <c r="Z38" s="363"/>
    </row>
    <row r="39" spans="1:26" s="26" customFormat="1" ht="11.25" customHeight="1" x14ac:dyDescent="0.2">
      <c r="A39" s="26" t="s">
        <v>670</v>
      </c>
      <c r="C39" s="48"/>
      <c r="D39" s="48"/>
      <c r="E39" s="48"/>
      <c r="F39" s="48"/>
      <c r="G39" s="48"/>
      <c r="H39" s="48"/>
      <c r="I39" s="48"/>
      <c r="J39" s="48"/>
      <c r="K39" s="48"/>
      <c r="L39" s="48"/>
      <c r="M39" s="48"/>
      <c r="N39" s="48"/>
      <c r="O39" s="48"/>
      <c r="P39" s="48"/>
      <c r="Q39" s="48"/>
      <c r="R39" s="48"/>
      <c r="S39" s="48"/>
      <c r="T39" s="48"/>
      <c r="Z39" s="363"/>
    </row>
    <row r="40" spans="1:26" ht="11.25" customHeight="1" x14ac:dyDescent="0.2">
      <c r="A40" s="2" t="s">
        <v>668</v>
      </c>
    </row>
  </sheetData>
  <pageMargins left="0.74803149606299213" right="0.74803149606299213" top="0.98425196850393704" bottom="0.98425196850393704" header="0.51181102362204722" footer="0.51181102362204722"/>
  <pageSetup paperSize="9" scale="85" fitToHeight="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9"/>
  <dimension ref="A1:R85"/>
  <sheetViews>
    <sheetView zoomScaleNormal="100" zoomScaleSheetLayoutView="90" workbookViewId="0">
      <pane ySplit="11" topLeftCell="A78" activePane="bottomLeft" state="frozen"/>
      <selection activeCell="F44" sqref="F44"/>
      <selection pane="bottomLeft" activeCell="R65" sqref="R64:S65"/>
    </sheetView>
  </sheetViews>
  <sheetFormatPr defaultColWidth="9.140625" defaultRowHeight="11.25" x14ac:dyDescent="0.2"/>
  <cols>
    <col min="1" max="1" width="8.42578125" style="2" customWidth="1"/>
    <col min="2" max="2" width="9.42578125" style="17" customWidth="1"/>
    <col min="3" max="3" width="1.140625" style="2" customWidth="1"/>
    <col min="4" max="4" width="13.85546875" style="38" hidden="1" customWidth="1"/>
    <col min="5" max="5" width="10.85546875" style="2" bestFit="1" customWidth="1"/>
    <col min="6" max="6" width="2.140625" style="2" customWidth="1"/>
    <col min="7" max="7" width="11.42578125" style="17" customWidth="1"/>
    <col min="8" max="8" width="13.85546875" style="38" hidden="1" customWidth="1"/>
    <col min="9" max="9" width="9.28515625" style="2" customWidth="1"/>
    <col min="10" max="10" width="2.140625" style="2" customWidth="1"/>
    <col min="11" max="11" width="9.28515625" style="17" customWidth="1"/>
    <col min="12" max="12" width="13.85546875" style="38" hidden="1" customWidth="1"/>
    <col min="13" max="13" width="9.28515625" style="2" customWidth="1"/>
    <col min="14" max="14" width="2.140625" style="2" customWidth="1"/>
    <col min="15" max="15" width="9.28515625" style="17" customWidth="1"/>
    <col min="16" max="16" width="13.85546875" style="38" hidden="1" customWidth="1"/>
    <col min="17" max="17" width="11.5703125" style="2" customWidth="1"/>
    <col min="18" max="16384" width="9.140625" style="2"/>
  </cols>
  <sheetData>
    <row r="1" spans="1:17" s="8" customFormat="1" ht="11.25" customHeight="1" x14ac:dyDescent="0.2">
      <c r="A1" s="8" t="s">
        <v>584</v>
      </c>
      <c r="B1" s="87"/>
      <c r="D1" s="79"/>
      <c r="G1" s="87"/>
      <c r="H1" s="79"/>
      <c r="K1" s="87"/>
      <c r="L1" s="79"/>
      <c r="O1" s="87"/>
      <c r="P1" s="79"/>
    </row>
    <row r="2" spans="1:17" s="8" customFormat="1" ht="11.25" customHeight="1" x14ac:dyDescent="0.2">
      <c r="A2" s="8" t="s">
        <v>680</v>
      </c>
      <c r="B2" s="87"/>
      <c r="D2" s="79"/>
      <c r="G2" s="87"/>
      <c r="H2" s="79"/>
      <c r="K2" s="87"/>
      <c r="L2" s="79"/>
      <c r="O2" s="87"/>
      <c r="P2" s="79"/>
    </row>
    <row r="3" spans="1:17" s="8" customFormat="1" ht="11.25" customHeight="1" x14ac:dyDescent="0.2">
      <c r="A3" s="166" t="s">
        <v>591</v>
      </c>
      <c r="B3" s="87"/>
      <c r="D3" s="79"/>
      <c r="G3" s="87"/>
      <c r="H3" s="79"/>
      <c r="K3" s="87"/>
      <c r="L3" s="79"/>
      <c r="O3" s="87"/>
      <c r="P3" s="79"/>
    </row>
    <row r="4" spans="1:17" s="8" customFormat="1" ht="11.25" customHeight="1" x14ac:dyDescent="0.2">
      <c r="A4" s="166" t="s">
        <v>681</v>
      </c>
      <c r="B4" s="87"/>
      <c r="D4" s="79"/>
      <c r="G4" s="87"/>
      <c r="H4" s="79"/>
      <c r="K4" s="87"/>
      <c r="L4" s="79"/>
      <c r="O4" s="87"/>
      <c r="P4" s="79"/>
    </row>
    <row r="5" spans="1:17" s="4" customFormat="1" x14ac:dyDescent="0.2">
      <c r="A5" s="6"/>
      <c r="B5" s="549"/>
      <c r="C5" s="6"/>
      <c r="D5" s="552"/>
      <c r="E5" s="6"/>
      <c r="F5" s="6"/>
      <c r="G5" s="549"/>
      <c r="H5" s="552"/>
      <c r="I5" s="6"/>
      <c r="J5" s="6"/>
      <c r="K5" s="549"/>
      <c r="L5" s="552"/>
      <c r="M5" s="6"/>
      <c r="N5" s="6"/>
      <c r="O5" s="549"/>
      <c r="P5" s="552"/>
      <c r="Q5" s="6"/>
    </row>
    <row r="6" spans="1:17" s="4" customFormat="1" x14ac:dyDescent="0.2">
      <c r="A6" s="4" t="s">
        <v>33</v>
      </c>
      <c r="B6" s="58" t="s">
        <v>407</v>
      </c>
      <c r="D6" s="72"/>
      <c r="G6" s="558" t="s">
        <v>560</v>
      </c>
      <c r="H6" s="72"/>
      <c r="K6" s="58" t="s">
        <v>557</v>
      </c>
      <c r="L6" s="72"/>
      <c r="O6" s="558" t="s">
        <v>386</v>
      </c>
      <c r="P6" s="72"/>
    </row>
    <row r="7" spans="1:17" s="4" customFormat="1" x14ac:dyDescent="0.2">
      <c r="A7" s="13" t="s">
        <v>37</v>
      </c>
      <c r="B7" s="550" t="s">
        <v>59</v>
      </c>
      <c r="C7" s="15"/>
      <c r="D7" s="553"/>
      <c r="E7" s="6"/>
      <c r="F7" s="5"/>
      <c r="G7" s="549" t="s">
        <v>560</v>
      </c>
      <c r="H7" s="553"/>
      <c r="I7" s="6"/>
      <c r="J7" s="5"/>
      <c r="K7" s="549" t="s">
        <v>558</v>
      </c>
      <c r="L7" s="553"/>
      <c r="M7" s="6"/>
      <c r="N7" s="5"/>
      <c r="O7" s="550" t="s">
        <v>559</v>
      </c>
      <c r="P7" s="553"/>
      <c r="Q7" s="6"/>
    </row>
    <row r="8" spans="1:17" s="4" customFormat="1" x14ac:dyDescent="0.2">
      <c r="B8" s="58" t="s">
        <v>9</v>
      </c>
      <c r="D8" s="72" t="s">
        <v>678</v>
      </c>
      <c r="E8" s="4" t="s">
        <v>554</v>
      </c>
      <c r="G8" s="58" t="s">
        <v>9</v>
      </c>
      <c r="H8" s="72" t="s">
        <v>678</v>
      </c>
      <c r="I8" s="4" t="s">
        <v>554</v>
      </c>
      <c r="K8" s="58" t="s">
        <v>9</v>
      </c>
      <c r="L8" s="72" t="s">
        <v>678</v>
      </c>
      <c r="M8" s="4" t="s">
        <v>554</v>
      </c>
      <c r="O8" s="58" t="s">
        <v>9</v>
      </c>
      <c r="P8" s="72" t="s">
        <v>678</v>
      </c>
      <c r="Q8" s="4" t="s">
        <v>554</v>
      </c>
    </row>
    <row r="9" spans="1:17" s="4" customFormat="1" x14ac:dyDescent="0.2">
      <c r="B9" s="58"/>
      <c r="D9" s="72"/>
      <c r="E9" s="4" t="s">
        <v>555</v>
      </c>
      <c r="G9" s="58"/>
      <c r="H9" s="72"/>
      <c r="I9" s="4" t="s">
        <v>555</v>
      </c>
      <c r="K9" s="58"/>
      <c r="L9" s="72"/>
      <c r="M9" s="4" t="s">
        <v>555</v>
      </c>
      <c r="O9" s="58"/>
      <c r="P9" s="72"/>
      <c r="Q9" s="4" t="s">
        <v>555</v>
      </c>
    </row>
    <row r="10" spans="1:17" s="4" customFormat="1" x14ac:dyDescent="0.2">
      <c r="B10" s="551" t="s">
        <v>68</v>
      </c>
      <c r="C10" s="13"/>
      <c r="D10" s="554"/>
      <c r="E10" s="13" t="s">
        <v>554</v>
      </c>
      <c r="F10" s="13"/>
      <c r="G10" s="551" t="s">
        <v>68</v>
      </c>
      <c r="H10" s="554"/>
      <c r="I10" s="13" t="s">
        <v>554</v>
      </c>
      <c r="J10" s="13"/>
      <c r="K10" s="551" t="s">
        <v>68</v>
      </c>
      <c r="L10" s="554"/>
      <c r="M10" s="13" t="s">
        <v>554</v>
      </c>
      <c r="N10" s="13"/>
      <c r="O10" s="551" t="s">
        <v>68</v>
      </c>
      <c r="P10" s="554"/>
      <c r="Q10" s="13" t="s">
        <v>554</v>
      </c>
    </row>
    <row r="11" spans="1:17" s="4" customFormat="1" x14ac:dyDescent="0.2">
      <c r="A11" s="6"/>
      <c r="B11" s="549"/>
      <c r="C11" s="6"/>
      <c r="D11" s="552"/>
      <c r="E11" s="15" t="s">
        <v>556</v>
      </c>
      <c r="F11" s="15"/>
      <c r="G11" s="549"/>
      <c r="H11" s="552"/>
      <c r="I11" s="15" t="s">
        <v>556</v>
      </c>
      <c r="J11" s="15"/>
      <c r="K11" s="549"/>
      <c r="L11" s="552"/>
      <c r="M11" s="15" t="s">
        <v>556</v>
      </c>
      <c r="N11" s="15"/>
      <c r="O11" s="549"/>
      <c r="P11" s="552"/>
      <c r="Q11" s="15" t="s">
        <v>556</v>
      </c>
    </row>
    <row r="13" spans="1:17" x14ac:dyDescent="0.2">
      <c r="A13" s="33">
        <v>1950</v>
      </c>
      <c r="B13" s="17">
        <v>595</v>
      </c>
      <c r="D13" s="38">
        <v>7046920</v>
      </c>
      <c r="E13" s="219">
        <f>100000*B13/D13</f>
        <v>8.4434050620696706</v>
      </c>
      <c r="G13" s="17">
        <v>375</v>
      </c>
      <c r="H13" s="38">
        <v>4029803</v>
      </c>
      <c r="I13" s="219">
        <f>100000*G13/H13</f>
        <v>9.3056658104626955</v>
      </c>
      <c r="K13" s="17">
        <v>133</v>
      </c>
      <c r="L13" s="38">
        <v>3249954</v>
      </c>
      <c r="M13" s="219">
        <f>100000*K13/L13</f>
        <v>4.0923656150210128</v>
      </c>
      <c r="O13" s="17">
        <v>363</v>
      </c>
      <c r="P13" s="38">
        <v>4252000</v>
      </c>
      <c r="Q13" s="219">
        <f>100000*O13/P13</f>
        <v>8.5371589840075259</v>
      </c>
    </row>
    <row r="14" spans="1:17" x14ac:dyDescent="0.2">
      <c r="A14" s="33">
        <f>A13+1</f>
        <v>1951</v>
      </c>
      <c r="B14" s="17">
        <v>708</v>
      </c>
      <c r="D14" s="38">
        <v>7098740</v>
      </c>
      <c r="E14" s="219">
        <f t="shared" ref="E14:E77" si="0">100000*B14/D14</f>
        <v>9.9736009489007902</v>
      </c>
      <c r="G14" s="17">
        <v>373</v>
      </c>
      <c r="H14" s="38">
        <v>4064727</v>
      </c>
      <c r="I14" s="219">
        <f t="shared" ref="I14:I77" si="1">100000*G14/H14</f>
        <v>9.1765080410074287</v>
      </c>
      <c r="K14" s="17">
        <v>177</v>
      </c>
      <c r="L14" s="38">
        <v>3280296</v>
      </c>
      <c r="M14" s="219">
        <f t="shared" ref="M14:M77" si="2">100000*K14/L14</f>
        <v>5.3958545204457158</v>
      </c>
      <c r="O14" s="17">
        <v>453</v>
      </c>
      <c r="P14" s="38">
        <v>4285000</v>
      </c>
      <c r="Q14" s="219">
        <f t="shared" ref="Q14:Q77" si="3">100000*O14/P14</f>
        <v>10.571761960326722</v>
      </c>
    </row>
    <row r="15" spans="1:17" x14ac:dyDescent="0.2">
      <c r="A15" s="33">
        <f t="shared" ref="A15:A22" si="4">A14+1</f>
        <v>1952</v>
      </c>
      <c r="B15" s="17">
        <v>750</v>
      </c>
      <c r="D15" s="38">
        <v>7150606</v>
      </c>
      <c r="E15" s="219">
        <f t="shared" si="0"/>
        <v>10.488621523826092</v>
      </c>
      <c r="G15" s="17">
        <v>373</v>
      </c>
      <c r="H15" s="38">
        <v>4116228</v>
      </c>
      <c r="I15" s="219">
        <f t="shared" si="1"/>
        <v>9.0616943473490785</v>
      </c>
      <c r="K15" s="17">
        <v>157</v>
      </c>
      <c r="L15" s="38">
        <v>3311446</v>
      </c>
      <c r="M15" s="219">
        <f t="shared" si="2"/>
        <v>4.7411312157891148</v>
      </c>
      <c r="O15" s="17">
        <v>480</v>
      </c>
      <c r="P15" s="38">
        <v>4315000</v>
      </c>
      <c r="Q15" s="219">
        <f t="shared" si="3"/>
        <v>11.123986095017381</v>
      </c>
    </row>
    <row r="16" spans="1:17" x14ac:dyDescent="0.2">
      <c r="A16" s="33">
        <f t="shared" si="4"/>
        <v>1953</v>
      </c>
      <c r="B16" s="17">
        <v>921</v>
      </c>
      <c r="D16" s="38">
        <v>7192316</v>
      </c>
      <c r="E16" s="219">
        <f t="shared" si="0"/>
        <v>12.805332802396336</v>
      </c>
      <c r="G16" s="17">
        <v>424</v>
      </c>
      <c r="H16" s="38">
        <v>4162609</v>
      </c>
      <c r="I16" s="219">
        <f t="shared" si="1"/>
        <v>10.185919455802839</v>
      </c>
      <c r="K16" s="17">
        <v>163</v>
      </c>
      <c r="L16" s="38">
        <v>3344010</v>
      </c>
      <c r="M16" s="219">
        <f t="shared" si="2"/>
        <v>4.8743873373584412</v>
      </c>
      <c r="O16" s="17">
        <v>488</v>
      </c>
      <c r="P16" s="38">
        <v>4349000</v>
      </c>
      <c r="Q16" s="219">
        <f t="shared" si="3"/>
        <v>11.220970338008737</v>
      </c>
    </row>
    <row r="17" spans="1:17" x14ac:dyDescent="0.2">
      <c r="A17" s="33">
        <f t="shared" si="4"/>
        <v>1954</v>
      </c>
      <c r="B17" s="17">
        <v>942</v>
      </c>
      <c r="D17" s="38">
        <v>7234664</v>
      </c>
      <c r="E17" s="219">
        <f t="shared" si="0"/>
        <v>13.020646155785535</v>
      </c>
      <c r="G17" s="17">
        <v>442</v>
      </c>
      <c r="H17" s="38">
        <v>4211191</v>
      </c>
      <c r="I17" s="219">
        <f t="shared" si="1"/>
        <v>10.495843099968631</v>
      </c>
      <c r="K17" s="17">
        <v>175</v>
      </c>
      <c r="L17" s="38">
        <v>3377766</v>
      </c>
      <c r="M17" s="219">
        <f t="shared" si="2"/>
        <v>5.1809391177482391</v>
      </c>
      <c r="O17" s="17">
        <v>636</v>
      </c>
      <c r="P17" s="38">
        <v>4389000</v>
      </c>
      <c r="Q17" s="219">
        <f t="shared" si="3"/>
        <v>14.490772385509228</v>
      </c>
    </row>
    <row r="18" spans="1:17" x14ac:dyDescent="0.2">
      <c r="A18" s="33">
        <f t="shared" si="4"/>
        <v>1955</v>
      </c>
      <c r="B18" s="17">
        <v>902</v>
      </c>
      <c r="D18" s="38">
        <v>7290112</v>
      </c>
      <c r="E18" s="219">
        <f t="shared" si="0"/>
        <v>12.372923763036837</v>
      </c>
      <c r="G18" s="17">
        <v>498</v>
      </c>
      <c r="H18" s="38">
        <v>4258571</v>
      </c>
      <c r="I18" s="219">
        <f t="shared" si="1"/>
        <v>11.69406357202921</v>
      </c>
      <c r="K18" s="17">
        <v>213</v>
      </c>
      <c r="L18" s="38">
        <v>3410726</v>
      </c>
      <c r="M18" s="219">
        <f t="shared" si="2"/>
        <v>6.245004729198417</v>
      </c>
      <c r="O18" s="17">
        <v>605</v>
      </c>
      <c r="P18" s="38">
        <v>4424000</v>
      </c>
      <c r="Q18" s="219">
        <f t="shared" si="3"/>
        <v>13.675406871609404</v>
      </c>
    </row>
    <row r="19" spans="1:17" x14ac:dyDescent="0.2">
      <c r="A19" s="33">
        <f t="shared" si="4"/>
        <v>1956</v>
      </c>
      <c r="B19" s="17">
        <v>889</v>
      </c>
      <c r="D19" s="38">
        <v>7341122</v>
      </c>
      <c r="E19" s="219">
        <f t="shared" si="0"/>
        <v>12.109865494675065</v>
      </c>
      <c r="G19" s="17">
        <v>556</v>
      </c>
      <c r="H19" s="38">
        <v>4304832</v>
      </c>
      <c r="I19" s="219">
        <f t="shared" si="1"/>
        <v>12.915718894488798</v>
      </c>
      <c r="K19" s="17">
        <v>289</v>
      </c>
      <c r="L19" s="38">
        <v>3445673</v>
      </c>
      <c r="M19" s="219">
        <f t="shared" si="2"/>
        <v>8.3873310090655728</v>
      </c>
      <c r="O19" s="17">
        <v>617</v>
      </c>
      <c r="P19" s="38">
        <v>4454000</v>
      </c>
      <c r="Q19" s="219">
        <f t="shared" si="3"/>
        <v>13.852716659182757</v>
      </c>
    </row>
    <row r="20" spans="1:17" x14ac:dyDescent="0.2">
      <c r="A20" s="33">
        <f t="shared" si="4"/>
        <v>1957</v>
      </c>
      <c r="B20" s="17">
        <v>946</v>
      </c>
      <c r="D20" s="38">
        <v>7392872</v>
      </c>
      <c r="E20" s="219">
        <f t="shared" si="0"/>
        <v>12.796109549847476</v>
      </c>
      <c r="G20" s="17">
        <v>559</v>
      </c>
      <c r="H20" s="38">
        <v>4343190</v>
      </c>
      <c r="I20" s="219">
        <f t="shared" si="1"/>
        <v>12.870724053057776</v>
      </c>
      <c r="K20" s="17">
        <v>294</v>
      </c>
      <c r="L20" s="38">
        <v>3475890</v>
      </c>
      <c r="M20" s="219">
        <f t="shared" si="2"/>
        <v>8.4582653651295061</v>
      </c>
      <c r="O20" s="17">
        <v>645</v>
      </c>
      <c r="P20" s="38">
        <v>4479000</v>
      </c>
      <c r="Q20" s="219">
        <f t="shared" si="3"/>
        <v>14.400535833891494</v>
      </c>
    </row>
    <row r="21" spans="1:17" x14ac:dyDescent="0.2">
      <c r="A21" s="33">
        <f t="shared" si="4"/>
        <v>1958</v>
      </c>
      <c r="B21" s="17">
        <v>941</v>
      </c>
      <c r="D21" s="38">
        <v>7436066</v>
      </c>
      <c r="E21" s="219">
        <f t="shared" si="0"/>
        <v>12.654540720859659</v>
      </c>
      <c r="G21" s="17">
        <v>548</v>
      </c>
      <c r="H21" s="38">
        <v>4376314</v>
      </c>
      <c r="I21" s="219">
        <f t="shared" si="1"/>
        <v>12.521953406451182</v>
      </c>
      <c r="K21" s="17">
        <v>269</v>
      </c>
      <c r="L21" s="38">
        <v>3507986</v>
      </c>
      <c r="M21" s="219">
        <f t="shared" si="2"/>
        <v>7.6682176040611338</v>
      </c>
      <c r="O21" s="17">
        <v>620</v>
      </c>
      <c r="P21" s="38">
        <v>4501000</v>
      </c>
      <c r="Q21" s="219">
        <f t="shared" si="3"/>
        <v>13.774716729615641</v>
      </c>
    </row>
    <row r="22" spans="1:17" x14ac:dyDescent="0.2">
      <c r="A22" s="33">
        <f t="shared" si="4"/>
        <v>1959</v>
      </c>
      <c r="B22" s="17">
        <v>1000</v>
      </c>
      <c r="D22" s="38">
        <v>7471345</v>
      </c>
      <c r="E22" s="219">
        <f t="shared" si="0"/>
        <v>13.384470935286751</v>
      </c>
      <c r="G22" s="17">
        <v>649</v>
      </c>
      <c r="H22" s="38">
        <v>4413046</v>
      </c>
      <c r="I22" s="219">
        <f t="shared" si="1"/>
        <v>14.706395537232106</v>
      </c>
      <c r="K22" s="17">
        <v>306</v>
      </c>
      <c r="L22" s="38">
        <v>3538001</v>
      </c>
      <c r="M22" s="219">
        <f t="shared" si="2"/>
        <v>8.6489517668310434</v>
      </c>
      <c r="O22" s="17">
        <v>770</v>
      </c>
      <c r="P22" s="38">
        <v>4532000</v>
      </c>
      <c r="Q22" s="219">
        <f t="shared" si="3"/>
        <v>16.990291262135923</v>
      </c>
    </row>
    <row r="23" spans="1:17" x14ac:dyDescent="0.2">
      <c r="A23" s="29">
        <v>1960</v>
      </c>
      <c r="B23" s="41">
        <v>1036</v>
      </c>
      <c r="C23" s="41"/>
      <c r="D23" s="555">
        <v>7497967</v>
      </c>
      <c r="E23" s="219">
        <f t="shared" si="0"/>
        <v>13.81707868279495</v>
      </c>
      <c r="G23" s="41">
        <v>765</v>
      </c>
      <c r="H23" s="555">
        <v>4446222</v>
      </c>
      <c r="I23" s="219">
        <f t="shared" si="1"/>
        <v>17.205618612835796</v>
      </c>
      <c r="K23" s="41">
        <v>310</v>
      </c>
      <c r="L23" s="555">
        <v>3567707</v>
      </c>
      <c r="M23" s="219">
        <f t="shared" si="2"/>
        <v>8.6890543421867328</v>
      </c>
      <c r="O23" s="17">
        <v>735</v>
      </c>
      <c r="P23" s="555">
        <v>4566000</v>
      </c>
      <c r="Q23" s="219">
        <f t="shared" si="3"/>
        <v>16.09724047306176</v>
      </c>
    </row>
    <row r="24" spans="1:17" x14ac:dyDescent="0.2">
      <c r="A24" s="29">
        <v>1961</v>
      </c>
      <c r="B24" s="41">
        <v>1083</v>
      </c>
      <c r="C24" s="41"/>
      <c r="D24" s="555">
        <v>7542028</v>
      </c>
      <c r="E24" s="219">
        <f t="shared" si="0"/>
        <v>14.359533006241822</v>
      </c>
      <c r="G24" s="41">
        <v>786</v>
      </c>
      <c r="H24" s="555">
        <v>4475787</v>
      </c>
      <c r="I24" s="219">
        <f t="shared" si="1"/>
        <v>17.561157400921893</v>
      </c>
      <c r="K24" s="41">
        <v>365</v>
      </c>
      <c r="L24" s="555">
        <v>3594771</v>
      </c>
      <c r="M24" s="219">
        <f t="shared" si="2"/>
        <v>10.15363704669922</v>
      </c>
      <c r="O24" s="17">
        <v>841</v>
      </c>
      <c r="P24" s="555">
        <v>4601000</v>
      </c>
      <c r="Q24" s="219">
        <f t="shared" si="3"/>
        <v>18.278635079330581</v>
      </c>
    </row>
    <row r="25" spans="1:17" x14ac:dyDescent="0.2">
      <c r="A25" s="29">
        <v>1962</v>
      </c>
      <c r="B25" s="41">
        <v>1123</v>
      </c>
      <c r="C25" s="41"/>
      <c r="D25" s="555">
        <v>7581148</v>
      </c>
      <c r="E25" s="219">
        <f t="shared" si="0"/>
        <v>14.813059974557943</v>
      </c>
      <c r="G25" s="41">
        <v>810</v>
      </c>
      <c r="H25" s="555">
        <v>4507098</v>
      </c>
      <c r="I25" s="219">
        <f t="shared" si="1"/>
        <v>17.971652713120505</v>
      </c>
      <c r="K25" s="41">
        <v>351</v>
      </c>
      <c r="L25" s="555">
        <v>3624829</v>
      </c>
      <c r="M25" s="219">
        <f t="shared" si="2"/>
        <v>9.6832154013334151</v>
      </c>
      <c r="O25" s="17">
        <v>810</v>
      </c>
      <c r="P25" s="555">
        <v>4630000</v>
      </c>
      <c r="Q25" s="219">
        <f t="shared" si="3"/>
        <v>17.494600431965441</v>
      </c>
    </row>
    <row r="26" spans="1:17" x14ac:dyDescent="0.2">
      <c r="A26" s="29">
        <v>1963</v>
      </c>
      <c r="B26" s="41">
        <v>1217</v>
      </c>
      <c r="C26" s="41"/>
      <c r="D26" s="555">
        <v>7627507</v>
      </c>
      <c r="E26" s="219">
        <f t="shared" si="0"/>
        <v>15.955409808211254</v>
      </c>
      <c r="G26" s="41">
        <v>913</v>
      </c>
      <c r="H26" s="555">
        <v>4539519</v>
      </c>
      <c r="I26" s="219">
        <f t="shared" si="1"/>
        <v>20.112262995264476</v>
      </c>
      <c r="K26" s="41">
        <v>371</v>
      </c>
      <c r="L26" s="555">
        <v>3653006</v>
      </c>
      <c r="M26" s="219">
        <f t="shared" si="2"/>
        <v>10.156019453567829</v>
      </c>
      <c r="O26" s="17">
        <v>808</v>
      </c>
      <c r="P26" s="555">
        <v>4666000</v>
      </c>
      <c r="Q26" s="219">
        <f t="shared" si="3"/>
        <v>17.316759537076724</v>
      </c>
    </row>
    <row r="27" spans="1:17" x14ac:dyDescent="0.2">
      <c r="A27" s="29">
        <v>1964</v>
      </c>
      <c r="B27" s="41">
        <v>1308</v>
      </c>
      <c r="C27" s="41"/>
      <c r="D27" s="555">
        <v>7695200</v>
      </c>
      <c r="E27" s="219">
        <f t="shared" si="0"/>
        <v>16.997608899053954</v>
      </c>
      <c r="G27" s="41">
        <v>964</v>
      </c>
      <c r="H27" s="555">
        <v>4557567</v>
      </c>
      <c r="I27" s="219">
        <f t="shared" si="1"/>
        <v>21.151636388450243</v>
      </c>
      <c r="K27" s="41">
        <v>385</v>
      </c>
      <c r="L27" s="555">
        <v>3680068</v>
      </c>
      <c r="M27" s="219">
        <f t="shared" si="2"/>
        <v>10.461763206549444</v>
      </c>
      <c r="O27" s="17">
        <v>893</v>
      </c>
      <c r="P27" s="555">
        <v>4703000</v>
      </c>
      <c r="Q27" s="219">
        <f t="shared" si="3"/>
        <v>18.987880076546887</v>
      </c>
    </row>
    <row r="28" spans="1:17" x14ac:dyDescent="0.2">
      <c r="A28" s="29">
        <v>1965</v>
      </c>
      <c r="B28" s="41">
        <v>1313</v>
      </c>
      <c r="C28" s="41"/>
      <c r="D28" s="555">
        <v>7772506</v>
      </c>
      <c r="E28" s="219">
        <f t="shared" si="0"/>
        <v>16.892878564519602</v>
      </c>
      <c r="G28" s="41">
        <v>1049</v>
      </c>
      <c r="H28" s="555">
        <v>4569896</v>
      </c>
      <c r="I28" s="219">
        <f t="shared" si="1"/>
        <v>22.954570519766751</v>
      </c>
      <c r="K28" s="41">
        <v>423</v>
      </c>
      <c r="L28" s="555">
        <v>3708609</v>
      </c>
      <c r="M28" s="219">
        <f t="shared" si="2"/>
        <v>11.405893692217218</v>
      </c>
      <c r="O28" s="17">
        <v>1010</v>
      </c>
      <c r="P28" s="555">
        <v>4741000</v>
      </c>
      <c r="Q28" s="219">
        <f t="shared" si="3"/>
        <v>21.30352246361527</v>
      </c>
    </row>
    <row r="29" spans="1:17" x14ac:dyDescent="0.2">
      <c r="A29" s="29">
        <v>1966</v>
      </c>
      <c r="B29" s="41">
        <v>1313</v>
      </c>
      <c r="C29" s="41"/>
      <c r="D29" s="555">
        <v>7843088</v>
      </c>
      <c r="E29" s="219">
        <f t="shared" si="0"/>
        <v>16.740855132570232</v>
      </c>
      <c r="G29" s="41">
        <v>1098</v>
      </c>
      <c r="H29" s="555">
        <v>4591842</v>
      </c>
      <c r="I29" s="219">
        <f t="shared" si="1"/>
        <v>23.911972580938109</v>
      </c>
      <c r="K29" s="41">
        <v>446</v>
      </c>
      <c r="L29" s="555">
        <v>3737726</v>
      </c>
      <c r="M29" s="219">
        <f t="shared" si="2"/>
        <v>11.932388837491031</v>
      </c>
      <c r="O29" s="17">
        <v>1020</v>
      </c>
      <c r="P29" s="555">
        <v>4779000</v>
      </c>
      <c r="Q29" s="219">
        <f t="shared" si="3"/>
        <v>21.343377275580664</v>
      </c>
    </row>
    <row r="30" spans="1:17" x14ac:dyDescent="0.2">
      <c r="A30" s="29">
        <v>1967</v>
      </c>
      <c r="B30" s="41">
        <v>1077</v>
      </c>
      <c r="C30" s="41"/>
      <c r="D30" s="555">
        <v>7892774</v>
      </c>
      <c r="E30" s="219">
        <f t="shared" si="0"/>
        <v>13.645392608479604</v>
      </c>
      <c r="G30" s="41">
        <v>973</v>
      </c>
      <c r="H30" s="555">
        <v>4619645</v>
      </c>
      <c r="I30" s="219">
        <f t="shared" si="1"/>
        <v>21.062224478287835</v>
      </c>
      <c r="K30" s="41">
        <v>480</v>
      </c>
      <c r="L30" s="555">
        <v>3768298</v>
      </c>
      <c r="M30" s="219">
        <f t="shared" si="2"/>
        <v>12.737846104527828</v>
      </c>
      <c r="O30" s="17">
        <v>1077</v>
      </c>
      <c r="P30" s="555">
        <v>4820000</v>
      </c>
      <c r="Q30" s="219">
        <f t="shared" si="3"/>
        <v>22.344398340248961</v>
      </c>
    </row>
    <row r="31" spans="1:17" x14ac:dyDescent="0.2">
      <c r="A31" s="29">
        <v>1968</v>
      </c>
      <c r="B31" s="41">
        <v>1262</v>
      </c>
      <c r="C31" s="41"/>
      <c r="D31" s="555">
        <v>7931193</v>
      </c>
      <c r="E31" s="219">
        <f t="shared" si="0"/>
        <v>15.911855883471755</v>
      </c>
      <c r="G31" s="41">
        <v>939</v>
      </c>
      <c r="H31" s="555">
        <v>4633292</v>
      </c>
      <c r="I31" s="219">
        <f t="shared" si="1"/>
        <v>20.266367843857026</v>
      </c>
      <c r="K31" s="41">
        <v>479</v>
      </c>
      <c r="L31" s="555">
        <v>3800780</v>
      </c>
      <c r="M31" s="219">
        <f t="shared" si="2"/>
        <v>12.602676292760959</v>
      </c>
      <c r="O31" s="17">
        <v>1096</v>
      </c>
      <c r="P31" s="555">
        <v>4855000</v>
      </c>
      <c r="Q31" s="219">
        <f t="shared" si="3"/>
        <v>22.574665293511842</v>
      </c>
    </row>
    <row r="32" spans="1:17" x14ac:dyDescent="0.2">
      <c r="A32" s="29">
        <v>1969</v>
      </c>
      <c r="B32" s="41">
        <v>1275</v>
      </c>
      <c r="C32" s="41"/>
      <c r="D32" s="555">
        <v>8004270</v>
      </c>
      <c r="E32" s="219">
        <f t="shared" si="0"/>
        <v>15.928997897372277</v>
      </c>
      <c r="G32" s="41">
        <v>1006</v>
      </c>
      <c r="H32" s="555">
        <v>4614277</v>
      </c>
      <c r="I32" s="219">
        <f t="shared" si="1"/>
        <v>21.801898759003848</v>
      </c>
      <c r="K32" s="41">
        <v>496</v>
      </c>
      <c r="L32" s="555">
        <v>3832192</v>
      </c>
      <c r="M32" s="219">
        <f t="shared" si="2"/>
        <v>12.942984067604128</v>
      </c>
      <c r="O32" s="17">
        <v>1190</v>
      </c>
      <c r="P32" s="555">
        <v>4879000</v>
      </c>
      <c r="Q32" s="219">
        <f t="shared" si="3"/>
        <v>24.390243902439025</v>
      </c>
    </row>
    <row r="33" spans="1:17" x14ac:dyDescent="0.2">
      <c r="A33" s="29">
        <v>1970</v>
      </c>
      <c r="B33" s="41">
        <v>1307</v>
      </c>
      <c r="C33" s="41"/>
      <c r="D33" s="555">
        <v>8081142</v>
      </c>
      <c r="E33" s="219">
        <f t="shared" si="0"/>
        <v>16.173456672336659</v>
      </c>
      <c r="G33" s="41">
        <v>1055</v>
      </c>
      <c r="H33" s="555">
        <v>4598336</v>
      </c>
      <c r="I33" s="219">
        <f t="shared" si="1"/>
        <v>22.943082019234783</v>
      </c>
      <c r="K33" s="41">
        <v>560</v>
      </c>
      <c r="L33" s="555">
        <v>3863221</v>
      </c>
      <c r="M33" s="219">
        <f t="shared" si="2"/>
        <v>14.495676017499386</v>
      </c>
      <c r="O33" s="17">
        <v>1208</v>
      </c>
      <c r="P33" s="555">
        <v>4907000</v>
      </c>
      <c r="Q33" s="219">
        <f t="shared" si="3"/>
        <v>24.617892806195233</v>
      </c>
    </row>
    <row r="34" spans="1:17" x14ac:dyDescent="0.2">
      <c r="A34" s="29">
        <v>1971</v>
      </c>
      <c r="B34" s="41">
        <v>1213</v>
      </c>
      <c r="C34" s="41"/>
      <c r="D34" s="555">
        <v>8115165</v>
      </c>
      <c r="E34" s="219">
        <f t="shared" si="0"/>
        <v>14.947323929950901</v>
      </c>
      <c r="G34" s="41">
        <v>1143</v>
      </c>
      <c r="H34" s="555">
        <v>4625912</v>
      </c>
      <c r="I34" s="219">
        <f t="shared" si="1"/>
        <v>24.708641236582107</v>
      </c>
      <c r="K34" s="41">
        <v>533</v>
      </c>
      <c r="L34" s="555">
        <v>3888305</v>
      </c>
      <c r="M34" s="219">
        <f t="shared" si="2"/>
        <v>13.707772409828962</v>
      </c>
      <c r="O34" s="17">
        <v>1213</v>
      </c>
      <c r="P34" s="555">
        <v>4951000</v>
      </c>
      <c r="Q34" s="219">
        <f t="shared" si="3"/>
        <v>24.50010098969905</v>
      </c>
    </row>
    <row r="35" spans="1:17" x14ac:dyDescent="0.2">
      <c r="A35" s="29">
        <v>1972</v>
      </c>
      <c r="B35" s="41">
        <v>1194</v>
      </c>
      <c r="C35" s="41"/>
      <c r="D35" s="555">
        <v>8129129</v>
      </c>
      <c r="E35" s="219">
        <f t="shared" si="0"/>
        <v>14.68792044018492</v>
      </c>
      <c r="G35" s="41">
        <v>1156</v>
      </c>
      <c r="H35" s="555">
        <v>4653401</v>
      </c>
      <c r="I35" s="219">
        <f t="shared" si="1"/>
        <v>24.84204563500975</v>
      </c>
      <c r="K35" s="41">
        <v>490</v>
      </c>
      <c r="L35" s="555">
        <v>3917773</v>
      </c>
      <c r="M35" s="219">
        <f t="shared" si="2"/>
        <v>12.507105439748551</v>
      </c>
      <c r="O35" s="17">
        <v>1116</v>
      </c>
      <c r="P35" s="555">
        <v>4976000</v>
      </c>
      <c r="Q35" s="219">
        <f t="shared" si="3"/>
        <v>22.427652733118972</v>
      </c>
    </row>
    <row r="36" spans="1:17" x14ac:dyDescent="0.2">
      <c r="A36" s="29">
        <v>1973</v>
      </c>
      <c r="B36" s="41">
        <v>1177</v>
      </c>
      <c r="C36" s="41"/>
      <c r="D36" s="555">
        <v>8144428</v>
      </c>
      <c r="E36" s="219">
        <f t="shared" si="0"/>
        <v>14.451598074168007</v>
      </c>
      <c r="G36" s="41">
        <v>1086</v>
      </c>
      <c r="H36" s="555">
        <v>4678761</v>
      </c>
      <c r="I36" s="219">
        <f t="shared" si="1"/>
        <v>23.211273240928527</v>
      </c>
      <c r="K36" s="41">
        <v>511</v>
      </c>
      <c r="L36" s="555">
        <v>3948235</v>
      </c>
      <c r="M36" s="219">
        <f t="shared" si="2"/>
        <v>12.942492024917463</v>
      </c>
      <c r="O36" s="17">
        <v>1132</v>
      </c>
      <c r="P36" s="555">
        <v>5008000</v>
      </c>
      <c r="Q36" s="219">
        <f t="shared" si="3"/>
        <v>22.603833865814696</v>
      </c>
    </row>
    <row r="37" spans="1:17" x14ac:dyDescent="0.2">
      <c r="A37" s="29">
        <v>1974</v>
      </c>
      <c r="B37" s="41">
        <v>1197</v>
      </c>
      <c r="C37" s="41"/>
      <c r="D37" s="555">
        <v>8176691</v>
      </c>
      <c r="E37" s="219">
        <f t="shared" si="0"/>
        <v>14.639173719540093</v>
      </c>
      <c r="G37" s="41">
        <v>865</v>
      </c>
      <c r="H37" s="555">
        <v>4702387</v>
      </c>
      <c r="I37" s="219">
        <f t="shared" si="1"/>
        <v>18.394913051605492</v>
      </c>
      <c r="K37" s="41">
        <v>509</v>
      </c>
      <c r="L37" s="555">
        <v>3972990</v>
      </c>
      <c r="M37" s="219">
        <f t="shared" si="2"/>
        <v>12.811509719380114</v>
      </c>
      <c r="O37" s="17">
        <v>766</v>
      </c>
      <c r="P37" s="555">
        <v>5036000</v>
      </c>
      <c r="Q37" s="219">
        <f t="shared" si="3"/>
        <v>15.210484511517077</v>
      </c>
    </row>
    <row r="38" spans="1:17" x14ac:dyDescent="0.2">
      <c r="A38" s="29">
        <v>1975</v>
      </c>
      <c r="B38" s="41">
        <v>1172</v>
      </c>
      <c r="C38" s="41"/>
      <c r="D38" s="555">
        <v>8208442</v>
      </c>
      <c r="E38" s="219">
        <f t="shared" si="0"/>
        <v>14.27798356862362</v>
      </c>
      <c r="G38" s="41">
        <v>910</v>
      </c>
      <c r="H38" s="555">
        <v>4720492</v>
      </c>
      <c r="I38" s="219">
        <f t="shared" si="1"/>
        <v>19.277651566828204</v>
      </c>
      <c r="K38" s="41">
        <v>539</v>
      </c>
      <c r="L38" s="555">
        <v>3997525</v>
      </c>
      <c r="M38" s="219">
        <f t="shared" si="2"/>
        <v>13.483342818368866</v>
      </c>
      <c r="O38" s="17">
        <v>827</v>
      </c>
      <c r="P38" s="555">
        <v>5054000</v>
      </c>
      <c r="Q38" s="219">
        <f t="shared" si="3"/>
        <v>16.363276612584091</v>
      </c>
    </row>
    <row r="39" spans="1:17" x14ac:dyDescent="0.2">
      <c r="A39" s="29">
        <v>1976</v>
      </c>
      <c r="B39" s="41">
        <v>1168</v>
      </c>
      <c r="C39" s="41"/>
      <c r="D39" s="555">
        <v>8236179</v>
      </c>
      <c r="E39" s="219">
        <f t="shared" si="0"/>
        <v>14.181333358587763</v>
      </c>
      <c r="G39" s="41">
        <v>804</v>
      </c>
      <c r="H39" s="555">
        <v>4730836</v>
      </c>
      <c r="I39" s="219">
        <f t="shared" si="1"/>
        <v>16.994882088493451</v>
      </c>
      <c r="K39" s="41">
        <v>471</v>
      </c>
      <c r="L39" s="555">
        <v>4017101</v>
      </c>
      <c r="M39" s="219">
        <f t="shared" si="2"/>
        <v>11.724873235699077</v>
      </c>
      <c r="O39" s="17">
        <v>857</v>
      </c>
      <c r="P39" s="555">
        <v>5065000</v>
      </c>
      <c r="Q39" s="219">
        <f t="shared" si="3"/>
        <v>16.920039486673247</v>
      </c>
    </row>
    <row r="40" spans="1:17" x14ac:dyDescent="0.2">
      <c r="A40" s="29">
        <v>1977</v>
      </c>
      <c r="B40" s="41">
        <v>1031</v>
      </c>
      <c r="C40" s="41"/>
      <c r="D40" s="555">
        <v>8267116</v>
      </c>
      <c r="E40" s="219">
        <f t="shared" si="0"/>
        <v>12.471096329118884</v>
      </c>
      <c r="G40" s="41">
        <v>709</v>
      </c>
      <c r="H40" s="555">
        <v>4746967</v>
      </c>
      <c r="I40" s="219">
        <f t="shared" si="1"/>
        <v>14.935852724487026</v>
      </c>
      <c r="K40" s="41">
        <v>442</v>
      </c>
      <c r="L40" s="555">
        <v>4035202</v>
      </c>
      <c r="M40" s="219">
        <f t="shared" si="2"/>
        <v>10.9536028183967</v>
      </c>
      <c r="O40" s="17">
        <v>828</v>
      </c>
      <c r="P40" s="555">
        <v>5080000</v>
      </c>
      <c r="Q40" s="219">
        <f t="shared" si="3"/>
        <v>16.299212598425196</v>
      </c>
    </row>
    <row r="41" spans="1:17" x14ac:dyDescent="0.2">
      <c r="A41" s="29">
        <v>1978</v>
      </c>
      <c r="B41" s="41">
        <v>1034</v>
      </c>
      <c r="C41" s="41"/>
      <c r="D41" s="555">
        <v>8284437</v>
      </c>
      <c r="E41" s="219">
        <f t="shared" si="0"/>
        <v>12.48123439166717</v>
      </c>
      <c r="G41" s="41">
        <v>610</v>
      </c>
      <c r="H41" s="555">
        <v>4758088</v>
      </c>
      <c r="I41" s="219">
        <f t="shared" si="1"/>
        <v>12.820275707384983</v>
      </c>
      <c r="K41" s="41">
        <v>434</v>
      </c>
      <c r="L41" s="555">
        <v>4051208</v>
      </c>
      <c r="M41" s="219">
        <f t="shared" si="2"/>
        <v>10.71285404254731</v>
      </c>
      <c r="O41" s="17">
        <v>849</v>
      </c>
      <c r="P41" s="555">
        <v>5097000</v>
      </c>
      <c r="Q41" s="219">
        <f t="shared" si="3"/>
        <v>16.656856974690996</v>
      </c>
    </row>
    <row r="42" spans="1:17" x14ac:dyDescent="0.2">
      <c r="A42" s="29">
        <v>1979</v>
      </c>
      <c r="B42" s="41">
        <v>926</v>
      </c>
      <c r="C42" s="41"/>
      <c r="D42" s="555">
        <v>8303010</v>
      </c>
      <c r="E42" s="219">
        <f t="shared" si="0"/>
        <v>11.152582015437774</v>
      </c>
      <c r="G42" s="41">
        <v>650</v>
      </c>
      <c r="H42" s="555">
        <v>4771292</v>
      </c>
      <c r="I42" s="219">
        <f t="shared" si="1"/>
        <v>13.623144422936177</v>
      </c>
      <c r="K42" s="41">
        <v>437</v>
      </c>
      <c r="L42" s="555">
        <v>4066134</v>
      </c>
      <c r="M42" s="219">
        <f t="shared" si="2"/>
        <v>10.747309360685113</v>
      </c>
      <c r="O42" s="17">
        <v>730</v>
      </c>
      <c r="P42" s="555">
        <v>5112000</v>
      </c>
      <c r="Q42" s="219">
        <f t="shared" si="3"/>
        <v>14.280125195618153</v>
      </c>
    </row>
    <row r="43" spans="1:17" x14ac:dyDescent="0.2">
      <c r="A43" s="29">
        <v>1980</v>
      </c>
      <c r="B43" s="41">
        <v>848</v>
      </c>
      <c r="C43" s="41"/>
      <c r="D43" s="555">
        <v>8317937</v>
      </c>
      <c r="E43" s="219">
        <f t="shared" si="0"/>
        <v>10.194835570406461</v>
      </c>
      <c r="G43" s="41">
        <v>551</v>
      </c>
      <c r="H43" s="555">
        <v>4787778</v>
      </c>
      <c r="I43" s="219">
        <f t="shared" si="1"/>
        <v>11.508470108680896</v>
      </c>
      <c r="K43" s="41">
        <v>362</v>
      </c>
      <c r="L43" s="555">
        <v>4078900</v>
      </c>
      <c r="M43" s="219">
        <f t="shared" si="2"/>
        <v>8.874941773517369</v>
      </c>
      <c r="O43" s="17">
        <v>690</v>
      </c>
      <c r="P43" s="555">
        <v>5122000</v>
      </c>
      <c r="Q43" s="219">
        <f t="shared" si="3"/>
        <v>13.47130027333073</v>
      </c>
    </row>
    <row r="44" spans="1:17" x14ac:dyDescent="0.2">
      <c r="A44" s="29">
        <v>1981</v>
      </c>
      <c r="B44" s="41">
        <v>784</v>
      </c>
      <c r="C44" s="41"/>
      <c r="D44" s="555">
        <v>8323033</v>
      </c>
      <c r="E44" s="219">
        <f t="shared" si="0"/>
        <v>9.419643055602446</v>
      </c>
      <c r="G44" s="41">
        <v>555</v>
      </c>
      <c r="H44" s="555">
        <v>4812150</v>
      </c>
      <c r="I44" s="219">
        <f t="shared" si="1"/>
        <v>11.533306318381596</v>
      </c>
      <c r="K44" s="41">
        <v>338</v>
      </c>
      <c r="L44" s="555">
        <v>4092340</v>
      </c>
      <c r="M44" s="219">
        <f t="shared" si="2"/>
        <v>8.2593332909777786</v>
      </c>
      <c r="O44" s="17">
        <v>662</v>
      </c>
      <c r="P44" s="555">
        <v>5124000</v>
      </c>
      <c r="Q44" s="219">
        <f t="shared" si="3"/>
        <v>12.919594067135051</v>
      </c>
    </row>
    <row r="45" spans="1:17" x14ac:dyDescent="0.2">
      <c r="A45" s="29">
        <v>1982</v>
      </c>
      <c r="B45" s="41">
        <v>758</v>
      </c>
      <c r="C45" s="41"/>
      <c r="D45" s="555">
        <v>8327484</v>
      </c>
      <c r="E45" s="219">
        <f t="shared" si="0"/>
        <v>9.1023891489914597</v>
      </c>
      <c r="G45" s="41">
        <v>569</v>
      </c>
      <c r="H45" s="555">
        <v>4841715</v>
      </c>
      <c r="I45" s="219">
        <f t="shared" si="1"/>
        <v>11.75203414492592</v>
      </c>
      <c r="K45" s="41">
        <v>401</v>
      </c>
      <c r="L45" s="555">
        <v>4107063</v>
      </c>
      <c r="M45" s="219">
        <f t="shared" si="2"/>
        <v>9.763668100538025</v>
      </c>
      <c r="O45" s="17">
        <v>658</v>
      </c>
      <c r="P45" s="555">
        <v>5119000</v>
      </c>
      <c r="Q45" s="219">
        <f t="shared" si="3"/>
        <v>12.854073061144755</v>
      </c>
    </row>
    <row r="46" spans="1:17" x14ac:dyDescent="0.2">
      <c r="A46" s="29">
        <v>1983</v>
      </c>
      <c r="B46" s="41">
        <v>779</v>
      </c>
      <c r="C46" s="41"/>
      <c r="D46" s="555">
        <v>8330573</v>
      </c>
      <c r="E46" s="219">
        <f t="shared" si="0"/>
        <v>9.3510974575218295</v>
      </c>
      <c r="G46" s="41">
        <v>604</v>
      </c>
      <c r="H46" s="555">
        <v>4869858</v>
      </c>
      <c r="I46" s="219">
        <f t="shared" si="1"/>
        <v>12.402825708675694</v>
      </c>
      <c r="K46" s="41">
        <v>409</v>
      </c>
      <c r="L46" s="555">
        <v>4122511</v>
      </c>
      <c r="M46" s="219">
        <f t="shared" si="2"/>
        <v>9.9211378696139327</v>
      </c>
      <c r="O46" s="17">
        <v>669</v>
      </c>
      <c r="P46" s="555">
        <v>5116000</v>
      </c>
      <c r="Q46" s="219">
        <f t="shared" si="3"/>
        <v>13.076622361219703</v>
      </c>
    </row>
    <row r="47" spans="1:17" x14ac:dyDescent="0.2">
      <c r="A47" s="29">
        <v>1984</v>
      </c>
      <c r="B47" s="41">
        <v>801</v>
      </c>
      <c r="C47" s="41"/>
      <c r="D47" s="555">
        <v>8342621</v>
      </c>
      <c r="E47" s="219">
        <f t="shared" si="0"/>
        <v>9.6012991600601296</v>
      </c>
      <c r="G47" s="41">
        <v>541</v>
      </c>
      <c r="H47" s="555">
        <v>4893748</v>
      </c>
      <c r="I47" s="219">
        <f t="shared" si="1"/>
        <v>11.054921503927051</v>
      </c>
      <c r="K47" s="41">
        <v>407</v>
      </c>
      <c r="L47" s="555">
        <v>4134353</v>
      </c>
      <c r="M47" s="219">
        <f t="shared" si="2"/>
        <v>9.8443456569867163</v>
      </c>
      <c r="O47" s="17">
        <v>665</v>
      </c>
      <c r="P47" s="555">
        <v>5112000</v>
      </c>
      <c r="Q47" s="219">
        <f t="shared" si="3"/>
        <v>13.008607198748043</v>
      </c>
    </row>
    <row r="48" spans="1:17" x14ac:dyDescent="0.2">
      <c r="A48" s="29">
        <v>1985</v>
      </c>
      <c r="B48" s="41">
        <v>808</v>
      </c>
      <c r="C48" s="41"/>
      <c r="D48" s="555">
        <v>8358139</v>
      </c>
      <c r="E48" s="219">
        <f t="shared" si="0"/>
        <v>9.6672237683532192</v>
      </c>
      <c r="G48" s="41">
        <v>541</v>
      </c>
      <c r="H48" s="555">
        <v>4910664</v>
      </c>
      <c r="I48" s="219">
        <f t="shared" si="1"/>
        <v>11.016840085169745</v>
      </c>
      <c r="K48" s="41">
        <v>402</v>
      </c>
      <c r="L48" s="555">
        <v>4145845</v>
      </c>
      <c r="M48" s="219">
        <f t="shared" si="2"/>
        <v>9.696455125553415</v>
      </c>
      <c r="O48" s="17">
        <v>772</v>
      </c>
      <c r="P48" s="555">
        <v>5111000</v>
      </c>
      <c r="Q48" s="219">
        <f t="shared" si="3"/>
        <v>15.104676188612796</v>
      </c>
    </row>
    <row r="49" spans="1:17" x14ac:dyDescent="0.2">
      <c r="A49" s="29">
        <v>1986</v>
      </c>
      <c r="B49" s="41">
        <v>844</v>
      </c>
      <c r="C49" s="41"/>
      <c r="D49" s="555">
        <v>8381515</v>
      </c>
      <c r="E49" s="219">
        <f t="shared" si="0"/>
        <v>10.069778554354434</v>
      </c>
      <c r="G49" s="41">
        <v>612</v>
      </c>
      <c r="H49" s="555">
        <v>4925644</v>
      </c>
      <c r="I49" s="219">
        <f t="shared" si="1"/>
        <v>12.42477125833698</v>
      </c>
      <c r="K49" s="41">
        <v>452</v>
      </c>
      <c r="L49" s="555">
        <v>4159187</v>
      </c>
      <c r="M49" s="219">
        <f t="shared" si="2"/>
        <v>10.867508481825896</v>
      </c>
      <c r="O49" s="17">
        <v>723</v>
      </c>
      <c r="P49" s="555">
        <v>5116000</v>
      </c>
      <c r="Q49" s="219">
        <f t="shared" si="3"/>
        <v>14.132134480062549</v>
      </c>
    </row>
    <row r="50" spans="1:17" x14ac:dyDescent="0.2">
      <c r="A50" s="29">
        <v>1987</v>
      </c>
      <c r="B50" s="41">
        <v>787</v>
      </c>
      <c r="C50" s="41"/>
      <c r="D50" s="555">
        <v>8414083</v>
      </c>
      <c r="E50" s="219">
        <f t="shared" si="0"/>
        <v>9.3533662551225127</v>
      </c>
      <c r="G50" s="41">
        <v>581</v>
      </c>
      <c r="H50" s="555">
        <v>4938602</v>
      </c>
      <c r="I50" s="219">
        <f t="shared" si="1"/>
        <v>11.764462898609768</v>
      </c>
      <c r="K50" s="41">
        <v>398</v>
      </c>
      <c r="L50" s="555">
        <v>4175521</v>
      </c>
      <c r="M50" s="219">
        <f t="shared" si="2"/>
        <v>9.5317446613248986</v>
      </c>
      <c r="O50" s="17">
        <v>698</v>
      </c>
      <c r="P50" s="555">
        <v>5125000</v>
      </c>
      <c r="Q50" s="219">
        <f t="shared" si="3"/>
        <v>13.619512195121951</v>
      </c>
    </row>
    <row r="51" spans="1:17" x14ac:dyDescent="0.2">
      <c r="A51" s="29">
        <v>1988</v>
      </c>
      <c r="B51" s="41">
        <v>813</v>
      </c>
      <c r="C51" s="41"/>
      <c r="D51" s="555">
        <v>8458888</v>
      </c>
      <c r="E51" s="219">
        <f t="shared" si="0"/>
        <v>9.6111923931372534</v>
      </c>
      <c r="G51" s="41">
        <v>653</v>
      </c>
      <c r="H51" s="555">
        <v>4954359</v>
      </c>
      <c r="I51" s="219">
        <f t="shared" si="1"/>
        <v>13.180312528825626</v>
      </c>
      <c r="K51" s="41">
        <v>378</v>
      </c>
      <c r="L51" s="555">
        <v>4198289</v>
      </c>
      <c r="M51" s="219">
        <f t="shared" si="2"/>
        <v>9.0036679228133174</v>
      </c>
      <c r="O51" s="17">
        <v>713</v>
      </c>
      <c r="P51" s="555">
        <v>5129000</v>
      </c>
      <c r="Q51" s="219">
        <f t="shared" si="3"/>
        <v>13.901345291479821</v>
      </c>
    </row>
    <row r="52" spans="1:17" x14ac:dyDescent="0.2">
      <c r="A52" s="29">
        <v>1989</v>
      </c>
      <c r="B52" s="41">
        <v>904</v>
      </c>
      <c r="C52" s="41"/>
      <c r="D52" s="555">
        <v>8527036</v>
      </c>
      <c r="E52" s="219">
        <f t="shared" si="0"/>
        <v>10.601573630039793</v>
      </c>
      <c r="G52" s="41">
        <v>734</v>
      </c>
      <c r="H52" s="555">
        <v>4974383</v>
      </c>
      <c r="I52" s="219">
        <f t="shared" si="1"/>
        <v>14.755598835071606</v>
      </c>
      <c r="K52" s="41">
        <v>381</v>
      </c>
      <c r="L52" s="555">
        <v>4220686</v>
      </c>
      <c r="M52" s="219">
        <f t="shared" si="2"/>
        <v>9.0269686017865336</v>
      </c>
      <c r="O52" s="17">
        <v>670</v>
      </c>
      <c r="P52" s="555">
        <v>5130000</v>
      </c>
      <c r="Q52" s="219">
        <f t="shared" si="3"/>
        <v>13.060428849902534</v>
      </c>
    </row>
    <row r="53" spans="1:17" x14ac:dyDescent="0.2">
      <c r="A53" s="29">
        <v>1990</v>
      </c>
      <c r="B53" s="41">
        <v>772</v>
      </c>
      <c r="C53" s="390"/>
      <c r="D53" s="555">
        <v>8590630</v>
      </c>
      <c r="E53" s="219">
        <f t="shared" si="0"/>
        <v>8.9865353297720887</v>
      </c>
      <c r="G53" s="41">
        <v>649</v>
      </c>
      <c r="H53" s="555">
        <v>4998478</v>
      </c>
      <c r="I53" s="219">
        <f t="shared" si="1"/>
        <v>12.983952315084712</v>
      </c>
      <c r="K53" s="41">
        <v>332</v>
      </c>
      <c r="L53" s="555">
        <v>4249830</v>
      </c>
      <c r="M53" s="219">
        <f t="shared" si="2"/>
        <v>7.8120771889699121</v>
      </c>
      <c r="O53" s="17">
        <v>634</v>
      </c>
      <c r="P53" s="555">
        <v>5146469</v>
      </c>
      <c r="Q53" s="219">
        <f t="shared" si="3"/>
        <v>12.319125987157408</v>
      </c>
    </row>
    <row r="54" spans="1:17" x14ac:dyDescent="0.2">
      <c r="A54" s="29">
        <v>1991</v>
      </c>
      <c r="B54" s="41">
        <v>745</v>
      </c>
      <c r="C54" s="390"/>
      <c r="D54" s="555">
        <v>8644119</v>
      </c>
      <c r="E54" s="219">
        <f t="shared" si="0"/>
        <v>8.6185763985896084</v>
      </c>
      <c r="G54" s="41">
        <v>632</v>
      </c>
      <c r="H54" s="555">
        <v>5029002</v>
      </c>
      <c r="I54" s="219">
        <f t="shared" si="1"/>
        <v>12.56710575975114</v>
      </c>
      <c r="K54" s="41">
        <v>323</v>
      </c>
      <c r="L54" s="555">
        <v>4273634</v>
      </c>
      <c r="M54" s="219">
        <f t="shared" si="2"/>
        <v>7.5579705702453692</v>
      </c>
      <c r="O54" s="17">
        <v>606</v>
      </c>
      <c r="P54" s="555">
        <v>5162126</v>
      </c>
      <c r="Q54" s="219">
        <f t="shared" si="3"/>
        <v>11.739349252614137</v>
      </c>
    </row>
    <row r="55" spans="1:17" x14ac:dyDescent="0.2">
      <c r="A55" s="29">
        <v>1992</v>
      </c>
      <c r="B55" s="41">
        <v>759</v>
      </c>
      <c r="C55" s="390"/>
      <c r="D55" s="555">
        <v>8692013</v>
      </c>
      <c r="E55" s="219">
        <f t="shared" si="0"/>
        <v>8.7321544502982213</v>
      </c>
      <c r="G55" s="41">
        <v>601</v>
      </c>
      <c r="H55" s="555">
        <v>5054982</v>
      </c>
      <c r="I55" s="219">
        <f t="shared" si="1"/>
        <v>11.889260931097281</v>
      </c>
      <c r="K55" s="41">
        <v>325</v>
      </c>
      <c r="L55" s="555">
        <v>4299167</v>
      </c>
      <c r="M55" s="219">
        <f t="shared" si="2"/>
        <v>7.5596039884005437</v>
      </c>
      <c r="O55" s="17">
        <v>577</v>
      </c>
      <c r="P55" s="555">
        <v>5180614</v>
      </c>
      <c r="Q55" s="219">
        <f t="shared" si="3"/>
        <v>11.137675958872828</v>
      </c>
    </row>
    <row r="56" spans="1:17" x14ac:dyDescent="0.2">
      <c r="A56" s="29">
        <v>1993</v>
      </c>
      <c r="B56" s="41">
        <v>632</v>
      </c>
      <c r="C56" s="390"/>
      <c r="D56" s="555">
        <v>8745109</v>
      </c>
      <c r="E56" s="219">
        <f t="shared" si="0"/>
        <v>7.2268967716697414</v>
      </c>
      <c r="G56" s="41">
        <v>484</v>
      </c>
      <c r="H56" s="555">
        <v>5077912</v>
      </c>
      <c r="I56" s="219">
        <f t="shared" si="1"/>
        <v>9.5314767172018744</v>
      </c>
      <c r="K56" s="41">
        <v>281</v>
      </c>
      <c r="L56" s="555">
        <v>4324815</v>
      </c>
      <c r="M56" s="219">
        <f t="shared" si="2"/>
        <v>6.4973877495337948</v>
      </c>
      <c r="O56" s="17">
        <v>559</v>
      </c>
      <c r="P56" s="555">
        <v>5196642</v>
      </c>
      <c r="Q56" s="219">
        <f t="shared" si="3"/>
        <v>10.756946505070005</v>
      </c>
    </row>
    <row r="57" spans="1:17" x14ac:dyDescent="0.2">
      <c r="A57" s="29">
        <v>1994</v>
      </c>
      <c r="B57" s="41">
        <v>589</v>
      </c>
      <c r="C57" s="390"/>
      <c r="D57" s="555">
        <v>8816381</v>
      </c>
      <c r="E57" s="219">
        <f t="shared" si="0"/>
        <v>6.6807457617813935</v>
      </c>
      <c r="G57" s="41">
        <v>480</v>
      </c>
      <c r="H57" s="555">
        <v>5098754</v>
      </c>
      <c r="I57" s="219">
        <f t="shared" si="1"/>
        <v>9.4140646910990409</v>
      </c>
      <c r="K57" s="41">
        <v>283</v>
      </c>
      <c r="L57" s="555">
        <v>4348410</v>
      </c>
      <c r="M57" s="219">
        <f t="shared" si="2"/>
        <v>6.508125958683749</v>
      </c>
      <c r="O57" s="17">
        <v>546</v>
      </c>
      <c r="P57" s="555">
        <v>5215718</v>
      </c>
      <c r="Q57" s="219">
        <f t="shared" si="3"/>
        <v>10.468357376683326</v>
      </c>
    </row>
    <row r="58" spans="1:17" x14ac:dyDescent="0.2">
      <c r="A58" s="29">
        <v>1995</v>
      </c>
      <c r="B58" s="41">
        <v>572</v>
      </c>
      <c r="C58" s="390"/>
      <c r="D58" s="555">
        <v>8837496</v>
      </c>
      <c r="E58" s="219">
        <f t="shared" si="0"/>
        <v>6.4724215999645152</v>
      </c>
      <c r="G58" s="41">
        <v>441</v>
      </c>
      <c r="H58" s="555">
        <v>5116826</v>
      </c>
      <c r="I58" s="219">
        <f t="shared" si="1"/>
        <v>8.6186241236266383</v>
      </c>
      <c r="K58" s="41">
        <v>305</v>
      </c>
      <c r="L58" s="555">
        <v>4369957</v>
      </c>
      <c r="M58" s="219">
        <f t="shared" si="2"/>
        <v>6.979473711068553</v>
      </c>
      <c r="O58" s="17">
        <v>582</v>
      </c>
      <c r="P58" s="555">
        <v>5251027</v>
      </c>
      <c r="Q58" s="219">
        <f t="shared" si="3"/>
        <v>11.083546132975512</v>
      </c>
    </row>
    <row r="59" spans="1:17" x14ac:dyDescent="0.2">
      <c r="A59" s="29">
        <v>1996</v>
      </c>
      <c r="B59" s="41">
        <v>537</v>
      </c>
      <c r="C59" s="390"/>
      <c r="D59" s="555">
        <v>8844499</v>
      </c>
      <c r="E59" s="219">
        <f t="shared" si="0"/>
        <v>6.0715705886789069</v>
      </c>
      <c r="G59" s="41">
        <v>404</v>
      </c>
      <c r="H59" s="555">
        <v>5132320</v>
      </c>
      <c r="I59" s="219">
        <f t="shared" si="1"/>
        <v>7.8716837609502139</v>
      </c>
      <c r="K59" s="41">
        <v>255</v>
      </c>
      <c r="L59" s="555">
        <v>4392714</v>
      </c>
      <c r="M59" s="219">
        <f t="shared" si="2"/>
        <v>5.805067209019299</v>
      </c>
      <c r="O59" s="17">
        <v>514</v>
      </c>
      <c r="P59" s="555">
        <v>5275121</v>
      </c>
      <c r="Q59" s="219">
        <f t="shared" si="3"/>
        <v>9.7438523211126338</v>
      </c>
    </row>
    <row r="60" spans="1:17" x14ac:dyDescent="0.2">
      <c r="A60" s="29">
        <v>1997</v>
      </c>
      <c r="B60" s="41">
        <v>541</v>
      </c>
      <c r="C60" s="390"/>
      <c r="D60" s="555">
        <v>8847625</v>
      </c>
      <c r="E60" s="219">
        <f t="shared" si="0"/>
        <v>6.1146352834800304</v>
      </c>
      <c r="G60" s="41">
        <v>438</v>
      </c>
      <c r="H60" s="555">
        <v>5147349</v>
      </c>
      <c r="I60" s="219">
        <f t="shared" si="1"/>
        <v>8.5092345593819267</v>
      </c>
      <c r="K60" s="41">
        <v>303</v>
      </c>
      <c r="L60" s="555">
        <v>4417599</v>
      </c>
      <c r="M60" s="219">
        <f t="shared" si="2"/>
        <v>6.8589294773020368</v>
      </c>
      <c r="O60" s="17">
        <v>489</v>
      </c>
      <c r="P60" s="555">
        <v>5294860</v>
      </c>
      <c r="Q60" s="219">
        <f t="shared" si="3"/>
        <v>9.2353716623291273</v>
      </c>
    </row>
    <row r="61" spans="1:17" x14ac:dyDescent="0.2">
      <c r="A61" s="29">
        <v>1998</v>
      </c>
      <c r="B61" s="41">
        <v>531</v>
      </c>
      <c r="C61" s="390"/>
      <c r="D61" s="555">
        <v>8854322</v>
      </c>
      <c r="E61" s="219">
        <f t="shared" si="0"/>
        <v>5.997071260792187</v>
      </c>
      <c r="G61" s="41">
        <v>400</v>
      </c>
      <c r="H61" s="555">
        <v>5159646</v>
      </c>
      <c r="I61" s="219">
        <f t="shared" si="1"/>
        <v>7.7524698399851459</v>
      </c>
      <c r="K61" s="41">
        <v>352</v>
      </c>
      <c r="L61" s="555">
        <v>4445329</v>
      </c>
      <c r="M61" s="219">
        <f t="shared" si="2"/>
        <v>7.9184240356563036</v>
      </c>
      <c r="O61" s="17">
        <v>499</v>
      </c>
      <c r="P61" s="555">
        <v>5313577</v>
      </c>
      <c r="Q61" s="219">
        <f t="shared" si="3"/>
        <v>9.3910373369953994</v>
      </c>
    </row>
    <row r="62" spans="1:17" x14ac:dyDescent="0.2">
      <c r="A62" s="29">
        <v>1999</v>
      </c>
      <c r="B62" s="41">
        <v>580</v>
      </c>
      <c r="C62" s="390"/>
      <c r="D62" s="555">
        <v>8861426</v>
      </c>
      <c r="E62" s="219">
        <f t="shared" si="0"/>
        <v>6.5452219541188965</v>
      </c>
      <c r="G62" s="41">
        <v>431</v>
      </c>
      <c r="H62" s="555">
        <v>5171302</v>
      </c>
      <c r="I62" s="219">
        <f t="shared" si="1"/>
        <v>8.3344581306603249</v>
      </c>
      <c r="K62" s="41">
        <v>304</v>
      </c>
      <c r="L62" s="555">
        <v>4478497</v>
      </c>
      <c r="M62" s="219">
        <f t="shared" si="2"/>
        <v>6.7879915962877728</v>
      </c>
      <c r="O62" s="17">
        <v>514</v>
      </c>
      <c r="P62" s="555">
        <v>5330020</v>
      </c>
      <c r="Q62" s="219">
        <f t="shared" si="3"/>
        <v>9.6434910187954266</v>
      </c>
    </row>
    <row r="63" spans="1:17" x14ac:dyDescent="0.2">
      <c r="A63" s="29">
        <v>2000</v>
      </c>
      <c r="B63" s="42">
        <v>591</v>
      </c>
      <c r="C63" s="391"/>
      <c r="D63" s="556">
        <v>8882792</v>
      </c>
      <c r="E63" s="219">
        <f t="shared" si="0"/>
        <v>6.6533135077349552</v>
      </c>
      <c r="G63" s="42">
        <v>396</v>
      </c>
      <c r="H63" s="556">
        <v>5181115</v>
      </c>
      <c r="I63" s="219">
        <f t="shared" si="1"/>
        <v>7.6431424509975168</v>
      </c>
      <c r="K63" s="42">
        <v>341</v>
      </c>
      <c r="L63" s="556">
        <v>4503436</v>
      </c>
      <c r="M63" s="219">
        <f t="shared" si="2"/>
        <v>7.5719961380599168</v>
      </c>
      <c r="O63" s="17">
        <v>498</v>
      </c>
      <c r="P63" s="556">
        <v>5349212</v>
      </c>
      <c r="Q63" s="219">
        <f t="shared" si="3"/>
        <v>9.3097824502001423</v>
      </c>
    </row>
    <row r="64" spans="1:17" x14ac:dyDescent="0.2">
      <c r="A64" s="29">
        <v>2001</v>
      </c>
      <c r="B64" s="41">
        <v>583</v>
      </c>
      <c r="C64" s="390"/>
      <c r="D64" s="555">
        <v>8909128</v>
      </c>
      <c r="E64" s="219">
        <f t="shared" si="0"/>
        <v>6.5438503072354557</v>
      </c>
      <c r="G64" s="41">
        <v>433</v>
      </c>
      <c r="H64" s="555">
        <v>5194901</v>
      </c>
      <c r="I64" s="219">
        <f t="shared" si="1"/>
        <v>8.3350962799868569</v>
      </c>
      <c r="K64" s="41">
        <v>275</v>
      </c>
      <c r="L64" s="555">
        <v>4524066</v>
      </c>
      <c r="M64" s="219">
        <f t="shared" si="2"/>
        <v>6.0786027436381342</v>
      </c>
      <c r="O64" s="17">
        <v>431</v>
      </c>
      <c r="P64" s="555">
        <v>5368354</v>
      </c>
      <c r="Q64" s="219">
        <f t="shared" si="3"/>
        <v>8.028531650483556</v>
      </c>
    </row>
    <row r="65" spans="1:18" x14ac:dyDescent="0.2">
      <c r="A65" s="33">
        <v>2002</v>
      </c>
      <c r="B65" s="17">
        <v>532</v>
      </c>
      <c r="D65" s="38">
        <v>8940788</v>
      </c>
      <c r="E65" s="219">
        <f t="shared" si="0"/>
        <v>5.9502585230742522</v>
      </c>
      <c r="G65" s="17">
        <v>415</v>
      </c>
      <c r="H65" s="38">
        <v>5206295</v>
      </c>
      <c r="I65" s="219">
        <f t="shared" si="1"/>
        <v>7.9711195773577943</v>
      </c>
      <c r="K65" s="17">
        <v>310</v>
      </c>
      <c r="L65" s="38">
        <v>4552252</v>
      </c>
      <c r="M65" s="219">
        <f t="shared" si="2"/>
        <v>6.8098163282700517</v>
      </c>
      <c r="O65" s="17">
        <v>463</v>
      </c>
      <c r="P65" s="38">
        <v>5383507</v>
      </c>
      <c r="Q65" s="219">
        <f t="shared" si="3"/>
        <v>8.6003417474891375</v>
      </c>
      <c r="R65" s="500"/>
    </row>
    <row r="66" spans="1:18" x14ac:dyDescent="0.2">
      <c r="A66" s="33">
        <v>2003</v>
      </c>
      <c r="B66" s="38">
        <v>529</v>
      </c>
      <c r="C66" s="44"/>
      <c r="D66" s="38">
        <v>8975670</v>
      </c>
      <c r="E66" s="219">
        <f t="shared" si="0"/>
        <v>5.8937104416717636</v>
      </c>
      <c r="G66" s="38">
        <v>379</v>
      </c>
      <c r="H66" s="38">
        <v>5219732</v>
      </c>
      <c r="I66" s="219">
        <f t="shared" si="1"/>
        <v>7.2609091807778636</v>
      </c>
      <c r="K66" s="38">
        <v>280</v>
      </c>
      <c r="L66" s="38">
        <v>4577457</v>
      </c>
      <c r="M66" s="219">
        <f t="shared" si="2"/>
        <v>6.1169334851206685</v>
      </c>
      <c r="O66" s="17">
        <v>432</v>
      </c>
      <c r="P66" s="38">
        <v>5397640</v>
      </c>
      <c r="Q66" s="219">
        <f t="shared" si="3"/>
        <v>8.0034978249753603</v>
      </c>
    </row>
    <row r="67" spans="1:18" s="18" customFormat="1" x14ac:dyDescent="0.2">
      <c r="A67" s="288">
        <f>A68-1</f>
        <v>2004</v>
      </c>
      <c r="B67" s="260">
        <v>480</v>
      </c>
      <c r="C67" s="128"/>
      <c r="D67" s="45">
        <v>9011392</v>
      </c>
      <c r="E67" s="219">
        <f t="shared" si="0"/>
        <v>5.3265910527474558</v>
      </c>
      <c r="F67" s="128"/>
      <c r="G67" s="260">
        <v>375</v>
      </c>
      <c r="H67" s="45">
        <v>5236611</v>
      </c>
      <c r="I67" s="219">
        <f t="shared" si="1"/>
        <v>7.1611200450062071</v>
      </c>
      <c r="J67" s="128"/>
      <c r="K67" s="260">
        <v>257</v>
      </c>
      <c r="L67" s="45">
        <v>4606363</v>
      </c>
      <c r="M67" s="219">
        <f t="shared" si="2"/>
        <v>5.579238978777834</v>
      </c>
      <c r="N67" s="128"/>
      <c r="O67" s="260">
        <v>369</v>
      </c>
      <c r="P67" s="45">
        <v>5411405</v>
      </c>
      <c r="Q67" s="219">
        <f t="shared" si="3"/>
        <v>6.818931497457684</v>
      </c>
    </row>
    <row r="68" spans="1:18" s="18" customFormat="1" x14ac:dyDescent="0.2">
      <c r="A68" s="288">
        <f>A69-1</f>
        <v>2005</v>
      </c>
      <c r="B68" s="260">
        <v>440</v>
      </c>
      <c r="C68" s="128"/>
      <c r="D68" s="45">
        <v>9047752</v>
      </c>
      <c r="E68" s="219">
        <f t="shared" si="0"/>
        <v>4.8630864329614694</v>
      </c>
      <c r="F68" s="128"/>
      <c r="G68" s="260">
        <v>379</v>
      </c>
      <c r="H68" s="45">
        <v>5255580</v>
      </c>
      <c r="I68" s="219">
        <f t="shared" si="1"/>
        <v>7.2113829491702157</v>
      </c>
      <c r="J68" s="128"/>
      <c r="K68" s="260">
        <v>224</v>
      </c>
      <c r="L68" s="45">
        <v>4640219</v>
      </c>
      <c r="M68" s="219">
        <f t="shared" si="2"/>
        <v>4.827358363904807</v>
      </c>
      <c r="N68" s="128"/>
      <c r="O68" s="260">
        <v>331</v>
      </c>
      <c r="P68" s="45">
        <v>5427459</v>
      </c>
      <c r="Q68" s="219">
        <f t="shared" si="3"/>
        <v>6.0986181563048198</v>
      </c>
    </row>
    <row r="69" spans="1:18" s="18" customFormat="1" x14ac:dyDescent="0.2">
      <c r="A69" s="288">
        <f>A70-1</f>
        <v>2006</v>
      </c>
      <c r="B69" s="260">
        <v>445</v>
      </c>
      <c r="C69" s="128"/>
      <c r="D69" s="45">
        <v>9113257</v>
      </c>
      <c r="E69" s="219">
        <f t="shared" si="0"/>
        <v>4.8829962767427713</v>
      </c>
      <c r="F69" s="128"/>
      <c r="G69" s="260">
        <v>336</v>
      </c>
      <c r="H69" s="45">
        <v>5276955</v>
      </c>
      <c r="I69" s="219">
        <f t="shared" si="1"/>
        <v>6.3673084193441101</v>
      </c>
      <c r="J69" s="128"/>
      <c r="K69" s="260">
        <v>242</v>
      </c>
      <c r="L69" s="45">
        <v>4681134</v>
      </c>
      <c r="M69" s="219">
        <f t="shared" si="2"/>
        <v>5.1696875158882438</v>
      </c>
      <c r="N69" s="128"/>
      <c r="O69" s="260">
        <v>306</v>
      </c>
      <c r="P69" s="45">
        <v>5447084</v>
      </c>
      <c r="Q69" s="219">
        <f t="shared" si="3"/>
        <v>5.6176846180451783</v>
      </c>
    </row>
    <row r="70" spans="1:18" s="18" customFormat="1" x14ac:dyDescent="0.2">
      <c r="A70" s="288">
        <f>A71-1</f>
        <v>2007</v>
      </c>
      <c r="B70" s="260">
        <v>471</v>
      </c>
      <c r="C70" s="128"/>
      <c r="D70" s="45">
        <v>9182927</v>
      </c>
      <c r="E70" s="219">
        <f t="shared" si="0"/>
        <v>5.1290835699771975</v>
      </c>
      <c r="F70" s="128"/>
      <c r="G70" s="260">
        <v>380</v>
      </c>
      <c r="H70" s="45">
        <v>5300484</v>
      </c>
      <c r="I70" s="219">
        <f t="shared" si="1"/>
        <v>7.169156627960767</v>
      </c>
      <c r="J70" s="128"/>
      <c r="K70" s="260">
        <v>233</v>
      </c>
      <c r="L70" s="45">
        <v>4737171</v>
      </c>
      <c r="M70" s="219">
        <f t="shared" si="2"/>
        <v>4.9185473777492934</v>
      </c>
      <c r="N70" s="128"/>
      <c r="O70" s="260">
        <v>406</v>
      </c>
      <c r="P70" s="45">
        <v>5475791</v>
      </c>
      <c r="Q70" s="219">
        <f t="shared" si="3"/>
        <v>7.414453911772747</v>
      </c>
    </row>
    <row r="71" spans="1:18" s="18" customFormat="1" x14ac:dyDescent="0.2">
      <c r="A71" s="288">
        <f>A72-1</f>
        <v>2008</v>
      </c>
      <c r="B71" s="260">
        <v>397</v>
      </c>
      <c r="C71" s="128"/>
      <c r="D71" s="45">
        <v>9256347</v>
      </c>
      <c r="E71" s="219">
        <f t="shared" si="0"/>
        <v>4.2889489773881637</v>
      </c>
      <c r="F71" s="128"/>
      <c r="G71" s="260">
        <v>344</v>
      </c>
      <c r="H71" s="45">
        <v>5326314</v>
      </c>
      <c r="I71" s="219">
        <f t="shared" si="1"/>
        <v>6.458500193567259</v>
      </c>
      <c r="J71" s="128"/>
      <c r="K71" s="260">
        <v>255</v>
      </c>
      <c r="L71" s="45">
        <v>4799252</v>
      </c>
      <c r="M71" s="219">
        <f t="shared" si="2"/>
        <v>5.3133279936123383</v>
      </c>
      <c r="N71" s="128"/>
      <c r="O71" s="260">
        <v>406</v>
      </c>
      <c r="P71" s="45">
        <v>5511451</v>
      </c>
      <c r="Q71" s="219">
        <f t="shared" si="3"/>
        <v>7.3664811680263513</v>
      </c>
    </row>
    <row r="72" spans="1:18" s="18" customFormat="1" x14ac:dyDescent="0.2">
      <c r="A72" s="288">
        <v>2009</v>
      </c>
      <c r="B72" s="260">
        <v>358</v>
      </c>
      <c r="C72" s="128"/>
      <c r="D72" s="45">
        <v>9340682</v>
      </c>
      <c r="E72" s="219">
        <f t="shared" si="0"/>
        <v>3.8326965846819321</v>
      </c>
      <c r="F72" s="128"/>
      <c r="G72" s="260">
        <v>279</v>
      </c>
      <c r="H72" s="45">
        <v>5351427</v>
      </c>
      <c r="I72" s="219">
        <f t="shared" si="1"/>
        <v>5.2135626628187213</v>
      </c>
      <c r="J72" s="128"/>
      <c r="K72" s="260">
        <v>212</v>
      </c>
      <c r="L72" s="45">
        <v>4858199</v>
      </c>
      <c r="M72" s="219">
        <f t="shared" si="2"/>
        <v>4.363757021892269</v>
      </c>
      <c r="N72" s="128"/>
      <c r="O72" s="260">
        <v>303</v>
      </c>
      <c r="P72" s="45">
        <v>5534738</v>
      </c>
      <c r="Q72" s="219">
        <f t="shared" si="3"/>
        <v>5.4745138794284394</v>
      </c>
    </row>
    <row r="73" spans="1:18" s="18" customFormat="1" x14ac:dyDescent="0.2">
      <c r="A73" s="288">
        <v>2010</v>
      </c>
      <c r="B73" s="260">
        <v>266</v>
      </c>
      <c r="C73" s="128"/>
      <c r="D73" s="45">
        <v>9415570</v>
      </c>
      <c r="E73" s="219">
        <f t="shared" si="0"/>
        <v>2.825107773613281</v>
      </c>
      <c r="F73" s="128"/>
      <c r="G73" s="260">
        <v>272</v>
      </c>
      <c r="H73" s="45">
        <v>5375276</v>
      </c>
      <c r="I73" s="219">
        <f t="shared" si="1"/>
        <v>5.0602052806218696</v>
      </c>
      <c r="J73" s="128"/>
      <c r="K73" s="260">
        <v>208</v>
      </c>
      <c r="L73" s="45">
        <v>4920305</v>
      </c>
      <c r="M73" s="219">
        <f t="shared" si="2"/>
        <v>4.2273802132184892</v>
      </c>
      <c r="N73" s="128"/>
      <c r="O73" s="17">
        <v>255</v>
      </c>
      <c r="P73" s="45">
        <v>5560628</v>
      </c>
      <c r="Q73" s="219">
        <f t="shared" si="3"/>
        <v>4.5858129693264864</v>
      </c>
    </row>
    <row r="74" spans="1:18" s="18" customFormat="1" x14ac:dyDescent="0.2">
      <c r="A74" s="288">
        <v>2011</v>
      </c>
      <c r="B74" s="260">
        <v>319</v>
      </c>
      <c r="C74" s="128"/>
      <c r="D74" s="45">
        <v>9482855</v>
      </c>
      <c r="E74" s="219">
        <f t="shared" si="0"/>
        <v>3.3639658098747689</v>
      </c>
      <c r="F74" s="128"/>
      <c r="G74" s="260">
        <v>292</v>
      </c>
      <c r="H74" s="45">
        <v>5401267</v>
      </c>
      <c r="I74" s="219">
        <f t="shared" si="1"/>
        <v>5.406138967023848</v>
      </c>
      <c r="J74" s="128"/>
      <c r="K74" s="260">
        <v>168</v>
      </c>
      <c r="L74" s="45">
        <v>4985870</v>
      </c>
      <c r="M74" s="219">
        <f t="shared" si="2"/>
        <v>3.3695222699348357</v>
      </c>
      <c r="N74" s="128"/>
      <c r="O74" s="17">
        <v>220</v>
      </c>
      <c r="P74" s="45">
        <v>5580516</v>
      </c>
      <c r="Q74" s="219">
        <f t="shared" si="3"/>
        <v>3.9422877741054769</v>
      </c>
    </row>
    <row r="75" spans="1:18" s="18" customFormat="1" x14ac:dyDescent="0.2">
      <c r="A75" s="288">
        <v>2012</v>
      </c>
      <c r="B75" s="260">
        <v>285</v>
      </c>
      <c r="C75" s="336"/>
      <c r="D75" s="479">
        <v>9555893</v>
      </c>
      <c r="E75" s="219">
        <f t="shared" si="0"/>
        <v>2.9824528173348113</v>
      </c>
      <c r="F75" s="128"/>
      <c r="G75" s="17">
        <v>255</v>
      </c>
      <c r="H75" s="479">
        <v>5426674</v>
      </c>
      <c r="I75" s="219">
        <f t="shared" si="1"/>
        <v>4.699010849002538</v>
      </c>
      <c r="J75" s="128"/>
      <c r="K75" s="17">
        <v>145</v>
      </c>
      <c r="L75" s="479">
        <v>5051275</v>
      </c>
      <c r="M75" s="219">
        <f t="shared" si="2"/>
        <v>2.8705623827647475</v>
      </c>
      <c r="N75" s="128"/>
      <c r="O75" s="17">
        <v>167</v>
      </c>
      <c r="P75" s="479">
        <v>5602201</v>
      </c>
      <c r="Q75" s="219">
        <f t="shared" si="3"/>
        <v>2.9809712289866073</v>
      </c>
    </row>
    <row r="76" spans="1:18" s="18" customFormat="1" x14ac:dyDescent="0.2">
      <c r="A76" s="288">
        <v>2013</v>
      </c>
      <c r="B76" s="260">
        <v>260</v>
      </c>
      <c r="C76" s="336"/>
      <c r="D76" s="479">
        <v>9644864</v>
      </c>
      <c r="E76" s="219">
        <f t="shared" si="0"/>
        <v>2.6957352638668621</v>
      </c>
      <c r="F76" s="128"/>
      <c r="G76" s="17">
        <v>258</v>
      </c>
      <c r="H76" s="479">
        <v>5451270</v>
      </c>
      <c r="I76" s="219">
        <f t="shared" si="1"/>
        <v>4.7328420716640345</v>
      </c>
      <c r="J76" s="128"/>
      <c r="K76" s="17">
        <v>187</v>
      </c>
      <c r="L76" s="479">
        <v>5109056</v>
      </c>
      <c r="M76" s="219">
        <f t="shared" si="2"/>
        <v>3.6601673577271416</v>
      </c>
      <c r="N76" s="128"/>
      <c r="O76" s="17">
        <v>191</v>
      </c>
      <c r="P76" s="479">
        <v>5627235</v>
      </c>
      <c r="Q76" s="219">
        <f t="shared" si="3"/>
        <v>3.3942069240044179</v>
      </c>
    </row>
    <row r="77" spans="1:18" s="18" customFormat="1" x14ac:dyDescent="0.2">
      <c r="A77" s="288">
        <v>2014</v>
      </c>
      <c r="B77" s="260">
        <v>270</v>
      </c>
      <c r="C77" s="336"/>
      <c r="D77" s="479">
        <v>9747355</v>
      </c>
      <c r="E77" s="219">
        <f t="shared" si="0"/>
        <v>2.7699822156882559</v>
      </c>
      <c r="F77" s="128"/>
      <c r="G77" s="171">
        <v>225</v>
      </c>
      <c r="H77" s="479">
        <v>5471753</v>
      </c>
      <c r="I77" s="219">
        <f t="shared" si="1"/>
        <v>4.1120277176254119</v>
      </c>
      <c r="J77" s="128"/>
      <c r="K77" s="171">
        <v>149</v>
      </c>
      <c r="L77" s="479">
        <v>5165802</v>
      </c>
      <c r="M77" s="219">
        <f t="shared" si="2"/>
        <v>2.8843536782865469</v>
      </c>
      <c r="N77" s="128"/>
      <c r="O77" s="171">
        <v>180</v>
      </c>
      <c r="P77" s="479">
        <v>5627251</v>
      </c>
      <c r="Q77" s="219">
        <f t="shared" si="3"/>
        <v>3.1987199433613323</v>
      </c>
    </row>
    <row r="78" spans="1:18" s="18" customFormat="1" x14ac:dyDescent="0.2">
      <c r="A78" s="259">
        <v>2015</v>
      </c>
      <c r="B78" s="257">
        <v>259</v>
      </c>
      <c r="C78" s="335"/>
      <c r="D78" s="478">
        <v>9851017</v>
      </c>
      <c r="E78" s="369">
        <f t="shared" ref="E78" si="5">100000*B78/D78</f>
        <v>2.6291701658823654</v>
      </c>
      <c r="F78" s="75"/>
      <c r="G78" s="43">
        <v>258</v>
      </c>
      <c r="H78" s="478">
        <v>5471753</v>
      </c>
      <c r="I78" s="369">
        <f t="shared" ref="I78" si="6">100000*G78/H78</f>
        <v>4.7151251162104719</v>
      </c>
      <c r="J78" s="75"/>
      <c r="K78" s="43">
        <v>125</v>
      </c>
      <c r="L78" s="478">
        <v>5165802</v>
      </c>
      <c r="M78" s="369">
        <f t="shared" ref="M78" si="7">100000*K78/L78</f>
        <v>2.4197597972202574</v>
      </c>
      <c r="N78" s="75"/>
      <c r="O78" s="43">
        <v>173</v>
      </c>
      <c r="P78" s="478">
        <v>5627251</v>
      </c>
      <c r="Q78" s="369">
        <f t="shared" ref="Q78" si="8">100000*O78/P78</f>
        <v>3.0743252788972804</v>
      </c>
    </row>
    <row r="79" spans="1:18" s="18" customFormat="1" x14ac:dyDescent="0.2">
      <c r="A79" s="288"/>
      <c r="B79" s="260"/>
      <c r="C79" s="336"/>
      <c r="D79" s="557"/>
      <c r="E79" s="221"/>
      <c r="F79" s="128"/>
      <c r="G79" s="260"/>
      <c r="H79" s="557"/>
      <c r="I79" s="290"/>
      <c r="J79" s="128"/>
      <c r="K79" s="260"/>
      <c r="L79" s="557"/>
      <c r="M79" s="290"/>
      <c r="N79" s="128"/>
      <c r="O79" s="260"/>
      <c r="P79" s="557"/>
      <c r="Q79" s="290"/>
    </row>
    <row r="80" spans="1:18" s="26" customFormat="1" x14ac:dyDescent="0.2">
      <c r="A80" s="26" t="s">
        <v>677</v>
      </c>
      <c r="B80" s="76"/>
      <c r="D80" s="77"/>
      <c r="E80" s="385"/>
      <c r="G80" s="76"/>
      <c r="H80" s="77"/>
      <c r="K80" s="76"/>
      <c r="L80" s="77"/>
      <c r="O80" s="76"/>
      <c r="P80" s="77"/>
    </row>
    <row r="81" spans="1:16" s="26" customFormat="1" x14ac:dyDescent="0.2">
      <c r="A81" s="26" t="s">
        <v>585</v>
      </c>
      <c r="B81" s="76"/>
      <c r="D81" s="77"/>
      <c r="E81" s="385"/>
      <c r="G81" s="76"/>
      <c r="H81" s="77"/>
      <c r="K81" s="76"/>
      <c r="L81" s="77"/>
      <c r="O81" s="76"/>
      <c r="P81" s="77"/>
    </row>
    <row r="82" spans="1:16" s="26" customFormat="1" x14ac:dyDescent="0.2">
      <c r="A82" s="26" t="s">
        <v>679</v>
      </c>
      <c r="B82" s="76"/>
      <c r="D82" s="77"/>
      <c r="E82" s="385"/>
      <c r="G82" s="76"/>
      <c r="H82" s="77"/>
      <c r="K82" s="76"/>
      <c r="L82" s="77"/>
      <c r="O82" s="76"/>
      <c r="P82" s="77"/>
    </row>
    <row r="83" spans="1:16" s="26" customFormat="1" x14ac:dyDescent="0.2">
      <c r="A83" s="74" t="s">
        <v>609</v>
      </c>
      <c r="B83" s="76"/>
      <c r="D83" s="77"/>
      <c r="E83" s="385"/>
      <c r="G83" s="76"/>
      <c r="H83" s="77"/>
      <c r="K83" s="76"/>
      <c r="L83" s="77"/>
      <c r="O83" s="76"/>
      <c r="P83" s="77"/>
    </row>
    <row r="84" spans="1:16" s="26" customFormat="1" x14ac:dyDescent="0.2">
      <c r="A84" s="74" t="s">
        <v>682</v>
      </c>
      <c r="B84" s="76"/>
      <c r="D84" s="77"/>
      <c r="E84" s="385"/>
      <c r="G84" s="76"/>
      <c r="H84" s="77"/>
      <c r="K84" s="76"/>
      <c r="L84" s="77"/>
      <c r="O84" s="76"/>
      <c r="P84" s="77"/>
    </row>
    <row r="85" spans="1:16" x14ac:dyDescent="0.2">
      <c r="A85" s="26"/>
      <c r="B85" s="76"/>
      <c r="C85" s="26"/>
      <c r="D85" s="77"/>
      <c r="E85" s="385"/>
      <c r="F85" s="26"/>
      <c r="G85" s="76"/>
      <c r="H85" s="77"/>
      <c r="I85" s="26"/>
      <c r="J85" s="26"/>
      <c r="K85" s="76"/>
      <c r="L85" s="77"/>
      <c r="M85" s="26"/>
      <c r="N85" s="26"/>
      <c r="O85" s="76"/>
      <c r="P85" s="77"/>
    </row>
  </sheetData>
  <pageMargins left="0.74803149606299213" right="0.74803149606299213" top="0.98425196850393704" bottom="0.98425196850393704" header="0.51181102362204722" footer="0.51181102362204722"/>
  <pageSetup paperSize="9" scale="6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showGridLines="0" zoomScaleNormal="100" workbookViewId="0">
      <pane ySplit="13" topLeftCell="A41" activePane="bottomLeft" state="frozen"/>
      <selection activeCell="E106" sqref="E106"/>
      <selection pane="bottomLeft"/>
    </sheetView>
  </sheetViews>
  <sheetFormatPr defaultColWidth="9.140625" defaultRowHeight="11.25" customHeight="1" x14ac:dyDescent="0.2"/>
  <cols>
    <col min="1" max="1" width="22.42578125" style="26" customWidth="1"/>
    <col min="2" max="2" width="6.85546875" style="26" customWidth="1"/>
    <col min="3" max="3" width="11.42578125" style="26" customWidth="1"/>
    <col min="4" max="4" width="14" style="26" customWidth="1"/>
    <col min="5" max="5" width="6.85546875" style="26" customWidth="1"/>
    <col min="6" max="6" width="7.140625" style="26" customWidth="1"/>
    <col min="7" max="7" width="4.5703125" style="26" customWidth="1"/>
    <col min="8" max="8" width="7.140625" style="26" customWidth="1"/>
    <col min="9" max="10" width="6.85546875" style="26" customWidth="1"/>
    <col min="11" max="11" width="4.85546875" style="26" customWidth="1"/>
    <col min="12" max="12" width="6.85546875" style="26" customWidth="1"/>
    <col min="13" max="13" width="8.7109375" style="26" customWidth="1"/>
    <col min="14" max="19" width="9.140625" style="26"/>
    <col min="20" max="16384" width="9.140625" style="2"/>
  </cols>
  <sheetData>
    <row r="1" spans="1:19" ht="11.25" customHeight="1" x14ac:dyDescent="0.2">
      <c r="A1" s="8" t="s">
        <v>247</v>
      </c>
      <c r="B1" s="8"/>
      <c r="C1" s="8"/>
      <c r="D1" s="8"/>
      <c r="E1" s="8"/>
      <c r="F1" s="8"/>
      <c r="G1" s="8"/>
      <c r="H1" s="8"/>
      <c r="I1" s="8"/>
      <c r="J1" s="8"/>
      <c r="K1" s="8"/>
      <c r="L1" s="8"/>
      <c r="M1" s="8"/>
      <c r="R1" s="499"/>
    </row>
    <row r="2" spans="1:19" ht="11.25" customHeight="1" x14ac:dyDescent="0.2">
      <c r="A2" s="8" t="s">
        <v>631</v>
      </c>
      <c r="B2" s="8"/>
      <c r="C2" s="8"/>
      <c r="D2" s="8"/>
      <c r="E2" s="8"/>
      <c r="F2" s="8"/>
      <c r="G2" s="8"/>
      <c r="H2" s="8"/>
      <c r="I2" s="8"/>
      <c r="J2" s="8"/>
      <c r="K2" s="8"/>
      <c r="L2" s="8"/>
      <c r="M2" s="8"/>
      <c r="R2" s="499"/>
    </row>
    <row r="3" spans="1:19" ht="11.25" customHeight="1" x14ac:dyDescent="0.2">
      <c r="A3" s="166" t="s">
        <v>248</v>
      </c>
      <c r="B3" s="8"/>
      <c r="C3" s="8"/>
      <c r="D3" s="8"/>
      <c r="E3" s="8"/>
      <c r="F3" s="8"/>
      <c r="G3" s="8"/>
      <c r="H3" s="8"/>
      <c r="I3" s="8"/>
      <c r="J3" s="8"/>
      <c r="K3" s="8"/>
      <c r="L3" s="8"/>
      <c r="M3" s="8"/>
      <c r="R3" s="499"/>
    </row>
    <row r="4" spans="1:19" ht="11.25" customHeight="1" x14ac:dyDescent="0.2">
      <c r="A4" s="493" t="s">
        <v>632</v>
      </c>
      <c r="B4" s="8"/>
      <c r="C4" s="8"/>
      <c r="D4" s="8"/>
      <c r="E4" s="8"/>
      <c r="F4" s="8"/>
      <c r="G4" s="8"/>
      <c r="H4" s="8"/>
      <c r="I4" s="8"/>
      <c r="J4" s="8"/>
      <c r="K4" s="8"/>
      <c r="L4" s="8"/>
      <c r="M4" s="8"/>
    </row>
    <row r="5" spans="1:19" ht="11.25" customHeight="1" x14ac:dyDescent="0.2">
      <c r="A5" s="347"/>
      <c r="B5" s="253"/>
      <c r="C5" s="253"/>
      <c r="D5" s="253"/>
      <c r="E5" s="253"/>
      <c r="F5" s="253"/>
      <c r="G5" s="253"/>
      <c r="H5" s="253"/>
      <c r="I5" s="253"/>
      <c r="J5" s="253"/>
      <c r="K5" s="253"/>
      <c r="L5" s="253"/>
      <c r="M5" s="253"/>
    </row>
    <row r="6" spans="1:19" ht="11.25" customHeight="1" x14ac:dyDescent="0.2">
      <c r="A6" s="8" t="s">
        <v>20</v>
      </c>
      <c r="B6" s="8" t="s">
        <v>120</v>
      </c>
      <c r="C6" s="8"/>
      <c r="D6" s="8"/>
      <c r="E6" s="8" t="s">
        <v>202</v>
      </c>
      <c r="F6" s="8"/>
      <c r="G6" s="8"/>
      <c r="H6" s="8"/>
      <c r="I6" s="8"/>
      <c r="J6" s="8"/>
      <c r="K6" s="8"/>
      <c r="L6" s="8"/>
      <c r="M6" s="8"/>
    </row>
    <row r="7" spans="1:19" ht="11.25" customHeight="1" x14ac:dyDescent="0.2">
      <c r="A7" s="166" t="s">
        <v>94</v>
      </c>
      <c r="B7" s="347" t="s">
        <v>121</v>
      </c>
      <c r="C7" s="253"/>
      <c r="D7" s="253"/>
      <c r="E7" s="347" t="s">
        <v>203</v>
      </c>
      <c r="F7" s="253"/>
      <c r="G7" s="253"/>
      <c r="H7" s="253"/>
      <c r="I7" s="253"/>
      <c r="J7" s="253"/>
      <c r="K7" s="253"/>
      <c r="L7" s="253"/>
      <c r="M7" s="253"/>
    </row>
    <row r="8" spans="1:19" ht="11.25" customHeight="1" x14ac:dyDescent="0.2">
      <c r="B8" s="8" t="s">
        <v>152</v>
      </c>
      <c r="C8" s="8" t="s">
        <v>233</v>
      </c>
      <c r="D8" s="8"/>
      <c r="E8" s="8" t="s">
        <v>152</v>
      </c>
      <c r="F8" s="8" t="s">
        <v>232</v>
      </c>
      <c r="G8" s="8"/>
      <c r="H8" s="8"/>
      <c r="I8" s="8"/>
      <c r="J8" s="8"/>
      <c r="K8" s="8"/>
      <c r="L8" s="8"/>
      <c r="M8" s="8"/>
      <c r="R8" s="499"/>
    </row>
    <row r="9" spans="1:19" ht="11.25" customHeight="1" x14ac:dyDescent="0.2">
      <c r="B9" s="166" t="s">
        <v>100</v>
      </c>
      <c r="C9" s="347" t="s">
        <v>204</v>
      </c>
      <c r="D9" s="253"/>
      <c r="E9" s="493" t="s">
        <v>100</v>
      </c>
      <c r="F9" s="347" t="s">
        <v>205</v>
      </c>
      <c r="G9" s="253"/>
      <c r="H9" s="253"/>
      <c r="I9" s="253"/>
      <c r="J9" s="253"/>
      <c r="K9" s="253"/>
      <c r="L9" s="253"/>
      <c r="M9" s="253"/>
    </row>
    <row r="10" spans="1:19" ht="11.25" customHeight="1" x14ac:dyDescent="0.2">
      <c r="A10" s="8"/>
      <c r="B10" s="8"/>
      <c r="C10" s="8" t="s">
        <v>217</v>
      </c>
      <c r="D10" s="8" t="s">
        <v>206</v>
      </c>
      <c r="E10" s="8"/>
      <c r="F10" s="8" t="s">
        <v>11</v>
      </c>
      <c r="G10" s="8"/>
      <c r="I10" s="8"/>
      <c r="J10" s="8" t="s">
        <v>56</v>
      </c>
      <c r="K10" s="8"/>
      <c r="L10" s="8"/>
      <c r="M10" s="8"/>
    </row>
    <row r="11" spans="1:19" ht="11.25" customHeight="1" x14ac:dyDescent="0.2">
      <c r="A11" s="8"/>
      <c r="B11" s="8"/>
      <c r="C11" s="166" t="s">
        <v>211</v>
      </c>
      <c r="D11" s="347" t="s">
        <v>208</v>
      </c>
      <c r="E11" s="143"/>
      <c r="F11" s="347" t="s">
        <v>209</v>
      </c>
      <c r="G11" s="253"/>
      <c r="H11" s="75"/>
      <c r="I11" s="253"/>
      <c r="J11" s="347" t="s">
        <v>57</v>
      </c>
      <c r="K11" s="253"/>
      <c r="L11" s="253"/>
      <c r="M11" s="253"/>
      <c r="R11" s="499"/>
    </row>
    <row r="12" spans="1:19" ht="11.25" customHeight="1" x14ac:dyDescent="0.2">
      <c r="A12" s="8"/>
      <c r="B12" s="8"/>
      <c r="C12" s="8"/>
      <c r="D12" s="8" t="s">
        <v>212</v>
      </c>
      <c r="E12" s="8"/>
      <c r="F12" s="371" t="s">
        <v>152</v>
      </c>
      <c r="G12" s="371" t="s">
        <v>153</v>
      </c>
      <c r="H12" s="371" t="s">
        <v>154</v>
      </c>
      <c r="I12" s="371" t="s">
        <v>118</v>
      </c>
      <c r="J12" s="371" t="s">
        <v>152</v>
      </c>
      <c r="K12" s="371" t="s">
        <v>153</v>
      </c>
      <c r="L12" s="371" t="s">
        <v>154</v>
      </c>
      <c r="M12" s="371" t="s">
        <v>118</v>
      </c>
    </row>
    <row r="13" spans="1:19" ht="11.25" customHeight="1" x14ac:dyDescent="0.2">
      <c r="A13" s="253"/>
      <c r="B13" s="253"/>
      <c r="C13" s="253"/>
      <c r="D13" s="347" t="s">
        <v>143</v>
      </c>
      <c r="E13" s="253"/>
      <c r="F13" s="494" t="s">
        <v>100</v>
      </c>
      <c r="G13" s="494" t="s">
        <v>153</v>
      </c>
      <c r="H13" s="494" t="s">
        <v>58</v>
      </c>
      <c r="I13" s="494" t="s">
        <v>119</v>
      </c>
      <c r="J13" s="494" t="s">
        <v>100</v>
      </c>
      <c r="K13" s="494" t="s">
        <v>153</v>
      </c>
      <c r="L13" s="494" t="s">
        <v>58</v>
      </c>
      <c r="M13" s="494" t="s">
        <v>119</v>
      </c>
    </row>
    <row r="14" spans="1:19" s="8" customFormat="1" ht="11.25" customHeight="1" x14ac:dyDescent="0.2">
      <c r="B14" s="79"/>
      <c r="C14" s="79"/>
      <c r="D14" s="79"/>
      <c r="E14" s="79"/>
      <c r="F14" s="79"/>
      <c r="G14" s="79"/>
      <c r="H14" s="79"/>
      <c r="I14" s="79"/>
      <c r="J14" s="79"/>
      <c r="K14" s="79"/>
      <c r="L14" s="79"/>
      <c r="M14" s="79"/>
    </row>
    <row r="15" spans="1:19" s="4" customFormat="1" ht="11.25" customHeight="1" x14ac:dyDescent="0.2">
      <c r="A15" s="8" t="s">
        <v>166</v>
      </c>
      <c r="B15" s="79">
        <v>2252</v>
      </c>
      <c r="C15" s="79">
        <v>240</v>
      </c>
      <c r="D15" s="79">
        <v>2012</v>
      </c>
      <c r="E15" s="79">
        <v>2704</v>
      </c>
      <c r="F15" s="79">
        <v>259</v>
      </c>
      <c r="G15" s="79">
        <v>201</v>
      </c>
      <c r="H15" s="79">
        <v>58</v>
      </c>
      <c r="I15" s="77" t="s">
        <v>141</v>
      </c>
      <c r="J15" s="79">
        <v>2445</v>
      </c>
      <c r="K15" s="79">
        <v>1531</v>
      </c>
      <c r="L15" s="79">
        <v>905</v>
      </c>
      <c r="M15" s="79">
        <v>9</v>
      </c>
      <c r="N15" s="8"/>
      <c r="O15" s="8"/>
      <c r="P15" s="8"/>
      <c r="Q15" s="8"/>
      <c r="R15" s="8"/>
      <c r="S15" s="8"/>
    </row>
    <row r="16" spans="1:19" ht="11.25" customHeight="1" x14ac:dyDescent="0.2">
      <c r="A16" s="8"/>
      <c r="B16" s="77"/>
      <c r="C16" s="77"/>
      <c r="D16" s="79"/>
      <c r="E16" s="79"/>
      <c r="F16" s="79"/>
      <c r="G16" s="79"/>
      <c r="H16" s="79"/>
      <c r="I16" s="79"/>
      <c r="J16" s="79"/>
      <c r="K16" s="79"/>
      <c r="L16" s="79"/>
      <c r="M16" s="79"/>
    </row>
    <row r="17" spans="1:19" ht="11.25" customHeight="1" x14ac:dyDescent="0.2">
      <c r="A17" s="26" t="s">
        <v>167</v>
      </c>
      <c r="B17" s="77">
        <v>421</v>
      </c>
      <c r="C17" s="77">
        <v>14</v>
      </c>
      <c r="D17" s="77">
        <v>407</v>
      </c>
      <c r="E17" s="77">
        <v>474</v>
      </c>
      <c r="F17" s="77">
        <v>14</v>
      </c>
      <c r="G17" s="77">
        <v>9</v>
      </c>
      <c r="H17" s="77">
        <v>5</v>
      </c>
      <c r="I17" s="77" t="s">
        <v>141</v>
      </c>
      <c r="J17" s="77">
        <v>460</v>
      </c>
      <c r="K17" s="77">
        <v>293</v>
      </c>
      <c r="L17" s="77">
        <v>164</v>
      </c>
      <c r="M17" s="77">
        <v>3</v>
      </c>
    </row>
    <row r="18" spans="1:19" s="21" customFormat="1" ht="11.25" customHeight="1" x14ac:dyDescent="0.2">
      <c r="A18" s="74" t="s">
        <v>234</v>
      </c>
      <c r="B18" s="492">
        <v>163</v>
      </c>
      <c r="C18" s="492">
        <v>4</v>
      </c>
      <c r="D18" s="492">
        <v>159</v>
      </c>
      <c r="E18" s="492">
        <v>174</v>
      </c>
      <c r="F18" s="492">
        <v>4</v>
      </c>
      <c r="G18" s="492">
        <v>3</v>
      </c>
      <c r="H18" s="492">
        <v>1</v>
      </c>
      <c r="I18" s="492" t="s">
        <v>141</v>
      </c>
      <c r="J18" s="492">
        <v>170</v>
      </c>
      <c r="K18" s="492">
        <v>108</v>
      </c>
      <c r="L18" s="492">
        <v>62</v>
      </c>
      <c r="M18" s="492" t="s">
        <v>141</v>
      </c>
      <c r="N18" s="74"/>
      <c r="O18" s="74"/>
      <c r="P18" s="74"/>
      <c r="Q18" s="74"/>
      <c r="R18" s="74"/>
      <c r="S18" s="74"/>
    </row>
    <row r="19" spans="1:19" ht="11.25" customHeight="1" x14ac:dyDescent="0.2">
      <c r="A19" s="26" t="s">
        <v>168</v>
      </c>
      <c r="B19" s="77">
        <v>104</v>
      </c>
      <c r="C19" s="77">
        <v>5</v>
      </c>
      <c r="D19" s="77">
        <v>99</v>
      </c>
      <c r="E19" s="77">
        <v>129</v>
      </c>
      <c r="F19" s="77">
        <v>8</v>
      </c>
      <c r="G19" s="77">
        <v>6</v>
      </c>
      <c r="H19" s="77">
        <v>2</v>
      </c>
      <c r="I19" s="77" t="s">
        <v>141</v>
      </c>
      <c r="J19" s="77">
        <v>121</v>
      </c>
      <c r="K19" s="77">
        <v>71</v>
      </c>
      <c r="L19" s="77">
        <v>50</v>
      </c>
      <c r="M19" s="77" t="s">
        <v>141</v>
      </c>
    </row>
    <row r="20" spans="1:19" ht="11.25" customHeight="1" x14ac:dyDescent="0.2">
      <c r="A20" s="26" t="s">
        <v>169</v>
      </c>
      <c r="B20" s="77">
        <v>72</v>
      </c>
      <c r="C20" s="77">
        <v>7</v>
      </c>
      <c r="D20" s="77">
        <v>65</v>
      </c>
      <c r="E20" s="77">
        <v>81</v>
      </c>
      <c r="F20" s="77">
        <v>7</v>
      </c>
      <c r="G20" s="77">
        <v>6</v>
      </c>
      <c r="H20" s="77">
        <v>1</v>
      </c>
      <c r="I20" s="77" t="s">
        <v>141</v>
      </c>
      <c r="J20" s="77">
        <v>74</v>
      </c>
      <c r="K20" s="77">
        <v>50</v>
      </c>
      <c r="L20" s="77">
        <v>23</v>
      </c>
      <c r="M20" s="77">
        <v>1</v>
      </c>
    </row>
    <row r="21" spans="1:19" ht="11.25" customHeight="1" x14ac:dyDescent="0.2">
      <c r="A21" s="26" t="s">
        <v>170</v>
      </c>
      <c r="B21" s="77">
        <v>76</v>
      </c>
      <c r="C21" s="77">
        <v>6</v>
      </c>
      <c r="D21" s="77">
        <v>70</v>
      </c>
      <c r="E21" s="77">
        <v>92</v>
      </c>
      <c r="F21" s="77">
        <v>6</v>
      </c>
      <c r="G21" s="77">
        <v>5</v>
      </c>
      <c r="H21" s="77">
        <v>1</v>
      </c>
      <c r="I21" s="77" t="s">
        <v>141</v>
      </c>
      <c r="J21" s="77">
        <v>86</v>
      </c>
      <c r="K21" s="77">
        <v>57</v>
      </c>
      <c r="L21" s="77">
        <v>29</v>
      </c>
      <c r="M21" s="77" t="s">
        <v>141</v>
      </c>
    </row>
    <row r="22" spans="1:19" ht="11.25" customHeight="1" x14ac:dyDescent="0.2">
      <c r="B22" s="77"/>
      <c r="C22" s="77"/>
      <c r="D22" s="77"/>
      <c r="E22" s="77"/>
      <c r="F22" s="77"/>
      <c r="G22" s="77"/>
      <c r="H22" s="77"/>
      <c r="I22" s="77"/>
      <c r="J22" s="77"/>
      <c r="K22" s="77"/>
      <c r="L22" s="77"/>
      <c r="M22" s="77"/>
    </row>
    <row r="23" spans="1:19" ht="11.25" customHeight="1" x14ac:dyDescent="0.2">
      <c r="A23" s="26" t="s">
        <v>171</v>
      </c>
      <c r="B23" s="77">
        <v>100</v>
      </c>
      <c r="C23" s="77">
        <v>12</v>
      </c>
      <c r="D23" s="77">
        <v>88</v>
      </c>
      <c r="E23" s="77">
        <v>118</v>
      </c>
      <c r="F23" s="77">
        <v>13</v>
      </c>
      <c r="G23" s="77">
        <v>11</v>
      </c>
      <c r="H23" s="77">
        <v>2</v>
      </c>
      <c r="I23" s="77" t="s">
        <v>141</v>
      </c>
      <c r="J23" s="77">
        <v>105</v>
      </c>
      <c r="K23" s="77">
        <v>62</v>
      </c>
      <c r="L23" s="77">
        <v>43</v>
      </c>
      <c r="M23" s="77" t="s">
        <v>141</v>
      </c>
    </row>
    <row r="24" spans="1:19" ht="11.25" customHeight="1" x14ac:dyDescent="0.2">
      <c r="A24" s="26" t="s">
        <v>172</v>
      </c>
      <c r="B24" s="77">
        <v>53</v>
      </c>
      <c r="C24" s="77">
        <v>9</v>
      </c>
      <c r="D24" s="77">
        <v>44</v>
      </c>
      <c r="E24" s="77">
        <v>59</v>
      </c>
      <c r="F24" s="77">
        <v>9</v>
      </c>
      <c r="G24" s="77">
        <v>8</v>
      </c>
      <c r="H24" s="77">
        <v>1</v>
      </c>
      <c r="I24" s="77" t="s">
        <v>141</v>
      </c>
      <c r="J24" s="77">
        <v>50</v>
      </c>
      <c r="K24" s="77">
        <v>30</v>
      </c>
      <c r="L24" s="77">
        <v>20</v>
      </c>
      <c r="M24" s="77" t="s">
        <v>141</v>
      </c>
    </row>
    <row r="25" spans="1:19" ht="11.25" customHeight="1" x14ac:dyDescent="0.2">
      <c r="A25" s="26" t="s">
        <v>173</v>
      </c>
      <c r="B25" s="77">
        <v>65</v>
      </c>
      <c r="C25" s="77">
        <v>8</v>
      </c>
      <c r="D25" s="77">
        <v>57</v>
      </c>
      <c r="E25" s="77">
        <v>91</v>
      </c>
      <c r="F25" s="77">
        <v>8</v>
      </c>
      <c r="G25" s="77">
        <v>7</v>
      </c>
      <c r="H25" s="77">
        <v>1</v>
      </c>
      <c r="I25" s="77" t="s">
        <v>141</v>
      </c>
      <c r="J25" s="77">
        <v>83</v>
      </c>
      <c r="K25" s="77">
        <v>46</v>
      </c>
      <c r="L25" s="77">
        <v>36</v>
      </c>
      <c r="M25" s="77">
        <v>1</v>
      </c>
    </row>
    <row r="26" spans="1:19" ht="11.25" customHeight="1" x14ac:dyDescent="0.2">
      <c r="A26" s="26" t="s">
        <v>174</v>
      </c>
      <c r="B26" s="77">
        <v>16</v>
      </c>
      <c r="C26" s="77">
        <v>2</v>
      </c>
      <c r="D26" s="77">
        <v>14</v>
      </c>
      <c r="E26" s="77">
        <v>19</v>
      </c>
      <c r="F26" s="77">
        <v>2</v>
      </c>
      <c r="G26" s="77">
        <v>2</v>
      </c>
      <c r="H26" s="77" t="s">
        <v>141</v>
      </c>
      <c r="I26" s="77" t="s">
        <v>141</v>
      </c>
      <c r="J26" s="77">
        <v>17</v>
      </c>
      <c r="K26" s="77">
        <v>8</v>
      </c>
      <c r="L26" s="77">
        <v>9</v>
      </c>
      <c r="M26" s="77" t="s">
        <v>141</v>
      </c>
    </row>
    <row r="27" spans="1:19" ht="11.25" customHeight="1" x14ac:dyDescent="0.2">
      <c r="A27" s="26" t="s">
        <v>175</v>
      </c>
      <c r="B27" s="77">
        <v>29</v>
      </c>
      <c r="C27" s="77">
        <v>4</v>
      </c>
      <c r="D27" s="77">
        <v>25</v>
      </c>
      <c r="E27" s="77">
        <v>34</v>
      </c>
      <c r="F27" s="77">
        <v>4</v>
      </c>
      <c r="G27" s="77">
        <v>3</v>
      </c>
      <c r="H27" s="77">
        <v>1</v>
      </c>
      <c r="I27" s="77" t="s">
        <v>141</v>
      </c>
      <c r="J27" s="77">
        <v>30</v>
      </c>
      <c r="K27" s="77">
        <v>22</v>
      </c>
      <c r="L27" s="77">
        <v>8</v>
      </c>
      <c r="M27" s="77" t="s">
        <v>141</v>
      </c>
    </row>
    <row r="28" spans="1:19" ht="11.25" customHeight="1" x14ac:dyDescent="0.2">
      <c r="B28" s="77"/>
      <c r="C28" s="77"/>
      <c r="D28" s="77"/>
      <c r="E28" s="77"/>
      <c r="F28" s="77"/>
      <c r="G28" s="77"/>
      <c r="H28" s="77"/>
      <c r="I28" s="77"/>
      <c r="J28" s="77"/>
      <c r="K28" s="77"/>
      <c r="L28" s="77"/>
      <c r="M28" s="77"/>
    </row>
    <row r="29" spans="1:19" ht="11.25" customHeight="1" x14ac:dyDescent="0.2">
      <c r="A29" s="26" t="s">
        <v>176</v>
      </c>
      <c r="B29" s="77">
        <v>289</v>
      </c>
      <c r="C29" s="77">
        <v>33</v>
      </c>
      <c r="D29" s="77">
        <v>256</v>
      </c>
      <c r="E29" s="77">
        <v>342</v>
      </c>
      <c r="F29" s="77">
        <v>35</v>
      </c>
      <c r="G29" s="77">
        <v>26</v>
      </c>
      <c r="H29" s="77">
        <v>9</v>
      </c>
      <c r="I29" s="77" t="s">
        <v>141</v>
      </c>
      <c r="J29" s="77">
        <v>307</v>
      </c>
      <c r="K29" s="77">
        <v>191</v>
      </c>
      <c r="L29" s="77">
        <v>115</v>
      </c>
      <c r="M29" s="77">
        <v>1</v>
      </c>
    </row>
    <row r="30" spans="1:19" s="21" customFormat="1" ht="11.25" customHeight="1" x14ac:dyDescent="0.2">
      <c r="A30" s="74" t="s">
        <v>235</v>
      </c>
      <c r="B30" s="492">
        <v>42</v>
      </c>
      <c r="C30" s="492">
        <v>6</v>
      </c>
      <c r="D30" s="492">
        <v>36</v>
      </c>
      <c r="E30" s="492">
        <v>48</v>
      </c>
      <c r="F30" s="492">
        <v>6</v>
      </c>
      <c r="G30" s="492">
        <v>5</v>
      </c>
      <c r="H30" s="492">
        <v>1</v>
      </c>
      <c r="I30" s="492" t="s">
        <v>141</v>
      </c>
      <c r="J30" s="492">
        <v>42</v>
      </c>
      <c r="K30" s="492">
        <v>23</v>
      </c>
      <c r="L30" s="492">
        <v>19</v>
      </c>
      <c r="M30" s="492" t="s">
        <v>141</v>
      </c>
      <c r="N30" s="74"/>
      <c r="O30" s="74"/>
      <c r="P30" s="74"/>
      <c r="Q30" s="74"/>
      <c r="R30" s="74"/>
      <c r="S30" s="74"/>
    </row>
    <row r="31" spans="1:19" ht="11.25" customHeight="1" x14ac:dyDescent="0.2">
      <c r="A31" s="26" t="s">
        <v>177</v>
      </c>
      <c r="B31" s="77">
        <v>94</v>
      </c>
      <c r="C31" s="77">
        <v>10</v>
      </c>
      <c r="D31" s="77">
        <v>84</v>
      </c>
      <c r="E31" s="77">
        <v>113</v>
      </c>
      <c r="F31" s="77">
        <v>11</v>
      </c>
      <c r="G31" s="77">
        <v>4</v>
      </c>
      <c r="H31" s="77">
        <v>7</v>
      </c>
      <c r="I31" s="77" t="s">
        <v>141</v>
      </c>
      <c r="J31" s="77">
        <v>102</v>
      </c>
      <c r="K31" s="77">
        <v>61</v>
      </c>
      <c r="L31" s="77">
        <v>41</v>
      </c>
      <c r="M31" s="77" t="s">
        <v>141</v>
      </c>
    </row>
    <row r="32" spans="1:19" ht="11.25" customHeight="1" x14ac:dyDescent="0.2">
      <c r="A32" s="26" t="s">
        <v>178</v>
      </c>
      <c r="B32" s="77">
        <v>326</v>
      </c>
      <c r="C32" s="77">
        <v>39</v>
      </c>
      <c r="D32" s="77">
        <v>287</v>
      </c>
      <c r="E32" s="77">
        <v>402</v>
      </c>
      <c r="F32" s="77">
        <v>41</v>
      </c>
      <c r="G32" s="77">
        <v>34</v>
      </c>
      <c r="H32" s="77">
        <v>7</v>
      </c>
      <c r="I32" s="77" t="s">
        <v>141</v>
      </c>
      <c r="J32" s="77">
        <v>361</v>
      </c>
      <c r="K32" s="77">
        <v>226</v>
      </c>
      <c r="L32" s="77">
        <v>133</v>
      </c>
      <c r="M32" s="77">
        <v>2</v>
      </c>
    </row>
    <row r="33" spans="1:19" s="21" customFormat="1" ht="11.25" customHeight="1" x14ac:dyDescent="0.2">
      <c r="A33" s="74" t="s">
        <v>236</v>
      </c>
      <c r="B33" s="492">
        <v>75</v>
      </c>
      <c r="C33" s="492">
        <v>5</v>
      </c>
      <c r="D33" s="492">
        <v>70</v>
      </c>
      <c r="E33" s="492">
        <v>91</v>
      </c>
      <c r="F33" s="492">
        <v>6</v>
      </c>
      <c r="G33" s="492">
        <v>5</v>
      </c>
      <c r="H33" s="492">
        <v>1</v>
      </c>
      <c r="I33" s="492" t="s">
        <v>141</v>
      </c>
      <c r="J33" s="492">
        <v>85</v>
      </c>
      <c r="K33" s="492">
        <v>57</v>
      </c>
      <c r="L33" s="492">
        <v>27</v>
      </c>
      <c r="M33" s="492">
        <v>1</v>
      </c>
      <c r="N33" s="74"/>
      <c r="O33" s="74"/>
      <c r="P33" s="74"/>
      <c r="Q33" s="74"/>
      <c r="R33" s="74"/>
      <c r="S33" s="74"/>
    </row>
    <row r="34" spans="1:19" ht="11.25" customHeight="1" x14ac:dyDescent="0.2">
      <c r="B34" s="77"/>
      <c r="C34" s="77"/>
      <c r="D34" s="77"/>
      <c r="E34" s="77"/>
      <c r="F34" s="77"/>
      <c r="G34" s="77"/>
      <c r="H34" s="77"/>
      <c r="I34" s="77"/>
      <c r="J34" s="77"/>
      <c r="K34" s="77"/>
      <c r="L34" s="77"/>
      <c r="M34" s="77"/>
    </row>
    <row r="35" spans="1:19" ht="11.25" customHeight="1" x14ac:dyDescent="0.2">
      <c r="A35" s="26" t="s">
        <v>179</v>
      </c>
      <c r="B35" s="77">
        <v>42</v>
      </c>
      <c r="C35" s="77">
        <v>9</v>
      </c>
      <c r="D35" s="77">
        <v>33</v>
      </c>
      <c r="E35" s="77">
        <v>46</v>
      </c>
      <c r="F35" s="77">
        <v>9</v>
      </c>
      <c r="G35" s="77">
        <v>7</v>
      </c>
      <c r="H35" s="77">
        <v>2</v>
      </c>
      <c r="I35" s="77" t="s">
        <v>141</v>
      </c>
      <c r="J35" s="77">
        <v>37</v>
      </c>
      <c r="K35" s="77">
        <v>22</v>
      </c>
      <c r="L35" s="77">
        <v>15</v>
      </c>
      <c r="M35" s="77" t="s">
        <v>141</v>
      </c>
    </row>
    <row r="36" spans="1:19" ht="11.25" customHeight="1" x14ac:dyDescent="0.2">
      <c r="A36" s="26" t="s">
        <v>180</v>
      </c>
      <c r="B36" s="77">
        <v>54</v>
      </c>
      <c r="C36" s="77">
        <v>11</v>
      </c>
      <c r="D36" s="77">
        <v>43</v>
      </c>
      <c r="E36" s="77">
        <v>67</v>
      </c>
      <c r="F36" s="77">
        <v>12</v>
      </c>
      <c r="G36" s="77">
        <v>9</v>
      </c>
      <c r="H36" s="77">
        <v>3</v>
      </c>
      <c r="I36" s="77" t="s">
        <v>141</v>
      </c>
      <c r="J36" s="77">
        <v>55</v>
      </c>
      <c r="K36" s="77">
        <v>37</v>
      </c>
      <c r="L36" s="77">
        <v>18</v>
      </c>
      <c r="M36" s="77" t="s">
        <v>141</v>
      </c>
    </row>
    <row r="37" spans="1:19" ht="11.25" customHeight="1" x14ac:dyDescent="0.2">
      <c r="A37" s="26" t="s">
        <v>181</v>
      </c>
      <c r="B37" s="77">
        <v>75</v>
      </c>
      <c r="C37" s="77">
        <v>9</v>
      </c>
      <c r="D37" s="77">
        <v>66</v>
      </c>
      <c r="E37" s="77">
        <v>91</v>
      </c>
      <c r="F37" s="77">
        <v>11</v>
      </c>
      <c r="G37" s="77">
        <v>11</v>
      </c>
      <c r="H37" s="77" t="s">
        <v>141</v>
      </c>
      <c r="I37" s="77" t="s">
        <v>141</v>
      </c>
      <c r="J37" s="77">
        <v>80</v>
      </c>
      <c r="K37" s="77">
        <v>50</v>
      </c>
      <c r="L37" s="77">
        <v>30</v>
      </c>
      <c r="M37" s="77" t="s">
        <v>141</v>
      </c>
    </row>
    <row r="38" spans="1:19" ht="11.25" customHeight="1" x14ac:dyDescent="0.2">
      <c r="A38" s="26" t="s">
        <v>182</v>
      </c>
      <c r="B38" s="77">
        <v>71</v>
      </c>
      <c r="C38" s="77">
        <v>12</v>
      </c>
      <c r="D38" s="77">
        <v>59</v>
      </c>
      <c r="E38" s="77">
        <v>87</v>
      </c>
      <c r="F38" s="77">
        <v>15</v>
      </c>
      <c r="G38" s="77">
        <v>14</v>
      </c>
      <c r="H38" s="77">
        <v>1</v>
      </c>
      <c r="I38" s="77" t="s">
        <v>141</v>
      </c>
      <c r="J38" s="77">
        <v>72</v>
      </c>
      <c r="K38" s="77">
        <v>44</v>
      </c>
      <c r="L38" s="77">
        <v>28</v>
      </c>
      <c r="M38" s="77" t="s">
        <v>141</v>
      </c>
    </row>
    <row r="39" spans="1:19" ht="11.25" customHeight="1" x14ac:dyDescent="0.2">
      <c r="A39" s="26" t="s">
        <v>183</v>
      </c>
      <c r="B39" s="77">
        <v>77</v>
      </c>
      <c r="C39" s="77">
        <v>17</v>
      </c>
      <c r="D39" s="77">
        <v>60</v>
      </c>
      <c r="E39" s="77">
        <v>112</v>
      </c>
      <c r="F39" s="77">
        <v>19</v>
      </c>
      <c r="G39" s="77">
        <v>16</v>
      </c>
      <c r="H39" s="77">
        <v>3</v>
      </c>
      <c r="I39" s="77" t="s">
        <v>141</v>
      </c>
      <c r="J39" s="77">
        <v>93</v>
      </c>
      <c r="K39" s="77">
        <v>55</v>
      </c>
      <c r="L39" s="77">
        <v>37</v>
      </c>
      <c r="M39" s="77">
        <v>1</v>
      </c>
    </row>
    <row r="40" spans="1:19" ht="11.25" customHeight="1" x14ac:dyDescent="0.2">
      <c r="B40" s="77"/>
      <c r="C40" s="77"/>
      <c r="D40" s="77"/>
      <c r="E40" s="77"/>
      <c r="F40" s="77"/>
      <c r="G40" s="77"/>
      <c r="H40" s="77"/>
      <c r="I40" s="77"/>
      <c r="J40" s="77"/>
      <c r="K40" s="77"/>
      <c r="L40" s="77"/>
      <c r="M40" s="77"/>
    </row>
    <row r="41" spans="1:19" ht="11.25" customHeight="1" x14ac:dyDescent="0.2">
      <c r="A41" s="26" t="s">
        <v>184</v>
      </c>
      <c r="B41" s="77">
        <v>79</v>
      </c>
      <c r="C41" s="77">
        <v>6</v>
      </c>
      <c r="D41" s="77">
        <v>73</v>
      </c>
      <c r="E41" s="77">
        <v>97</v>
      </c>
      <c r="F41" s="77">
        <v>6</v>
      </c>
      <c r="G41" s="77">
        <v>3</v>
      </c>
      <c r="H41" s="77">
        <v>3</v>
      </c>
      <c r="I41" s="77" t="s">
        <v>141</v>
      </c>
      <c r="J41" s="77">
        <v>91</v>
      </c>
      <c r="K41" s="77">
        <v>62</v>
      </c>
      <c r="L41" s="77">
        <v>29</v>
      </c>
      <c r="M41" s="77" t="s">
        <v>141</v>
      </c>
    </row>
    <row r="42" spans="1:19" ht="11.25" customHeight="1" x14ac:dyDescent="0.2">
      <c r="A42" s="26" t="s">
        <v>185</v>
      </c>
      <c r="B42" s="77">
        <v>38</v>
      </c>
      <c r="C42" s="77">
        <v>3</v>
      </c>
      <c r="D42" s="77">
        <v>35</v>
      </c>
      <c r="E42" s="77">
        <v>48</v>
      </c>
      <c r="F42" s="77">
        <v>3</v>
      </c>
      <c r="G42" s="77">
        <v>3</v>
      </c>
      <c r="H42" s="77" t="s">
        <v>141</v>
      </c>
      <c r="I42" s="77" t="s">
        <v>141</v>
      </c>
      <c r="J42" s="77">
        <v>45</v>
      </c>
      <c r="K42" s="77">
        <v>32</v>
      </c>
      <c r="L42" s="77">
        <v>13</v>
      </c>
      <c r="M42" s="77" t="s">
        <v>141</v>
      </c>
    </row>
    <row r="43" spans="1:19" ht="11.25" customHeight="1" x14ac:dyDescent="0.2">
      <c r="A43" s="26" t="s">
        <v>186</v>
      </c>
      <c r="B43" s="77">
        <v>92</v>
      </c>
      <c r="C43" s="77">
        <v>11</v>
      </c>
      <c r="D43" s="77">
        <v>81</v>
      </c>
      <c r="E43" s="77">
        <v>104</v>
      </c>
      <c r="F43" s="77">
        <v>12</v>
      </c>
      <c r="G43" s="77">
        <v>6</v>
      </c>
      <c r="H43" s="77">
        <v>6</v>
      </c>
      <c r="I43" s="77" t="s">
        <v>141</v>
      </c>
      <c r="J43" s="77">
        <v>92</v>
      </c>
      <c r="K43" s="77">
        <v>59</v>
      </c>
      <c r="L43" s="77">
        <v>33</v>
      </c>
      <c r="M43" s="77" t="s">
        <v>141</v>
      </c>
    </row>
    <row r="44" spans="1:19" ht="11.25" customHeight="1" x14ac:dyDescent="0.2">
      <c r="A44" s="75" t="s">
        <v>187</v>
      </c>
      <c r="B44" s="54">
        <v>79</v>
      </c>
      <c r="C44" s="54">
        <v>13</v>
      </c>
      <c r="D44" s="54">
        <v>66</v>
      </c>
      <c r="E44" s="54">
        <v>98</v>
      </c>
      <c r="F44" s="54">
        <v>14</v>
      </c>
      <c r="G44" s="54">
        <v>11</v>
      </c>
      <c r="H44" s="54">
        <v>3</v>
      </c>
      <c r="I44" s="54" t="s">
        <v>141</v>
      </c>
      <c r="J44" s="54">
        <v>84</v>
      </c>
      <c r="K44" s="54">
        <v>53</v>
      </c>
      <c r="L44" s="54">
        <v>31</v>
      </c>
      <c r="M44" s="54" t="s">
        <v>141</v>
      </c>
    </row>
    <row r="45" spans="1:19" ht="11.25" customHeight="1" x14ac:dyDescent="0.2">
      <c r="B45" s="499"/>
      <c r="I45" s="2"/>
      <c r="J45" s="2"/>
      <c r="K45" s="2"/>
      <c r="L45" s="2"/>
      <c r="M45" s="2"/>
      <c r="N45" s="2"/>
      <c r="O45" s="2"/>
      <c r="P45" s="2"/>
      <c r="Q45" s="2"/>
      <c r="R45" s="2"/>
      <c r="S45" s="2"/>
    </row>
    <row r="46" spans="1:19" ht="11.25" customHeight="1" x14ac:dyDescent="0.2">
      <c r="B46" s="499"/>
      <c r="I46" s="2"/>
      <c r="J46" s="2"/>
      <c r="K46" s="2"/>
      <c r="L46" s="2"/>
      <c r="M46" s="2"/>
      <c r="N46" s="2"/>
      <c r="O46" s="2"/>
      <c r="P46" s="2"/>
      <c r="Q46" s="2"/>
      <c r="R46" s="2"/>
      <c r="S46" s="2"/>
    </row>
    <row r="47" spans="1:19" ht="11.25" customHeight="1" x14ac:dyDescent="0.2">
      <c r="B47" s="499"/>
      <c r="I47" s="2"/>
      <c r="J47" s="2"/>
      <c r="K47" s="2"/>
      <c r="L47" s="2"/>
      <c r="M47" s="2"/>
      <c r="N47" s="2"/>
      <c r="O47" s="2"/>
      <c r="P47" s="2"/>
      <c r="Q47" s="2"/>
      <c r="R47" s="2"/>
      <c r="S47" s="2"/>
    </row>
    <row r="48" spans="1:19" ht="11.25" customHeight="1" x14ac:dyDescent="0.2">
      <c r="A48" s="500"/>
      <c r="G48" s="2"/>
      <c r="H48" s="2"/>
      <c r="I48" s="2"/>
      <c r="J48" s="2"/>
      <c r="K48" s="2"/>
      <c r="L48" s="2"/>
      <c r="M48" s="2"/>
      <c r="N48" s="2"/>
      <c r="O48" s="2"/>
      <c r="P48" s="2"/>
      <c r="Q48" s="2"/>
      <c r="R48" s="2"/>
      <c r="S48" s="2"/>
    </row>
    <row r="49" spans="1:19" ht="11.25" customHeight="1" x14ac:dyDescent="0.2">
      <c r="A49" s="500"/>
      <c r="G49" s="2"/>
      <c r="H49" s="2"/>
      <c r="I49" s="2"/>
      <c r="J49" s="2"/>
      <c r="K49" s="2"/>
      <c r="L49" s="2"/>
      <c r="M49" s="2"/>
      <c r="N49" s="2"/>
      <c r="O49" s="2"/>
      <c r="P49" s="2"/>
      <c r="Q49" s="2"/>
      <c r="R49" s="2"/>
      <c r="S49" s="2"/>
    </row>
    <row r="50" spans="1:19" ht="11.25" customHeight="1" x14ac:dyDescent="0.2">
      <c r="D50" s="499"/>
      <c r="E50" s="499"/>
      <c r="F50" s="499"/>
      <c r="G50" s="500"/>
      <c r="N50" s="2"/>
      <c r="O50" s="2"/>
      <c r="P50" s="2"/>
      <c r="Q50" s="2"/>
      <c r="R50" s="2"/>
      <c r="S50" s="2"/>
    </row>
    <row r="51" spans="1:19" ht="11.25" customHeight="1" x14ac:dyDescent="0.2">
      <c r="B51" s="77"/>
      <c r="C51" s="77"/>
      <c r="D51" s="499"/>
      <c r="I51" s="499"/>
      <c r="J51" s="499"/>
      <c r="K51" s="500"/>
      <c r="L51" s="500"/>
      <c r="O51" s="2"/>
      <c r="P51" s="2"/>
      <c r="Q51" s="2"/>
      <c r="R51" s="2"/>
      <c r="S51" s="2"/>
    </row>
    <row r="52" spans="1:19" ht="11.25" customHeight="1" x14ac:dyDescent="0.2">
      <c r="B52" s="499"/>
      <c r="I52" s="499"/>
      <c r="J52" s="499"/>
      <c r="K52" s="500"/>
      <c r="L52" s="500"/>
      <c r="O52" s="2"/>
      <c r="P52" s="2"/>
      <c r="Q52" s="2"/>
      <c r="R52" s="2"/>
      <c r="S52" s="2"/>
    </row>
    <row r="53" spans="1:19" ht="11.25" customHeight="1" x14ac:dyDescent="0.2">
      <c r="B53" s="499"/>
    </row>
  </sheetData>
  <pageMargins left="0.74803149606299213" right="0.74803149606299213" top="0.98425196850393704" bottom="0.98425196850393704" header="0.51181102362204722" footer="0.51181102362204722"/>
  <pageSetup paperSize="9" scale="8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Z58"/>
  <sheetViews>
    <sheetView view="pageBreakPreview" zoomScaleNormal="100" zoomScaleSheetLayoutView="100" workbookViewId="0">
      <pane ySplit="13" topLeftCell="A14" activePane="bottomLeft" state="frozen"/>
      <selection activeCell="E106" sqref="E106"/>
      <selection pane="bottomLeft"/>
    </sheetView>
  </sheetViews>
  <sheetFormatPr defaultColWidth="9.140625" defaultRowHeight="11.25" x14ac:dyDescent="0.2"/>
  <cols>
    <col min="1" max="1" width="12.7109375" style="10" customWidth="1"/>
    <col min="2" max="2" width="9.28515625" style="44" customWidth="1"/>
    <col min="3" max="3" width="11.42578125" style="44" customWidth="1"/>
    <col min="4" max="4" width="14" style="44" customWidth="1"/>
    <col min="5" max="5" width="6.85546875" style="44" customWidth="1"/>
    <col min="6" max="6" width="7.42578125" style="44" customWidth="1"/>
    <col min="7" max="8" width="6.85546875" style="44" customWidth="1"/>
    <col min="9" max="9" width="8" style="44" customWidth="1"/>
    <col min="10" max="12" width="6.85546875" style="44" customWidth="1"/>
    <col min="13" max="13" width="9" style="44" customWidth="1"/>
    <col min="14" max="16384" width="9.140625" style="10"/>
  </cols>
  <sheetData>
    <row r="1" spans="1:14" s="9" customFormat="1" x14ac:dyDescent="0.2">
      <c r="A1" s="4" t="s">
        <v>249</v>
      </c>
      <c r="B1" s="7"/>
      <c r="C1" s="7"/>
      <c r="D1" s="7"/>
      <c r="E1" s="7"/>
      <c r="F1" s="7"/>
      <c r="G1" s="7"/>
      <c r="H1" s="7"/>
      <c r="I1" s="7"/>
      <c r="J1" s="7"/>
      <c r="K1" s="7"/>
      <c r="L1" s="7"/>
      <c r="M1" s="7"/>
    </row>
    <row r="2" spans="1:14" s="9" customFormat="1" x14ac:dyDescent="0.2">
      <c r="A2" s="4" t="s">
        <v>633</v>
      </c>
      <c r="B2" s="7"/>
      <c r="C2" s="7"/>
      <c r="D2" s="7"/>
      <c r="E2" s="7"/>
      <c r="F2" s="7"/>
      <c r="G2" s="7"/>
      <c r="H2" s="7"/>
      <c r="I2" s="7"/>
      <c r="J2" s="7"/>
      <c r="K2" s="7"/>
      <c r="L2" s="7"/>
      <c r="M2" s="7"/>
    </row>
    <row r="3" spans="1:14" s="9" customFormat="1" x14ac:dyDescent="0.2">
      <c r="A3" s="13" t="s">
        <v>250</v>
      </c>
      <c r="B3" s="7"/>
      <c r="C3" s="7"/>
      <c r="D3" s="7"/>
      <c r="E3" s="7"/>
      <c r="F3" s="7"/>
      <c r="G3" s="7"/>
      <c r="H3" s="7"/>
      <c r="I3" s="7"/>
      <c r="J3" s="7"/>
      <c r="K3" s="7"/>
      <c r="L3" s="7"/>
      <c r="M3" s="7"/>
    </row>
    <row r="4" spans="1:14" s="9" customFormat="1" x14ac:dyDescent="0.2">
      <c r="A4" s="23" t="s">
        <v>634</v>
      </c>
      <c r="B4" s="7"/>
      <c r="C4" s="7"/>
      <c r="D4" s="7"/>
      <c r="E4" s="7"/>
      <c r="F4" s="7"/>
      <c r="G4" s="7"/>
      <c r="H4" s="7"/>
      <c r="I4" s="7"/>
      <c r="J4" s="7"/>
      <c r="K4" s="7"/>
      <c r="L4" s="7"/>
      <c r="M4" s="7"/>
    </row>
    <row r="5" spans="1:14" s="3" customFormat="1" x14ac:dyDescent="0.2">
      <c r="A5" s="22"/>
      <c r="B5" s="225"/>
      <c r="C5" s="225"/>
      <c r="D5" s="225"/>
      <c r="E5" s="225"/>
      <c r="F5" s="225"/>
      <c r="G5" s="225"/>
      <c r="H5" s="225"/>
      <c r="I5" s="225"/>
      <c r="J5" s="225"/>
      <c r="K5" s="225"/>
      <c r="L5" s="225"/>
      <c r="M5" s="225"/>
      <c r="N5" s="608"/>
    </row>
    <row r="6" spans="1:14" s="9" customFormat="1" x14ac:dyDescent="0.2">
      <c r="A6" s="4" t="s">
        <v>213</v>
      </c>
      <c r="B6" s="7" t="s">
        <v>120</v>
      </c>
      <c r="C6" s="7"/>
      <c r="D6" s="7"/>
      <c r="E6" s="7" t="s">
        <v>202</v>
      </c>
      <c r="F6" s="7"/>
      <c r="G6" s="7"/>
      <c r="H6" s="7"/>
      <c r="I6" s="7"/>
      <c r="J6" s="7"/>
      <c r="K6" s="7"/>
      <c r="L6" s="7"/>
      <c r="M6" s="7"/>
      <c r="N6" s="609"/>
    </row>
    <row r="7" spans="1:14" s="9" customFormat="1" x14ac:dyDescent="0.2">
      <c r="A7" s="13" t="s">
        <v>214</v>
      </c>
      <c r="B7" s="20" t="s">
        <v>121</v>
      </c>
      <c r="C7" s="226"/>
      <c r="D7" s="226"/>
      <c r="E7" s="20" t="s">
        <v>203</v>
      </c>
      <c r="F7" s="226"/>
      <c r="G7" s="226"/>
      <c r="H7" s="226"/>
      <c r="I7" s="226"/>
      <c r="J7" s="226"/>
      <c r="K7" s="226"/>
      <c r="L7" s="226"/>
      <c r="M7" s="226"/>
      <c r="N7" s="609"/>
    </row>
    <row r="8" spans="1:14" s="9" customFormat="1" x14ac:dyDescent="0.2">
      <c r="A8" s="9" t="s">
        <v>529</v>
      </c>
      <c r="B8" s="7" t="s">
        <v>152</v>
      </c>
      <c r="C8" s="7" t="s">
        <v>233</v>
      </c>
      <c r="D8" s="7"/>
      <c r="E8" s="7" t="s">
        <v>152</v>
      </c>
      <c r="F8" s="7" t="s">
        <v>232</v>
      </c>
      <c r="G8" s="7"/>
      <c r="H8" s="7"/>
      <c r="I8" s="7"/>
      <c r="J8" s="7"/>
      <c r="K8" s="7"/>
      <c r="L8" s="7"/>
      <c r="M8" s="7"/>
      <c r="N8" s="609"/>
    </row>
    <row r="9" spans="1:14" s="9" customFormat="1" x14ac:dyDescent="0.2">
      <c r="A9" s="19" t="s">
        <v>530</v>
      </c>
      <c r="B9" s="495" t="s">
        <v>100</v>
      </c>
      <c r="C9" s="20" t="s">
        <v>204</v>
      </c>
      <c r="D9" s="226"/>
      <c r="E9" s="496" t="s">
        <v>100</v>
      </c>
      <c r="F9" s="20" t="s">
        <v>205</v>
      </c>
      <c r="G9" s="226"/>
      <c r="H9" s="226"/>
      <c r="I9" s="226"/>
      <c r="J9" s="226"/>
      <c r="K9" s="226"/>
      <c r="L9" s="226"/>
      <c r="M9" s="226"/>
      <c r="N9" s="609"/>
    </row>
    <row r="10" spans="1:14" s="9" customFormat="1" x14ac:dyDescent="0.2">
      <c r="A10" s="4" t="s">
        <v>531</v>
      </c>
      <c r="B10" s="7"/>
      <c r="C10" s="7" t="s">
        <v>217</v>
      </c>
      <c r="D10" s="7" t="s">
        <v>206</v>
      </c>
      <c r="E10" s="7"/>
      <c r="F10" s="7" t="s">
        <v>11</v>
      </c>
      <c r="G10" s="7"/>
      <c r="H10" s="44"/>
      <c r="I10" s="7"/>
      <c r="J10" s="7" t="s">
        <v>56</v>
      </c>
      <c r="K10" s="7"/>
      <c r="L10" s="7"/>
      <c r="M10" s="7"/>
      <c r="N10" s="609"/>
    </row>
    <row r="11" spans="1:14" s="9" customFormat="1" x14ac:dyDescent="0.2">
      <c r="A11" s="13" t="s">
        <v>532</v>
      </c>
      <c r="B11" s="7"/>
      <c r="C11" s="495" t="s">
        <v>211</v>
      </c>
      <c r="D11" s="20" t="s">
        <v>208</v>
      </c>
      <c r="E11" s="441"/>
      <c r="F11" s="20" t="s">
        <v>209</v>
      </c>
      <c r="G11" s="226"/>
      <c r="H11" s="225"/>
      <c r="I11" s="226"/>
      <c r="J11" s="20" t="s">
        <v>57</v>
      </c>
      <c r="K11" s="226"/>
      <c r="L11" s="226"/>
      <c r="M11" s="226"/>
      <c r="N11" s="609"/>
    </row>
    <row r="12" spans="1:14" s="9" customFormat="1" x14ac:dyDescent="0.2">
      <c r="A12" s="4"/>
      <c r="B12" s="7"/>
      <c r="C12" s="7"/>
      <c r="D12" s="7" t="s">
        <v>212</v>
      </c>
      <c r="E12" s="7"/>
      <c r="F12" s="7" t="s">
        <v>152</v>
      </c>
      <c r="G12" s="7" t="s">
        <v>153</v>
      </c>
      <c r="H12" s="7" t="s">
        <v>154</v>
      </c>
      <c r="I12" s="7" t="s">
        <v>118</v>
      </c>
      <c r="J12" s="7" t="s">
        <v>152</v>
      </c>
      <c r="K12" s="7" t="s">
        <v>153</v>
      </c>
      <c r="L12" s="7" t="s">
        <v>154</v>
      </c>
      <c r="M12" s="7" t="s">
        <v>118</v>
      </c>
      <c r="N12" s="609"/>
    </row>
    <row r="13" spans="1:14" s="16" customFormat="1" x14ac:dyDescent="0.2">
      <c r="A13" s="6"/>
      <c r="B13" s="226"/>
      <c r="C13" s="226"/>
      <c r="D13" s="20" t="s">
        <v>143</v>
      </c>
      <c r="E13" s="226"/>
      <c r="F13" s="20" t="s">
        <v>100</v>
      </c>
      <c r="G13" s="20" t="s">
        <v>153</v>
      </c>
      <c r="H13" s="20" t="s">
        <v>58</v>
      </c>
      <c r="I13" s="20" t="s">
        <v>119</v>
      </c>
      <c r="J13" s="20" t="s">
        <v>100</v>
      </c>
      <c r="K13" s="20" t="s">
        <v>153</v>
      </c>
      <c r="L13" s="20" t="s">
        <v>58</v>
      </c>
      <c r="M13" s="20" t="s">
        <v>119</v>
      </c>
    </row>
    <row r="14" spans="1:14" s="262" customFormat="1" x14ac:dyDescent="0.2">
      <c r="B14" s="45"/>
      <c r="C14" s="45"/>
      <c r="D14" s="45"/>
      <c r="E14" s="45"/>
      <c r="F14" s="45"/>
      <c r="G14" s="45"/>
      <c r="H14" s="45"/>
      <c r="I14" s="45"/>
      <c r="J14" s="45"/>
      <c r="K14" s="45"/>
      <c r="L14" s="45"/>
      <c r="M14" s="45"/>
    </row>
    <row r="15" spans="1:14" s="9" customFormat="1" x14ac:dyDescent="0.2">
      <c r="A15" s="8" t="s">
        <v>231</v>
      </c>
      <c r="B15" s="72">
        <v>2252</v>
      </c>
      <c r="C15" s="72">
        <v>240</v>
      </c>
      <c r="D15" s="72">
        <v>2012</v>
      </c>
      <c r="E15" s="72">
        <v>2704</v>
      </c>
      <c r="F15" s="72">
        <v>259</v>
      </c>
      <c r="G15" s="77">
        <v>201</v>
      </c>
      <c r="H15" s="72">
        <v>58</v>
      </c>
      <c r="I15" s="7" t="s">
        <v>141</v>
      </c>
      <c r="J15" s="72">
        <v>2445</v>
      </c>
      <c r="K15" s="72">
        <v>1531</v>
      </c>
      <c r="L15" s="7">
        <v>905</v>
      </c>
      <c r="M15" s="7">
        <v>9</v>
      </c>
      <c r="N15" s="610"/>
    </row>
    <row r="16" spans="1:14" s="4" customFormat="1" ht="11.25" customHeight="1" x14ac:dyDescent="0.2">
      <c r="A16" s="8"/>
      <c r="B16" s="372"/>
      <c r="C16" s="372"/>
      <c r="D16" s="372"/>
      <c r="E16" s="372"/>
      <c r="F16" s="372"/>
      <c r="G16" s="372"/>
      <c r="H16" s="372"/>
      <c r="I16" s="372"/>
      <c r="J16" s="372"/>
      <c r="K16" s="372"/>
      <c r="L16" s="372"/>
      <c r="M16" s="372"/>
    </row>
    <row r="17" spans="1:13" x14ac:dyDescent="0.2">
      <c r="A17" s="2" t="s">
        <v>197</v>
      </c>
      <c r="B17" s="38">
        <v>163</v>
      </c>
      <c r="C17" s="38">
        <v>13</v>
      </c>
      <c r="D17" s="38">
        <v>150</v>
      </c>
      <c r="E17" s="38">
        <v>192</v>
      </c>
      <c r="F17" s="38">
        <v>13</v>
      </c>
      <c r="G17" s="77">
        <v>12</v>
      </c>
      <c r="H17" s="38">
        <v>1</v>
      </c>
      <c r="I17" s="44" t="s">
        <v>141</v>
      </c>
      <c r="J17" s="38">
        <v>179</v>
      </c>
      <c r="K17" s="38">
        <v>98</v>
      </c>
      <c r="L17" s="44">
        <v>81</v>
      </c>
      <c r="M17" s="44" t="s">
        <v>141</v>
      </c>
    </row>
    <row r="18" spans="1:13" x14ac:dyDescent="0.2">
      <c r="A18" s="2" t="s">
        <v>198</v>
      </c>
      <c r="B18" s="38">
        <v>122</v>
      </c>
      <c r="C18" s="38">
        <v>15</v>
      </c>
      <c r="D18" s="38">
        <v>107</v>
      </c>
      <c r="E18" s="38">
        <v>151</v>
      </c>
      <c r="F18" s="38">
        <v>17</v>
      </c>
      <c r="G18" s="77">
        <v>13</v>
      </c>
      <c r="H18" s="38">
        <v>4</v>
      </c>
      <c r="I18" s="44" t="s">
        <v>141</v>
      </c>
      <c r="J18" s="38">
        <v>134</v>
      </c>
      <c r="K18" s="38">
        <v>71</v>
      </c>
      <c r="L18" s="44">
        <v>62</v>
      </c>
      <c r="M18" s="44">
        <v>1</v>
      </c>
    </row>
    <row r="19" spans="1:13" x14ac:dyDescent="0.2">
      <c r="A19" s="2" t="s">
        <v>199</v>
      </c>
      <c r="B19" s="38">
        <v>134</v>
      </c>
      <c r="C19" s="38">
        <v>14</v>
      </c>
      <c r="D19" s="38">
        <v>120</v>
      </c>
      <c r="E19" s="38">
        <v>165</v>
      </c>
      <c r="F19" s="38">
        <v>14</v>
      </c>
      <c r="G19" s="77">
        <v>11</v>
      </c>
      <c r="H19" s="38">
        <v>3</v>
      </c>
      <c r="I19" s="44" t="s">
        <v>141</v>
      </c>
      <c r="J19" s="38">
        <v>151</v>
      </c>
      <c r="K19" s="77">
        <v>91</v>
      </c>
      <c r="L19" s="44">
        <v>59</v>
      </c>
      <c r="M19" s="44">
        <v>1</v>
      </c>
    </row>
    <row r="20" spans="1:13" x14ac:dyDescent="0.2">
      <c r="A20" s="2"/>
      <c r="B20" s="38"/>
      <c r="C20" s="38"/>
      <c r="D20" s="38"/>
      <c r="E20" s="38"/>
      <c r="F20" s="38"/>
      <c r="G20" s="77"/>
      <c r="H20" s="38"/>
      <c r="J20" s="38"/>
      <c r="K20" s="77"/>
    </row>
    <row r="21" spans="1:13" x14ac:dyDescent="0.2">
      <c r="A21" s="2" t="s">
        <v>200</v>
      </c>
      <c r="B21" s="38">
        <v>162</v>
      </c>
      <c r="C21" s="38">
        <v>12</v>
      </c>
      <c r="D21" s="38">
        <v>150</v>
      </c>
      <c r="E21" s="38">
        <v>196</v>
      </c>
      <c r="F21" s="38">
        <v>13</v>
      </c>
      <c r="G21" s="77">
        <v>9</v>
      </c>
      <c r="H21" s="38">
        <v>4</v>
      </c>
      <c r="I21" s="44" t="s">
        <v>141</v>
      </c>
      <c r="J21" s="38">
        <v>183</v>
      </c>
      <c r="K21" s="38">
        <v>125</v>
      </c>
      <c r="L21" s="44">
        <v>57</v>
      </c>
      <c r="M21" s="44">
        <v>1</v>
      </c>
    </row>
    <row r="22" spans="1:13" x14ac:dyDescent="0.2">
      <c r="A22" s="2" t="s">
        <v>201</v>
      </c>
      <c r="B22" s="38">
        <v>184</v>
      </c>
      <c r="C22" s="38">
        <v>14</v>
      </c>
      <c r="D22" s="38">
        <v>170</v>
      </c>
      <c r="E22" s="38">
        <v>225</v>
      </c>
      <c r="F22" s="38">
        <v>17</v>
      </c>
      <c r="G22" s="77">
        <v>16</v>
      </c>
      <c r="H22" s="38">
        <v>1</v>
      </c>
      <c r="I22" s="44" t="s">
        <v>141</v>
      </c>
      <c r="J22" s="38">
        <v>208</v>
      </c>
      <c r="K22" s="38">
        <v>137</v>
      </c>
      <c r="L22" s="44">
        <v>71</v>
      </c>
      <c r="M22" s="44" t="s">
        <v>141</v>
      </c>
    </row>
    <row r="23" spans="1:13" x14ac:dyDescent="0.2">
      <c r="A23" s="2" t="s">
        <v>190</v>
      </c>
      <c r="B23" s="38">
        <v>205</v>
      </c>
      <c r="C23" s="38">
        <v>30</v>
      </c>
      <c r="D23" s="38">
        <v>175</v>
      </c>
      <c r="E23" s="38">
        <v>244</v>
      </c>
      <c r="F23" s="38">
        <v>31</v>
      </c>
      <c r="G23" s="77">
        <v>23</v>
      </c>
      <c r="H23" s="38">
        <v>8</v>
      </c>
      <c r="I23" s="44" t="s">
        <v>141</v>
      </c>
      <c r="J23" s="38">
        <v>213</v>
      </c>
      <c r="K23" s="77">
        <v>146</v>
      </c>
      <c r="L23" s="44">
        <v>67</v>
      </c>
      <c r="M23" s="44" t="s">
        <v>141</v>
      </c>
    </row>
    <row r="24" spans="1:13" x14ac:dyDescent="0.2">
      <c r="A24" s="2"/>
      <c r="B24" s="38"/>
      <c r="C24" s="38"/>
      <c r="D24" s="38"/>
      <c r="E24" s="38"/>
      <c r="F24" s="38"/>
      <c r="G24" s="77"/>
      <c r="H24" s="38"/>
      <c r="J24" s="38"/>
      <c r="K24" s="77"/>
    </row>
    <row r="25" spans="1:13" x14ac:dyDescent="0.2">
      <c r="A25" s="2" t="s">
        <v>191</v>
      </c>
      <c r="B25" s="38">
        <v>239</v>
      </c>
      <c r="C25" s="38">
        <v>27</v>
      </c>
      <c r="D25" s="38">
        <v>212</v>
      </c>
      <c r="E25" s="38">
        <v>291</v>
      </c>
      <c r="F25" s="38">
        <v>29</v>
      </c>
      <c r="G25" s="77">
        <v>24</v>
      </c>
      <c r="H25" s="38">
        <v>5</v>
      </c>
      <c r="I25" s="44" t="s">
        <v>141</v>
      </c>
      <c r="J25" s="38">
        <v>262</v>
      </c>
      <c r="K25" s="77">
        <v>167</v>
      </c>
      <c r="L25" s="44">
        <v>93</v>
      </c>
      <c r="M25" s="44">
        <v>2</v>
      </c>
    </row>
    <row r="26" spans="1:13" x14ac:dyDescent="0.2">
      <c r="A26" s="2" t="s">
        <v>192</v>
      </c>
      <c r="B26" s="38">
        <v>249</v>
      </c>
      <c r="C26" s="38">
        <v>24</v>
      </c>
      <c r="D26" s="38">
        <v>225</v>
      </c>
      <c r="E26" s="38">
        <v>281</v>
      </c>
      <c r="F26" s="38">
        <v>24</v>
      </c>
      <c r="G26" s="77">
        <v>23</v>
      </c>
      <c r="H26" s="38">
        <v>1</v>
      </c>
      <c r="I26" s="44" t="s">
        <v>141</v>
      </c>
      <c r="J26" s="38">
        <v>257</v>
      </c>
      <c r="K26" s="38">
        <v>179</v>
      </c>
      <c r="L26" s="44">
        <v>78</v>
      </c>
      <c r="M26" s="44" t="s">
        <v>141</v>
      </c>
    </row>
    <row r="27" spans="1:13" x14ac:dyDescent="0.2">
      <c r="A27" s="2" t="s">
        <v>193</v>
      </c>
      <c r="B27" s="38">
        <v>240</v>
      </c>
      <c r="C27" s="38">
        <v>28</v>
      </c>
      <c r="D27" s="38">
        <v>212</v>
      </c>
      <c r="E27" s="38">
        <v>275</v>
      </c>
      <c r="F27" s="38">
        <v>30</v>
      </c>
      <c r="G27" s="77">
        <v>20</v>
      </c>
      <c r="H27" s="38">
        <v>10</v>
      </c>
      <c r="I27" s="44" t="s">
        <v>141</v>
      </c>
      <c r="J27" s="38">
        <v>245</v>
      </c>
      <c r="K27" s="38">
        <v>143</v>
      </c>
      <c r="L27" s="44">
        <v>102</v>
      </c>
      <c r="M27" s="44" t="s">
        <v>141</v>
      </c>
    </row>
    <row r="28" spans="1:13" x14ac:dyDescent="0.2">
      <c r="A28" s="2"/>
      <c r="B28" s="38"/>
      <c r="C28" s="38"/>
      <c r="D28" s="38"/>
      <c r="E28" s="38"/>
      <c r="F28" s="38"/>
      <c r="G28" s="77"/>
      <c r="H28" s="38"/>
      <c r="J28" s="38"/>
      <c r="K28" s="38"/>
    </row>
    <row r="29" spans="1:13" x14ac:dyDescent="0.2">
      <c r="A29" s="2" t="s">
        <v>194</v>
      </c>
      <c r="B29" s="38">
        <v>184</v>
      </c>
      <c r="C29" s="38">
        <v>25</v>
      </c>
      <c r="D29" s="38">
        <v>159</v>
      </c>
      <c r="E29" s="38">
        <v>227</v>
      </c>
      <c r="F29" s="38">
        <v>29</v>
      </c>
      <c r="G29" s="77">
        <v>20</v>
      </c>
      <c r="H29" s="38">
        <v>9</v>
      </c>
      <c r="I29" s="44" t="s">
        <v>141</v>
      </c>
      <c r="J29" s="38">
        <v>198</v>
      </c>
      <c r="K29" s="38">
        <v>132</v>
      </c>
      <c r="L29" s="44">
        <v>64</v>
      </c>
      <c r="M29" s="44">
        <v>2</v>
      </c>
    </row>
    <row r="30" spans="1:13" x14ac:dyDescent="0.2">
      <c r="A30" s="2" t="s">
        <v>195</v>
      </c>
      <c r="B30" s="38">
        <v>201</v>
      </c>
      <c r="C30" s="38">
        <v>18</v>
      </c>
      <c r="D30" s="38">
        <v>183</v>
      </c>
      <c r="E30" s="38">
        <v>245</v>
      </c>
      <c r="F30" s="38">
        <v>18</v>
      </c>
      <c r="G30" s="77">
        <v>13</v>
      </c>
      <c r="H30" s="38">
        <v>5</v>
      </c>
      <c r="I30" s="44" t="s">
        <v>141</v>
      </c>
      <c r="J30" s="38">
        <v>227</v>
      </c>
      <c r="K30" s="38">
        <v>142</v>
      </c>
      <c r="L30" s="44">
        <v>85</v>
      </c>
      <c r="M30" s="44" t="s">
        <v>141</v>
      </c>
    </row>
    <row r="31" spans="1:13" x14ac:dyDescent="0.2">
      <c r="A31" s="1" t="s">
        <v>196</v>
      </c>
      <c r="B31" s="172">
        <v>169</v>
      </c>
      <c r="C31" s="172">
        <v>20</v>
      </c>
      <c r="D31" s="172">
        <v>149</v>
      </c>
      <c r="E31" s="172">
        <v>212</v>
      </c>
      <c r="F31" s="172">
        <v>24</v>
      </c>
      <c r="G31" s="54">
        <v>17</v>
      </c>
      <c r="H31" s="172">
        <v>7</v>
      </c>
      <c r="I31" s="225" t="s">
        <v>141</v>
      </c>
      <c r="J31" s="172">
        <v>188</v>
      </c>
      <c r="K31" s="54">
        <v>100</v>
      </c>
      <c r="L31" s="225">
        <v>86</v>
      </c>
      <c r="M31" s="225">
        <v>2</v>
      </c>
    </row>
    <row r="32" spans="1:13" s="78" customFormat="1" x14ac:dyDescent="0.2">
      <c r="A32" s="128"/>
      <c r="B32" s="45"/>
      <c r="C32" s="45"/>
      <c r="D32" s="45"/>
      <c r="E32" s="45"/>
      <c r="F32" s="45"/>
      <c r="G32" s="45"/>
      <c r="H32" s="45"/>
      <c r="I32" s="45"/>
      <c r="J32" s="45"/>
      <c r="K32" s="45"/>
      <c r="L32" s="45"/>
      <c r="M32" s="45"/>
    </row>
    <row r="33" spans="1:26" s="9" customFormat="1" x14ac:dyDescent="0.2">
      <c r="A33" s="8" t="s">
        <v>231</v>
      </c>
      <c r="B33" s="72">
        <v>2252</v>
      </c>
      <c r="C33" s="72">
        <v>240</v>
      </c>
      <c r="D33" s="72">
        <v>2012</v>
      </c>
      <c r="E33" s="72">
        <v>2704</v>
      </c>
      <c r="F33" s="72">
        <v>259</v>
      </c>
      <c r="G33" s="72">
        <v>201</v>
      </c>
      <c r="H33" s="72">
        <v>58</v>
      </c>
      <c r="I33" s="77" t="s">
        <v>141</v>
      </c>
      <c r="J33" s="72">
        <v>2445</v>
      </c>
      <c r="K33" s="72">
        <v>1531</v>
      </c>
      <c r="L33" s="72">
        <v>905</v>
      </c>
      <c r="M33" s="72">
        <v>9</v>
      </c>
      <c r="N33" s="12"/>
      <c r="O33" s="12"/>
      <c r="P33" s="12"/>
      <c r="Q33" s="12"/>
      <c r="R33" s="12"/>
      <c r="S33" s="12"/>
      <c r="T33" s="12"/>
      <c r="U33" s="12"/>
      <c r="V33" s="12"/>
      <c r="W33" s="12"/>
      <c r="X33" s="12"/>
      <c r="Y33" s="12"/>
      <c r="Z33" s="12"/>
    </row>
    <row r="34" spans="1:26" x14ac:dyDescent="0.2">
      <c r="B34" s="497"/>
      <c r="C34" s="497"/>
      <c r="D34" s="497"/>
      <c r="E34" s="497"/>
      <c r="F34" s="497"/>
      <c r="G34" s="497"/>
      <c r="H34" s="497"/>
      <c r="I34" s="497"/>
      <c r="J34" s="497"/>
      <c r="K34" s="497"/>
      <c r="L34" s="497"/>
      <c r="M34" s="497"/>
    </row>
    <row r="35" spans="1:26" x14ac:dyDescent="0.2">
      <c r="A35" s="2" t="s">
        <v>429</v>
      </c>
      <c r="B35" s="38">
        <v>316</v>
      </c>
      <c r="C35" s="38">
        <v>38</v>
      </c>
      <c r="D35" s="38">
        <v>278</v>
      </c>
      <c r="E35" s="38">
        <v>369</v>
      </c>
      <c r="F35" s="38">
        <v>39</v>
      </c>
      <c r="G35" s="38">
        <v>26</v>
      </c>
      <c r="H35" s="38">
        <v>13</v>
      </c>
      <c r="I35" s="77" t="s">
        <v>141</v>
      </c>
      <c r="J35" s="38">
        <v>330</v>
      </c>
      <c r="K35" s="38">
        <v>209</v>
      </c>
      <c r="L35" s="38">
        <v>119</v>
      </c>
      <c r="M35" s="77">
        <v>2</v>
      </c>
    </row>
    <row r="36" spans="1:26" x14ac:dyDescent="0.2">
      <c r="A36" s="2" t="s">
        <v>430</v>
      </c>
      <c r="B36" s="38">
        <v>317</v>
      </c>
      <c r="C36" s="38">
        <v>25</v>
      </c>
      <c r="D36" s="38">
        <v>292</v>
      </c>
      <c r="E36" s="38">
        <v>368</v>
      </c>
      <c r="F36" s="38">
        <v>26</v>
      </c>
      <c r="G36" s="38">
        <v>21</v>
      </c>
      <c r="H36" s="38">
        <v>5</v>
      </c>
      <c r="I36" s="77" t="s">
        <v>141</v>
      </c>
      <c r="J36" s="38">
        <v>342</v>
      </c>
      <c r="K36" s="38">
        <v>211</v>
      </c>
      <c r="L36" s="38">
        <v>131</v>
      </c>
      <c r="M36" s="38" t="s">
        <v>141</v>
      </c>
    </row>
    <row r="37" spans="1:26" x14ac:dyDescent="0.2">
      <c r="A37" s="2" t="s">
        <v>431</v>
      </c>
      <c r="B37" s="38">
        <v>286</v>
      </c>
      <c r="C37" s="38">
        <v>34</v>
      </c>
      <c r="D37" s="38">
        <v>252</v>
      </c>
      <c r="E37" s="38">
        <v>340</v>
      </c>
      <c r="F37" s="38">
        <v>34</v>
      </c>
      <c r="G37" s="38">
        <v>30</v>
      </c>
      <c r="H37" s="38">
        <v>4</v>
      </c>
      <c r="I37" s="77" t="s">
        <v>141</v>
      </c>
      <c r="J37" s="38">
        <v>306</v>
      </c>
      <c r="K37" s="38">
        <v>179</v>
      </c>
      <c r="L37" s="38">
        <v>127</v>
      </c>
      <c r="M37" s="77" t="s">
        <v>141</v>
      </c>
    </row>
    <row r="38" spans="1:26" x14ac:dyDescent="0.2">
      <c r="A38" s="2" t="s">
        <v>432</v>
      </c>
      <c r="B38" s="38">
        <v>361</v>
      </c>
      <c r="C38" s="38">
        <v>31</v>
      </c>
      <c r="D38" s="38">
        <v>330</v>
      </c>
      <c r="E38" s="38">
        <v>420</v>
      </c>
      <c r="F38" s="38">
        <v>34</v>
      </c>
      <c r="G38" s="38">
        <v>21</v>
      </c>
      <c r="H38" s="38">
        <v>13</v>
      </c>
      <c r="I38" s="77" t="s">
        <v>141</v>
      </c>
      <c r="J38" s="38">
        <v>386</v>
      </c>
      <c r="K38" s="38">
        <v>239</v>
      </c>
      <c r="L38" s="38">
        <v>143</v>
      </c>
      <c r="M38" s="38">
        <v>4</v>
      </c>
    </row>
    <row r="39" spans="1:26" x14ac:dyDescent="0.2">
      <c r="A39" s="2" t="s">
        <v>433</v>
      </c>
      <c r="B39" s="38">
        <v>346</v>
      </c>
      <c r="C39" s="38">
        <v>38</v>
      </c>
      <c r="D39" s="38">
        <v>308</v>
      </c>
      <c r="E39" s="38">
        <v>437</v>
      </c>
      <c r="F39" s="38">
        <v>41</v>
      </c>
      <c r="G39" s="38">
        <v>31</v>
      </c>
      <c r="H39" s="38">
        <v>10</v>
      </c>
      <c r="I39" s="77" t="s">
        <v>141</v>
      </c>
      <c r="J39" s="38">
        <v>396</v>
      </c>
      <c r="K39" s="38">
        <v>243</v>
      </c>
      <c r="L39" s="38">
        <v>151</v>
      </c>
      <c r="M39" s="38">
        <v>2</v>
      </c>
    </row>
    <row r="40" spans="1:26" x14ac:dyDescent="0.2">
      <c r="A40" s="2" t="s">
        <v>434</v>
      </c>
      <c r="B40" s="38">
        <v>327</v>
      </c>
      <c r="C40" s="38">
        <v>40</v>
      </c>
      <c r="D40" s="38">
        <v>287</v>
      </c>
      <c r="E40" s="38">
        <v>414</v>
      </c>
      <c r="F40" s="38">
        <v>47</v>
      </c>
      <c r="G40" s="38">
        <v>40</v>
      </c>
      <c r="H40" s="38">
        <v>7</v>
      </c>
      <c r="I40" s="77" t="s">
        <v>141</v>
      </c>
      <c r="J40" s="38">
        <v>367</v>
      </c>
      <c r="K40" s="38">
        <v>244</v>
      </c>
      <c r="L40" s="38">
        <v>122</v>
      </c>
      <c r="M40" s="38">
        <v>1</v>
      </c>
    </row>
    <row r="41" spans="1:26" x14ac:dyDescent="0.2">
      <c r="A41" s="1" t="s">
        <v>435</v>
      </c>
      <c r="B41" s="172">
        <v>299</v>
      </c>
      <c r="C41" s="172">
        <v>34</v>
      </c>
      <c r="D41" s="172">
        <v>265</v>
      </c>
      <c r="E41" s="172">
        <v>356</v>
      </c>
      <c r="F41" s="172">
        <v>38</v>
      </c>
      <c r="G41" s="172">
        <v>32</v>
      </c>
      <c r="H41" s="172">
        <v>6</v>
      </c>
      <c r="I41" s="54" t="s">
        <v>141</v>
      </c>
      <c r="J41" s="172">
        <v>318</v>
      </c>
      <c r="K41" s="172">
        <v>206</v>
      </c>
      <c r="L41" s="172">
        <v>112</v>
      </c>
      <c r="M41" s="172" t="s">
        <v>141</v>
      </c>
    </row>
    <row r="42" spans="1:26" s="78" customFormat="1" x14ac:dyDescent="0.2">
      <c r="A42" s="128"/>
      <c r="B42" s="45"/>
      <c r="C42" s="45"/>
      <c r="D42" s="45"/>
      <c r="E42" s="45"/>
      <c r="F42" s="45"/>
      <c r="G42" s="45"/>
      <c r="H42" s="45"/>
      <c r="I42" s="45"/>
      <c r="J42" s="45"/>
      <c r="K42" s="45"/>
      <c r="L42" s="45"/>
      <c r="M42" s="45"/>
    </row>
    <row r="43" spans="1:26" s="9" customFormat="1" x14ac:dyDescent="0.2">
      <c r="A43" s="8" t="s">
        <v>231</v>
      </c>
      <c r="B43" s="72">
        <v>2252</v>
      </c>
      <c r="C43" s="72">
        <v>240</v>
      </c>
      <c r="D43" s="72">
        <v>2012</v>
      </c>
      <c r="E43" s="72">
        <v>2704</v>
      </c>
      <c r="F43" s="72">
        <v>259</v>
      </c>
      <c r="G43" s="72">
        <v>201</v>
      </c>
      <c r="H43" s="72">
        <v>58</v>
      </c>
      <c r="I43" s="77" t="s">
        <v>141</v>
      </c>
      <c r="J43" s="72">
        <v>2445</v>
      </c>
      <c r="K43" s="72">
        <v>1531</v>
      </c>
      <c r="L43" s="72">
        <v>905</v>
      </c>
      <c r="M43" s="72">
        <v>9</v>
      </c>
    </row>
    <row r="44" spans="1:26" x14ac:dyDescent="0.2">
      <c r="B44" s="497"/>
      <c r="C44" s="497"/>
      <c r="D44" s="497"/>
      <c r="E44" s="497"/>
      <c r="F44" s="497"/>
      <c r="G44" s="497"/>
      <c r="H44" s="497"/>
      <c r="I44" s="497"/>
      <c r="J44" s="497"/>
      <c r="K44" s="497"/>
      <c r="L44" s="497"/>
      <c r="M44" s="497"/>
      <c r="N44" s="39"/>
      <c r="O44" s="39"/>
      <c r="P44" s="39"/>
      <c r="Q44" s="39"/>
      <c r="R44" s="39"/>
      <c r="S44" s="39"/>
      <c r="T44" s="39"/>
      <c r="U44" s="39"/>
      <c r="V44" s="39"/>
      <c r="W44" s="39"/>
      <c r="X44" s="39"/>
      <c r="Y44" s="39"/>
    </row>
    <row r="45" spans="1:26" x14ac:dyDescent="0.2">
      <c r="A45" s="2" t="s">
        <v>251</v>
      </c>
      <c r="B45" s="38">
        <v>88</v>
      </c>
      <c r="C45" s="38">
        <v>8</v>
      </c>
      <c r="D45" s="38">
        <v>80</v>
      </c>
      <c r="E45" s="38">
        <v>113</v>
      </c>
      <c r="F45" s="38">
        <v>9</v>
      </c>
      <c r="G45" s="38">
        <v>9</v>
      </c>
      <c r="H45" s="38" t="s">
        <v>141</v>
      </c>
      <c r="I45" s="77" t="s">
        <v>141</v>
      </c>
      <c r="J45" s="38">
        <v>104</v>
      </c>
      <c r="K45" s="38">
        <v>76</v>
      </c>
      <c r="L45" s="38">
        <v>28</v>
      </c>
      <c r="M45" s="38" t="s">
        <v>141</v>
      </c>
    </row>
    <row r="46" spans="1:26" x14ac:dyDescent="0.2">
      <c r="A46" s="89" t="s">
        <v>252</v>
      </c>
      <c r="B46" s="38">
        <v>81</v>
      </c>
      <c r="C46" s="38">
        <v>15</v>
      </c>
      <c r="D46" s="38">
        <v>66</v>
      </c>
      <c r="E46" s="38">
        <v>97</v>
      </c>
      <c r="F46" s="38">
        <v>16</v>
      </c>
      <c r="G46" s="38">
        <v>14</v>
      </c>
      <c r="H46" s="38">
        <v>2</v>
      </c>
      <c r="I46" s="77" t="s">
        <v>141</v>
      </c>
      <c r="J46" s="38">
        <v>81</v>
      </c>
      <c r="K46" s="38">
        <v>66</v>
      </c>
      <c r="L46" s="38">
        <v>15</v>
      </c>
      <c r="M46" s="38" t="s">
        <v>141</v>
      </c>
    </row>
    <row r="47" spans="1:26" x14ac:dyDescent="0.2">
      <c r="A47" s="89" t="s">
        <v>253</v>
      </c>
      <c r="B47" s="38">
        <v>59</v>
      </c>
      <c r="C47" s="38">
        <v>6</v>
      </c>
      <c r="D47" s="38">
        <v>53</v>
      </c>
      <c r="E47" s="38">
        <v>66</v>
      </c>
      <c r="F47" s="38">
        <v>6</v>
      </c>
      <c r="G47" s="38">
        <v>4</v>
      </c>
      <c r="H47" s="38">
        <v>2</v>
      </c>
      <c r="I47" s="77" t="s">
        <v>141</v>
      </c>
      <c r="J47" s="38">
        <v>60</v>
      </c>
      <c r="K47" s="38">
        <v>43</v>
      </c>
      <c r="L47" s="38">
        <v>16</v>
      </c>
      <c r="M47" s="38">
        <v>1</v>
      </c>
    </row>
    <row r="48" spans="1:26" x14ac:dyDescent="0.2">
      <c r="A48" s="89" t="s">
        <v>254</v>
      </c>
      <c r="B48" s="38">
        <v>172</v>
      </c>
      <c r="C48" s="38">
        <v>19</v>
      </c>
      <c r="D48" s="38">
        <v>153</v>
      </c>
      <c r="E48" s="38">
        <v>196</v>
      </c>
      <c r="F48" s="38">
        <v>20</v>
      </c>
      <c r="G48" s="38">
        <v>16</v>
      </c>
      <c r="H48" s="38">
        <v>4</v>
      </c>
      <c r="I48" s="77" t="s">
        <v>141</v>
      </c>
      <c r="J48" s="38">
        <v>176</v>
      </c>
      <c r="K48" s="38">
        <v>110</v>
      </c>
      <c r="L48" s="38">
        <v>66</v>
      </c>
      <c r="M48" s="38" t="s">
        <v>141</v>
      </c>
    </row>
    <row r="49" spans="1:13" x14ac:dyDescent="0.2">
      <c r="A49" s="89" t="s">
        <v>255</v>
      </c>
      <c r="B49" s="38">
        <v>169</v>
      </c>
      <c r="C49" s="38">
        <v>19</v>
      </c>
      <c r="D49" s="38">
        <v>150</v>
      </c>
      <c r="E49" s="38">
        <v>197</v>
      </c>
      <c r="F49" s="38">
        <v>19</v>
      </c>
      <c r="G49" s="38">
        <v>17</v>
      </c>
      <c r="H49" s="38">
        <v>2</v>
      </c>
      <c r="I49" s="77" t="s">
        <v>141</v>
      </c>
      <c r="J49" s="38">
        <v>178</v>
      </c>
      <c r="K49" s="38">
        <v>95</v>
      </c>
      <c r="L49" s="38">
        <v>82</v>
      </c>
      <c r="M49" s="77">
        <v>1</v>
      </c>
    </row>
    <row r="50" spans="1:13" x14ac:dyDescent="0.2">
      <c r="A50" s="89" t="s">
        <v>256</v>
      </c>
      <c r="B50" s="38">
        <v>179</v>
      </c>
      <c r="C50" s="38">
        <v>22</v>
      </c>
      <c r="D50" s="38">
        <v>157</v>
      </c>
      <c r="E50" s="38">
        <v>201</v>
      </c>
      <c r="F50" s="38">
        <v>22</v>
      </c>
      <c r="G50" s="38">
        <v>18</v>
      </c>
      <c r="H50" s="38">
        <v>4</v>
      </c>
      <c r="I50" s="77" t="s">
        <v>141</v>
      </c>
      <c r="J50" s="38">
        <v>179</v>
      </c>
      <c r="K50" s="38">
        <v>107</v>
      </c>
      <c r="L50" s="38">
        <v>72</v>
      </c>
      <c r="M50" s="77" t="s">
        <v>141</v>
      </c>
    </row>
    <row r="51" spans="1:13" x14ac:dyDescent="0.2">
      <c r="A51" s="89"/>
      <c r="B51" s="38"/>
      <c r="C51" s="38"/>
      <c r="D51" s="38"/>
      <c r="E51" s="38"/>
      <c r="F51" s="38"/>
      <c r="G51" s="38"/>
      <c r="H51" s="38"/>
      <c r="I51" s="77"/>
      <c r="J51" s="38"/>
      <c r="K51" s="38"/>
      <c r="L51" s="38"/>
      <c r="M51" s="77"/>
    </row>
    <row r="52" spans="1:13" x14ac:dyDescent="0.2">
      <c r="A52" s="89" t="s">
        <v>257</v>
      </c>
      <c r="B52" s="38">
        <v>252</v>
      </c>
      <c r="C52" s="38">
        <v>24</v>
      </c>
      <c r="D52" s="38">
        <v>228</v>
      </c>
      <c r="E52" s="38">
        <v>307</v>
      </c>
      <c r="F52" s="38">
        <v>27</v>
      </c>
      <c r="G52" s="38">
        <v>23</v>
      </c>
      <c r="H52" s="38">
        <v>4</v>
      </c>
      <c r="I52" s="77" t="s">
        <v>141</v>
      </c>
      <c r="J52" s="38">
        <v>280</v>
      </c>
      <c r="K52" s="38">
        <v>153</v>
      </c>
      <c r="L52" s="38">
        <v>124</v>
      </c>
      <c r="M52" s="77">
        <v>3</v>
      </c>
    </row>
    <row r="53" spans="1:13" x14ac:dyDescent="0.2">
      <c r="A53" s="2" t="s">
        <v>258</v>
      </c>
      <c r="B53" s="38">
        <v>305</v>
      </c>
      <c r="C53" s="38">
        <v>29</v>
      </c>
      <c r="D53" s="38">
        <v>276</v>
      </c>
      <c r="E53" s="38">
        <v>362</v>
      </c>
      <c r="F53" s="38">
        <v>32</v>
      </c>
      <c r="G53" s="38">
        <v>22</v>
      </c>
      <c r="H53" s="38">
        <v>10</v>
      </c>
      <c r="I53" s="77" t="s">
        <v>141</v>
      </c>
      <c r="J53" s="38">
        <v>330</v>
      </c>
      <c r="K53" s="38">
        <v>198</v>
      </c>
      <c r="L53" s="38">
        <v>131</v>
      </c>
      <c r="M53" s="77">
        <v>1</v>
      </c>
    </row>
    <row r="54" spans="1:13" x14ac:dyDescent="0.2">
      <c r="A54" s="2" t="s">
        <v>259</v>
      </c>
      <c r="B54" s="38">
        <v>400</v>
      </c>
      <c r="C54" s="38">
        <v>38</v>
      </c>
      <c r="D54" s="38">
        <v>362</v>
      </c>
      <c r="E54" s="38">
        <v>479</v>
      </c>
      <c r="F54" s="38">
        <v>42</v>
      </c>
      <c r="G54" s="38">
        <v>28</v>
      </c>
      <c r="H54" s="38">
        <v>14</v>
      </c>
      <c r="I54" s="77" t="s">
        <v>141</v>
      </c>
      <c r="J54" s="38">
        <v>437</v>
      </c>
      <c r="K54" s="38">
        <v>267</v>
      </c>
      <c r="L54" s="38">
        <v>169</v>
      </c>
      <c r="M54" s="38">
        <v>1</v>
      </c>
    </row>
    <row r="55" spans="1:13" x14ac:dyDescent="0.2">
      <c r="A55" s="2" t="s">
        <v>260</v>
      </c>
      <c r="B55" s="38">
        <v>216</v>
      </c>
      <c r="C55" s="38">
        <v>20</v>
      </c>
      <c r="D55" s="38">
        <v>196</v>
      </c>
      <c r="E55" s="38">
        <v>266</v>
      </c>
      <c r="F55" s="38">
        <v>23</v>
      </c>
      <c r="G55" s="38">
        <v>18</v>
      </c>
      <c r="H55" s="38">
        <v>5</v>
      </c>
      <c r="I55" s="77" t="s">
        <v>141</v>
      </c>
      <c r="J55" s="38">
        <v>243</v>
      </c>
      <c r="K55" s="38">
        <v>167</v>
      </c>
      <c r="L55" s="38">
        <v>74</v>
      </c>
      <c r="M55" s="38">
        <v>2</v>
      </c>
    </row>
    <row r="56" spans="1:13" x14ac:dyDescent="0.2">
      <c r="A56" s="2" t="s">
        <v>261</v>
      </c>
      <c r="B56" s="38">
        <v>180</v>
      </c>
      <c r="C56" s="38">
        <v>18</v>
      </c>
      <c r="D56" s="38">
        <v>162</v>
      </c>
      <c r="E56" s="38">
        <v>228</v>
      </c>
      <c r="F56" s="38">
        <v>18</v>
      </c>
      <c r="G56" s="38">
        <v>11</v>
      </c>
      <c r="H56" s="38">
        <v>7</v>
      </c>
      <c r="I56" s="77" t="s">
        <v>141</v>
      </c>
      <c r="J56" s="38">
        <v>210</v>
      </c>
      <c r="K56" s="38">
        <v>134</v>
      </c>
      <c r="L56" s="38">
        <v>76</v>
      </c>
      <c r="M56" s="38" t="s">
        <v>141</v>
      </c>
    </row>
    <row r="57" spans="1:13" x14ac:dyDescent="0.2">
      <c r="A57" s="2" t="s">
        <v>262</v>
      </c>
      <c r="B57" s="38">
        <v>125</v>
      </c>
      <c r="C57" s="38">
        <v>20</v>
      </c>
      <c r="D57" s="38">
        <v>105</v>
      </c>
      <c r="E57" s="38">
        <v>161</v>
      </c>
      <c r="F57" s="38">
        <v>23</v>
      </c>
      <c r="G57" s="38">
        <v>19</v>
      </c>
      <c r="H57" s="38">
        <v>4</v>
      </c>
      <c r="I57" s="77" t="s">
        <v>141</v>
      </c>
      <c r="J57" s="38">
        <v>138</v>
      </c>
      <c r="K57" s="38">
        <v>94</v>
      </c>
      <c r="L57" s="38">
        <v>44</v>
      </c>
      <c r="M57" s="38" t="s">
        <v>141</v>
      </c>
    </row>
    <row r="58" spans="1:13" x14ac:dyDescent="0.2">
      <c r="A58" s="1" t="s">
        <v>263</v>
      </c>
      <c r="B58" s="172">
        <v>26</v>
      </c>
      <c r="C58" s="172">
        <v>2</v>
      </c>
      <c r="D58" s="172">
        <v>24</v>
      </c>
      <c r="E58" s="172">
        <v>31</v>
      </c>
      <c r="F58" s="172">
        <v>2</v>
      </c>
      <c r="G58" s="172">
        <v>2</v>
      </c>
      <c r="H58" s="172" t="s">
        <v>141</v>
      </c>
      <c r="I58" s="54" t="s">
        <v>141</v>
      </c>
      <c r="J58" s="172">
        <v>29</v>
      </c>
      <c r="K58" s="172">
        <v>21</v>
      </c>
      <c r="L58" s="172">
        <v>8</v>
      </c>
      <c r="M58" s="54" t="s">
        <v>141</v>
      </c>
    </row>
  </sheetData>
  <pageMargins left="0.74803149606299213" right="0.74803149606299213" top="0.98425196850393704" bottom="0.98425196850393704" header="0.51181102362204722" footer="0.51181102362204722"/>
  <pageSetup paperSize="9" scale="5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3"/>
  <sheetViews>
    <sheetView view="pageBreakPreview" zoomScale="90" zoomScaleNormal="100" zoomScaleSheetLayoutView="90" workbookViewId="0">
      <pane ySplit="13" topLeftCell="A14" activePane="bottomLeft" state="frozen"/>
      <selection activeCell="E106" sqref="E106"/>
      <selection pane="bottomLeft" activeCell="A75" sqref="A75"/>
    </sheetView>
  </sheetViews>
  <sheetFormatPr defaultColWidth="9.140625" defaultRowHeight="11.25" customHeight="1" x14ac:dyDescent="0.2"/>
  <cols>
    <col min="1" max="1" width="22" style="78" customWidth="1"/>
    <col min="2" max="2" width="6.85546875" style="78" customWidth="1"/>
    <col min="3" max="3" width="11.42578125" style="78" customWidth="1"/>
    <col min="4" max="4" width="14" style="78" customWidth="1"/>
    <col min="5" max="6" width="6.85546875" style="78" customWidth="1"/>
    <col min="7" max="7" width="4.85546875" style="78" customWidth="1"/>
    <col min="8" max="8" width="7" style="78" customWidth="1"/>
    <col min="9" max="10" width="6.85546875" style="78" customWidth="1"/>
    <col min="11" max="11" width="5.140625" style="78" customWidth="1"/>
    <col min="12" max="12" width="6.85546875" style="78" customWidth="1"/>
    <col min="13" max="13" width="8.7109375" style="78" customWidth="1"/>
    <col min="14" max="15" width="9.140625" style="78"/>
    <col min="16" max="16384" width="9.140625" style="10"/>
  </cols>
  <sheetData>
    <row r="1" spans="1:15" ht="11.25" customHeight="1" x14ac:dyDescent="0.2">
      <c r="A1" s="8" t="s">
        <v>375</v>
      </c>
      <c r="B1" s="80"/>
      <c r="C1" s="81"/>
      <c r="D1" s="81"/>
      <c r="E1" s="81"/>
      <c r="F1" s="81"/>
      <c r="G1" s="81"/>
      <c r="H1" s="81"/>
      <c r="I1" s="81"/>
      <c r="J1" s="81"/>
      <c r="K1" s="81"/>
      <c r="L1" s="81"/>
      <c r="M1" s="81"/>
    </row>
    <row r="2" spans="1:15" ht="11.25" customHeight="1" x14ac:dyDescent="0.2">
      <c r="A2" s="8" t="s">
        <v>635</v>
      </c>
      <c r="B2" s="80"/>
      <c r="C2" s="81"/>
      <c r="D2" s="81"/>
      <c r="E2" s="81"/>
      <c r="F2" s="81"/>
      <c r="G2" s="81"/>
      <c r="H2" s="81"/>
      <c r="I2" s="81"/>
      <c r="J2" s="81"/>
      <c r="K2" s="81"/>
      <c r="L2" s="81"/>
      <c r="M2" s="81"/>
    </row>
    <row r="3" spans="1:15" s="78" customFormat="1" ht="11.25" customHeight="1" x14ac:dyDescent="0.2">
      <c r="A3" s="166" t="s">
        <v>428</v>
      </c>
      <c r="B3" s="80"/>
      <c r="C3" s="81"/>
      <c r="D3" s="81"/>
      <c r="E3" s="81"/>
      <c r="F3" s="81"/>
      <c r="G3" s="81"/>
      <c r="H3" s="81"/>
      <c r="I3" s="81"/>
      <c r="J3" s="81"/>
      <c r="K3" s="81"/>
      <c r="L3" s="81"/>
      <c r="M3" s="81"/>
    </row>
    <row r="4" spans="1:15" s="78" customFormat="1" ht="11.25" customHeight="1" x14ac:dyDescent="0.2">
      <c r="A4" s="130" t="s">
        <v>636</v>
      </c>
      <c r="B4" s="129"/>
      <c r="C4" s="131"/>
      <c r="D4" s="131"/>
      <c r="E4" s="131"/>
      <c r="F4" s="131"/>
      <c r="G4" s="131"/>
      <c r="H4" s="131"/>
      <c r="I4" s="131"/>
      <c r="J4" s="131"/>
      <c r="K4" s="131"/>
      <c r="L4" s="131"/>
      <c r="M4" s="131"/>
    </row>
    <row r="5" spans="1:15" ht="11.25" customHeight="1" x14ac:dyDescent="0.2">
      <c r="A5" s="513"/>
      <c r="B5" s="502"/>
      <c r="C5" s="374"/>
      <c r="D5" s="374"/>
      <c r="E5" s="374"/>
      <c r="F5" s="374"/>
      <c r="G5" s="374"/>
      <c r="H5" s="374"/>
      <c r="I5" s="374"/>
      <c r="J5" s="374"/>
      <c r="K5" s="374"/>
      <c r="L5" s="374"/>
      <c r="M5" s="374"/>
    </row>
    <row r="6" spans="1:15" ht="11.25" customHeight="1" x14ac:dyDescent="0.2">
      <c r="A6" s="8" t="s">
        <v>66</v>
      </c>
      <c r="B6" s="8" t="s">
        <v>120</v>
      </c>
      <c r="C6" s="8"/>
      <c r="D6" s="8"/>
      <c r="E6" s="8" t="s">
        <v>202</v>
      </c>
      <c r="F6" s="8"/>
      <c r="G6" s="8"/>
      <c r="H6" s="8"/>
      <c r="I6" s="8"/>
      <c r="J6" s="8"/>
      <c r="K6" s="8"/>
      <c r="L6" s="8"/>
      <c r="M6" s="8"/>
      <c r="N6" s="612"/>
    </row>
    <row r="7" spans="1:15" ht="11.25" customHeight="1" x14ac:dyDescent="0.2">
      <c r="A7" s="166" t="s">
        <v>67</v>
      </c>
      <c r="B7" s="347" t="s">
        <v>121</v>
      </c>
      <c r="C7" s="253"/>
      <c r="D7" s="253"/>
      <c r="E7" s="347" t="s">
        <v>203</v>
      </c>
      <c r="F7" s="253"/>
      <c r="G7" s="253"/>
      <c r="H7" s="253"/>
      <c r="I7" s="253"/>
      <c r="J7" s="253"/>
      <c r="K7" s="253"/>
      <c r="L7" s="253"/>
      <c r="M7" s="253"/>
    </row>
    <row r="8" spans="1:15" ht="11.25" customHeight="1" x14ac:dyDescent="0.2">
      <c r="A8" s="81"/>
      <c r="B8" s="8" t="s">
        <v>152</v>
      </c>
      <c r="C8" s="8" t="s">
        <v>233</v>
      </c>
      <c r="D8" s="8"/>
      <c r="E8" s="8" t="s">
        <v>152</v>
      </c>
      <c r="F8" s="8" t="s">
        <v>232</v>
      </c>
      <c r="G8" s="8"/>
      <c r="H8" s="8"/>
      <c r="I8" s="8"/>
      <c r="J8" s="8"/>
      <c r="K8" s="8"/>
      <c r="L8" s="8"/>
      <c r="M8" s="8"/>
    </row>
    <row r="9" spans="1:15" ht="11.25" customHeight="1" x14ac:dyDescent="0.2">
      <c r="A9" s="81"/>
      <c r="B9" s="166" t="s">
        <v>100</v>
      </c>
      <c r="C9" s="347" t="s">
        <v>204</v>
      </c>
      <c r="D9" s="253"/>
      <c r="E9" s="493" t="s">
        <v>100</v>
      </c>
      <c r="F9" s="347" t="s">
        <v>205</v>
      </c>
      <c r="G9" s="253"/>
      <c r="H9" s="253"/>
      <c r="I9" s="253"/>
      <c r="J9" s="253"/>
      <c r="K9" s="253"/>
      <c r="L9" s="253"/>
      <c r="M9" s="253"/>
    </row>
    <row r="10" spans="1:15" ht="11.25" customHeight="1" x14ac:dyDescent="0.2">
      <c r="A10" s="8"/>
      <c r="B10" s="8"/>
      <c r="C10" s="8" t="s">
        <v>217</v>
      </c>
      <c r="D10" s="8" t="s">
        <v>206</v>
      </c>
      <c r="E10" s="8"/>
      <c r="F10" s="8" t="s">
        <v>11</v>
      </c>
      <c r="G10" s="8"/>
      <c r="H10" s="26"/>
      <c r="I10" s="8"/>
      <c r="J10" s="8" t="s">
        <v>56</v>
      </c>
      <c r="K10" s="8"/>
      <c r="L10" s="8"/>
      <c r="M10" s="8"/>
    </row>
    <row r="11" spans="1:15" ht="11.25" customHeight="1" x14ac:dyDescent="0.2">
      <c r="A11" s="8"/>
      <c r="B11" s="8"/>
      <c r="C11" s="166" t="s">
        <v>211</v>
      </c>
      <c r="D11" s="347" t="s">
        <v>208</v>
      </c>
      <c r="E11" s="143"/>
      <c r="F11" s="347" t="s">
        <v>209</v>
      </c>
      <c r="G11" s="253"/>
      <c r="H11" s="75"/>
      <c r="I11" s="253"/>
      <c r="J11" s="347" t="s">
        <v>57</v>
      </c>
      <c r="K11" s="253"/>
      <c r="L11" s="253"/>
      <c r="M11" s="253"/>
    </row>
    <row r="12" spans="1:15" ht="11.25" customHeight="1" x14ac:dyDescent="0.2">
      <c r="A12" s="8"/>
      <c r="B12" s="8"/>
      <c r="C12" s="8"/>
      <c r="D12" s="8" t="s">
        <v>212</v>
      </c>
      <c r="E12" s="8"/>
      <c r="F12" s="8" t="s">
        <v>152</v>
      </c>
      <c r="G12" s="8" t="s">
        <v>153</v>
      </c>
      <c r="H12" s="8" t="s">
        <v>154</v>
      </c>
      <c r="I12" s="8" t="s">
        <v>118</v>
      </c>
      <c r="J12" s="8" t="s">
        <v>152</v>
      </c>
      <c r="K12" s="8" t="s">
        <v>153</v>
      </c>
      <c r="L12" s="8" t="s">
        <v>154</v>
      </c>
      <c r="M12" s="8" t="s">
        <v>118</v>
      </c>
    </row>
    <row r="13" spans="1:15" ht="11.25" customHeight="1" x14ac:dyDescent="0.2">
      <c r="A13" s="253"/>
      <c r="B13" s="253"/>
      <c r="C13" s="253"/>
      <c r="D13" s="347" t="s">
        <v>143</v>
      </c>
      <c r="E13" s="253"/>
      <c r="F13" s="347" t="s">
        <v>100</v>
      </c>
      <c r="G13" s="347" t="s">
        <v>153</v>
      </c>
      <c r="H13" s="347" t="s">
        <v>58</v>
      </c>
      <c r="I13" s="347" t="s">
        <v>119</v>
      </c>
      <c r="J13" s="347" t="s">
        <v>100</v>
      </c>
      <c r="K13" s="347" t="s">
        <v>153</v>
      </c>
      <c r="L13" s="347" t="s">
        <v>58</v>
      </c>
      <c r="M13" s="347" t="s">
        <v>119</v>
      </c>
    </row>
    <row r="14" spans="1:15" ht="11.25" customHeight="1" x14ac:dyDescent="0.2">
      <c r="M14" s="498"/>
      <c r="N14" s="612"/>
    </row>
    <row r="15" spans="1:15" s="9" customFormat="1" ht="11.25" customHeight="1" x14ac:dyDescent="0.2">
      <c r="A15" s="8" t="s">
        <v>231</v>
      </c>
      <c r="B15" s="79">
        <v>2252</v>
      </c>
      <c r="C15" s="79">
        <v>240</v>
      </c>
      <c r="D15" s="79">
        <v>2012</v>
      </c>
      <c r="E15" s="79">
        <v>2704</v>
      </c>
      <c r="F15" s="79">
        <v>259</v>
      </c>
      <c r="G15" s="79">
        <v>201</v>
      </c>
      <c r="H15" s="79">
        <v>58</v>
      </c>
      <c r="I15" s="372"/>
      <c r="J15" s="79">
        <v>2445</v>
      </c>
      <c r="K15" s="79">
        <v>1531</v>
      </c>
      <c r="L15" s="372">
        <v>905</v>
      </c>
      <c r="M15" s="372">
        <v>9</v>
      </c>
      <c r="N15" s="611"/>
      <c r="O15" s="81"/>
    </row>
    <row r="16" spans="1:15" s="81" customFormat="1" x14ac:dyDescent="0.2">
      <c r="A16" s="8"/>
      <c r="B16" s="372"/>
      <c r="C16" s="372"/>
      <c r="D16" s="372"/>
      <c r="E16" s="372"/>
      <c r="F16" s="372"/>
      <c r="G16" s="372"/>
      <c r="H16" s="372"/>
      <c r="I16" s="372"/>
      <c r="J16" s="372"/>
      <c r="K16" s="372"/>
      <c r="L16" s="372"/>
      <c r="M16" s="372"/>
    </row>
    <row r="17" spans="1:26" ht="11.25" customHeight="1" x14ac:dyDescent="0.2">
      <c r="A17" s="81" t="s">
        <v>320</v>
      </c>
      <c r="B17" s="79"/>
      <c r="C17" s="79"/>
      <c r="D17" s="79"/>
      <c r="E17" s="79"/>
      <c r="F17" s="79"/>
      <c r="G17" s="79"/>
      <c r="H17" s="79"/>
      <c r="I17" s="79"/>
      <c r="J17" s="79"/>
      <c r="K17" s="79"/>
      <c r="L17" s="79"/>
      <c r="M17" s="79"/>
    </row>
    <row r="18" spans="1:26" ht="11.25" customHeight="1" x14ac:dyDescent="0.2">
      <c r="A18" s="26" t="s">
        <v>369</v>
      </c>
      <c r="B18" s="77">
        <v>900</v>
      </c>
      <c r="C18" s="77">
        <v>56</v>
      </c>
      <c r="D18" s="77">
        <v>844</v>
      </c>
      <c r="E18" s="77">
        <v>1009</v>
      </c>
      <c r="F18" s="77">
        <v>58</v>
      </c>
      <c r="G18" s="77">
        <v>36</v>
      </c>
      <c r="H18" s="77">
        <v>22</v>
      </c>
      <c r="I18" s="77" t="s">
        <v>141</v>
      </c>
      <c r="J18" s="77">
        <v>951</v>
      </c>
      <c r="K18" s="77">
        <v>582</v>
      </c>
      <c r="L18" s="77">
        <v>368</v>
      </c>
      <c r="M18" s="77">
        <v>1</v>
      </c>
      <c r="N18" s="612"/>
    </row>
    <row r="19" spans="1:26" ht="11.25" customHeight="1" x14ac:dyDescent="0.2">
      <c r="A19" s="128" t="s">
        <v>370</v>
      </c>
      <c r="B19" s="77">
        <v>1226</v>
      </c>
      <c r="C19" s="77">
        <v>172</v>
      </c>
      <c r="D19" s="77">
        <v>1054</v>
      </c>
      <c r="E19" s="77">
        <v>1552</v>
      </c>
      <c r="F19" s="77">
        <v>189</v>
      </c>
      <c r="G19" s="77">
        <v>153</v>
      </c>
      <c r="H19" s="77">
        <v>36</v>
      </c>
      <c r="I19" s="77" t="s">
        <v>141</v>
      </c>
      <c r="J19" s="77">
        <v>1363</v>
      </c>
      <c r="K19" s="77">
        <v>866</v>
      </c>
      <c r="L19" s="77">
        <v>489</v>
      </c>
      <c r="M19" s="77">
        <v>8</v>
      </c>
    </row>
    <row r="20" spans="1:26" ht="11.25" customHeight="1" x14ac:dyDescent="0.2">
      <c r="A20" s="75" t="s">
        <v>72</v>
      </c>
      <c r="B20" s="54">
        <v>126</v>
      </c>
      <c r="C20" s="54">
        <v>12</v>
      </c>
      <c r="D20" s="54">
        <v>114</v>
      </c>
      <c r="E20" s="54">
        <v>143</v>
      </c>
      <c r="F20" s="54">
        <v>12</v>
      </c>
      <c r="G20" s="54">
        <v>12</v>
      </c>
      <c r="H20" s="54" t="s">
        <v>141</v>
      </c>
      <c r="I20" s="54" t="s">
        <v>141</v>
      </c>
      <c r="J20" s="54">
        <v>131</v>
      </c>
      <c r="K20" s="54">
        <v>83</v>
      </c>
      <c r="L20" s="54">
        <v>48</v>
      </c>
      <c r="M20" s="54" t="s">
        <v>141</v>
      </c>
    </row>
    <row r="21" spans="1:26" ht="11.25" customHeight="1" x14ac:dyDescent="0.2">
      <c r="A21" s="8"/>
      <c r="B21" s="77"/>
      <c r="C21" s="77"/>
      <c r="D21" s="77"/>
      <c r="E21" s="77"/>
      <c r="F21" s="77"/>
      <c r="G21" s="77"/>
      <c r="H21" s="77"/>
      <c r="I21" s="77"/>
      <c r="J21" s="77"/>
      <c r="K21" s="77"/>
      <c r="L21" s="77"/>
      <c r="M21" s="77"/>
    </row>
    <row r="22" spans="1:26" ht="11.25" customHeight="1" x14ac:dyDescent="0.2">
      <c r="A22" s="8" t="s">
        <v>23</v>
      </c>
      <c r="B22" s="77"/>
      <c r="C22" s="77"/>
      <c r="D22" s="77"/>
      <c r="E22" s="77"/>
      <c r="F22" s="77"/>
      <c r="G22" s="77"/>
      <c r="H22" s="77"/>
      <c r="I22" s="77"/>
      <c r="J22" s="77"/>
      <c r="K22" s="77"/>
      <c r="L22" s="77"/>
      <c r="M22" s="77"/>
      <c r="N22" s="612"/>
    </row>
    <row r="23" spans="1:26" ht="11.25" customHeight="1" x14ac:dyDescent="0.2">
      <c r="A23" s="26" t="s">
        <v>83</v>
      </c>
      <c r="B23" s="77">
        <v>172</v>
      </c>
      <c r="C23" s="77">
        <v>14</v>
      </c>
      <c r="D23" s="77">
        <v>158</v>
      </c>
      <c r="E23" s="77">
        <v>216</v>
      </c>
      <c r="F23" s="77">
        <v>15</v>
      </c>
      <c r="G23" s="77">
        <v>11</v>
      </c>
      <c r="H23" s="77">
        <v>4</v>
      </c>
      <c r="I23" s="77" t="s">
        <v>141</v>
      </c>
      <c r="J23" s="77">
        <v>201</v>
      </c>
      <c r="K23" s="77">
        <v>120</v>
      </c>
      <c r="L23" s="77">
        <v>80</v>
      </c>
      <c r="M23" s="77">
        <v>1</v>
      </c>
      <c r="N23" s="527"/>
      <c r="O23" s="527"/>
      <c r="P23" s="527"/>
      <c r="Q23" s="527"/>
      <c r="R23" s="527"/>
      <c r="S23" s="527"/>
      <c r="T23" s="527"/>
      <c r="U23" s="527"/>
      <c r="V23" s="527"/>
      <c r="W23" s="527"/>
      <c r="X23" s="527"/>
      <c r="Y23" s="527"/>
    </row>
    <row r="24" spans="1:26" ht="11.25" customHeight="1" x14ac:dyDescent="0.2">
      <c r="A24" s="26" t="s">
        <v>84</v>
      </c>
      <c r="B24" s="77">
        <v>99</v>
      </c>
      <c r="C24" s="77">
        <v>14</v>
      </c>
      <c r="D24" s="77">
        <v>85</v>
      </c>
      <c r="E24" s="77">
        <v>136</v>
      </c>
      <c r="F24" s="77">
        <v>15</v>
      </c>
      <c r="G24" s="77">
        <v>11</v>
      </c>
      <c r="H24" s="77">
        <v>4</v>
      </c>
      <c r="I24" s="77" t="s">
        <v>141</v>
      </c>
      <c r="J24" s="77">
        <v>121</v>
      </c>
      <c r="K24" s="77">
        <v>70</v>
      </c>
      <c r="L24" s="77">
        <v>50</v>
      </c>
      <c r="M24" s="77">
        <v>1</v>
      </c>
    </row>
    <row r="25" spans="1:26" ht="11.25" customHeight="1" x14ac:dyDescent="0.2">
      <c r="A25" s="26" t="s">
        <v>85</v>
      </c>
      <c r="B25" s="77">
        <v>1259</v>
      </c>
      <c r="C25" s="77">
        <v>161</v>
      </c>
      <c r="D25" s="77">
        <v>1098</v>
      </c>
      <c r="E25" s="77">
        <v>1562</v>
      </c>
      <c r="F25" s="77">
        <v>176</v>
      </c>
      <c r="G25" s="77">
        <v>137</v>
      </c>
      <c r="H25" s="77">
        <v>39</v>
      </c>
      <c r="I25" s="77" t="s">
        <v>141</v>
      </c>
      <c r="J25" s="77">
        <v>1386</v>
      </c>
      <c r="K25" s="77">
        <v>878</v>
      </c>
      <c r="L25" s="77">
        <v>503</v>
      </c>
      <c r="M25" s="77">
        <v>5</v>
      </c>
    </row>
    <row r="26" spans="1:26" ht="11.25" customHeight="1" x14ac:dyDescent="0.2">
      <c r="A26" s="26" t="s">
        <v>86</v>
      </c>
      <c r="B26" s="77">
        <v>456</v>
      </c>
      <c r="C26" s="77">
        <v>29</v>
      </c>
      <c r="D26" s="77">
        <v>427</v>
      </c>
      <c r="E26" s="77">
        <v>501</v>
      </c>
      <c r="F26" s="77">
        <v>29</v>
      </c>
      <c r="G26" s="77">
        <v>20</v>
      </c>
      <c r="H26" s="77">
        <v>9</v>
      </c>
      <c r="I26" s="77" t="s">
        <v>141</v>
      </c>
      <c r="J26" s="77">
        <v>472</v>
      </c>
      <c r="K26" s="77">
        <v>298</v>
      </c>
      <c r="L26" s="77">
        <v>173</v>
      </c>
      <c r="M26" s="77">
        <v>1</v>
      </c>
    </row>
    <row r="27" spans="1:26" ht="11.25" customHeight="1" x14ac:dyDescent="0.2">
      <c r="A27" s="26" t="s">
        <v>87</v>
      </c>
      <c r="B27" s="77">
        <v>17</v>
      </c>
      <c r="C27" s="77" t="s">
        <v>141</v>
      </c>
      <c r="D27" s="77">
        <v>17</v>
      </c>
      <c r="E27" s="77">
        <v>19</v>
      </c>
      <c r="F27" s="77" t="s">
        <v>141</v>
      </c>
      <c r="G27" s="77" t="s">
        <v>141</v>
      </c>
      <c r="H27" s="77" t="s">
        <v>141</v>
      </c>
      <c r="I27" s="77" t="s">
        <v>141</v>
      </c>
      <c r="J27" s="77">
        <v>19</v>
      </c>
      <c r="K27" s="77">
        <v>14</v>
      </c>
      <c r="L27" s="77">
        <v>5</v>
      </c>
      <c r="M27" s="77" t="s">
        <v>141</v>
      </c>
    </row>
    <row r="28" spans="1:26" ht="11.25" customHeight="1" x14ac:dyDescent="0.2">
      <c r="A28" s="26" t="s">
        <v>88</v>
      </c>
      <c r="B28" s="77">
        <v>82</v>
      </c>
      <c r="C28" s="77">
        <v>6</v>
      </c>
      <c r="D28" s="77">
        <v>76</v>
      </c>
      <c r="E28" s="77">
        <v>88</v>
      </c>
      <c r="F28" s="77">
        <v>7</v>
      </c>
      <c r="G28" s="77">
        <v>6</v>
      </c>
      <c r="H28" s="77">
        <v>1</v>
      </c>
      <c r="I28" s="77" t="s">
        <v>141</v>
      </c>
      <c r="J28" s="77">
        <v>81</v>
      </c>
      <c r="K28" s="77">
        <v>46</v>
      </c>
      <c r="L28" s="77">
        <v>35</v>
      </c>
      <c r="M28" s="77" t="s">
        <v>141</v>
      </c>
    </row>
    <row r="29" spans="1:26" ht="11.25" customHeight="1" x14ac:dyDescent="0.2">
      <c r="A29" s="75" t="s">
        <v>72</v>
      </c>
      <c r="B29" s="54">
        <v>167</v>
      </c>
      <c r="C29" s="54">
        <v>16</v>
      </c>
      <c r="D29" s="54">
        <v>151</v>
      </c>
      <c r="E29" s="54">
        <v>182</v>
      </c>
      <c r="F29" s="54">
        <v>17</v>
      </c>
      <c r="G29" s="54">
        <v>16</v>
      </c>
      <c r="H29" s="54">
        <v>1</v>
      </c>
      <c r="I29" s="54" t="s">
        <v>141</v>
      </c>
      <c r="J29" s="54">
        <v>165</v>
      </c>
      <c r="K29" s="54">
        <v>105</v>
      </c>
      <c r="L29" s="54">
        <v>59</v>
      </c>
      <c r="M29" s="54">
        <v>1</v>
      </c>
    </row>
    <row r="30" spans="1:26" ht="11.25" customHeight="1" x14ac:dyDescent="0.2">
      <c r="A30" s="26"/>
      <c r="B30" s="77"/>
      <c r="C30" s="77"/>
      <c r="D30" s="77"/>
      <c r="E30" s="77"/>
      <c r="F30" s="77"/>
      <c r="G30" s="77"/>
      <c r="H30" s="77"/>
      <c r="I30" s="77"/>
      <c r="J30" s="77"/>
      <c r="K30" s="77"/>
      <c r="L30" s="77"/>
      <c r="M30" s="77"/>
    </row>
    <row r="31" spans="1:26" ht="11.25" customHeight="1" x14ac:dyDescent="0.2">
      <c r="A31" s="8" t="s">
        <v>22</v>
      </c>
      <c r="B31" s="77"/>
      <c r="C31" s="77"/>
      <c r="D31" s="77"/>
      <c r="E31" s="77"/>
      <c r="F31" s="77"/>
      <c r="G31" s="77"/>
      <c r="H31" s="77"/>
      <c r="I31" s="77"/>
      <c r="J31" s="77"/>
      <c r="K31" s="77"/>
      <c r="L31" s="77"/>
      <c r="M31" s="77"/>
    </row>
    <row r="32" spans="1:26" ht="11.25" customHeight="1" x14ac:dyDescent="0.2">
      <c r="A32" s="26" t="s">
        <v>77</v>
      </c>
      <c r="B32" s="77">
        <v>24</v>
      </c>
      <c r="C32" s="77">
        <v>4</v>
      </c>
      <c r="D32" s="77">
        <v>20</v>
      </c>
      <c r="E32" s="77">
        <v>34</v>
      </c>
      <c r="F32" s="77">
        <v>4</v>
      </c>
      <c r="G32" s="77">
        <v>4</v>
      </c>
      <c r="H32" s="77" t="s">
        <v>141</v>
      </c>
      <c r="I32" s="77" t="s">
        <v>141</v>
      </c>
      <c r="J32" s="77">
        <v>30</v>
      </c>
      <c r="K32" s="77">
        <v>17</v>
      </c>
      <c r="L32" s="77">
        <v>13</v>
      </c>
      <c r="M32" s="77" t="s">
        <v>141</v>
      </c>
      <c r="N32" s="527"/>
      <c r="O32" s="527"/>
      <c r="P32" s="527"/>
      <c r="Q32" s="527"/>
      <c r="R32" s="527"/>
      <c r="S32" s="527"/>
      <c r="T32" s="527"/>
      <c r="U32" s="527"/>
      <c r="V32" s="527"/>
      <c r="W32" s="527"/>
      <c r="X32" s="527"/>
      <c r="Y32" s="527"/>
      <c r="Z32" s="527"/>
    </row>
    <row r="33" spans="1:14" ht="11.25" customHeight="1" x14ac:dyDescent="0.2">
      <c r="A33" s="26" t="s">
        <v>78</v>
      </c>
      <c r="B33" s="77">
        <v>87</v>
      </c>
      <c r="C33" s="77">
        <v>5</v>
      </c>
      <c r="D33" s="77">
        <v>82</v>
      </c>
      <c r="E33" s="77">
        <v>112</v>
      </c>
      <c r="F33" s="77">
        <v>5</v>
      </c>
      <c r="G33" s="77">
        <v>4</v>
      </c>
      <c r="H33" s="77">
        <v>1</v>
      </c>
      <c r="I33" s="77" t="s">
        <v>141</v>
      </c>
      <c r="J33" s="77">
        <v>107</v>
      </c>
      <c r="K33" s="77">
        <v>57</v>
      </c>
      <c r="L33" s="77">
        <v>50</v>
      </c>
      <c r="M33" s="77" t="s">
        <v>141</v>
      </c>
    </row>
    <row r="34" spans="1:14" ht="11.25" customHeight="1" x14ac:dyDescent="0.2">
      <c r="A34" s="26" t="s">
        <v>223</v>
      </c>
      <c r="B34" s="77">
        <v>90</v>
      </c>
      <c r="C34" s="77">
        <v>14</v>
      </c>
      <c r="D34" s="77">
        <v>76</v>
      </c>
      <c r="E34" s="77">
        <v>121</v>
      </c>
      <c r="F34" s="77">
        <v>15</v>
      </c>
      <c r="G34" s="77">
        <v>12</v>
      </c>
      <c r="H34" s="77">
        <v>3</v>
      </c>
      <c r="I34" s="77" t="s">
        <v>141</v>
      </c>
      <c r="J34" s="77">
        <v>106</v>
      </c>
      <c r="K34" s="77">
        <v>65</v>
      </c>
      <c r="L34" s="77">
        <v>40</v>
      </c>
      <c r="M34" s="77">
        <v>1</v>
      </c>
    </row>
    <row r="35" spans="1:14" ht="11.25" customHeight="1" x14ac:dyDescent="0.2">
      <c r="A35" s="26" t="s">
        <v>79</v>
      </c>
      <c r="B35" s="77">
        <v>192</v>
      </c>
      <c r="C35" s="77">
        <v>31</v>
      </c>
      <c r="D35" s="77">
        <v>161</v>
      </c>
      <c r="E35" s="77">
        <v>263</v>
      </c>
      <c r="F35" s="77">
        <v>38</v>
      </c>
      <c r="G35" s="77">
        <v>28</v>
      </c>
      <c r="H35" s="77">
        <v>10</v>
      </c>
      <c r="I35" s="77" t="s">
        <v>141</v>
      </c>
      <c r="J35" s="77">
        <v>225</v>
      </c>
      <c r="K35" s="77">
        <v>142</v>
      </c>
      <c r="L35" s="77">
        <v>83</v>
      </c>
      <c r="M35" s="77" t="s">
        <v>141</v>
      </c>
    </row>
    <row r="36" spans="1:14" ht="11.25" customHeight="1" x14ac:dyDescent="0.2">
      <c r="A36" s="26" t="s">
        <v>224</v>
      </c>
      <c r="B36" s="77">
        <v>213</v>
      </c>
      <c r="C36" s="77">
        <v>27</v>
      </c>
      <c r="D36" s="77">
        <v>186</v>
      </c>
      <c r="E36" s="77">
        <v>279</v>
      </c>
      <c r="F36" s="77">
        <v>30</v>
      </c>
      <c r="G36" s="77">
        <v>24</v>
      </c>
      <c r="H36" s="77">
        <v>6</v>
      </c>
      <c r="I36" s="77" t="s">
        <v>141</v>
      </c>
      <c r="J36" s="77">
        <v>249</v>
      </c>
      <c r="K36" s="77">
        <v>165</v>
      </c>
      <c r="L36" s="77">
        <v>81</v>
      </c>
      <c r="M36" s="77">
        <v>3</v>
      </c>
    </row>
    <row r="37" spans="1:14" ht="11.25" customHeight="1" x14ac:dyDescent="0.2">
      <c r="A37" s="26" t="s">
        <v>80</v>
      </c>
      <c r="B37" s="77">
        <v>439</v>
      </c>
      <c r="C37" s="77">
        <v>56</v>
      </c>
      <c r="D37" s="77">
        <v>383</v>
      </c>
      <c r="E37" s="77">
        <v>527</v>
      </c>
      <c r="F37" s="77">
        <v>58</v>
      </c>
      <c r="G37" s="77">
        <v>48</v>
      </c>
      <c r="H37" s="77">
        <v>10</v>
      </c>
      <c r="I37" s="77" t="s">
        <v>141</v>
      </c>
      <c r="J37" s="77">
        <v>469</v>
      </c>
      <c r="K37" s="77">
        <v>298</v>
      </c>
      <c r="L37" s="77">
        <v>169</v>
      </c>
      <c r="M37" s="77">
        <v>2</v>
      </c>
    </row>
    <row r="38" spans="1:14" ht="11.25" customHeight="1" x14ac:dyDescent="0.2">
      <c r="A38" s="26" t="s">
        <v>225</v>
      </c>
      <c r="B38" s="77">
        <v>58</v>
      </c>
      <c r="C38" s="77">
        <v>6</v>
      </c>
      <c r="D38" s="77">
        <v>52</v>
      </c>
      <c r="E38" s="77">
        <v>74</v>
      </c>
      <c r="F38" s="77">
        <v>6</v>
      </c>
      <c r="G38" s="77">
        <v>4</v>
      </c>
      <c r="H38" s="77">
        <v>2</v>
      </c>
      <c r="I38" s="77" t="s">
        <v>141</v>
      </c>
      <c r="J38" s="77">
        <v>68</v>
      </c>
      <c r="K38" s="77">
        <v>36</v>
      </c>
      <c r="L38" s="77">
        <v>32</v>
      </c>
      <c r="M38" s="77" t="s">
        <v>141</v>
      </c>
    </row>
    <row r="39" spans="1:14" ht="11.25" customHeight="1" x14ac:dyDescent="0.2">
      <c r="A39" s="26" t="s">
        <v>81</v>
      </c>
      <c r="B39" s="77">
        <v>464</v>
      </c>
      <c r="C39" s="77">
        <v>38</v>
      </c>
      <c r="D39" s="77">
        <v>426</v>
      </c>
      <c r="E39" s="77">
        <v>527</v>
      </c>
      <c r="F39" s="77">
        <v>41</v>
      </c>
      <c r="G39" s="77">
        <v>29</v>
      </c>
      <c r="H39" s="77">
        <v>12</v>
      </c>
      <c r="I39" s="77" t="s">
        <v>141</v>
      </c>
      <c r="J39" s="77">
        <v>486</v>
      </c>
      <c r="K39" s="77">
        <v>295</v>
      </c>
      <c r="L39" s="77">
        <v>189</v>
      </c>
      <c r="M39" s="77">
        <v>2</v>
      </c>
    </row>
    <row r="40" spans="1:14" ht="11.25" customHeight="1" x14ac:dyDescent="0.2">
      <c r="A40" s="26" t="s">
        <v>226</v>
      </c>
      <c r="B40" s="77">
        <v>107</v>
      </c>
      <c r="C40" s="77">
        <v>4</v>
      </c>
      <c r="D40" s="77">
        <v>103</v>
      </c>
      <c r="E40" s="77">
        <v>120</v>
      </c>
      <c r="F40" s="77">
        <v>4</v>
      </c>
      <c r="G40" s="77">
        <v>4</v>
      </c>
      <c r="H40" s="77" t="s">
        <v>141</v>
      </c>
      <c r="I40" s="77" t="s">
        <v>141</v>
      </c>
      <c r="J40" s="77">
        <v>116</v>
      </c>
      <c r="K40" s="77">
        <v>70</v>
      </c>
      <c r="L40" s="77">
        <v>46</v>
      </c>
      <c r="M40" s="77" t="s">
        <v>141</v>
      </c>
    </row>
    <row r="41" spans="1:14" ht="11.25" customHeight="1" x14ac:dyDescent="0.2">
      <c r="A41" s="26" t="s">
        <v>82</v>
      </c>
      <c r="B41" s="77">
        <v>88</v>
      </c>
      <c r="C41" s="77">
        <v>4</v>
      </c>
      <c r="D41" s="77">
        <v>84</v>
      </c>
      <c r="E41" s="77">
        <v>92</v>
      </c>
      <c r="F41" s="77">
        <v>4</v>
      </c>
      <c r="G41" s="77">
        <v>3</v>
      </c>
      <c r="H41" s="77">
        <v>1</v>
      </c>
      <c r="I41" s="77" t="s">
        <v>141</v>
      </c>
      <c r="J41" s="77">
        <v>88</v>
      </c>
      <c r="K41" s="77">
        <v>61</v>
      </c>
      <c r="L41" s="77">
        <v>27</v>
      </c>
      <c r="M41" s="77" t="s">
        <v>141</v>
      </c>
    </row>
    <row r="42" spans="1:14" ht="11.25" customHeight="1" x14ac:dyDescent="0.2">
      <c r="A42" s="75" t="s">
        <v>72</v>
      </c>
      <c r="B42" s="54">
        <v>490</v>
      </c>
      <c r="C42" s="54">
        <v>51</v>
      </c>
      <c r="D42" s="54">
        <v>439</v>
      </c>
      <c r="E42" s="54">
        <v>555</v>
      </c>
      <c r="F42" s="54">
        <v>54</v>
      </c>
      <c r="G42" s="54">
        <v>41</v>
      </c>
      <c r="H42" s="54">
        <v>13</v>
      </c>
      <c r="I42" s="54" t="s">
        <v>141</v>
      </c>
      <c r="J42" s="54">
        <v>501</v>
      </c>
      <c r="K42" s="54">
        <v>325</v>
      </c>
      <c r="L42" s="54">
        <v>175</v>
      </c>
      <c r="M42" s="54">
        <v>1</v>
      </c>
    </row>
    <row r="43" spans="1:14" ht="11.25" customHeight="1" x14ac:dyDescent="0.2">
      <c r="A43" s="26"/>
      <c r="B43" s="77"/>
      <c r="C43" s="77"/>
      <c r="D43" s="77"/>
      <c r="E43" s="77"/>
      <c r="F43" s="77"/>
      <c r="G43" s="77"/>
      <c r="H43" s="77"/>
      <c r="I43" s="77"/>
      <c r="J43" s="77"/>
      <c r="K43" s="77"/>
      <c r="L43" s="77"/>
      <c r="M43" s="77"/>
    </row>
    <row r="44" spans="1:14" ht="11.25" customHeight="1" x14ac:dyDescent="0.2">
      <c r="A44" s="8" t="s">
        <v>142</v>
      </c>
      <c r="B44" s="77"/>
      <c r="C44" s="77"/>
      <c r="D44" s="77"/>
      <c r="E44" s="77"/>
      <c r="F44" s="77"/>
      <c r="G44" s="77"/>
      <c r="H44" s="77"/>
      <c r="I44" s="77"/>
      <c r="J44" s="77"/>
      <c r="K44" s="77"/>
      <c r="L44" s="77"/>
      <c r="M44" s="77"/>
    </row>
    <row r="45" spans="1:14" ht="11.25" customHeight="1" x14ac:dyDescent="0.2">
      <c r="A45" s="26" t="s">
        <v>89</v>
      </c>
      <c r="B45" s="77">
        <v>1498</v>
      </c>
      <c r="C45" s="77">
        <v>183</v>
      </c>
      <c r="D45" s="77">
        <v>1315</v>
      </c>
      <c r="E45" s="77">
        <v>1828</v>
      </c>
      <c r="F45" s="77">
        <v>196</v>
      </c>
      <c r="G45" s="77">
        <v>156</v>
      </c>
      <c r="H45" s="77">
        <v>40</v>
      </c>
      <c r="I45" s="77" t="s">
        <v>141</v>
      </c>
      <c r="J45" s="77">
        <v>1632</v>
      </c>
      <c r="K45" s="77">
        <v>1033</v>
      </c>
      <c r="L45" s="77">
        <v>592</v>
      </c>
      <c r="M45" s="77">
        <v>7</v>
      </c>
      <c r="N45" s="613"/>
    </row>
    <row r="46" spans="1:14" ht="11.25" customHeight="1" x14ac:dyDescent="0.2">
      <c r="A46" s="26" t="s">
        <v>90</v>
      </c>
      <c r="B46" s="77">
        <v>543</v>
      </c>
      <c r="C46" s="77">
        <v>44</v>
      </c>
      <c r="D46" s="77">
        <v>499</v>
      </c>
      <c r="E46" s="77">
        <v>643</v>
      </c>
      <c r="F46" s="77">
        <v>48</v>
      </c>
      <c r="G46" s="77">
        <v>32</v>
      </c>
      <c r="H46" s="77">
        <v>16</v>
      </c>
      <c r="I46" s="77" t="s">
        <v>141</v>
      </c>
      <c r="J46" s="77">
        <v>595</v>
      </c>
      <c r="K46" s="77">
        <v>359</v>
      </c>
      <c r="L46" s="77">
        <v>235</v>
      </c>
      <c r="M46" s="77">
        <v>1</v>
      </c>
    </row>
    <row r="47" spans="1:14" ht="11.25" customHeight="1" x14ac:dyDescent="0.2">
      <c r="A47" s="26" t="s">
        <v>91</v>
      </c>
      <c r="B47" s="77">
        <v>19</v>
      </c>
      <c r="C47" s="77" t="s">
        <v>141</v>
      </c>
      <c r="D47" s="77">
        <v>19</v>
      </c>
      <c r="E47" s="77">
        <v>20</v>
      </c>
      <c r="F47" s="77" t="s">
        <v>141</v>
      </c>
      <c r="G47" s="77" t="s">
        <v>141</v>
      </c>
      <c r="H47" s="77" t="s">
        <v>141</v>
      </c>
      <c r="I47" s="77" t="s">
        <v>141</v>
      </c>
      <c r="J47" s="77">
        <v>20</v>
      </c>
      <c r="K47" s="77">
        <v>15</v>
      </c>
      <c r="L47" s="77">
        <v>5</v>
      </c>
      <c r="M47" s="77" t="s">
        <v>141</v>
      </c>
    </row>
    <row r="48" spans="1:14" ht="11.25" customHeight="1" x14ac:dyDescent="0.2">
      <c r="A48" s="26" t="s">
        <v>92</v>
      </c>
      <c r="B48" s="77">
        <v>61</v>
      </c>
      <c r="C48" s="77">
        <v>4</v>
      </c>
      <c r="D48" s="77">
        <v>57</v>
      </c>
      <c r="E48" s="77">
        <v>71</v>
      </c>
      <c r="F48" s="77">
        <v>5</v>
      </c>
      <c r="G48" s="77">
        <v>4</v>
      </c>
      <c r="H48" s="77">
        <v>1</v>
      </c>
      <c r="I48" s="77" t="s">
        <v>141</v>
      </c>
      <c r="J48" s="77">
        <v>66</v>
      </c>
      <c r="K48" s="77">
        <v>46</v>
      </c>
      <c r="L48" s="77">
        <v>20</v>
      </c>
      <c r="M48" s="77" t="s">
        <v>141</v>
      </c>
    </row>
    <row r="49" spans="1:15" ht="11.25" customHeight="1" x14ac:dyDescent="0.2">
      <c r="A49" s="75" t="s">
        <v>601</v>
      </c>
      <c r="B49" s="54">
        <v>131</v>
      </c>
      <c r="C49" s="54">
        <v>9</v>
      </c>
      <c r="D49" s="54">
        <v>122</v>
      </c>
      <c r="E49" s="54">
        <v>142</v>
      </c>
      <c r="F49" s="54">
        <v>10</v>
      </c>
      <c r="G49" s="54">
        <v>9</v>
      </c>
      <c r="H49" s="54">
        <v>1</v>
      </c>
      <c r="I49" s="54" t="s">
        <v>141</v>
      </c>
      <c r="J49" s="54">
        <v>132</v>
      </c>
      <c r="K49" s="54">
        <v>78</v>
      </c>
      <c r="L49" s="54">
        <v>53</v>
      </c>
      <c r="M49" s="54">
        <v>1</v>
      </c>
      <c r="N49" s="612"/>
    </row>
    <row r="50" spans="1:15" ht="11.25" customHeight="1" x14ac:dyDescent="0.2">
      <c r="A50" s="128"/>
      <c r="B50" s="77"/>
      <c r="C50" s="77"/>
      <c r="D50" s="77"/>
      <c r="E50" s="77"/>
      <c r="F50" s="77"/>
      <c r="G50" s="77"/>
      <c r="H50" s="77"/>
      <c r="I50" s="77"/>
      <c r="J50" s="77"/>
      <c r="K50" s="77"/>
      <c r="L50" s="77"/>
      <c r="M50" s="77"/>
    </row>
    <row r="51" spans="1:15" ht="11.25" customHeight="1" x14ac:dyDescent="0.2">
      <c r="A51" s="8" t="s">
        <v>368</v>
      </c>
      <c r="B51" s="77"/>
      <c r="C51" s="77"/>
      <c r="D51" s="77"/>
      <c r="E51" s="77"/>
      <c r="F51" s="77"/>
      <c r="G51" s="77"/>
      <c r="H51" s="77"/>
      <c r="I51" s="77"/>
      <c r="J51" s="77"/>
      <c r="K51" s="77"/>
      <c r="L51" s="77"/>
      <c r="M51" s="77"/>
    </row>
    <row r="52" spans="1:15" ht="11.25" customHeight="1" x14ac:dyDescent="0.2">
      <c r="A52" s="26" t="s">
        <v>371</v>
      </c>
      <c r="B52" s="77">
        <v>1788</v>
      </c>
      <c r="C52" s="77">
        <v>187</v>
      </c>
      <c r="D52" s="77">
        <v>1601</v>
      </c>
      <c r="E52" s="77">
        <v>2158</v>
      </c>
      <c r="F52" s="77">
        <v>205</v>
      </c>
      <c r="G52" s="77">
        <v>155</v>
      </c>
      <c r="H52" s="77">
        <v>50</v>
      </c>
      <c r="I52" s="77" t="s">
        <v>141</v>
      </c>
      <c r="J52" s="77">
        <v>1953</v>
      </c>
      <c r="K52" s="77">
        <v>1242</v>
      </c>
      <c r="L52" s="77">
        <v>704</v>
      </c>
      <c r="M52" s="77">
        <v>7</v>
      </c>
    </row>
    <row r="53" spans="1:15" ht="11.25" customHeight="1" x14ac:dyDescent="0.2">
      <c r="A53" s="26" t="s">
        <v>372</v>
      </c>
      <c r="B53" s="77">
        <v>36</v>
      </c>
      <c r="C53" s="77">
        <v>4</v>
      </c>
      <c r="D53" s="77">
        <v>32</v>
      </c>
      <c r="E53" s="77">
        <v>45</v>
      </c>
      <c r="F53" s="77">
        <v>4</v>
      </c>
      <c r="G53" s="77">
        <v>3</v>
      </c>
      <c r="H53" s="77">
        <v>1</v>
      </c>
      <c r="I53" s="77" t="s">
        <v>141</v>
      </c>
      <c r="J53" s="77">
        <v>41</v>
      </c>
      <c r="K53" s="77">
        <v>24</v>
      </c>
      <c r="L53" s="77">
        <v>17</v>
      </c>
      <c r="M53" s="77" t="s">
        <v>141</v>
      </c>
    </row>
    <row r="54" spans="1:15" ht="11.25" customHeight="1" x14ac:dyDescent="0.2">
      <c r="A54" s="26" t="s">
        <v>373</v>
      </c>
      <c r="B54" s="77">
        <v>200</v>
      </c>
      <c r="C54" s="77">
        <v>20</v>
      </c>
      <c r="D54" s="77">
        <v>180</v>
      </c>
      <c r="E54" s="77">
        <v>232</v>
      </c>
      <c r="F54" s="77">
        <v>21</v>
      </c>
      <c r="G54" s="77">
        <v>16</v>
      </c>
      <c r="H54" s="77">
        <v>5</v>
      </c>
      <c r="I54" s="77" t="s">
        <v>141</v>
      </c>
      <c r="J54" s="77">
        <v>211</v>
      </c>
      <c r="K54" s="77">
        <v>120</v>
      </c>
      <c r="L54" s="77">
        <v>91</v>
      </c>
      <c r="M54" s="77" t="s">
        <v>141</v>
      </c>
    </row>
    <row r="55" spans="1:15" ht="11.25" customHeight="1" x14ac:dyDescent="0.2">
      <c r="A55" s="26" t="s">
        <v>374</v>
      </c>
      <c r="B55" s="77">
        <v>69</v>
      </c>
      <c r="C55" s="77">
        <v>9</v>
      </c>
      <c r="D55" s="77">
        <v>60</v>
      </c>
      <c r="E55" s="77">
        <v>89</v>
      </c>
      <c r="F55" s="77">
        <v>9</v>
      </c>
      <c r="G55" s="77">
        <v>7</v>
      </c>
      <c r="H55" s="77">
        <v>2</v>
      </c>
      <c r="I55" s="77" t="s">
        <v>141</v>
      </c>
      <c r="J55" s="77">
        <v>80</v>
      </c>
      <c r="K55" s="77">
        <v>46</v>
      </c>
      <c r="L55" s="77">
        <v>33</v>
      </c>
      <c r="M55" s="77">
        <v>1</v>
      </c>
    </row>
    <row r="56" spans="1:15" ht="11.25" customHeight="1" x14ac:dyDescent="0.2">
      <c r="A56" s="75" t="s">
        <v>72</v>
      </c>
      <c r="B56" s="54">
        <v>159</v>
      </c>
      <c r="C56" s="54">
        <v>20</v>
      </c>
      <c r="D56" s="54">
        <v>139</v>
      </c>
      <c r="E56" s="54">
        <v>180</v>
      </c>
      <c r="F56" s="54">
        <v>20</v>
      </c>
      <c r="G56" s="54">
        <v>20</v>
      </c>
      <c r="H56" s="54" t="s">
        <v>141</v>
      </c>
      <c r="I56" s="54" t="s">
        <v>141</v>
      </c>
      <c r="J56" s="54">
        <v>160</v>
      </c>
      <c r="K56" s="54">
        <v>99</v>
      </c>
      <c r="L56" s="54">
        <v>60</v>
      </c>
      <c r="M56" s="54">
        <v>1</v>
      </c>
      <c r="N56" s="612"/>
    </row>
    <row r="57" spans="1:15" ht="11.25" customHeight="1" x14ac:dyDescent="0.2">
      <c r="A57" s="26"/>
      <c r="B57" s="77"/>
      <c r="C57" s="77"/>
      <c r="D57" s="77"/>
      <c r="E57" s="77"/>
      <c r="F57" s="77"/>
      <c r="G57" s="77"/>
      <c r="H57" s="77"/>
      <c r="I57" s="77"/>
      <c r="J57" s="77"/>
      <c r="K57" s="77"/>
      <c r="L57" s="77"/>
      <c r="M57" s="77"/>
    </row>
    <row r="58" spans="1:15" ht="11.25" customHeight="1" x14ac:dyDescent="0.2">
      <c r="A58" s="8" t="s">
        <v>268</v>
      </c>
      <c r="B58" s="77"/>
      <c r="C58" s="77"/>
      <c r="D58" s="77"/>
      <c r="E58" s="77"/>
      <c r="F58" s="77"/>
      <c r="G58" s="77"/>
      <c r="H58" s="77"/>
      <c r="I58" s="77"/>
      <c r="J58" s="77"/>
      <c r="K58" s="77"/>
      <c r="L58" s="77"/>
      <c r="M58" s="77"/>
    </row>
    <row r="59" spans="1:15" ht="11.25" customHeight="1" x14ac:dyDescent="0.2">
      <c r="A59" s="26" t="s">
        <v>69</v>
      </c>
      <c r="B59" s="77">
        <v>1344</v>
      </c>
      <c r="C59" s="77">
        <v>140</v>
      </c>
      <c r="D59" s="77">
        <v>1204</v>
      </c>
      <c r="E59" s="77">
        <v>1607</v>
      </c>
      <c r="F59" s="77">
        <v>154</v>
      </c>
      <c r="G59" s="77">
        <v>120</v>
      </c>
      <c r="H59" s="77">
        <v>34</v>
      </c>
      <c r="I59" s="77" t="s">
        <v>141</v>
      </c>
      <c r="J59" s="77">
        <v>1453</v>
      </c>
      <c r="K59" s="77">
        <v>955</v>
      </c>
      <c r="L59" s="77">
        <v>492</v>
      </c>
      <c r="M59" s="77">
        <v>6</v>
      </c>
    </row>
    <row r="60" spans="1:15" ht="11.25" customHeight="1" x14ac:dyDescent="0.2">
      <c r="A60" s="26" t="s">
        <v>70</v>
      </c>
      <c r="B60" s="77">
        <v>505</v>
      </c>
      <c r="C60" s="77">
        <v>59</v>
      </c>
      <c r="D60" s="77">
        <v>446</v>
      </c>
      <c r="E60" s="77">
        <v>616</v>
      </c>
      <c r="F60" s="77">
        <v>63</v>
      </c>
      <c r="G60" s="77">
        <v>47</v>
      </c>
      <c r="H60" s="77">
        <v>16</v>
      </c>
      <c r="I60" s="77" t="s">
        <v>141</v>
      </c>
      <c r="J60" s="77">
        <v>553</v>
      </c>
      <c r="K60" s="77">
        <v>327</v>
      </c>
      <c r="L60" s="77">
        <v>224</v>
      </c>
      <c r="M60" s="77">
        <v>2</v>
      </c>
    </row>
    <row r="61" spans="1:15" ht="11.25" customHeight="1" x14ac:dyDescent="0.2">
      <c r="A61" s="26" t="s">
        <v>71</v>
      </c>
      <c r="B61" s="77">
        <v>239</v>
      </c>
      <c r="C61" s="77">
        <v>24</v>
      </c>
      <c r="D61" s="77">
        <v>215</v>
      </c>
      <c r="E61" s="77">
        <v>301</v>
      </c>
      <c r="F61" s="77">
        <v>25</v>
      </c>
      <c r="G61" s="77">
        <v>18</v>
      </c>
      <c r="H61" s="77">
        <v>7</v>
      </c>
      <c r="I61" s="77" t="s">
        <v>141</v>
      </c>
      <c r="J61" s="77">
        <v>276</v>
      </c>
      <c r="K61" s="77">
        <v>144</v>
      </c>
      <c r="L61" s="77">
        <v>132</v>
      </c>
      <c r="M61" s="77" t="s">
        <v>141</v>
      </c>
    </row>
    <row r="62" spans="1:15" s="71" customFormat="1" ht="11.25" customHeight="1" x14ac:dyDescent="0.2">
      <c r="A62" s="74" t="s">
        <v>227</v>
      </c>
      <c r="B62" s="492">
        <v>63</v>
      </c>
      <c r="C62" s="492">
        <v>7</v>
      </c>
      <c r="D62" s="492">
        <v>56</v>
      </c>
      <c r="E62" s="492">
        <v>87</v>
      </c>
      <c r="F62" s="492">
        <v>7</v>
      </c>
      <c r="G62" s="492">
        <v>4</v>
      </c>
      <c r="H62" s="492">
        <v>3</v>
      </c>
      <c r="I62" s="492" t="s">
        <v>141</v>
      </c>
      <c r="J62" s="492">
        <v>80</v>
      </c>
      <c r="K62" s="492">
        <v>43</v>
      </c>
      <c r="L62" s="492">
        <v>37</v>
      </c>
      <c r="M62" s="492" t="s">
        <v>141</v>
      </c>
      <c r="N62" s="82"/>
      <c r="O62" s="82"/>
    </row>
    <row r="63" spans="1:15" s="71" customFormat="1" ht="11.25" customHeight="1" x14ac:dyDescent="0.2">
      <c r="A63" s="74" t="s">
        <v>228</v>
      </c>
      <c r="B63" s="492">
        <v>113</v>
      </c>
      <c r="C63" s="492">
        <v>9</v>
      </c>
      <c r="D63" s="492">
        <v>104</v>
      </c>
      <c r="E63" s="492">
        <v>139</v>
      </c>
      <c r="F63" s="492">
        <v>10</v>
      </c>
      <c r="G63" s="492">
        <v>7</v>
      </c>
      <c r="H63" s="492">
        <v>3</v>
      </c>
      <c r="I63" s="492" t="s">
        <v>141</v>
      </c>
      <c r="J63" s="492">
        <v>129</v>
      </c>
      <c r="K63" s="492">
        <v>67</v>
      </c>
      <c r="L63" s="492">
        <v>62</v>
      </c>
      <c r="M63" s="492" t="s">
        <v>141</v>
      </c>
      <c r="N63" s="82"/>
      <c r="O63" s="82"/>
    </row>
    <row r="64" spans="1:15" s="71" customFormat="1" ht="11.25" customHeight="1" x14ac:dyDescent="0.2">
      <c r="A64" s="74" t="s">
        <v>229</v>
      </c>
      <c r="B64" s="492">
        <v>63</v>
      </c>
      <c r="C64" s="492">
        <v>8</v>
      </c>
      <c r="D64" s="492">
        <v>55</v>
      </c>
      <c r="E64" s="492">
        <v>75</v>
      </c>
      <c r="F64" s="492">
        <v>8</v>
      </c>
      <c r="G64" s="492">
        <v>7</v>
      </c>
      <c r="H64" s="492">
        <v>1</v>
      </c>
      <c r="I64" s="492" t="s">
        <v>141</v>
      </c>
      <c r="J64" s="492">
        <v>67</v>
      </c>
      <c r="K64" s="492">
        <v>34</v>
      </c>
      <c r="L64" s="492">
        <v>33</v>
      </c>
      <c r="M64" s="492" t="s">
        <v>141</v>
      </c>
      <c r="N64" s="82"/>
      <c r="O64" s="82"/>
    </row>
    <row r="65" spans="1:15" ht="11.25" customHeight="1" x14ac:dyDescent="0.2">
      <c r="A65" s="75" t="s">
        <v>72</v>
      </c>
      <c r="B65" s="54">
        <v>164</v>
      </c>
      <c r="C65" s="54">
        <v>17</v>
      </c>
      <c r="D65" s="54">
        <v>147</v>
      </c>
      <c r="E65" s="54">
        <v>180</v>
      </c>
      <c r="F65" s="54">
        <v>17</v>
      </c>
      <c r="G65" s="54">
        <v>16</v>
      </c>
      <c r="H65" s="54">
        <v>1</v>
      </c>
      <c r="I65" s="54" t="s">
        <v>141</v>
      </c>
      <c r="J65" s="54">
        <v>163</v>
      </c>
      <c r="K65" s="54">
        <v>105</v>
      </c>
      <c r="L65" s="54">
        <v>57</v>
      </c>
      <c r="M65" s="54">
        <v>1</v>
      </c>
    </row>
    <row r="66" spans="1:15" ht="11.25" customHeight="1" x14ac:dyDescent="0.2">
      <c r="A66" s="26"/>
      <c r="B66" s="77"/>
      <c r="C66" s="77"/>
      <c r="D66" s="77"/>
      <c r="E66" s="77"/>
      <c r="F66" s="77"/>
      <c r="G66" s="77"/>
      <c r="H66" s="77"/>
      <c r="I66" s="77"/>
      <c r="J66" s="77"/>
      <c r="K66" s="77"/>
      <c r="L66" s="77"/>
      <c r="M66" s="77"/>
    </row>
    <row r="67" spans="1:15" ht="11.25" customHeight="1" x14ac:dyDescent="0.2">
      <c r="A67" s="8" t="s">
        <v>73</v>
      </c>
      <c r="B67" s="77"/>
      <c r="C67" s="77"/>
      <c r="D67" s="77"/>
      <c r="E67" s="77"/>
      <c r="F67" s="77"/>
      <c r="G67" s="77"/>
      <c r="H67" s="77"/>
      <c r="I67" s="77"/>
      <c r="J67" s="77"/>
      <c r="K67" s="77"/>
      <c r="L67" s="77"/>
      <c r="M67" s="77"/>
    </row>
    <row r="68" spans="1:15" ht="11.25" customHeight="1" x14ac:dyDescent="0.2">
      <c r="A68" s="26" t="s">
        <v>74</v>
      </c>
      <c r="B68" s="77">
        <v>1343</v>
      </c>
      <c r="C68" s="77">
        <v>135</v>
      </c>
      <c r="D68" s="77">
        <v>1208</v>
      </c>
      <c r="E68" s="77">
        <v>1606</v>
      </c>
      <c r="F68" s="77">
        <v>146</v>
      </c>
      <c r="G68" s="77">
        <v>109</v>
      </c>
      <c r="H68" s="77">
        <v>37</v>
      </c>
      <c r="I68" s="77" t="s">
        <v>141</v>
      </c>
      <c r="J68" s="77">
        <v>1460</v>
      </c>
      <c r="K68" s="77">
        <v>875</v>
      </c>
      <c r="L68" s="77">
        <v>577</v>
      </c>
      <c r="M68" s="363">
        <v>8</v>
      </c>
    </row>
    <row r="69" spans="1:15" ht="11.25" customHeight="1" x14ac:dyDescent="0.2">
      <c r="A69" s="26" t="s">
        <v>75</v>
      </c>
      <c r="B69" s="77">
        <v>618</v>
      </c>
      <c r="C69" s="77">
        <v>67</v>
      </c>
      <c r="D69" s="77">
        <v>551</v>
      </c>
      <c r="E69" s="77">
        <v>769</v>
      </c>
      <c r="F69" s="77">
        <v>74</v>
      </c>
      <c r="G69" s="77">
        <v>55</v>
      </c>
      <c r="H69" s="77">
        <v>19</v>
      </c>
      <c r="I69" s="77" t="s">
        <v>141</v>
      </c>
      <c r="J69" s="77">
        <v>695</v>
      </c>
      <c r="K69" s="77">
        <v>458</v>
      </c>
      <c r="L69" s="77">
        <v>236</v>
      </c>
      <c r="M69" s="363">
        <v>1</v>
      </c>
    </row>
    <row r="70" spans="1:15" s="71" customFormat="1" ht="11.25" customHeight="1" x14ac:dyDescent="0.2">
      <c r="A70" s="74" t="s">
        <v>230</v>
      </c>
      <c r="B70" s="492">
        <v>271</v>
      </c>
      <c r="C70" s="492">
        <v>21</v>
      </c>
      <c r="D70" s="492">
        <v>250</v>
      </c>
      <c r="E70" s="492">
        <v>321</v>
      </c>
      <c r="F70" s="492">
        <v>23</v>
      </c>
      <c r="G70" s="492">
        <v>15</v>
      </c>
      <c r="H70" s="492">
        <v>8</v>
      </c>
      <c r="I70" s="492" t="s">
        <v>141</v>
      </c>
      <c r="J70" s="492">
        <v>298</v>
      </c>
      <c r="K70" s="492">
        <v>190</v>
      </c>
      <c r="L70" s="492">
        <v>108</v>
      </c>
      <c r="M70" s="452" t="s">
        <v>141</v>
      </c>
      <c r="N70" s="82"/>
      <c r="O70" s="82"/>
    </row>
    <row r="71" spans="1:15" ht="11.25" customHeight="1" x14ac:dyDescent="0.2">
      <c r="A71" s="26" t="s">
        <v>76</v>
      </c>
      <c r="B71" s="77">
        <v>170</v>
      </c>
      <c r="C71" s="77">
        <v>20</v>
      </c>
      <c r="D71" s="77">
        <v>150</v>
      </c>
      <c r="E71" s="77">
        <v>200</v>
      </c>
      <c r="F71" s="77">
        <v>21</v>
      </c>
      <c r="G71" s="77">
        <v>19</v>
      </c>
      <c r="H71" s="77">
        <v>2</v>
      </c>
      <c r="I71" s="77" t="s">
        <v>141</v>
      </c>
      <c r="J71" s="77">
        <v>179</v>
      </c>
      <c r="K71" s="77">
        <v>127</v>
      </c>
      <c r="L71" s="77">
        <v>52</v>
      </c>
      <c r="M71" s="363" t="s">
        <v>141</v>
      </c>
    </row>
    <row r="72" spans="1:15" s="71" customFormat="1" ht="11.25" customHeight="1" x14ac:dyDescent="0.2">
      <c r="A72" s="74" t="s">
        <v>230</v>
      </c>
      <c r="B72" s="492">
        <v>35</v>
      </c>
      <c r="C72" s="492">
        <v>3</v>
      </c>
      <c r="D72" s="492">
        <v>32</v>
      </c>
      <c r="E72" s="492">
        <v>39</v>
      </c>
      <c r="F72" s="492">
        <v>3</v>
      </c>
      <c r="G72" s="492">
        <v>2</v>
      </c>
      <c r="H72" s="492">
        <v>1</v>
      </c>
      <c r="I72" s="492" t="s">
        <v>141</v>
      </c>
      <c r="J72" s="492">
        <v>36</v>
      </c>
      <c r="K72" s="492">
        <v>22</v>
      </c>
      <c r="L72" s="492">
        <v>14</v>
      </c>
      <c r="M72" s="452" t="s">
        <v>141</v>
      </c>
      <c r="N72" s="82"/>
      <c r="O72" s="82"/>
    </row>
    <row r="73" spans="1:15" ht="11.25" customHeight="1" x14ac:dyDescent="0.2">
      <c r="A73" s="75" t="s">
        <v>72</v>
      </c>
      <c r="B73" s="54">
        <v>121</v>
      </c>
      <c r="C73" s="54">
        <v>18</v>
      </c>
      <c r="D73" s="54">
        <v>103</v>
      </c>
      <c r="E73" s="54">
        <v>129</v>
      </c>
      <c r="F73" s="54">
        <v>18</v>
      </c>
      <c r="G73" s="54">
        <v>18</v>
      </c>
      <c r="H73" s="54" t="s">
        <v>141</v>
      </c>
      <c r="I73" s="54" t="s">
        <v>141</v>
      </c>
      <c r="J73" s="54">
        <v>111</v>
      </c>
      <c r="K73" s="54">
        <v>71</v>
      </c>
      <c r="L73" s="54">
        <v>40</v>
      </c>
      <c r="M73" s="268" t="s">
        <v>141</v>
      </c>
    </row>
  </sheetData>
  <pageMargins left="0.74803149606299213" right="0.74803149606299213" top="0.98425196850393704" bottom="0.98425196850393704" header="0.51181102362204722" footer="0.51181102362204722"/>
  <pageSetup paperSize="9" scale="7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view="pageBreakPreview" zoomScale="110" zoomScaleNormal="100" zoomScaleSheetLayoutView="110" workbookViewId="0">
      <pane ySplit="13" topLeftCell="A14" activePane="bottomLeft" state="frozen"/>
      <selection activeCell="G63" sqref="G63"/>
      <selection pane="bottomLeft" activeCell="A87" sqref="A87"/>
    </sheetView>
  </sheetViews>
  <sheetFormatPr defaultColWidth="9.140625" defaultRowHeight="11.25" customHeight="1" x14ac:dyDescent="0.2"/>
  <cols>
    <col min="1" max="1" width="17.140625" style="2" customWidth="1"/>
    <col min="2" max="2" width="6.85546875" style="2" customWidth="1"/>
    <col min="3" max="3" width="11.42578125" style="2" customWidth="1"/>
    <col min="4" max="4" width="14" style="2" customWidth="1"/>
    <col min="5" max="6" width="6.85546875" style="2" customWidth="1"/>
    <col min="7" max="7" width="5.140625" style="2" customWidth="1"/>
    <col min="8" max="8" width="6.85546875" style="2" customWidth="1"/>
    <col min="9" max="9" width="8.85546875" style="44" customWidth="1"/>
    <col min="10" max="10" width="6.85546875" style="2" customWidth="1"/>
    <col min="11" max="11" width="4.7109375" style="2" customWidth="1"/>
    <col min="12" max="12" width="6.85546875" style="2" customWidth="1"/>
    <col min="13" max="13" width="8.85546875" style="2" customWidth="1"/>
    <col min="14" max="14" width="9.85546875" style="2" bestFit="1" customWidth="1"/>
    <col min="15" max="16384" width="9.140625" style="2"/>
  </cols>
  <sheetData>
    <row r="1" spans="1:13" ht="11.25" customHeight="1" x14ac:dyDescent="0.2">
      <c r="A1" s="4" t="s">
        <v>266</v>
      </c>
      <c r="B1" s="4"/>
      <c r="C1" s="4"/>
      <c r="D1" s="4"/>
      <c r="E1" s="4"/>
      <c r="F1" s="4"/>
      <c r="G1" s="4"/>
      <c r="H1" s="4"/>
      <c r="I1" s="7"/>
      <c r="J1" s="4"/>
      <c r="K1" s="4"/>
      <c r="L1" s="4"/>
      <c r="M1" s="4"/>
    </row>
    <row r="2" spans="1:13" ht="11.25" customHeight="1" x14ac:dyDescent="0.2">
      <c r="A2" s="4" t="s">
        <v>637</v>
      </c>
      <c r="B2" s="4"/>
      <c r="C2" s="4"/>
      <c r="D2" s="4"/>
      <c r="E2" s="4"/>
      <c r="F2" s="4"/>
      <c r="G2" s="4"/>
      <c r="H2" s="4"/>
      <c r="I2" s="7"/>
      <c r="J2" s="4"/>
      <c r="K2" s="4"/>
      <c r="L2" s="4"/>
      <c r="M2" s="4"/>
    </row>
    <row r="3" spans="1:13" ht="11.25" customHeight="1" x14ac:dyDescent="0.2">
      <c r="A3" s="13" t="s">
        <v>267</v>
      </c>
      <c r="B3" s="4"/>
      <c r="C3" s="4"/>
      <c r="D3" s="4"/>
      <c r="E3" s="4"/>
      <c r="F3" s="4"/>
      <c r="G3" s="4"/>
      <c r="H3" s="4"/>
      <c r="I3" s="7"/>
      <c r="J3" s="4"/>
      <c r="K3" s="4"/>
      <c r="L3" s="4"/>
      <c r="M3" s="4"/>
    </row>
    <row r="4" spans="1:13" ht="11.25" customHeight="1" x14ac:dyDescent="0.2">
      <c r="A4" s="14" t="s">
        <v>638</v>
      </c>
      <c r="B4" s="4"/>
      <c r="C4" s="4"/>
      <c r="D4" s="4"/>
      <c r="E4" s="4"/>
      <c r="F4" s="4"/>
      <c r="G4" s="4"/>
      <c r="H4" s="4"/>
      <c r="I4" s="7"/>
      <c r="J4" s="4"/>
      <c r="K4" s="4"/>
      <c r="L4" s="4"/>
      <c r="M4" s="4"/>
    </row>
    <row r="5" spans="1:13" ht="11.25" customHeight="1" x14ac:dyDescent="0.2">
      <c r="A5" s="15"/>
      <c r="B5" s="1"/>
      <c r="C5" s="1"/>
      <c r="D5" s="1"/>
      <c r="E5" s="1"/>
      <c r="F5" s="1"/>
      <c r="G5" s="1"/>
      <c r="H5" s="1"/>
      <c r="I5" s="225"/>
      <c r="J5" s="1"/>
      <c r="K5" s="1"/>
      <c r="L5" s="1"/>
      <c r="M5" s="1"/>
    </row>
    <row r="6" spans="1:13" ht="11.25" customHeight="1" x14ac:dyDescent="0.2">
      <c r="A6" s="4" t="s">
        <v>2</v>
      </c>
      <c r="B6" s="4" t="s">
        <v>120</v>
      </c>
      <c r="C6" s="4"/>
      <c r="D6" s="4"/>
      <c r="E6" s="4" t="s">
        <v>202</v>
      </c>
      <c r="F6" s="4"/>
      <c r="G6" s="4"/>
      <c r="H6" s="4"/>
      <c r="I6" s="7"/>
      <c r="J6" s="4"/>
      <c r="K6" s="4"/>
      <c r="L6" s="4"/>
      <c r="M6" s="4"/>
    </row>
    <row r="7" spans="1:13" ht="11.25" customHeight="1" x14ac:dyDescent="0.2">
      <c r="A7" s="13" t="s">
        <v>3</v>
      </c>
      <c r="B7" s="15" t="s">
        <v>121</v>
      </c>
      <c r="C7" s="6"/>
      <c r="D7" s="6"/>
      <c r="E7" s="15" t="s">
        <v>203</v>
      </c>
      <c r="F7" s="6"/>
      <c r="G7" s="6"/>
      <c r="H7" s="6"/>
      <c r="I7" s="226"/>
      <c r="J7" s="6"/>
      <c r="K7" s="6"/>
      <c r="L7" s="6"/>
      <c r="M7" s="6"/>
    </row>
    <row r="8" spans="1:13" ht="11.25" customHeight="1" x14ac:dyDescent="0.2">
      <c r="A8" s="9"/>
      <c r="B8" s="4" t="s">
        <v>152</v>
      </c>
      <c r="C8" s="4" t="s">
        <v>233</v>
      </c>
      <c r="D8" s="4"/>
      <c r="E8" s="4" t="s">
        <v>152</v>
      </c>
      <c r="F8" s="4" t="s">
        <v>232</v>
      </c>
      <c r="G8" s="4"/>
      <c r="H8" s="4"/>
      <c r="I8" s="7"/>
      <c r="J8" s="4"/>
      <c r="K8" s="4"/>
      <c r="L8" s="4"/>
      <c r="M8" s="4"/>
    </row>
    <row r="9" spans="1:13" ht="11.25" customHeight="1" x14ac:dyDescent="0.2">
      <c r="A9" s="9"/>
      <c r="B9" s="13" t="s">
        <v>100</v>
      </c>
      <c r="C9" s="15" t="s">
        <v>204</v>
      </c>
      <c r="D9" s="6"/>
      <c r="E9" s="14" t="s">
        <v>100</v>
      </c>
      <c r="F9" s="15" t="s">
        <v>205</v>
      </c>
      <c r="G9" s="6"/>
      <c r="H9" s="6"/>
      <c r="I9" s="226"/>
      <c r="J9" s="6"/>
      <c r="K9" s="6"/>
      <c r="L9" s="6"/>
      <c r="M9" s="6"/>
    </row>
    <row r="10" spans="1:13" ht="11.25" customHeight="1" x14ac:dyDescent="0.2">
      <c r="A10" s="4"/>
      <c r="B10" s="4"/>
      <c r="C10" s="4" t="s">
        <v>217</v>
      </c>
      <c r="D10" s="4" t="s">
        <v>206</v>
      </c>
      <c r="E10" s="4"/>
      <c r="F10" s="4" t="s">
        <v>11</v>
      </c>
      <c r="G10" s="4"/>
      <c r="I10" s="7"/>
      <c r="J10" s="4" t="s">
        <v>56</v>
      </c>
      <c r="K10" s="4"/>
      <c r="L10" s="4"/>
      <c r="M10" s="4"/>
    </row>
    <row r="11" spans="1:13" ht="11.25" customHeight="1" x14ac:dyDescent="0.2">
      <c r="A11" s="4"/>
      <c r="B11" s="4"/>
      <c r="C11" s="13" t="s">
        <v>211</v>
      </c>
      <c r="D11" s="15" t="s">
        <v>208</v>
      </c>
      <c r="E11" s="5"/>
      <c r="F11" s="15" t="s">
        <v>209</v>
      </c>
      <c r="G11" s="6"/>
      <c r="H11" s="1"/>
      <c r="I11" s="226"/>
      <c r="J11" s="15" t="s">
        <v>57</v>
      </c>
      <c r="K11" s="6"/>
      <c r="L11" s="6"/>
      <c r="M11" s="6"/>
    </row>
    <row r="12" spans="1:13" ht="11.25" customHeight="1" x14ac:dyDescent="0.2">
      <c r="A12" s="4"/>
      <c r="B12" s="4"/>
      <c r="C12" s="4"/>
      <c r="D12" s="4" t="s">
        <v>212</v>
      </c>
      <c r="E12" s="4"/>
      <c r="F12" s="4" t="s">
        <v>152</v>
      </c>
      <c r="G12" s="4" t="s">
        <v>153</v>
      </c>
      <c r="H12" s="4" t="s">
        <v>154</v>
      </c>
      <c r="I12" s="7" t="s">
        <v>118</v>
      </c>
      <c r="J12" s="4" t="s">
        <v>152</v>
      </c>
      <c r="K12" s="4" t="s">
        <v>153</v>
      </c>
      <c r="L12" s="4" t="s">
        <v>154</v>
      </c>
      <c r="M12" s="4" t="s">
        <v>118</v>
      </c>
    </row>
    <row r="13" spans="1:13" ht="11.25" customHeight="1" x14ac:dyDescent="0.2">
      <c r="A13" s="6"/>
      <c r="B13" s="6"/>
      <c r="C13" s="6"/>
      <c r="D13" s="15" t="s">
        <v>143</v>
      </c>
      <c r="E13" s="6"/>
      <c r="F13" s="15" t="s">
        <v>100</v>
      </c>
      <c r="G13" s="15" t="s">
        <v>153</v>
      </c>
      <c r="H13" s="15" t="s">
        <v>58</v>
      </c>
      <c r="I13" s="20" t="s">
        <v>119</v>
      </c>
      <c r="J13" s="15" t="s">
        <v>100</v>
      </c>
      <c r="K13" s="15" t="s">
        <v>153</v>
      </c>
      <c r="L13" s="15" t="s">
        <v>58</v>
      </c>
      <c r="M13" s="15" t="s">
        <v>119</v>
      </c>
    </row>
    <row r="14" spans="1:13" s="26" customFormat="1" ht="11.25" customHeight="1" x14ac:dyDescent="0.2">
      <c r="A14" s="143"/>
      <c r="B14" s="79"/>
      <c r="C14" s="79"/>
      <c r="D14" s="79"/>
      <c r="E14" s="79"/>
      <c r="F14" s="79"/>
      <c r="G14" s="79"/>
      <c r="H14" s="79"/>
      <c r="I14" s="79"/>
      <c r="J14" s="79"/>
      <c r="K14" s="79"/>
      <c r="L14" s="79"/>
      <c r="M14" s="79"/>
    </row>
    <row r="15" spans="1:13" s="4" customFormat="1" ht="11.25" customHeight="1" x14ac:dyDescent="0.2">
      <c r="A15" s="8" t="s">
        <v>231</v>
      </c>
      <c r="B15" s="372">
        <v>2252</v>
      </c>
      <c r="C15" s="8">
        <v>240</v>
      </c>
      <c r="D15" s="372">
        <v>2012</v>
      </c>
      <c r="E15" s="372">
        <v>2704</v>
      </c>
      <c r="F15" s="372">
        <v>259</v>
      </c>
      <c r="G15" s="372">
        <v>201</v>
      </c>
      <c r="H15" s="372">
        <v>58</v>
      </c>
      <c r="I15" s="44" t="s">
        <v>141</v>
      </c>
      <c r="J15" s="7">
        <v>2445</v>
      </c>
      <c r="K15" s="7">
        <v>1531</v>
      </c>
      <c r="L15" s="7">
        <v>905</v>
      </c>
      <c r="M15" s="7">
        <v>9</v>
      </c>
    </row>
    <row r="16" spans="1:13" s="53" customFormat="1" ht="11.25" customHeight="1" x14ac:dyDescent="0.2">
      <c r="B16" s="7"/>
      <c r="C16" s="7"/>
      <c r="D16" s="7"/>
      <c r="E16" s="7"/>
      <c r="F16" s="7"/>
      <c r="G16" s="7"/>
      <c r="H16" s="7"/>
      <c r="I16" s="7"/>
      <c r="J16" s="7"/>
      <c r="K16" s="7"/>
      <c r="L16" s="7"/>
      <c r="M16" s="7"/>
    </row>
    <row r="17" spans="1:13" ht="11.25" customHeight="1" x14ac:dyDescent="0.2">
      <c r="A17" s="2" t="s">
        <v>24</v>
      </c>
      <c r="B17" s="44">
        <v>595</v>
      </c>
      <c r="C17" s="44">
        <v>64</v>
      </c>
      <c r="D17" s="44">
        <v>531</v>
      </c>
      <c r="E17" s="363">
        <v>726</v>
      </c>
      <c r="F17" s="44">
        <v>70</v>
      </c>
      <c r="G17" s="44">
        <v>57</v>
      </c>
      <c r="H17" s="44">
        <v>13</v>
      </c>
      <c r="I17" s="44" t="s">
        <v>141</v>
      </c>
      <c r="J17" s="44">
        <v>656</v>
      </c>
      <c r="K17" s="44">
        <v>417</v>
      </c>
      <c r="L17" s="44">
        <v>234</v>
      </c>
      <c r="M17" s="44">
        <v>5</v>
      </c>
    </row>
    <row r="18" spans="1:13" ht="11.25" customHeight="1" x14ac:dyDescent="0.2">
      <c r="A18" s="2" t="s">
        <v>25</v>
      </c>
      <c r="B18" s="386">
        <v>54</v>
      </c>
      <c r="C18" s="386">
        <v>9</v>
      </c>
      <c r="D18" s="386">
        <v>45</v>
      </c>
      <c r="E18" s="363">
        <v>59</v>
      </c>
      <c r="F18" s="44">
        <v>9</v>
      </c>
      <c r="G18" s="44">
        <v>7</v>
      </c>
      <c r="H18" s="44">
        <v>2</v>
      </c>
      <c r="I18" s="44" t="s">
        <v>141</v>
      </c>
      <c r="J18" s="44">
        <v>50</v>
      </c>
      <c r="K18" s="44">
        <v>47</v>
      </c>
      <c r="L18" s="44">
        <v>3</v>
      </c>
      <c r="M18" s="44" t="s">
        <v>141</v>
      </c>
    </row>
    <row r="19" spans="1:13" ht="11.25" customHeight="1" x14ac:dyDescent="0.2">
      <c r="A19" s="2" t="s">
        <v>26</v>
      </c>
      <c r="B19" s="386">
        <v>7</v>
      </c>
      <c r="C19" s="386" t="s">
        <v>141</v>
      </c>
      <c r="D19" s="386">
        <v>7</v>
      </c>
      <c r="E19" s="363">
        <v>10</v>
      </c>
      <c r="F19" s="386" t="s">
        <v>141</v>
      </c>
      <c r="G19" s="386" t="s">
        <v>141</v>
      </c>
      <c r="H19" s="386" t="s">
        <v>141</v>
      </c>
      <c r="I19" s="386" t="s">
        <v>141</v>
      </c>
      <c r="J19" s="386">
        <v>10</v>
      </c>
      <c r="K19" s="386">
        <v>3</v>
      </c>
      <c r="L19" s="386">
        <v>7</v>
      </c>
      <c r="M19" s="386" t="s">
        <v>141</v>
      </c>
    </row>
    <row r="20" spans="1:13" ht="11.25" customHeight="1" x14ac:dyDescent="0.2">
      <c r="A20" s="2" t="s">
        <v>27</v>
      </c>
      <c r="B20" s="386">
        <v>153</v>
      </c>
      <c r="C20" s="386">
        <v>17</v>
      </c>
      <c r="D20" s="386">
        <v>136</v>
      </c>
      <c r="E20" s="363">
        <v>160</v>
      </c>
      <c r="F20" s="386">
        <v>18</v>
      </c>
      <c r="G20" s="386">
        <v>17</v>
      </c>
      <c r="H20" s="386">
        <v>1</v>
      </c>
      <c r="I20" s="386" t="s">
        <v>141</v>
      </c>
      <c r="J20" s="386">
        <v>142</v>
      </c>
      <c r="K20" s="386">
        <v>124</v>
      </c>
      <c r="L20" s="386">
        <v>18</v>
      </c>
      <c r="M20" s="386" t="s">
        <v>141</v>
      </c>
    </row>
    <row r="21" spans="1:13" ht="11.25" customHeight="1" x14ac:dyDescent="0.2">
      <c r="A21" s="2" t="s">
        <v>28</v>
      </c>
      <c r="B21" s="386">
        <v>45</v>
      </c>
      <c r="C21" s="386">
        <v>3</v>
      </c>
      <c r="D21" s="386">
        <v>42</v>
      </c>
      <c r="E21" s="363">
        <v>48</v>
      </c>
      <c r="F21" s="386">
        <v>3</v>
      </c>
      <c r="G21" s="386">
        <v>3</v>
      </c>
      <c r="H21" s="386" t="s">
        <v>141</v>
      </c>
      <c r="I21" s="386" t="s">
        <v>141</v>
      </c>
      <c r="J21" s="386">
        <v>45</v>
      </c>
      <c r="K21" s="386">
        <v>34</v>
      </c>
      <c r="L21" s="386">
        <v>11</v>
      </c>
      <c r="M21" s="386" t="s">
        <v>141</v>
      </c>
    </row>
    <row r="22" spans="1:13" ht="11.25" customHeight="1" x14ac:dyDescent="0.2">
      <c r="A22" s="2" t="s">
        <v>29</v>
      </c>
      <c r="B22" s="386">
        <v>23</v>
      </c>
      <c r="C22" s="386">
        <v>4</v>
      </c>
      <c r="D22" s="386">
        <v>19</v>
      </c>
      <c r="E22" s="363">
        <v>23</v>
      </c>
      <c r="F22" s="386">
        <v>4</v>
      </c>
      <c r="G22" s="386">
        <v>4</v>
      </c>
      <c r="H22" s="386" t="s">
        <v>141</v>
      </c>
      <c r="I22" s="386" t="s">
        <v>141</v>
      </c>
      <c r="J22" s="386">
        <v>19</v>
      </c>
      <c r="K22" s="386">
        <v>11</v>
      </c>
      <c r="L22" s="386">
        <v>8</v>
      </c>
      <c r="M22" s="386" t="s">
        <v>141</v>
      </c>
    </row>
    <row r="23" spans="1:13" ht="11.25" customHeight="1" x14ac:dyDescent="0.2">
      <c r="A23" s="2" t="s">
        <v>30</v>
      </c>
      <c r="B23" s="386">
        <v>9</v>
      </c>
      <c r="C23" s="386">
        <v>2</v>
      </c>
      <c r="D23" s="386">
        <v>7</v>
      </c>
      <c r="E23" s="363">
        <v>14</v>
      </c>
      <c r="F23" s="386">
        <v>2</v>
      </c>
      <c r="G23" s="386">
        <v>2</v>
      </c>
      <c r="H23" s="386" t="s">
        <v>141</v>
      </c>
      <c r="I23" s="386" t="s">
        <v>141</v>
      </c>
      <c r="J23" s="386">
        <v>12</v>
      </c>
      <c r="K23" s="386">
        <v>7</v>
      </c>
      <c r="L23" s="386">
        <v>5</v>
      </c>
      <c r="M23" s="386" t="s">
        <v>141</v>
      </c>
    </row>
    <row r="24" spans="1:13" ht="11.25" customHeight="1" x14ac:dyDescent="0.2">
      <c r="A24" s="2" t="s">
        <v>31</v>
      </c>
      <c r="B24" s="386">
        <v>19</v>
      </c>
      <c r="C24" s="386">
        <v>4</v>
      </c>
      <c r="D24" s="386">
        <v>15</v>
      </c>
      <c r="E24" s="363">
        <v>20</v>
      </c>
      <c r="F24" s="386">
        <v>4</v>
      </c>
      <c r="G24" s="386">
        <v>3</v>
      </c>
      <c r="H24" s="386">
        <v>1</v>
      </c>
      <c r="I24" s="386" t="s">
        <v>141</v>
      </c>
      <c r="J24" s="386">
        <v>16</v>
      </c>
      <c r="K24" s="386">
        <v>12</v>
      </c>
      <c r="L24" s="386">
        <v>4</v>
      </c>
      <c r="M24" s="386" t="s">
        <v>141</v>
      </c>
    </row>
    <row r="25" spans="1:13" s="53" customFormat="1" ht="11.25" customHeight="1" x14ac:dyDescent="0.2">
      <c r="B25" s="386"/>
      <c r="C25" s="386"/>
      <c r="D25" s="386"/>
      <c r="E25" s="363"/>
      <c r="F25" s="386"/>
      <c r="G25" s="386"/>
      <c r="H25" s="386"/>
      <c r="I25" s="386"/>
      <c r="J25" s="386"/>
      <c r="K25" s="386"/>
      <c r="L25" s="386"/>
      <c r="M25" s="386"/>
    </row>
    <row r="26" spans="1:13" ht="11.25" customHeight="1" x14ac:dyDescent="0.2">
      <c r="A26" s="2" t="s">
        <v>467</v>
      </c>
      <c r="B26" s="386">
        <v>386</v>
      </c>
      <c r="C26" s="386">
        <v>32</v>
      </c>
      <c r="D26" s="386">
        <v>354</v>
      </c>
      <c r="E26" s="363">
        <v>593</v>
      </c>
      <c r="F26" s="386">
        <v>41</v>
      </c>
      <c r="G26" s="386">
        <v>26</v>
      </c>
      <c r="H26" s="386">
        <v>15</v>
      </c>
      <c r="I26" s="386" t="s">
        <v>141</v>
      </c>
      <c r="J26" s="386">
        <v>552</v>
      </c>
      <c r="K26" s="386">
        <v>285</v>
      </c>
      <c r="L26" s="386">
        <v>265</v>
      </c>
      <c r="M26" s="386">
        <v>2</v>
      </c>
    </row>
    <row r="27" spans="1:13" ht="11.25" customHeight="1" x14ac:dyDescent="0.2">
      <c r="A27" s="2" t="s">
        <v>468</v>
      </c>
      <c r="B27" s="386">
        <v>153</v>
      </c>
      <c r="C27" s="386">
        <v>25</v>
      </c>
      <c r="D27" s="386">
        <v>128</v>
      </c>
      <c r="E27" s="363">
        <v>188</v>
      </c>
      <c r="F27" s="386">
        <v>27</v>
      </c>
      <c r="G27" s="386">
        <v>21</v>
      </c>
      <c r="H27" s="386">
        <v>6</v>
      </c>
      <c r="I27" s="386" t="s">
        <v>141</v>
      </c>
      <c r="J27" s="386">
        <v>161</v>
      </c>
      <c r="K27" s="386">
        <v>90</v>
      </c>
      <c r="L27" s="386">
        <v>71</v>
      </c>
      <c r="M27" s="386" t="s">
        <v>141</v>
      </c>
    </row>
    <row r="28" spans="1:13" ht="11.25" customHeight="1" x14ac:dyDescent="0.2">
      <c r="A28" s="2" t="s">
        <v>469</v>
      </c>
      <c r="B28" s="386">
        <v>11</v>
      </c>
      <c r="C28" s="386" t="s">
        <v>141</v>
      </c>
      <c r="D28" s="386">
        <v>11</v>
      </c>
      <c r="E28" s="363">
        <v>13</v>
      </c>
      <c r="F28" s="386" t="s">
        <v>141</v>
      </c>
      <c r="G28" s="386" t="s">
        <v>141</v>
      </c>
      <c r="H28" s="386" t="s">
        <v>141</v>
      </c>
      <c r="I28" s="386" t="s">
        <v>141</v>
      </c>
      <c r="J28" s="386">
        <v>13</v>
      </c>
      <c r="K28" s="386">
        <v>7</v>
      </c>
      <c r="L28" s="386">
        <v>6</v>
      </c>
      <c r="M28" s="386" t="s">
        <v>141</v>
      </c>
    </row>
    <row r="29" spans="1:13" ht="11.25" customHeight="1" x14ac:dyDescent="0.2">
      <c r="A29" s="2" t="s">
        <v>470</v>
      </c>
      <c r="B29" s="386">
        <v>87</v>
      </c>
      <c r="C29" s="386">
        <v>13</v>
      </c>
      <c r="D29" s="386">
        <v>74</v>
      </c>
      <c r="E29" s="363">
        <v>89</v>
      </c>
      <c r="F29" s="386">
        <v>13</v>
      </c>
      <c r="G29" s="386">
        <v>11</v>
      </c>
      <c r="H29" s="386">
        <v>2</v>
      </c>
      <c r="I29" s="386" t="s">
        <v>141</v>
      </c>
      <c r="J29" s="386">
        <v>76</v>
      </c>
      <c r="K29" s="386">
        <v>66</v>
      </c>
      <c r="L29" s="386">
        <v>10</v>
      </c>
      <c r="M29" s="386" t="s">
        <v>141</v>
      </c>
    </row>
    <row r="30" spans="1:13" ht="11.25" customHeight="1" x14ac:dyDescent="0.2">
      <c r="A30" s="2" t="s">
        <v>471</v>
      </c>
      <c r="B30" s="386">
        <v>49</v>
      </c>
      <c r="C30" s="386">
        <v>2</v>
      </c>
      <c r="D30" s="386">
        <v>47</v>
      </c>
      <c r="E30" s="363">
        <v>55</v>
      </c>
      <c r="F30" s="386">
        <v>2</v>
      </c>
      <c r="G30" s="386">
        <v>2</v>
      </c>
      <c r="H30" s="386" t="s">
        <v>141</v>
      </c>
      <c r="I30" s="386" t="s">
        <v>141</v>
      </c>
      <c r="J30" s="386">
        <v>53</v>
      </c>
      <c r="K30" s="386">
        <v>40</v>
      </c>
      <c r="L30" s="386">
        <v>13</v>
      </c>
      <c r="M30" s="386" t="s">
        <v>141</v>
      </c>
    </row>
    <row r="31" spans="1:13" ht="11.25" customHeight="1" x14ac:dyDescent="0.2">
      <c r="A31" s="2" t="s">
        <v>472</v>
      </c>
      <c r="B31" s="386">
        <v>155</v>
      </c>
      <c r="C31" s="386">
        <v>7</v>
      </c>
      <c r="D31" s="386">
        <v>148</v>
      </c>
      <c r="E31" s="363">
        <v>158</v>
      </c>
      <c r="F31" s="386">
        <v>8</v>
      </c>
      <c r="G31" s="386">
        <v>6</v>
      </c>
      <c r="H31" s="386">
        <v>2</v>
      </c>
      <c r="I31" s="386" t="s">
        <v>141</v>
      </c>
      <c r="J31" s="386">
        <v>150</v>
      </c>
      <c r="K31" s="386">
        <v>93</v>
      </c>
      <c r="L31" s="386">
        <v>56</v>
      </c>
      <c r="M31" s="386">
        <v>1</v>
      </c>
    </row>
    <row r="32" spans="1:13" ht="11.25" customHeight="1" x14ac:dyDescent="0.2">
      <c r="A32" s="2" t="s">
        <v>473</v>
      </c>
      <c r="B32" s="386">
        <v>206</v>
      </c>
      <c r="C32" s="386">
        <v>20</v>
      </c>
      <c r="D32" s="386">
        <v>186</v>
      </c>
      <c r="E32" s="363">
        <v>211</v>
      </c>
      <c r="F32" s="386">
        <v>20</v>
      </c>
      <c r="G32" s="386">
        <v>11</v>
      </c>
      <c r="H32" s="386">
        <v>9</v>
      </c>
      <c r="I32" s="386" t="s">
        <v>141</v>
      </c>
      <c r="J32" s="386">
        <v>191</v>
      </c>
      <c r="K32" s="386">
        <v>98</v>
      </c>
      <c r="L32" s="386">
        <v>93</v>
      </c>
      <c r="M32" s="386" t="s">
        <v>141</v>
      </c>
    </row>
    <row r="33" spans="1:13" ht="11.25" customHeight="1" x14ac:dyDescent="0.2">
      <c r="A33" s="2" t="s">
        <v>474</v>
      </c>
      <c r="B33" s="386">
        <v>38</v>
      </c>
      <c r="C33" s="386">
        <v>6</v>
      </c>
      <c r="D33" s="386">
        <v>32</v>
      </c>
      <c r="E33" s="363">
        <v>43</v>
      </c>
      <c r="F33" s="386">
        <v>6</v>
      </c>
      <c r="G33" s="386">
        <v>4</v>
      </c>
      <c r="H33" s="386">
        <v>2</v>
      </c>
      <c r="I33" s="386" t="s">
        <v>141</v>
      </c>
      <c r="J33" s="386">
        <v>37</v>
      </c>
      <c r="K33" s="386">
        <v>27</v>
      </c>
      <c r="L33" s="386">
        <v>10</v>
      </c>
      <c r="M33" s="386" t="s">
        <v>141</v>
      </c>
    </row>
    <row r="34" spans="1:13" ht="11.25" customHeight="1" x14ac:dyDescent="0.2">
      <c r="A34" s="2" t="s">
        <v>475</v>
      </c>
      <c r="B34" s="386">
        <v>13</v>
      </c>
      <c r="C34" s="386">
        <v>2</v>
      </c>
      <c r="D34" s="386">
        <v>11</v>
      </c>
      <c r="E34" s="363">
        <v>18</v>
      </c>
      <c r="F34" s="386">
        <v>2</v>
      </c>
      <c r="G34" s="386">
        <v>1</v>
      </c>
      <c r="H34" s="386">
        <v>1</v>
      </c>
      <c r="I34" s="386" t="s">
        <v>141</v>
      </c>
      <c r="J34" s="386">
        <v>16</v>
      </c>
      <c r="K34" s="386">
        <v>10</v>
      </c>
      <c r="L34" s="386">
        <v>6</v>
      </c>
      <c r="M34" s="386" t="s">
        <v>141</v>
      </c>
    </row>
    <row r="35" spans="1:13" ht="11.25" customHeight="1" x14ac:dyDescent="0.2">
      <c r="A35" s="1" t="s">
        <v>476</v>
      </c>
      <c r="B35" s="268">
        <v>7</v>
      </c>
      <c r="C35" s="268" t="s">
        <v>141</v>
      </c>
      <c r="D35" s="268">
        <v>7</v>
      </c>
      <c r="E35" s="268">
        <v>7</v>
      </c>
      <c r="F35" s="268" t="s">
        <v>141</v>
      </c>
      <c r="G35" s="268" t="s">
        <v>141</v>
      </c>
      <c r="H35" s="268" t="s">
        <v>141</v>
      </c>
      <c r="I35" s="268" t="s">
        <v>141</v>
      </c>
      <c r="J35" s="268">
        <v>7</v>
      </c>
      <c r="K35" s="268">
        <v>5</v>
      </c>
      <c r="L35" s="268">
        <v>2</v>
      </c>
      <c r="M35" s="268" t="s">
        <v>141</v>
      </c>
    </row>
    <row r="36" spans="1:13" s="53" customFormat="1" ht="11.25" customHeight="1" x14ac:dyDescent="0.2">
      <c r="B36" s="386"/>
      <c r="C36" s="386"/>
      <c r="D36" s="386"/>
      <c r="E36" s="386"/>
      <c r="F36" s="386"/>
      <c r="G36" s="386"/>
      <c r="H36" s="386"/>
      <c r="I36" s="386"/>
      <c r="J36" s="386"/>
      <c r="K36" s="386"/>
      <c r="L36" s="386"/>
      <c r="M36" s="386"/>
    </row>
    <row r="37" spans="1:13" ht="11.25" customHeight="1" x14ac:dyDescent="0.2">
      <c r="A37" s="2" t="s">
        <v>477</v>
      </c>
      <c r="B37" s="386">
        <v>26</v>
      </c>
      <c r="C37" s="386">
        <v>3</v>
      </c>
      <c r="D37" s="386">
        <v>23</v>
      </c>
      <c r="E37" s="386">
        <v>32</v>
      </c>
      <c r="F37" s="386">
        <v>3</v>
      </c>
      <c r="G37" s="386">
        <v>3</v>
      </c>
      <c r="H37" s="386" t="s">
        <v>141</v>
      </c>
      <c r="I37" s="386" t="s">
        <v>141</v>
      </c>
      <c r="J37" s="386">
        <v>29</v>
      </c>
      <c r="K37" s="386">
        <v>26</v>
      </c>
      <c r="L37" s="386">
        <v>3</v>
      </c>
      <c r="M37" s="386" t="s">
        <v>141</v>
      </c>
    </row>
    <row r="38" spans="1:13" ht="11.25" customHeight="1" x14ac:dyDescent="0.2">
      <c r="A38" s="2" t="s">
        <v>478</v>
      </c>
      <c r="B38" s="386">
        <v>4</v>
      </c>
      <c r="C38" s="386" t="s">
        <v>141</v>
      </c>
      <c r="D38" s="386">
        <v>4</v>
      </c>
      <c r="E38" s="386">
        <v>4</v>
      </c>
      <c r="F38" s="386" t="s">
        <v>141</v>
      </c>
      <c r="G38" s="386" t="s">
        <v>141</v>
      </c>
      <c r="H38" s="386" t="s">
        <v>141</v>
      </c>
      <c r="I38" s="386" t="s">
        <v>141</v>
      </c>
      <c r="J38" s="386">
        <v>4</v>
      </c>
      <c r="K38" s="386">
        <v>3</v>
      </c>
      <c r="L38" s="386">
        <v>1</v>
      </c>
      <c r="M38" s="386" t="s">
        <v>141</v>
      </c>
    </row>
    <row r="39" spans="1:13" ht="11.25" customHeight="1" x14ac:dyDescent="0.2">
      <c r="A39" s="2" t="s">
        <v>479</v>
      </c>
      <c r="B39" s="386">
        <v>15</v>
      </c>
      <c r="C39" s="386">
        <v>6</v>
      </c>
      <c r="D39" s="386">
        <v>9</v>
      </c>
      <c r="E39" s="386">
        <v>15</v>
      </c>
      <c r="F39" s="386">
        <v>6</v>
      </c>
      <c r="G39" s="386">
        <v>6</v>
      </c>
      <c r="H39" s="386" t="s">
        <v>141</v>
      </c>
      <c r="I39" s="386" t="s">
        <v>141</v>
      </c>
      <c r="J39" s="386">
        <v>9</v>
      </c>
      <c r="K39" s="386">
        <v>8</v>
      </c>
      <c r="L39" s="386">
        <v>1</v>
      </c>
      <c r="M39" s="386" t="s">
        <v>141</v>
      </c>
    </row>
    <row r="40" spans="1:13" ht="11.25" customHeight="1" x14ac:dyDescent="0.2">
      <c r="A40" s="2" t="s">
        <v>480</v>
      </c>
      <c r="B40" s="386">
        <v>5</v>
      </c>
      <c r="C40" s="386" t="s">
        <v>141</v>
      </c>
      <c r="D40" s="386">
        <v>5</v>
      </c>
      <c r="E40" s="386">
        <v>5</v>
      </c>
      <c r="F40" s="386" t="s">
        <v>141</v>
      </c>
      <c r="G40" s="386" t="s">
        <v>141</v>
      </c>
      <c r="H40" s="386" t="s">
        <v>141</v>
      </c>
      <c r="I40" s="386" t="s">
        <v>141</v>
      </c>
      <c r="J40" s="386">
        <v>5</v>
      </c>
      <c r="K40" s="386">
        <v>4</v>
      </c>
      <c r="L40" s="386">
        <v>1</v>
      </c>
      <c r="M40" s="386" t="s">
        <v>141</v>
      </c>
    </row>
    <row r="41" spans="1:13" ht="11.25" customHeight="1" x14ac:dyDescent="0.2">
      <c r="A41" s="2" t="s">
        <v>481</v>
      </c>
      <c r="B41" s="386">
        <v>21</v>
      </c>
      <c r="C41" s="386">
        <v>5</v>
      </c>
      <c r="D41" s="386">
        <v>16</v>
      </c>
      <c r="E41" s="386">
        <v>21</v>
      </c>
      <c r="F41" s="386">
        <v>5</v>
      </c>
      <c r="G41" s="386">
        <v>3</v>
      </c>
      <c r="H41" s="386">
        <v>2</v>
      </c>
      <c r="I41" s="386" t="s">
        <v>141</v>
      </c>
      <c r="J41" s="386">
        <v>16</v>
      </c>
      <c r="K41" s="386">
        <v>7</v>
      </c>
      <c r="L41" s="386">
        <v>9</v>
      </c>
      <c r="M41" s="386" t="s">
        <v>141</v>
      </c>
    </row>
    <row r="42" spans="1:13" ht="11.25" customHeight="1" x14ac:dyDescent="0.2">
      <c r="A42" s="2" t="s">
        <v>482</v>
      </c>
      <c r="B42" s="386">
        <v>29</v>
      </c>
      <c r="C42" s="386">
        <v>5</v>
      </c>
      <c r="D42" s="386">
        <v>24</v>
      </c>
      <c r="E42" s="386">
        <v>29</v>
      </c>
      <c r="F42" s="386">
        <v>5</v>
      </c>
      <c r="G42" s="386">
        <v>4</v>
      </c>
      <c r="H42" s="386">
        <v>1</v>
      </c>
      <c r="I42" s="386" t="s">
        <v>141</v>
      </c>
      <c r="J42" s="386">
        <v>24</v>
      </c>
      <c r="K42" s="386">
        <v>12</v>
      </c>
      <c r="L42" s="386">
        <v>12</v>
      </c>
      <c r="M42" s="386" t="s">
        <v>141</v>
      </c>
    </row>
    <row r="43" spans="1:13" ht="11.25" customHeight="1" x14ac:dyDescent="0.2">
      <c r="A43" s="2" t="s">
        <v>483</v>
      </c>
      <c r="B43" s="386">
        <v>2</v>
      </c>
      <c r="C43" s="386">
        <v>1</v>
      </c>
      <c r="D43" s="386">
        <v>1</v>
      </c>
      <c r="E43" s="386">
        <v>2</v>
      </c>
      <c r="F43" s="386">
        <v>1</v>
      </c>
      <c r="G43" s="386">
        <v>1</v>
      </c>
      <c r="H43" s="386" t="s">
        <v>141</v>
      </c>
      <c r="I43" s="386" t="s">
        <v>141</v>
      </c>
      <c r="J43" s="386">
        <v>1</v>
      </c>
      <c r="K43" s="386">
        <v>1</v>
      </c>
      <c r="L43" s="386" t="s">
        <v>141</v>
      </c>
      <c r="M43" s="386" t="s">
        <v>141</v>
      </c>
    </row>
    <row r="44" spans="1:13" ht="11.25" customHeight="1" x14ac:dyDescent="0.2">
      <c r="A44" s="2" t="s">
        <v>484</v>
      </c>
      <c r="B44" s="386" t="s">
        <v>141</v>
      </c>
      <c r="C44" s="386" t="s">
        <v>141</v>
      </c>
      <c r="D44" s="386" t="s">
        <v>141</v>
      </c>
      <c r="E44" s="386" t="s">
        <v>141</v>
      </c>
      <c r="F44" s="386" t="s">
        <v>141</v>
      </c>
      <c r="G44" s="386" t="s">
        <v>141</v>
      </c>
      <c r="H44" s="386" t="s">
        <v>141</v>
      </c>
      <c r="I44" s="386" t="s">
        <v>141</v>
      </c>
      <c r="J44" s="386" t="s">
        <v>141</v>
      </c>
      <c r="K44" s="386" t="s">
        <v>141</v>
      </c>
      <c r="L44" s="386" t="s">
        <v>141</v>
      </c>
      <c r="M44" s="386" t="s">
        <v>141</v>
      </c>
    </row>
    <row r="45" spans="1:13" ht="11.25" customHeight="1" x14ac:dyDescent="0.2">
      <c r="A45" s="2" t="s">
        <v>485</v>
      </c>
      <c r="B45" s="386">
        <v>5</v>
      </c>
      <c r="C45" s="386" t="s">
        <v>141</v>
      </c>
      <c r="D45" s="386">
        <v>5</v>
      </c>
      <c r="E45" s="386">
        <v>6</v>
      </c>
      <c r="F45" s="386" t="s">
        <v>141</v>
      </c>
      <c r="G45" s="386" t="s">
        <v>141</v>
      </c>
      <c r="H45" s="386" t="s">
        <v>141</v>
      </c>
      <c r="I45" s="386" t="s">
        <v>141</v>
      </c>
      <c r="J45" s="386">
        <v>6</v>
      </c>
      <c r="K45" s="386">
        <v>5</v>
      </c>
      <c r="L45" s="386">
        <v>1</v>
      </c>
      <c r="M45" s="386" t="s">
        <v>141</v>
      </c>
    </row>
    <row r="46" spans="1:13" s="53" customFormat="1" ht="11.25" customHeight="1" x14ac:dyDescent="0.2">
      <c r="B46" s="386"/>
      <c r="C46" s="386"/>
      <c r="D46" s="386"/>
      <c r="E46" s="386"/>
      <c r="F46" s="386"/>
      <c r="G46" s="386"/>
      <c r="H46" s="386"/>
      <c r="I46" s="386"/>
      <c r="J46" s="386"/>
      <c r="K46" s="386"/>
      <c r="L46" s="386"/>
      <c r="M46" s="386"/>
    </row>
    <row r="47" spans="1:13" ht="11.25" customHeight="1" x14ac:dyDescent="0.2">
      <c r="A47" s="2" t="s">
        <v>486</v>
      </c>
      <c r="B47" s="386" t="s">
        <v>141</v>
      </c>
      <c r="C47" s="386" t="s">
        <v>141</v>
      </c>
      <c r="D47" s="386" t="s">
        <v>141</v>
      </c>
      <c r="E47" s="386" t="s">
        <v>141</v>
      </c>
      <c r="F47" s="386" t="s">
        <v>141</v>
      </c>
      <c r="G47" s="386" t="s">
        <v>141</v>
      </c>
      <c r="H47" s="386" t="s">
        <v>141</v>
      </c>
      <c r="I47" s="386" t="s">
        <v>141</v>
      </c>
      <c r="J47" s="386" t="s">
        <v>141</v>
      </c>
      <c r="K47" s="386" t="s">
        <v>141</v>
      </c>
      <c r="L47" s="386" t="s">
        <v>141</v>
      </c>
      <c r="M47" s="386" t="s">
        <v>141</v>
      </c>
    </row>
    <row r="48" spans="1:13" ht="11.25" customHeight="1" x14ac:dyDescent="0.2">
      <c r="A48" s="2" t="s">
        <v>487</v>
      </c>
      <c r="B48" s="386">
        <v>1</v>
      </c>
      <c r="C48" s="386">
        <v>1</v>
      </c>
      <c r="D48" s="386" t="s">
        <v>141</v>
      </c>
      <c r="E48" s="386">
        <v>1</v>
      </c>
      <c r="F48" s="386">
        <v>1</v>
      </c>
      <c r="G48" s="386">
        <v>1</v>
      </c>
      <c r="H48" s="386" t="s">
        <v>141</v>
      </c>
      <c r="I48" s="386" t="s">
        <v>141</v>
      </c>
      <c r="J48" s="386" t="s">
        <v>141</v>
      </c>
      <c r="K48" s="386" t="s">
        <v>141</v>
      </c>
      <c r="L48" s="386" t="s">
        <v>141</v>
      </c>
      <c r="M48" s="386" t="s">
        <v>141</v>
      </c>
    </row>
    <row r="49" spans="1:13" ht="11.25" customHeight="1" x14ac:dyDescent="0.2">
      <c r="A49" s="2" t="s">
        <v>488</v>
      </c>
      <c r="B49" s="386">
        <v>1</v>
      </c>
      <c r="C49" s="386" t="s">
        <v>141</v>
      </c>
      <c r="D49" s="386">
        <v>1</v>
      </c>
      <c r="E49" s="386">
        <v>1</v>
      </c>
      <c r="F49" s="386" t="s">
        <v>141</v>
      </c>
      <c r="G49" s="386" t="s">
        <v>141</v>
      </c>
      <c r="H49" s="386" t="s">
        <v>141</v>
      </c>
      <c r="I49" s="386" t="s">
        <v>141</v>
      </c>
      <c r="J49" s="386">
        <v>1</v>
      </c>
      <c r="K49" s="386" t="s">
        <v>141</v>
      </c>
      <c r="L49" s="386">
        <v>1</v>
      </c>
      <c r="M49" s="386" t="s">
        <v>141</v>
      </c>
    </row>
    <row r="50" spans="1:13" ht="11.25" customHeight="1" x14ac:dyDescent="0.2">
      <c r="A50" s="2" t="s">
        <v>489</v>
      </c>
      <c r="B50" s="386">
        <v>2</v>
      </c>
      <c r="C50" s="386" t="s">
        <v>141</v>
      </c>
      <c r="D50" s="386">
        <v>2</v>
      </c>
      <c r="E50" s="386">
        <v>2</v>
      </c>
      <c r="F50" s="386" t="s">
        <v>141</v>
      </c>
      <c r="G50" s="386" t="s">
        <v>141</v>
      </c>
      <c r="H50" s="386" t="s">
        <v>141</v>
      </c>
      <c r="I50" s="386" t="s">
        <v>141</v>
      </c>
      <c r="J50" s="386">
        <v>2</v>
      </c>
      <c r="K50" s="386">
        <v>2</v>
      </c>
      <c r="L50" s="386" t="s">
        <v>141</v>
      </c>
      <c r="M50" s="386" t="s">
        <v>141</v>
      </c>
    </row>
    <row r="51" spans="1:13" ht="11.25" customHeight="1" x14ac:dyDescent="0.2">
      <c r="A51" s="2" t="s">
        <v>490</v>
      </c>
      <c r="B51" s="386">
        <v>20</v>
      </c>
      <c r="C51" s="386">
        <v>3</v>
      </c>
      <c r="D51" s="386">
        <v>17</v>
      </c>
      <c r="E51" s="386">
        <v>21</v>
      </c>
      <c r="F51" s="386">
        <v>3</v>
      </c>
      <c r="G51" s="386">
        <v>2</v>
      </c>
      <c r="H51" s="386">
        <v>1</v>
      </c>
      <c r="I51" s="386" t="s">
        <v>141</v>
      </c>
      <c r="J51" s="386">
        <v>18</v>
      </c>
      <c r="K51" s="386">
        <v>9</v>
      </c>
      <c r="L51" s="386">
        <v>9</v>
      </c>
      <c r="M51" s="386" t="s">
        <v>141</v>
      </c>
    </row>
    <row r="52" spans="1:13" ht="11.25" customHeight="1" x14ac:dyDescent="0.2">
      <c r="A52" s="2" t="s">
        <v>491</v>
      </c>
      <c r="B52" s="386" t="s">
        <v>141</v>
      </c>
      <c r="C52" s="386" t="s">
        <v>141</v>
      </c>
      <c r="D52" s="386" t="s">
        <v>141</v>
      </c>
      <c r="E52" s="386" t="s">
        <v>141</v>
      </c>
      <c r="F52" s="386" t="s">
        <v>141</v>
      </c>
      <c r="G52" s="386" t="s">
        <v>141</v>
      </c>
      <c r="H52" s="386" t="s">
        <v>141</v>
      </c>
      <c r="I52" s="386" t="s">
        <v>141</v>
      </c>
      <c r="J52" s="386" t="s">
        <v>141</v>
      </c>
      <c r="K52" s="386" t="s">
        <v>141</v>
      </c>
      <c r="L52" s="386" t="s">
        <v>141</v>
      </c>
      <c r="M52" s="386" t="s">
        <v>141</v>
      </c>
    </row>
    <row r="53" spans="1:13" ht="11.25" customHeight="1" x14ac:dyDescent="0.2">
      <c r="A53" s="2" t="s">
        <v>492</v>
      </c>
      <c r="B53" s="386" t="s">
        <v>141</v>
      </c>
      <c r="C53" s="386" t="s">
        <v>141</v>
      </c>
      <c r="D53" s="386" t="s">
        <v>141</v>
      </c>
      <c r="E53" s="386" t="s">
        <v>141</v>
      </c>
      <c r="F53" s="386" t="s">
        <v>141</v>
      </c>
      <c r="G53" s="386" t="s">
        <v>141</v>
      </c>
      <c r="H53" s="386" t="s">
        <v>141</v>
      </c>
      <c r="I53" s="386" t="s">
        <v>141</v>
      </c>
      <c r="J53" s="386" t="s">
        <v>141</v>
      </c>
      <c r="K53" s="386" t="s">
        <v>141</v>
      </c>
      <c r="L53" s="386" t="s">
        <v>141</v>
      </c>
      <c r="M53" s="386" t="s">
        <v>141</v>
      </c>
    </row>
    <row r="54" spans="1:13" ht="11.25" customHeight="1" x14ac:dyDescent="0.2">
      <c r="A54" s="2" t="s">
        <v>493</v>
      </c>
      <c r="B54" s="386">
        <v>1</v>
      </c>
      <c r="C54" s="386" t="s">
        <v>141</v>
      </c>
      <c r="D54" s="386">
        <v>1</v>
      </c>
      <c r="E54" s="386">
        <v>7</v>
      </c>
      <c r="F54" s="386" t="s">
        <v>141</v>
      </c>
      <c r="G54" s="386" t="s">
        <v>141</v>
      </c>
      <c r="H54" s="386" t="s">
        <v>141</v>
      </c>
      <c r="I54" s="386" t="s">
        <v>141</v>
      </c>
      <c r="J54" s="386">
        <v>7</v>
      </c>
      <c r="K54" s="386">
        <v>4</v>
      </c>
      <c r="L54" s="386">
        <v>3</v>
      </c>
      <c r="M54" s="386" t="s">
        <v>141</v>
      </c>
    </row>
    <row r="55" spans="1:13" ht="11.25" customHeight="1" x14ac:dyDescent="0.2">
      <c r="B55" s="386"/>
      <c r="C55" s="386"/>
      <c r="D55" s="386"/>
      <c r="E55" s="386"/>
      <c r="F55" s="386"/>
      <c r="G55" s="386"/>
      <c r="H55" s="386"/>
      <c r="I55" s="386"/>
      <c r="J55" s="386"/>
      <c r="K55" s="386"/>
      <c r="L55" s="386"/>
      <c r="M55" s="386"/>
    </row>
    <row r="56" spans="1:13" ht="11.25" customHeight="1" x14ac:dyDescent="0.2">
      <c r="A56" s="2" t="s">
        <v>494</v>
      </c>
      <c r="B56" s="386">
        <v>9</v>
      </c>
      <c r="C56" s="386">
        <v>1</v>
      </c>
      <c r="D56" s="386">
        <v>8</v>
      </c>
      <c r="E56" s="386">
        <v>13</v>
      </c>
      <c r="F56" s="386">
        <v>1</v>
      </c>
      <c r="G56" s="386">
        <v>1</v>
      </c>
      <c r="H56" s="386" t="s">
        <v>141</v>
      </c>
      <c r="I56" s="386" t="s">
        <v>141</v>
      </c>
      <c r="J56" s="386">
        <v>12</v>
      </c>
      <c r="K56" s="386">
        <v>10</v>
      </c>
      <c r="L56" s="386">
        <v>2</v>
      </c>
      <c r="M56" s="386" t="s">
        <v>141</v>
      </c>
    </row>
    <row r="57" spans="1:13" ht="11.25" customHeight="1" x14ac:dyDescent="0.2">
      <c r="A57" s="2" t="s">
        <v>495</v>
      </c>
      <c r="B57" s="386">
        <v>1</v>
      </c>
      <c r="C57" s="386">
        <v>1</v>
      </c>
      <c r="D57" s="386" t="s">
        <v>141</v>
      </c>
      <c r="E57" s="386">
        <v>1</v>
      </c>
      <c r="F57" s="386">
        <v>1</v>
      </c>
      <c r="G57" s="386">
        <v>1</v>
      </c>
      <c r="H57" s="386" t="s">
        <v>141</v>
      </c>
      <c r="I57" s="386" t="s">
        <v>141</v>
      </c>
      <c r="J57" s="386" t="s">
        <v>141</v>
      </c>
      <c r="K57" s="386" t="s">
        <v>141</v>
      </c>
      <c r="L57" s="386" t="s">
        <v>141</v>
      </c>
      <c r="M57" s="386" t="s">
        <v>141</v>
      </c>
    </row>
    <row r="58" spans="1:13" ht="11.25" customHeight="1" x14ac:dyDescent="0.2">
      <c r="A58" s="2" t="s">
        <v>496</v>
      </c>
      <c r="B58" s="386">
        <v>3</v>
      </c>
      <c r="C58" s="386" t="s">
        <v>141</v>
      </c>
      <c r="D58" s="386">
        <v>3</v>
      </c>
      <c r="E58" s="386">
        <v>3</v>
      </c>
      <c r="F58" s="386" t="s">
        <v>141</v>
      </c>
      <c r="G58" s="386" t="s">
        <v>141</v>
      </c>
      <c r="H58" s="386" t="s">
        <v>141</v>
      </c>
      <c r="I58" s="386" t="s">
        <v>141</v>
      </c>
      <c r="J58" s="386">
        <v>3</v>
      </c>
      <c r="K58" s="386">
        <v>1</v>
      </c>
      <c r="L58" s="386">
        <v>2</v>
      </c>
      <c r="M58" s="386" t="s">
        <v>141</v>
      </c>
    </row>
    <row r="59" spans="1:13" ht="11.25" customHeight="1" x14ac:dyDescent="0.2">
      <c r="A59" s="2" t="s">
        <v>497</v>
      </c>
      <c r="B59" s="386">
        <v>7</v>
      </c>
      <c r="C59" s="386" t="s">
        <v>141</v>
      </c>
      <c r="D59" s="386">
        <v>7</v>
      </c>
      <c r="E59" s="386">
        <v>8</v>
      </c>
      <c r="F59" s="386" t="s">
        <v>141</v>
      </c>
      <c r="G59" s="386" t="s">
        <v>141</v>
      </c>
      <c r="H59" s="386" t="s">
        <v>141</v>
      </c>
      <c r="I59" s="386" t="s">
        <v>141</v>
      </c>
      <c r="J59" s="386">
        <v>8</v>
      </c>
      <c r="K59" s="386">
        <v>5</v>
      </c>
      <c r="L59" s="386">
        <v>3</v>
      </c>
      <c r="M59" s="386" t="s">
        <v>141</v>
      </c>
    </row>
    <row r="60" spans="1:13" ht="11.25" customHeight="1" x14ac:dyDescent="0.2">
      <c r="A60" s="2" t="s">
        <v>498</v>
      </c>
      <c r="B60" s="386">
        <v>9</v>
      </c>
      <c r="C60" s="386">
        <v>3</v>
      </c>
      <c r="D60" s="386">
        <v>6</v>
      </c>
      <c r="E60" s="386">
        <v>9</v>
      </c>
      <c r="F60" s="386">
        <v>3</v>
      </c>
      <c r="G60" s="386">
        <v>3</v>
      </c>
      <c r="H60" s="386" t="s">
        <v>141</v>
      </c>
      <c r="I60" s="386" t="s">
        <v>141</v>
      </c>
      <c r="J60" s="386">
        <v>6</v>
      </c>
      <c r="K60" s="386">
        <v>6</v>
      </c>
      <c r="L60" s="386" t="s">
        <v>141</v>
      </c>
      <c r="M60" s="386" t="s">
        <v>141</v>
      </c>
    </row>
    <row r="61" spans="1:13" ht="11.25" customHeight="1" x14ac:dyDescent="0.2">
      <c r="A61" s="2" t="s">
        <v>499</v>
      </c>
      <c r="B61" s="386">
        <v>1</v>
      </c>
      <c r="C61" s="386" t="s">
        <v>141</v>
      </c>
      <c r="D61" s="386">
        <v>1</v>
      </c>
      <c r="E61" s="386">
        <v>1</v>
      </c>
      <c r="F61" s="386" t="s">
        <v>141</v>
      </c>
      <c r="G61" s="386" t="s">
        <v>141</v>
      </c>
      <c r="H61" s="386" t="s">
        <v>141</v>
      </c>
      <c r="I61" s="386" t="s">
        <v>141</v>
      </c>
      <c r="J61" s="386">
        <v>1</v>
      </c>
      <c r="K61" s="386">
        <v>1</v>
      </c>
      <c r="L61" s="386" t="s">
        <v>141</v>
      </c>
      <c r="M61" s="386" t="s">
        <v>141</v>
      </c>
    </row>
    <row r="62" spans="1:13" ht="11.25" customHeight="1" x14ac:dyDescent="0.2">
      <c r="A62" s="1" t="s">
        <v>500</v>
      </c>
      <c r="B62" s="268">
        <v>2</v>
      </c>
      <c r="C62" s="268">
        <v>1</v>
      </c>
      <c r="D62" s="268">
        <v>1</v>
      </c>
      <c r="E62" s="268">
        <v>2</v>
      </c>
      <c r="F62" s="268">
        <v>1</v>
      </c>
      <c r="G62" s="268">
        <v>1</v>
      </c>
      <c r="H62" s="268" t="s">
        <v>141</v>
      </c>
      <c r="I62" s="268" t="s">
        <v>141</v>
      </c>
      <c r="J62" s="268">
        <v>1</v>
      </c>
      <c r="K62" s="268">
        <v>1</v>
      </c>
      <c r="L62" s="268" t="s">
        <v>141</v>
      </c>
      <c r="M62" s="268" t="s">
        <v>141</v>
      </c>
    </row>
    <row r="63" spans="1:13" ht="11.25" customHeight="1" x14ac:dyDescent="0.2">
      <c r="B63" s="386"/>
      <c r="C63" s="386"/>
      <c r="D63" s="386"/>
      <c r="E63" s="386"/>
      <c r="F63" s="386"/>
      <c r="G63" s="386"/>
      <c r="H63" s="386"/>
      <c r="I63" s="386"/>
      <c r="J63" s="386"/>
      <c r="K63" s="386"/>
      <c r="L63" s="386"/>
      <c r="M63" s="386"/>
    </row>
    <row r="64" spans="1:13" ht="11.25" customHeight="1" x14ac:dyDescent="0.2">
      <c r="A64" s="2" t="s">
        <v>501</v>
      </c>
      <c r="B64" s="386">
        <v>3</v>
      </c>
      <c r="C64" s="386" t="s">
        <v>141</v>
      </c>
      <c r="D64" s="386">
        <v>3</v>
      </c>
      <c r="E64" s="386">
        <v>3</v>
      </c>
      <c r="F64" s="386" t="s">
        <v>141</v>
      </c>
      <c r="G64" s="386" t="s">
        <v>141</v>
      </c>
      <c r="H64" s="386" t="s">
        <v>141</v>
      </c>
      <c r="I64" s="386" t="s">
        <v>141</v>
      </c>
      <c r="J64" s="386">
        <v>3</v>
      </c>
      <c r="K64" s="386">
        <v>1</v>
      </c>
      <c r="L64" s="386">
        <v>2</v>
      </c>
      <c r="M64" s="386" t="s">
        <v>141</v>
      </c>
    </row>
    <row r="65" spans="1:14" ht="11.25" customHeight="1" x14ac:dyDescent="0.2">
      <c r="A65" s="2" t="s">
        <v>502</v>
      </c>
      <c r="B65" s="386">
        <v>7</v>
      </c>
      <c r="C65" s="386" t="s">
        <v>141</v>
      </c>
      <c r="D65" s="386">
        <v>7</v>
      </c>
      <c r="E65" s="386">
        <v>7</v>
      </c>
      <c r="F65" s="386" t="s">
        <v>141</v>
      </c>
      <c r="G65" s="386" t="s">
        <v>141</v>
      </c>
      <c r="H65" s="386" t="s">
        <v>141</v>
      </c>
      <c r="I65" s="386" t="s">
        <v>141</v>
      </c>
      <c r="J65" s="386">
        <v>7</v>
      </c>
      <c r="K65" s="386">
        <v>5</v>
      </c>
      <c r="L65" s="386">
        <v>2</v>
      </c>
      <c r="M65" s="386" t="s">
        <v>141</v>
      </c>
    </row>
    <row r="66" spans="1:14" ht="11.25" customHeight="1" x14ac:dyDescent="0.2">
      <c r="A66" s="2" t="s">
        <v>503</v>
      </c>
      <c r="B66" s="386">
        <v>5</v>
      </c>
      <c r="C66" s="386" t="s">
        <v>141</v>
      </c>
      <c r="D66" s="386">
        <v>5</v>
      </c>
      <c r="E66" s="386">
        <v>5</v>
      </c>
      <c r="F66" s="386" t="s">
        <v>141</v>
      </c>
      <c r="G66" s="386" t="s">
        <v>141</v>
      </c>
      <c r="H66" s="386" t="s">
        <v>141</v>
      </c>
      <c r="I66" s="386" t="s">
        <v>141</v>
      </c>
      <c r="J66" s="386">
        <v>5</v>
      </c>
      <c r="K66" s="386">
        <v>3</v>
      </c>
      <c r="L66" s="386">
        <v>2</v>
      </c>
      <c r="M66" s="386" t="s">
        <v>141</v>
      </c>
    </row>
    <row r="67" spans="1:14" ht="11.25" customHeight="1" x14ac:dyDescent="0.2">
      <c r="A67" s="2" t="s">
        <v>504</v>
      </c>
      <c r="B67" s="386">
        <v>1</v>
      </c>
      <c r="C67" s="386" t="s">
        <v>141</v>
      </c>
      <c r="D67" s="386">
        <v>1</v>
      </c>
      <c r="E67" s="386">
        <v>1</v>
      </c>
      <c r="F67" s="386" t="s">
        <v>141</v>
      </c>
      <c r="G67" s="386" t="s">
        <v>141</v>
      </c>
      <c r="H67" s="386" t="s">
        <v>141</v>
      </c>
      <c r="I67" s="386" t="s">
        <v>141</v>
      </c>
      <c r="J67" s="386">
        <v>1</v>
      </c>
      <c r="K67" s="386">
        <v>1</v>
      </c>
      <c r="L67" s="386" t="s">
        <v>141</v>
      </c>
      <c r="M67" s="386" t="s">
        <v>141</v>
      </c>
    </row>
    <row r="68" spans="1:14" ht="11.25" customHeight="1" x14ac:dyDescent="0.2">
      <c r="A68" s="2" t="s">
        <v>505</v>
      </c>
      <c r="B68" s="386">
        <v>1</v>
      </c>
      <c r="C68" s="386" t="s">
        <v>141</v>
      </c>
      <c r="D68" s="386">
        <v>1</v>
      </c>
      <c r="E68" s="386">
        <v>1</v>
      </c>
      <c r="F68" s="386" t="s">
        <v>141</v>
      </c>
      <c r="G68" s="386" t="s">
        <v>141</v>
      </c>
      <c r="H68" s="386" t="s">
        <v>141</v>
      </c>
      <c r="I68" s="386" t="s">
        <v>141</v>
      </c>
      <c r="J68" s="386">
        <v>1</v>
      </c>
      <c r="K68" s="386">
        <v>1</v>
      </c>
      <c r="L68" s="386" t="s">
        <v>141</v>
      </c>
      <c r="M68" s="386" t="s">
        <v>141</v>
      </c>
    </row>
    <row r="69" spans="1:14" ht="11.25" customHeight="1" x14ac:dyDescent="0.2">
      <c r="A69" s="2" t="s">
        <v>506</v>
      </c>
      <c r="B69" s="386">
        <v>1</v>
      </c>
      <c r="C69" s="386" t="s">
        <v>141</v>
      </c>
      <c r="D69" s="386">
        <v>1</v>
      </c>
      <c r="E69" s="386">
        <v>1</v>
      </c>
      <c r="F69" s="386" t="s">
        <v>141</v>
      </c>
      <c r="G69" s="386" t="s">
        <v>141</v>
      </c>
      <c r="H69" s="386" t="s">
        <v>141</v>
      </c>
      <c r="I69" s="386" t="s">
        <v>141</v>
      </c>
      <c r="J69" s="386">
        <v>1</v>
      </c>
      <c r="K69" s="386">
        <v>1</v>
      </c>
      <c r="L69" s="386" t="s">
        <v>141</v>
      </c>
      <c r="M69" s="386" t="s">
        <v>141</v>
      </c>
    </row>
    <row r="70" spans="1:14" ht="11.25" customHeight="1" x14ac:dyDescent="0.2">
      <c r="B70" s="386"/>
      <c r="C70" s="386"/>
      <c r="D70" s="386"/>
      <c r="E70" s="386"/>
      <c r="F70" s="386"/>
      <c r="G70" s="386"/>
      <c r="H70" s="386"/>
      <c r="I70" s="386"/>
      <c r="J70" s="386"/>
      <c r="K70" s="386"/>
      <c r="L70" s="386"/>
      <c r="M70" s="386"/>
    </row>
    <row r="71" spans="1:14" ht="11.25" customHeight="1" x14ac:dyDescent="0.2">
      <c r="A71" s="2" t="s">
        <v>507</v>
      </c>
      <c r="B71" s="386">
        <v>29</v>
      </c>
      <c r="C71" s="386" t="s">
        <v>141</v>
      </c>
      <c r="D71" s="386">
        <v>29</v>
      </c>
      <c r="E71" s="386">
        <v>35</v>
      </c>
      <c r="F71" s="386" t="s">
        <v>141</v>
      </c>
      <c r="G71" s="386" t="s">
        <v>141</v>
      </c>
      <c r="H71" s="386" t="s">
        <v>141</v>
      </c>
      <c r="I71" s="386" t="s">
        <v>141</v>
      </c>
      <c r="J71" s="386">
        <v>35</v>
      </c>
      <c r="K71" s="386">
        <v>20</v>
      </c>
      <c r="L71" s="386">
        <v>14</v>
      </c>
      <c r="M71" s="386">
        <v>1</v>
      </c>
    </row>
    <row r="72" spans="1:14" ht="11.25" customHeight="1" x14ac:dyDescent="0.2">
      <c r="A72" s="2" t="s">
        <v>508</v>
      </c>
      <c r="B72" s="386">
        <v>16</v>
      </c>
      <c r="C72" s="386" t="s">
        <v>141</v>
      </c>
      <c r="D72" s="386">
        <v>16</v>
      </c>
      <c r="E72" s="386">
        <v>16</v>
      </c>
      <c r="F72" s="386" t="s">
        <v>141</v>
      </c>
      <c r="G72" s="386" t="s">
        <v>141</v>
      </c>
      <c r="H72" s="386" t="s">
        <v>141</v>
      </c>
      <c r="I72" s="386" t="s">
        <v>141</v>
      </c>
      <c r="J72" s="386">
        <v>16</v>
      </c>
      <c r="K72" s="386">
        <v>7</v>
      </c>
      <c r="L72" s="386">
        <v>9</v>
      </c>
      <c r="M72" s="386" t="s">
        <v>141</v>
      </c>
    </row>
    <row r="73" spans="1:14" ht="11.25" customHeight="1" x14ac:dyDescent="0.2">
      <c r="A73" s="2" t="s">
        <v>509</v>
      </c>
      <c r="B73" s="386">
        <v>1</v>
      </c>
      <c r="C73" s="386" t="s">
        <v>141</v>
      </c>
      <c r="D73" s="386">
        <v>1</v>
      </c>
      <c r="E73" s="386">
        <v>1</v>
      </c>
      <c r="F73" s="386" t="s">
        <v>141</v>
      </c>
      <c r="G73" s="386" t="s">
        <v>141</v>
      </c>
      <c r="H73" s="386" t="s">
        <v>141</v>
      </c>
      <c r="I73" s="386" t="s">
        <v>141</v>
      </c>
      <c r="J73" s="386">
        <v>1</v>
      </c>
      <c r="K73" s="386">
        <v>1</v>
      </c>
      <c r="L73" s="386" t="s">
        <v>141</v>
      </c>
      <c r="M73" s="386" t="s">
        <v>141</v>
      </c>
    </row>
    <row r="74" spans="1:14" ht="11.25" customHeight="1" x14ac:dyDescent="0.2">
      <c r="A74" s="2" t="s">
        <v>510</v>
      </c>
      <c r="B74" s="386">
        <v>1</v>
      </c>
      <c r="C74" s="386" t="s">
        <v>141</v>
      </c>
      <c r="D74" s="386">
        <v>1</v>
      </c>
      <c r="E74" s="386">
        <v>1</v>
      </c>
      <c r="F74" s="386" t="s">
        <v>141</v>
      </c>
      <c r="G74" s="386" t="s">
        <v>141</v>
      </c>
      <c r="H74" s="386" t="s">
        <v>141</v>
      </c>
      <c r="I74" s="386" t="s">
        <v>141</v>
      </c>
      <c r="J74" s="386">
        <v>1</v>
      </c>
      <c r="K74" s="386">
        <v>1</v>
      </c>
      <c r="L74" s="386" t="s">
        <v>141</v>
      </c>
      <c r="M74" s="386" t="s">
        <v>141</v>
      </c>
    </row>
    <row r="75" spans="1:14" ht="11.25" customHeight="1" x14ac:dyDescent="0.2">
      <c r="A75" s="2" t="s">
        <v>511</v>
      </c>
      <c r="B75" s="386">
        <v>3</v>
      </c>
      <c r="C75" s="386" t="s">
        <v>141</v>
      </c>
      <c r="D75" s="386">
        <v>3</v>
      </c>
      <c r="E75" s="386">
        <v>3</v>
      </c>
      <c r="F75" s="386" t="s">
        <v>141</v>
      </c>
      <c r="G75" s="386" t="s">
        <v>141</v>
      </c>
      <c r="H75" s="386" t="s">
        <v>141</v>
      </c>
      <c r="I75" s="386" t="s">
        <v>141</v>
      </c>
      <c r="J75" s="386">
        <v>3</v>
      </c>
      <c r="K75" s="386">
        <v>3</v>
      </c>
      <c r="L75" s="386" t="s">
        <v>141</v>
      </c>
      <c r="M75" s="386" t="s">
        <v>141</v>
      </c>
    </row>
    <row r="76" spans="1:14" ht="11.25" customHeight="1" x14ac:dyDescent="0.2">
      <c r="B76" s="386"/>
      <c r="C76" s="386"/>
      <c r="D76" s="386"/>
      <c r="E76" s="386"/>
      <c r="F76" s="386"/>
      <c r="G76" s="386"/>
      <c r="H76" s="386"/>
      <c r="I76" s="386"/>
      <c r="J76" s="386"/>
      <c r="K76" s="386"/>
      <c r="L76" s="386"/>
      <c r="M76" s="386"/>
    </row>
    <row r="77" spans="1:14" ht="11.25" customHeight="1" x14ac:dyDescent="0.2">
      <c r="A77" s="2" t="s">
        <v>512</v>
      </c>
      <c r="B77" s="386">
        <v>2</v>
      </c>
      <c r="C77" s="386" t="s">
        <v>141</v>
      </c>
      <c r="D77" s="386">
        <v>2</v>
      </c>
      <c r="E77" s="386">
        <v>2</v>
      </c>
      <c r="F77" s="386" t="s">
        <v>141</v>
      </c>
      <c r="G77" s="386" t="s">
        <v>141</v>
      </c>
      <c r="H77" s="386" t="s">
        <v>141</v>
      </c>
      <c r="I77" s="386" t="s">
        <v>141</v>
      </c>
      <c r="J77" s="386">
        <v>2</v>
      </c>
      <c r="K77" s="386">
        <v>1</v>
      </c>
      <c r="L77" s="386">
        <v>1</v>
      </c>
      <c r="M77" s="386" t="s">
        <v>141</v>
      </c>
      <c r="N77" s="500"/>
    </row>
    <row r="78" spans="1:14" ht="11.25" customHeight="1" x14ac:dyDescent="0.2">
      <c r="A78" s="2" t="s">
        <v>513</v>
      </c>
      <c r="B78" s="386">
        <v>6</v>
      </c>
      <c r="C78" s="386" t="s">
        <v>141</v>
      </c>
      <c r="D78" s="386">
        <v>6</v>
      </c>
      <c r="E78" s="386">
        <v>6</v>
      </c>
      <c r="F78" s="386" t="s">
        <v>141</v>
      </c>
      <c r="G78" s="386" t="s">
        <v>141</v>
      </c>
      <c r="H78" s="386" t="s">
        <v>141</v>
      </c>
      <c r="I78" s="386" t="s">
        <v>141</v>
      </c>
      <c r="J78" s="386">
        <v>6</v>
      </c>
      <c r="K78" s="386">
        <v>5</v>
      </c>
      <c r="L78" s="386">
        <v>1</v>
      </c>
      <c r="M78" s="386" t="s">
        <v>141</v>
      </c>
    </row>
    <row r="79" spans="1:14" ht="11.25" customHeight="1" x14ac:dyDescent="0.2">
      <c r="B79" s="386"/>
      <c r="C79" s="386"/>
      <c r="D79" s="386"/>
      <c r="E79" s="386"/>
      <c r="F79" s="386"/>
      <c r="G79" s="386"/>
      <c r="H79" s="386"/>
      <c r="I79" s="386"/>
      <c r="J79" s="386"/>
      <c r="K79" s="386"/>
      <c r="L79" s="386"/>
      <c r="M79" s="386"/>
    </row>
    <row r="80" spans="1:14" ht="11.25" customHeight="1" x14ac:dyDescent="0.2">
      <c r="A80" s="2" t="s">
        <v>515</v>
      </c>
      <c r="B80" s="386" t="s">
        <v>141</v>
      </c>
      <c r="C80" s="386" t="s">
        <v>141</v>
      </c>
      <c r="D80" s="386" t="s">
        <v>141</v>
      </c>
      <c r="E80" s="386" t="s">
        <v>141</v>
      </c>
      <c r="F80" s="386" t="s">
        <v>141</v>
      </c>
      <c r="G80" s="386" t="s">
        <v>141</v>
      </c>
      <c r="H80" s="386" t="s">
        <v>141</v>
      </c>
      <c r="I80" s="386" t="s">
        <v>141</v>
      </c>
      <c r="J80" s="386" t="s">
        <v>141</v>
      </c>
      <c r="K80" s="386" t="s">
        <v>141</v>
      </c>
      <c r="L80" s="386" t="s">
        <v>141</v>
      </c>
      <c r="M80" s="386" t="s">
        <v>141</v>
      </c>
    </row>
    <row r="81" spans="1:13" ht="11.25" customHeight="1" x14ac:dyDescent="0.2">
      <c r="A81" s="2" t="s">
        <v>514</v>
      </c>
      <c r="B81" s="386" t="s">
        <v>141</v>
      </c>
      <c r="C81" s="44" t="s">
        <v>141</v>
      </c>
      <c r="D81" s="386" t="s">
        <v>141</v>
      </c>
      <c r="E81" s="386" t="s">
        <v>141</v>
      </c>
      <c r="F81" s="386" t="s">
        <v>141</v>
      </c>
      <c r="G81" s="386" t="s">
        <v>141</v>
      </c>
      <c r="H81" s="386" t="s">
        <v>141</v>
      </c>
      <c r="I81" s="386" t="s">
        <v>141</v>
      </c>
      <c r="J81" s="386" t="s">
        <v>141</v>
      </c>
      <c r="K81" s="386" t="s">
        <v>141</v>
      </c>
      <c r="L81" s="386" t="s">
        <v>141</v>
      </c>
      <c r="M81" s="386" t="s">
        <v>141</v>
      </c>
    </row>
    <row r="82" spans="1:13" ht="11.25" customHeight="1" x14ac:dyDescent="0.2">
      <c r="A82" s="2" t="s">
        <v>516</v>
      </c>
      <c r="B82" s="386" t="s">
        <v>141</v>
      </c>
      <c r="C82" s="386" t="s">
        <v>141</v>
      </c>
      <c r="D82" s="386" t="s">
        <v>141</v>
      </c>
      <c r="E82" s="386" t="s">
        <v>141</v>
      </c>
      <c r="F82" s="386" t="s">
        <v>141</v>
      </c>
      <c r="G82" s="386" t="s">
        <v>141</v>
      </c>
      <c r="H82" s="386" t="s">
        <v>141</v>
      </c>
      <c r="I82" s="386" t="s">
        <v>141</v>
      </c>
      <c r="J82" s="386" t="s">
        <v>141</v>
      </c>
      <c r="K82" s="386" t="s">
        <v>141</v>
      </c>
      <c r="L82" s="386" t="s">
        <v>141</v>
      </c>
      <c r="M82" s="386" t="s">
        <v>141</v>
      </c>
    </row>
    <row r="83" spans="1:13" ht="11.25" customHeight="1" x14ac:dyDescent="0.2">
      <c r="B83" s="386"/>
      <c r="C83" s="386"/>
      <c r="D83" s="386"/>
      <c r="E83" s="44"/>
      <c r="F83" s="44"/>
      <c r="G83" s="44"/>
      <c r="H83" s="44"/>
      <c r="J83" s="44"/>
      <c r="K83" s="44"/>
      <c r="L83" s="44"/>
      <c r="M83" s="386"/>
    </row>
    <row r="84" spans="1:13" ht="11.25" customHeight="1" x14ac:dyDescent="0.2">
      <c r="A84" s="2" t="s">
        <v>517</v>
      </c>
      <c r="B84" s="386" t="s">
        <v>141</v>
      </c>
      <c r="C84" s="386" t="s">
        <v>141</v>
      </c>
      <c r="D84" s="386" t="s">
        <v>141</v>
      </c>
      <c r="E84" s="386" t="s">
        <v>141</v>
      </c>
      <c r="F84" s="386" t="s">
        <v>141</v>
      </c>
      <c r="G84" s="386" t="s">
        <v>141</v>
      </c>
      <c r="H84" s="386" t="s">
        <v>141</v>
      </c>
      <c r="I84" s="386" t="s">
        <v>141</v>
      </c>
      <c r="J84" s="386" t="s">
        <v>141</v>
      </c>
      <c r="K84" s="386" t="s">
        <v>141</v>
      </c>
      <c r="L84" s="386" t="s">
        <v>141</v>
      </c>
      <c r="M84" s="386" t="s">
        <v>141</v>
      </c>
    </row>
    <row r="85" spans="1:13" ht="11.25" customHeight="1" x14ac:dyDescent="0.2">
      <c r="A85" s="1" t="s">
        <v>518</v>
      </c>
      <c r="B85" s="268">
        <v>2</v>
      </c>
      <c r="C85" s="268" t="s">
        <v>141</v>
      </c>
      <c r="D85" s="268">
        <v>2</v>
      </c>
      <c r="E85" s="268">
        <v>4</v>
      </c>
      <c r="F85" s="268" t="s">
        <v>141</v>
      </c>
      <c r="G85" s="268" t="s">
        <v>141</v>
      </c>
      <c r="H85" s="268" t="s">
        <v>141</v>
      </c>
      <c r="I85" s="268" t="s">
        <v>141</v>
      </c>
      <c r="J85" s="268">
        <v>4</v>
      </c>
      <c r="K85" s="268" t="s">
        <v>141</v>
      </c>
      <c r="L85" s="268">
        <v>4</v>
      </c>
      <c r="M85" s="268" t="s">
        <v>141</v>
      </c>
    </row>
    <row r="86" spans="1:13" ht="11.25" customHeight="1" x14ac:dyDescent="0.2">
      <c r="B86" s="45"/>
      <c r="C86" s="45"/>
      <c r="D86" s="45"/>
      <c r="E86" s="45"/>
      <c r="F86" s="45"/>
      <c r="G86" s="45"/>
      <c r="H86" s="45"/>
      <c r="I86" s="45"/>
      <c r="J86" s="45"/>
      <c r="K86" s="45"/>
      <c r="L86" s="45"/>
      <c r="M86" s="45"/>
    </row>
    <row r="87" spans="1:13" ht="11.25" customHeight="1" x14ac:dyDescent="0.2">
      <c r="B87" s="45"/>
      <c r="C87" s="45"/>
      <c r="D87" s="45"/>
      <c r="E87" s="45"/>
      <c r="F87" s="45"/>
      <c r="G87" s="45"/>
      <c r="H87" s="45"/>
      <c r="I87" s="45"/>
      <c r="J87" s="45"/>
      <c r="K87" s="45"/>
      <c r="L87" s="45"/>
      <c r="M87" s="45"/>
    </row>
    <row r="88" spans="1:13" ht="11.25" customHeight="1" x14ac:dyDescent="0.2">
      <c r="A88" s="21"/>
      <c r="B88" s="45"/>
      <c r="C88" s="45"/>
      <c r="D88" s="45"/>
      <c r="E88" s="45"/>
      <c r="F88" s="45"/>
      <c r="G88" s="45"/>
      <c r="H88" s="45"/>
      <c r="I88" s="45"/>
      <c r="J88" s="45"/>
      <c r="K88" s="45"/>
      <c r="L88" s="45"/>
      <c r="M88" s="45"/>
    </row>
    <row r="89" spans="1:13" ht="11.25" customHeight="1" x14ac:dyDescent="0.2">
      <c r="B89" s="45"/>
      <c r="C89" s="45"/>
      <c r="D89" s="45"/>
      <c r="E89" s="45"/>
      <c r="F89" s="45"/>
      <c r="G89" s="45"/>
      <c r="H89" s="45"/>
      <c r="I89" s="45"/>
      <c r="J89" s="45"/>
      <c r="K89" s="45"/>
      <c r="L89" s="45"/>
      <c r="M89" s="45"/>
    </row>
    <row r="90" spans="1:13" ht="11.25" customHeight="1" x14ac:dyDescent="0.2">
      <c r="B90" s="45"/>
      <c r="C90" s="45"/>
      <c r="D90" s="45"/>
      <c r="E90" s="45"/>
      <c r="F90" s="45"/>
      <c r="G90" s="45"/>
      <c r="H90" s="45"/>
      <c r="I90" s="45"/>
      <c r="J90" s="45"/>
      <c r="K90" s="45"/>
      <c r="L90" s="45"/>
      <c r="M90" s="45"/>
    </row>
    <row r="91" spans="1:13" ht="11.25" customHeight="1" x14ac:dyDescent="0.2">
      <c r="B91" s="45"/>
      <c r="C91" s="45"/>
      <c r="D91" s="45"/>
      <c r="E91" s="45"/>
      <c r="F91" s="45"/>
      <c r="G91" s="45"/>
      <c r="H91" s="45"/>
      <c r="I91" s="45"/>
      <c r="J91" s="45"/>
      <c r="K91" s="45"/>
      <c r="L91" s="45"/>
      <c r="M91" s="45"/>
    </row>
    <row r="92" spans="1:13" ht="11.25" customHeight="1" x14ac:dyDescent="0.2">
      <c r="B92" s="45"/>
      <c r="C92" s="45"/>
      <c r="D92" s="45"/>
      <c r="E92" s="45"/>
      <c r="F92" s="45"/>
      <c r="G92" s="45"/>
      <c r="H92" s="45"/>
      <c r="I92" s="45"/>
      <c r="J92" s="45"/>
      <c r="K92" s="45"/>
      <c r="L92" s="45"/>
      <c r="M92" s="45"/>
    </row>
    <row r="93" spans="1:13" ht="11.25" customHeight="1" x14ac:dyDescent="0.2">
      <c r="B93" s="45"/>
      <c r="C93" s="45"/>
      <c r="D93" s="45"/>
      <c r="E93" s="45"/>
      <c r="F93" s="45"/>
      <c r="G93" s="45"/>
      <c r="H93" s="45"/>
      <c r="I93" s="45"/>
      <c r="J93" s="45"/>
      <c r="K93" s="45"/>
      <c r="L93" s="45"/>
      <c r="M93" s="45"/>
    </row>
  </sheetData>
  <pageMargins left="0.74803149606299213" right="0.74803149606299213" top="0.98425196850393704" bottom="0.98425196850393704" header="0.51181102362204722" footer="0.51181102362204722"/>
  <pageSetup paperSize="9" orientation="landscape" r:id="rId1"/>
  <headerFooter alignWithMargins="0"/>
  <rowBreaks count="2" manualBreakCount="2">
    <brk id="36" max="16383" man="1"/>
    <brk id="62"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1"/>
  <sheetViews>
    <sheetView view="pageBreakPreview" zoomScale="110" zoomScaleNormal="100" zoomScaleSheetLayoutView="110" workbookViewId="0">
      <pane ySplit="14" topLeftCell="A114" activePane="bottomLeft" state="frozen"/>
      <selection activeCell="B1" sqref="B1:O1048576"/>
      <selection pane="bottomLeft" activeCell="A140" sqref="A140"/>
    </sheetView>
  </sheetViews>
  <sheetFormatPr defaultColWidth="9.140625" defaultRowHeight="11.25" x14ac:dyDescent="0.2"/>
  <cols>
    <col min="1" max="1" width="13.85546875" style="60" customWidth="1"/>
    <col min="2" max="2" width="9.7109375" style="189" customWidth="1"/>
    <col min="3" max="3" width="8.85546875" style="189" customWidth="1"/>
    <col min="4" max="4" width="15.140625" style="189" customWidth="1"/>
    <col min="5" max="6" width="8.85546875" style="189" customWidth="1"/>
    <col min="7" max="7" width="10.140625" style="189" customWidth="1"/>
    <col min="8" max="8" width="12.7109375" style="134" customWidth="1"/>
    <col min="9" max="9" width="13.5703125" style="134" customWidth="1"/>
    <col min="10" max="11" width="9.140625" style="26"/>
    <col min="12" max="13" width="9.140625" style="2"/>
    <col min="14" max="16384" width="9.140625" style="60"/>
  </cols>
  <sheetData>
    <row r="1" spans="1:13" s="59" customFormat="1" x14ac:dyDescent="0.2">
      <c r="A1" s="59" t="s">
        <v>595</v>
      </c>
      <c r="B1" s="245"/>
      <c r="C1" s="245"/>
      <c r="D1" s="245"/>
      <c r="E1" s="245"/>
      <c r="F1" s="245"/>
      <c r="G1" s="245"/>
      <c r="H1" s="66"/>
      <c r="I1" s="66"/>
      <c r="J1" s="26"/>
      <c r="K1" s="26"/>
      <c r="L1" s="2"/>
      <c r="M1" s="2"/>
    </row>
    <row r="2" spans="1:13" s="59" customFormat="1" x14ac:dyDescent="0.2">
      <c r="A2" s="59" t="s">
        <v>622</v>
      </c>
      <c r="B2" s="245"/>
      <c r="C2" s="245"/>
      <c r="D2" s="245"/>
      <c r="E2" s="245"/>
      <c r="F2" s="245"/>
      <c r="G2" s="245"/>
      <c r="H2" s="66"/>
      <c r="I2" s="66"/>
      <c r="J2" s="26"/>
      <c r="K2" s="26"/>
      <c r="L2" s="2"/>
      <c r="M2" s="2"/>
    </row>
    <row r="3" spans="1:13" s="59" customFormat="1" x14ac:dyDescent="0.2">
      <c r="A3" s="61" t="s">
        <v>596</v>
      </c>
      <c r="B3" s="245"/>
      <c r="C3" s="245"/>
      <c r="D3" s="245"/>
      <c r="E3" s="245"/>
      <c r="F3" s="245"/>
      <c r="G3" s="245"/>
      <c r="H3" s="66"/>
      <c r="I3" s="66"/>
      <c r="J3" s="26"/>
      <c r="K3" s="26"/>
      <c r="L3" s="2"/>
      <c r="M3" s="2"/>
    </row>
    <row r="4" spans="1:13" s="59" customFormat="1" x14ac:dyDescent="0.2">
      <c r="A4" s="61" t="s">
        <v>621</v>
      </c>
      <c r="B4" s="245"/>
      <c r="C4" s="245"/>
      <c r="D4" s="245"/>
      <c r="E4" s="245"/>
      <c r="F4" s="245"/>
      <c r="G4" s="245"/>
      <c r="H4" s="66"/>
      <c r="I4" s="66"/>
      <c r="J4" s="499"/>
      <c r="K4" s="26"/>
      <c r="L4" s="2"/>
      <c r="M4" s="2"/>
    </row>
    <row r="5" spans="1:13" s="59" customFormat="1" x14ac:dyDescent="0.2">
      <c r="A5" s="64"/>
      <c r="B5" s="337"/>
      <c r="C5" s="337"/>
      <c r="D5" s="337"/>
      <c r="E5" s="337"/>
      <c r="F5" s="337"/>
      <c r="G5" s="337"/>
      <c r="H5" s="338"/>
      <c r="I5" s="338"/>
      <c r="J5" s="26"/>
      <c r="K5" s="26"/>
      <c r="L5" s="2"/>
      <c r="M5" s="2"/>
    </row>
    <row r="6" spans="1:13" s="59" customFormat="1" x14ac:dyDescent="0.2">
      <c r="A6" s="59" t="s">
        <v>330</v>
      </c>
      <c r="B6" s="245" t="s">
        <v>120</v>
      </c>
      <c r="C6" s="245"/>
      <c r="D6" s="245"/>
      <c r="E6" s="339"/>
      <c r="F6" s="245" t="s">
        <v>202</v>
      </c>
      <c r="G6" s="245"/>
      <c r="H6" s="66" t="s">
        <v>331</v>
      </c>
      <c r="I6" s="66"/>
      <c r="J6" s="499"/>
      <c r="K6" s="26"/>
      <c r="L6" s="2"/>
      <c r="M6" s="2"/>
    </row>
    <row r="7" spans="1:13" s="59" customFormat="1" x14ac:dyDescent="0.2">
      <c r="A7" s="61" t="s">
        <v>332</v>
      </c>
      <c r="B7" s="340" t="s">
        <v>121</v>
      </c>
      <c r="C7" s="340"/>
      <c r="D7" s="340"/>
      <c r="E7" s="341"/>
      <c r="F7" s="340" t="s">
        <v>203</v>
      </c>
      <c r="G7" s="340"/>
      <c r="H7" s="342" t="s">
        <v>362</v>
      </c>
      <c r="I7" s="342"/>
      <c r="J7" s="26"/>
      <c r="K7" s="26"/>
      <c r="L7" s="2"/>
      <c r="M7" s="2"/>
    </row>
    <row r="8" spans="1:13" s="59" customFormat="1" x14ac:dyDescent="0.2">
      <c r="A8" s="59" t="s">
        <v>23</v>
      </c>
      <c r="B8" s="337"/>
      <c r="C8" s="337"/>
      <c r="D8" s="337"/>
      <c r="E8" s="337"/>
      <c r="F8" s="337"/>
      <c r="G8" s="337"/>
      <c r="H8" s="338"/>
      <c r="I8" s="338"/>
      <c r="J8" s="26"/>
      <c r="K8" s="26"/>
      <c r="L8" s="2"/>
      <c r="M8" s="2"/>
    </row>
    <row r="9" spans="1:13" s="59" customFormat="1" x14ac:dyDescent="0.2">
      <c r="A9" s="61" t="s">
        <v>333</v>
      </c>
      <c r="B9" s="245" t="s">
        <v>152</v>
      </c>
      <c r="C9" s="245" t="s">
        <v>334</v>
      </c>
      <c r="D9" s="245"/>
      <c r="E9" s="245" t="s">
        <v>152</v>
      </c>
      <c r="F9" s="245" t="s">
        <v>232</v>
      </c>
      <c r="G9" s="245"/>
      <c r="H9" s="66" t="s">
        <v>602</v>
      </c>
      <c r="I9" s="66" t="s">
        <v>335</v>
      </c>
      <c r="J9" s="26"/>
      <c r="K9" s="26"/>
      <c r="L9" s="2"/>
      <c r="M9" s="2"/>
    </row>
    <row r="10" spans="1:13" s="59" customFormat="1" x14ac:dyDescent="0.2">
      <c r="B10" s="343" t="s">
        <v>100</v>
      </c>
      <c r="C10" s="344" t="s">
        <v>204</v>
      </c>
      <c r="D10" s="344"/>
      <c r="E10" s="343" t="s">
        <v>100</v>
      </c>
      <c r="F10" s="344" t="s">
        <v>336</v>
      </c>
      <c r="G10" s="344"/>
      <c r="H10" s="66" t="s">
        <v>12</v>
      </c>
      <c r="I10" s="345" t="s">
        <v>68</v>
      </c>
      <c r="J10" s="26"/>
      <c r="K10" s="26"/>
      <c r="L10" s="2"/>
      <c r="M10" s="2"/>
    </row>
    <row r="11" spans="1:13" x14ac:dyDescent="0.2">
      <c r="A11" s="59"/>
      <c r="B11" s="245"/>
      <c r="C11" s="245" t="s">
        <v>337</v>
      </c>
      <c r="D11" s="245" t="s">
        <v>206</v>
      </c>
      <c r="E11" s="245"/>
      <c r="F11" s="245" t="s">
        <v>11</v>
      </c>
      <c r="G11" s="245" t="s">
        <v>12</v>
      </c>
      <c r="H11" s="345" t="s">
        <v>338</v>
      </c>
      <c r="I11" s="66"/>
    </row>
    <row r="12" spans="1:13" x14ac:dyDescent="0.2">
      <c r="C12" s="245" t="s">
        <v>207</v>
      </c>
      <c r="D12" s="344" t="s">
        <v>208</v>
      </c>
      <c r="F12" s="343" t="s">
        <v>209</v>
      </c>
      <c r="G12" s="344" t="s">
        <v>210</v>
      </c>
      <c r="H12" s="345" t="s">
        <v>210</v>
      </c>
    </row>
    <row r="13" spans="1:13" x14ac:dyDescent="0.2">
      <c r="A13" s="59"/>
      <c r="B13" s="245"/>
      <c r="C13" s="343" t="s">
        <v>211</v>
      </c>
      <c r="D13" s="245" t="s">
        <v>212</v>
      </c>
      <c r="E13" s="245"/>
      <c r="F13" s="245"/>
      <c r="G13" s="245" t="s">
        <v>339</v>
      </c>
      <c r="I13" s="66"/>
    </row>
    <row r="14" spans="1:13" x14ac:dyDescent="0.2">
      <c r="A14" s="64"/>
      <c r="B14" s="337"/>
      <c r="C14" s="337"/>
      <c r="D14" s="344" t="s">
        <v>143</v>
      </c>
      <c r="E14" s="337"/>
      <c r="F14" s="337"/>
      <c r="G14" s="344" t="s">
        <v>144</v>
      </c>
      <c r="H14" s="338"/>
      <c r="I14" s="338"/>
      <c r="J14" s="8"/>
      <c r="K14" s="8"/>
      <c r="L14" s="4"/>
      <c r="M14" s="4"/>
    </row>
    <row r="15" spans="1:13" s="8" customFormat="1" ht="11.25" customHeight="1" x14ac:dyDescent="0.2">
      <c r="B15" s="79"/>
      <c r="C15" s="79"/>
      <c r="D15" s="79"/>
      <c r="E15" s="79"/>
      <c r="F15" s="79"/>
      <c r="G15" s="79"/>
      <c r="H15" s="79"/>
      <c r="I15" s="79"/>
      <c r="J15" s="87"/>
      <c r="K15" s="87"/>
      <c r="L15" s="87"/>
      <c r="M15" s="87"/>
    </row>
    <row r="16" spans="1:13" s="59" customFormat="1" x14ac:dyDescent="0.2">
      <c r="A16" s="8" t="s">
        <v>231</v>
      </c>
      <c r="B16" s="79">
        <v>2252</v>
      </c>
      <c r="C16" s="79">
        <v>240</v>
      </c>
      <c r="D16" s="79">
        <v>2012</v>
      </c>
      <c r="E16" s="79">
        <v>2704</v>
      </c>
      <c r="F16" s="79">
        <v>259</v>
      </c>
      <c r="G16" s="79">
        <v>2445</v>
      </c>
      <c r="H16" s="106">
        <f t="shared" ref="H16" si="0">IF($B16&gt;10,100*E16/$B16,"-")</f>
        <v>120.07104795737122</v>
      </c>
      <c r="I16" s="106">
        <f>IF($B16&gt;10,100*F16/$B16,"-")</f>
        <v>11.50088809946714</v>
      </c>
      <c r="J16" s="501"/>
      <c r="K16" s="501"/>
      <c r="L16" s="58"/>
      <c r="M16" s="58"/>
    </row>
    <row r="17" spans="1:13" x14ac:dyDescent="0.2">
      <c r="A17" s="60" t="s">
        <v>341</v>
      </c>
      <c r="B17" s="227">
        <v>172</v>
      </c>
      <c r="C17" s="227">
        <v>14</v>
      </c>
      <c r="D17" s="227">
        <v>158</v>
      </c>
      <c r="E17" s="227">
        <v>216</v>
      </c>
      <c r="F17" s="227">
        <v>15</v>
      </c>
      <c r="G17" s="104">
        <v>201</v>
      </c>
      <c r="H17" s="104">
        <f t="shared" ref="H17:H78" si="1">IF($B17&gt;10,100*E17/$B17,"-")</f>
        <v>125.58139534883721</v>
      </c>
      <c r="I17" s="104">
        <f t="shared" ref="I17:I78" si="2">IF($B17&gt;10,100*F17/$B17,"-")</f>
        <v>8.720930232558139</v>
      </c>
      <c r="J17" s="501"/>
      <c r="K17" s="501"/>
      <c r="L17" s="58"/>
      <c r="M17" s="58"/>
    </row>
    <row r="18" spans="1:13" x14ac:dyDescent="0.2">
      <c r="A18" s="60" t="s">
        <v>342</v>
      </c>
      <c r="B18" s="227">
        <v>99</v>
      </c>
      <c r="C18" s="227">
        <v>14</v>
      </c>
      <c r="D18" s="227">
        <v>85</v>
      </c>
      <c r="E18" s="227">
        <v>136</v>
      </c>
      <c r="F18" s="227">
        <v>15</v>
      </c>
      <c r="G18" s="104">
        <v>121</v>
      </c>
      <c r="H18" s="104">
        <f t="shared" si="1"/>
        <v>137.37373737373738</v>
      </c>
      <c r="I18" s="104">
        <f t="shared" si="2"/>
        <v>15.151515151515152</v>
      </c>
      <c r="J18" s="501"/>
      <c r="K18" s="501"/>
      <c r="L18" s="58"/>
      <c r="M18" s="58"/>
    </row>
    <row r="19" spans="1:13" x14ac:dyDescent="0.2">
      <c r="A19" s="60" t="s">
        <v>343</v>
      </c>
      <c r="B19" s="227">
        <v>1259</v>
      </c>
      <c r="C19" s="227">
        <v>161</v>
      </c>
      <c r="D19" s="227">
        <v>1098</v>
      </c>
      <c r="E19" s="227">
        <v>1562</v>
      </c>
      <c r="F19" s="227">
        <v>176</v>
      </c>
      <c r="G19" s="104">
        <v>1386</v>
      </c>
      <c r="H19" s="104">
        <f t="shared" si="1"/>
        <v>124.06671961874504</v>
      </c>
      <c r="I19" s="104">
        <f t="shared" si="2"/>
        <v>13.97934868943606</v>
      </c>
      <c r="J19" s="501"/>
      <c r="K19" s="501"/>
      <c r="L19" s="58"/>
      <c r="M19" s="58"/>
    </row>
    <row r="20" spans="1:13" x14ac:dyDescent="0.2">
      <c r="A20" s="60" t="s">
        <v>344</v>
      </c>
      <c r="B20" s="227">
        <v>456</v>
      </c>
      <c r="C20" s="227">
        <v>29</v>
      </c>
      <c r="D20" s="227">
        <v>427</v>
      </c>
      <c r="E20" s="227">
        <v>501</v>
      </c>
      <c r="F20" s="227">
        <v>29</v>
      </c>
      <c r="G20" s="104">
        <v>472</v>
      </c>
      <c r="H20" s="104">
        <f t="shared" si="1"/>
        <v>109.86842105263158</v>
      </c>
      <c r="I20" s="104">
        <f t="shared" si="2"/>
        <v>6.3596491228070171</v>
      </c>
      <c r="J20" s="501"/>
      <c r="K20" s="501"/>
      <c r="L20" s="58"/>
      <c r="M20" s="58"/>
    </row>
    <row r="21" spans="1:13" x14ac:dyDescent="0.2">
      <c r="A21" s="60" t="s">
        <v>345</v>
      </c>
      <c r="B21" s="227">
        <v>17</v>
      </c>
      <c r="C21" s="227" t="s">
        <v>141</v>
      </c>
      <c r="D21" s="227">
        <v>17</v>
      </c>
      <c r="E21" s="227">
        <v>19</v>
      </c>
      <c r="F21" s="227" t="s">
        <v>141</v>
      </c>
      <c r="G21" s="104">
        <v>19</v>
      </c>
      <c r="H21" s="104">
        <f t="shared" si="1"/>
        <v>111.76470588235294</v>
      </c>
      <c r="I21" s="227" t="s">
        <v>141</v>
      </c>
      <c r="J21" s="501"/>
      <c r="K21" s="501"/>
      <c r="L21" s="58"/>
      <c r="M21" s="58"/>
    </row>
    <row r="22" spans="1:13" x14ac:dyDescent="0.2">
      <c r="A22" s="60" t="s">
        <v>346</v>
      </c>
      <c r="B22" s="227">
        <v>82</v>
      </c>
      <c r="C22" s="227">
        <v>6</v>
      </c>
      <c r="D22" s="227">
        <v>76</v>
      </c>
      <c r="E22" s="227">
        <v>88</v>
      </c>
      <c r="F22" s="227">
        <v>7</v>
      </c>
      <c r="G22" s="104">
        <v>81</v>
      </c>
      <c r="H22" s="104">
        <f t="shared" si="1"/>
        <v>107.3170731707317</v>
      </c>
      <c r="I22" s="104">
        <f t="shared" si="2"/>
        <v>8.536585365853659</v>
      </c>
      <c r="J22" s="501"/>
      <c r="K22" s="501"/>
      <c r="L22" s="58"/>
      <c r="M22" s="58"/>
    </row>
    <row r="23" spans="1:13" x14ac:dyDescent="0.2">
      <c r="A23" s="60" t="s">
        <v>347</v>
      </c>
      <c r="B23" s="227">
        <v>167</v>
      </c>
      <c r="C23" s="227">
        <v>16</v>
      </c>
      <c r="D23" s="227">
        <v>151</v>
      </c>
      <c r="E23" s="227">
        <v>182</v>
      </c>
      <c r="F23" s="227">
        <v>17</v>
      </c>
      <c r="G23" s="227">
        <v>165</v>
      </c>
      <c r="H23" s="104">
        <f t="shared" si="1"/>
        <v>108.98203592814372</v>
      </c>
      <c r="I23" s="104">
        <f t="shared" si="2"/>
        <v>10.179640718562874</v>
      </c>
      <c r="J23" s="501"/>
      <c r="K23" s="501"/>
      <c r="L23" s="58"/>
      <c r="M23" s="58"/>
    </row>
    <row r="24" spans="1:13" s="424" customFormat="1" x14ac:dyDescent="0.2">
      <c r="B24" s="79"/>
      <c r="C24" s="79"/>
      <c r="D24" s="79"/>
      <c r="E24" s="79"/>
      <c r="F24" s="79"/>
      <c r="G24" s="79"/>
      <c r="H24" s="104"/>
      <c r="I24" s="104"/>
      <c r="J24" s="501"/>
      <c r="K24" s="501"/>
      <c r="L24" s="87"/>
      <c r="M24" s="87"/>
    </row>
    <row r="25" spans="1:13" s="59" customFormat="1" x14ac:dyDescent="0.2">
      <c r="A25" s="8" t="s">
        <v>231</v>
      </c>
      <c r="B25" s="79">
        <v>2252</v>
      </c>
      <c r="C25" s="79">
        <v>240</v>
      </c>
      <c r="D25" s="79">
        <v>2012</v>
      </c>
      <c r="E25" s="79">
        <v>2704</v>
      </c>
      <c r="F25" s="79">
        <v>259</v>
      </c>
      <c r="G25" s="79">
        <v>2445</v>
      </c>
      <c r="H25" s="106">
        <f t="shared" si="1"/>
        <v>120.07104795737122</v>
      </c>
      <c r="I25" s="106">
        <f t="shared" si="2"/>
        <v>11.50088809946714</v>
      </c>
      <c r="J25" s="501"/>
      <c r="K25" s="501"/>
      <c r="L25" s="58"/>
      <c r="M25" s="58"/>
    </row>
    <row r="26" spans="1:13" x14ac:dyDescent="0.2">
      <c r="A26" s="60" t="str">
        <f>A38</f>
        <v>120 km/h</v>
      </c>
      <c r="B26" s="227">
        <v>24</v>
      </c>
      <c r="C26" s="105">
        <v>4</v>
      </c>
      <c r="D26" s="227">
        <v>20</v>
      </c>
      <c r="E26" s="77">
        <v>34</v>
      </c>
      <c r="F26" s="105">
        <v>4</v>
      </c>
      <c r="G26" s="104">
        <v>30</v>
      </c>
      <c r="H26" s="104">
        <f t="shared" si="1"/>
        <v>141.66666666666666</v>
      </c>
      <c r="I26" s="104">
        <f t="shared" si="2"/>
        <v>16.666666666666668</v>
      </c>
      <c r="J26" s="501"/>
      <c r="K26" s="501"/>
      <c r="L26" s="58"/>
      <c r="M26" s="58"/>
    </row>
    <row r="27" spans="1:13" x14ac:dyDescent="0.2">
      <c r="A27" s="60" t="str">
        <f>A47</f>
        <v>110 km/h</v>
      </c>
      <c r="B27" s="227">
        <v>87</v>
      </c>
      <c r="C27" s="227">
        <v>5</v>
      </c>
      <c r="D27" s="227">
        <v>82</v>
      </c>
      <c r="E27" s="77">
        <v>112</v>
      </c>
      <c r="F27" s="227">
        <v>5</v>
      </c>
      <c r="G27" s="104">
        <v>107</v>
      </c>
      <c r="H27" s="104">
        <f t="shared" si="1"/>
        <v>128.73563218390805</v>
      </c>
      <c r="I27" s="104">
        <f t="shared" si="2"/>
        <v>5.7471264367816088</v>
      </c>
      <c r="J27" s="501"/>
      <c r="K27" s="501"/>
      <c r="L27" s="58"/>
      <c r="M27" s="58"/>
    </row>
    <row r="28" spans="1:13" x14ac:dyDescent="0.2">
      <c r="A28" s="60" t="str">
        <f>A56</f>
        <v>100 km/h</v>
      </c>
      <c r="B28" s="227">
        <v>90</v>
      </c>
      <c r="C28" s="227">
        <v>14</v>
      </c>
      <c r="D28" s="227">
        <v>76</v>
      </c>
      <c r="E28" s="77">
        <v>121</v>
      </c>
      <c r="F28" s="227">
        <v>15</v>
      </c>
      <c r="G28" s="104">
        <v>106</v>
      </c>
      <c r="H28" s="104">
        <f t="shared" si="1"/>
        <v>134.44444444444446</v>
      </c>
      <c r="I28" s="104">
        <f t="shared" si="2"/>
        <v>16.666666666666668</v>
      </c>
      <c r="J28" s="501"/>
      <c r="K28" s="501"/>
      <c r="L28" s="58"/>
      <c r="M28" s="58"/>
    </row>
    <row r="29" spans="1:13" x14ac:dyDescent="0.2">
      <c r="A29" s="60" t="str">
        <f>A65</f>
        <v>90 km/h</v>
      </c>
      <c r="B29" s="227">
        <v>192</v>
      </c>
      <c r="C29" s="227">
        <v>31</v>
      </c>
      <c r="D29" s="227">
        <v>161</v>
      </c>
      <c r="E29" s="77">
        <v>263</v>
      </c>
      <c r="F29" s="227">
        <v>38</v>
      </c>
      <c r="G29" s="104">
        <v>225</v>
      </c>
      <c r="H29" s="104">
        <f t="shared" si="1"/>
        <v>136.97916666666666</v>
      </c>
      <c r="I29" s="104">
        <f t="shared" si="2"/>
        <v>19.791666666666668</v>
      </c>
      <c r="J29" s="501"/>
      <c r="K29" s="501"/>
      <c r="L29" s="58"/>
      <c r="M29" s="58"/>
    </row>
    <row r="30" spans="1:13" x14ac:dyDescent="0.2">
      <c r="A30" s="60" t="str">
        <f>A74</f>
        <v>80 km/h</v>
      </c>
      <c r="B30" s="227">
        <v>213</v>
      </c>
      <c r="C30" s="227">
        <v>27</v>
      </c>
      <c r="D30" s="227">
        <v>186</v>
      </c>
      <c r="E30" s="77">
        <v>279</v>
      </c>
      <c r="F30" s="227">
        <v>30</v>
      </c>
      <c r="G30" s="104">
        <v>249</v>
      </c>
      <c r="H30" s="104">
        <f t="shared" si="1"/>
        <v>130.98591549295776</v>
      </c>
      <c r="I30" s="104">
        <f t="shared" si="2"/>
        <v>14.084507042253522</v>
      </c>
      <c r="J30" s="501"/>
      <c r="K30" s="501"/>
      <c r="L30" s="58"/>
      <c r="M30" s="58"/>
    </row>
    <row r="31" spans="1:13" x14ac:dyDescent="0.2">
      <c r="A31" s="60" t="str">
        <f>A83</f>
        <v>70 km/h</v>
      </c>
      <c r="B31" s="227">
        <v>439</v>
      </c>
      <c r="C31" s="227">
        <v>56</v>
      </c>
      <c r="D31" s="227">
        <v>383</v>
      </c>
      <c r="E31" s="77">
        <v>527</v>
      </c>
      <c r="F31" s="227">
        <v>58</v>
      </c>
      <c r="G31" s="104">
        <v>469</v>
      </c>
      <c r="H31" s="104">
        <f t="shared" si="1"/>
        <v>120.04555808656036</v>
      </c>
      <c r="I31" s="104">
        <f t="shared" si="2"/>
        <v>13.211845102505695</v>
      </c>
      <c r="J31" s="501"/>
      <c r="K31" s="501"/>
      <c r="L31" s="58"/>
      <c r="M31" s="58"/>
    </row>
    <row r="32" spans="1:13" x14ac:dyDescent="0.2">
      <c r="A32" s="60" t="str">
        <f>A92</f>
        <v>60 km/h</v>
      </c>
      <c r="B32" s="227">
        <v>58</v>
      </c>
      <c r="C32" s="227">
        <v>6</v>
      </c>
      <c r="D32" s="227">
        <v>52</v>
      </c>
      <c r="E32" s="77">
        <v>74</v>
      </c>
      <c r="F32" s="227">
        <v>6</v>
      </c>
      <c r="G32" s="104">
        <v>68</v>
      </c>
      <c r="H32" s="104">
        <f t="shared" si="1"/>
        <v>127.58620689655173</v>
      </c>
      <c r="I32" s="104">
        <f t="shared" si="2"/>
        <v>10.344827586206897</v>
      </c>
      <c r="J32" s="501"/>
      <c r="K32" s="501"/>
      <c r="L32" s="58"/>
      <c r="M32" s="58"/>
    </row>
    <row r="33" spans="1:23" x14ac:dyDescent="0.2">
      <c r="A33" s="60" t="str">
        <f>A101</f>
        <v>50 km/h</v>
      </c>
      <c r="B33" s="227">
        <v>464</v>
      </c>
      <c r="C33" s="227">
        <v>38</v>
      </c>
      <c r="D33" s="227">
        <v>426</v>
      </c>
      <c r="E33" s="77">
        <v>527</v>
      </c>
      <c r="F33" s="227">
        <v>41</v>
      </c>
      <c r="G33" s="104">
        <v>486</v>
      </c>
      <c r="H33" s="104">
        <f t="shared" si="1"/>
        <v>113.57758620689656</v>
      </c>
      <c r="I33" s="104">
        <f t="shared" si="2"/>
        <v>8.8362068965517242</v>
      </c>
      <c r="J33" s="501"/>
      <c r="K33" s="501"/>
      <c r="L33" s="58"/>
      <c r="M33" s="58"/>
    </row>
    <row r="34" spans="1:23" x14ac:dyDescent="0.2">
      <c r="A34" s="60" t="str">
        <f>A110</f>
        <v>40 km/h</v>
      </c>
      <c r="B34" s="227">
        <v>107</v>
      </c>
      <c r="C34" s="227">
        <v>4</v>
      </c>
      <c r="D34" s="227">
        <v>103</v>
      </c>
      <c r="E34" s="77">
        <v>120</v>
      </c>
      <c r="F34" s="227">
        <v>4</v>
      </c>
      <c r="G34" s="104">
        <v>116</v>
      </c>
      <c r="H34" s="104">
        <f t="shared" si="1"/>
        <v>112.14953271028037</v>
      </c>
      <c r="I34" s="104">
        <f t="shared" si="2"/>
        <v>3.7383177570093458</v>
      </c>
      <c r="J34" s="501"/>
      <c r="K34" s="501"/>
      <c r="L34" s="58"/>
      <c r="M34" s="58"/>
    </row>
    <row r="35" spans="1:23" x14ac:dyDescent="0.2">
      <c r="A35" s="60" t="str">
        <f>A119</f>
        <v>30 km/h</v>
      </c>
      <c r="B35" s="227">
        <v>88</v>
      </c>
      <c r="C35" s="227">
        <v>4</v>
      </c>
      <c r="D35" s="227">
        <v>84</v>
      </c>
      <c r="E35" s="77">
        <v>92</v>
      </c>
      <c r="F35" s="227">
        <v>4</v>
      </c>
      <c r="G35" s="104">
        <v>88</v>
      </c>
      <c r="H35" s="104">
        <f t="shared" si="1"/>
        <v>104.54545454545455</v>
      </c>
      <c r="I35" s="104">
        <f t="shared" si="2"/>
        <v>4.5454545454545459</v>
      </c>
      <c r="J35" s="501"/>
      <c r="K35" s="501"/>
      <c r="L35" s="58"/>
      <c r="M35" s="58"/>
    </row>
    <row r="36" spans="1:23" x14ac:dyDescent="0.2">
      <c r="A36" s="67" t="str">
        <f>A128</f>
        <v>Uppgift saknas</v>
      </c>
      <c r="B36" s="227">
        <v>490</v>
      </c>
      <c r="C36" s="227">
        <v>51</v>
      </c>
      <c r="D36" s="227">
        <v>439</v>
      </c>
      <c r="E36" s="77">
        <v>555</v>
      </c>
      <c r="F36" s="227">
        <v>54</v>
      </c>
      <c r="G36" s="104">
        <v>501</v>
      </c>
      <c r="H36" s="104">
        <f t="shared" si="1"/>
        <v>113.26530612244898</v>
      </c>
      <c r="I36" s="104">
        <f t="shared" si="2"/>
        <v>11.020408163265307</v>
      </c>
      <c r="J36" s="501"/>
      <c r="K36" s="501"/>
      <c r="L36" s="58"/>
      <c r="M36" s="58"/>
    </row>
    <row r="37" spans="1:23" s="134" customFormat="1" x14ac:dyDescent="0.2">
      <c r="A37" s="136"/>
      <c r="B37" s="227"/>
      <c r="C37" s="227"/>
      <c r="D37" s="227"/>
      <c r="E37" s="227"/>
      <c r="F37" s="227"/>
      <c r="G37" s="227"/>
      <c r="H37" s="104"/>
      <c r="I37" s="104"/>
      <c r="J37" s="501"/>
      <c r="K37" s="501"/>
      <c r="L37" s="87"/>
      <c r="M37" s="87"/>
    </row>
    <row r="38" spans="1:23" s="59" customFormat="1" x14ac:dyDescent="0.2">
      <c r="A38" s="59" t="s">
        <v>340</v>
      </c>
      <c r="B38" s="228">
        <v>24</v>
      </c>
      <c r="C38" s="228">
        <v>4</v>
      </c>
      <c r="D38" s="228">
        <v>20</v>
      </c>
      <c r="E38" s="228">
        <v>34</v>
      </c>
      <c r="F38" s="228">
        <v>4</v>
      </c>
      <c r="G38" s="228">
        <v>30</v>
      </c>
      <c r="H38" s="106">
        <f t="shared" si="1"/>
        <v>141.66666666666666</v>
      </c>
      <c r="I38" s="106">
        <f t="shared" si="2"/>
        <v>16.666666666666668</v>
      </c>
      <c r="J38" s="501"/>
      <c r="K38" s="501"/>
      <c r="L38" s="501"/>
      <c r="M38" s="501"/>
      <c r="N38" s="501"/>
      <c r="O38" s="501"/>
      <c r="P38" s="501"/>
      <c r="Q38" s="501"/>
      <c r="R38" s="501"/>
      <c r="S38" s="501"/>
      <c r="T38" s="501"/>
      <c r="U38" s="501"/>
      <c r="V38" s="501"/>
      <c r="W38" s="501"/>
    </row>
    <row r="39" spans="1:23" x14ac:dyDescent="0.2">
      <c r="A39" s="60" t="s">
        <v>341</v>
      </c>
      <c r="B39" s="105">
        <v>23</v>
      </c>
      <c r="C39" s="227">
        <v>4</v>
      </c>
      <c r="D39" s="105">
        <v>19</v>
      </c>
      <c r="E39" s="227">
        <v>33</v>
      </c>
      <c r="F39" s="105">
        <v>4</v>
      </c>
      <c r="G39" s="105">
        <v>29</v>
      </c>
      <c r="H39" s="104">
        <f t="shared" si="1"/>
        <v>143.47826086956522</v>
      </c>
      <c r="I39" s="104">
        <f t="shared" si="2"/>
        <v>17.391304347826086</v>
      </c>
      <c r="J39" s="501"/>
      <c r="K39" s="501"/>
      <c r="L39" s="58"/>
      <c r="M39" s="58"/>
    </row>
    <row r="40" spans="1:23" x14ac:dyDescent="0.2">
      <c r="A40" s="60" t="s">
        <v>342</v>
      </c>
      <c r="B40" s="105" t="s">
        <v>141</v>
      </c>
      <c r="C40" s="105" t="s">
        <v>141</v>
      </c>
      <c r="D40" s="105" t="s">
        <v>141</v>
      </c>
      <c r="E40" s="105" t="s">
        <v>141</v>
      </c>
      <c r="F40" s="105" t="s">
        <v>141</v>
      </c>
      <c r="G40" s="105" t="s">
        <v>141</v>
      </c>
      <c r="H40" s="227" t="s">
        <v>141</v>
      </c>
      <c r="I40" s="227" t="s">
        <v>141</v>
      </c>
      <c r="J40" s="501"/>
      <c r="K40" s="501"/>
      <c r="L40" s="58"/>
      <c r="M40" s="58"/>
    </row>
    <row r="41" spans="1:23" x14ac:dyDescent="0.2">
      <c r="A41" s="60" t="s">
        <v>343</v>
      </c>
      <c r="B41" s="105" t="s">
        <v>141</v>
      </c>
      <c r="C41" s="105" t="s">
        <v>141</v>
      </c>
      <c r="D41" s="105" t="s">
        <v>141</v>
      </c>
      <c r="E41" s="105" t="s">
        <v>141</v>
      </c>
      <c r="F41" s="105" t="s">
        <v>141</v>
      </c>
      <c r="G41" s="105" t="s">
        <v>141</v>
      </c>
      <c r="H41" s="227" t="s">
        <v>141</v>
      </c>
      <c r="I41" s="227" t="s">
        <v>141</v>
      </c>
      <c r="J41" s="501"/>
      <c r="K41" s="501"/>
      <c r="L41" s="58"/>
      <c r="M41" s="58"/>
    </row>
    <row r="42" spans="1:23" x14ac:dyDescent="0.2">
      <c r="A42" s="60" t="s">
        <v>344</v>
      </c>
      <c r="B42" s="105" t="s">
        <v>141</v>
      </c>
      <c r="C42" s="105" t="s">
        <v>141</v>
      </c>
      <c r="D42" s="105" t="s">
        <v>141</v>
      </c>
      <c r="E42" s="105" t="s">
        <v>141</v>
      </c>
      <c r="F42" s="105" t="s">
        <v>141</v>
      </c>
      <c r="G42" s="105" t="s">
        <v>141</v>
      </c>
      <c r="H42" s="227" t="s">
        <v>141</v>
      </c>
      <c r="I42" s="227" t="s">
        <v>141</v>
      </c>
      <c r="J42" s="501"/>
      <c r="K42" s="501"/>
      <c r="L42" s="58"/>
      <c r="M42" s="58"/>
    </row>
    <row r="43" spans="1:23" x14ac:dyDescent="0.2">
      <c r="A43" s="60" t="s">
        <v>345</v>
      </c>
      <c r="B43" s="105" t="s">
        <v>141</v>
      </c>
      <c r="C43" s="105" t="s">
        <v>141</v>
      </c>
      <c r="D43" s="105" t="s">
        <v>141</v>
      </c>
      <c r="E43" s="105" t="s">
        <v>141</v>
      </c>
      <c r="F43" s="105" t="s">
        <v>141</v>
      </c>
      <c r="G43" s="105" t="s">
        <v>141</v>
      </c>
      <c r="H43" s="227" t="s">
        <v>141</v>
      </c>
      <c r="I43" s="227" t="s">
        <v>141</v>
      </c>
      <c r="J43" s="501"/>
      <c r="K43" s="501"/>
      <c r="L43" s="58"/>
      <c r="M43" s="58"/>
    </row>
    <row r="44" spans="1:23" x14ac:dyDescent="0.2">
      <c r="A44" s="60" t="s">
        <v>346</v>
      </c>
      <c r="B44" s="105" t="s">
        <v>141</v>
      </c>
      <c r="C44" s="105" t="s">
        <v>141</v>
      </c>
      <c r="D44" s="105" t="s">
        <v>141</v>
      </c>
      <c r="E44" s="105" t="s">
        <v>141</v>
      </c>
      <c r="F44" s="105" t="s">
        <v>141</v>
      </c>
      <c r="G44" s="105" t="s">
        <v>141</v>
      </c>
      <c r="H44" s="227" t="s">
        <v>141</v>
      </c>
      <c r="I44" s="227" t="s">
        <v>141</v>
      </c>
      <c r="J44" s="501"/>
      <c r="K44" s="501"/>
      <c r="L44" s="58"/>
      <c r="M44" s="58"/>
    </row>
    <row r="45" spans="1:23" x14ac:dyDescent="0.2">
      <c r="A45" s="60" t="s">
        <v>347</v>
      </c>
      <c r="B45" s="105">
        <v>1</v>
      </c>
      <c r="C45" s="105" t="s">
        <v>141</v>
      </c>
      <c r="D45" s="105">
        <v>1</v>
      </c>
      <c r="E45" s="105">
        <v>1</v>
      </c>
      <c r="F45" s="105" t="s">
        <v>141</v>
      </c>
      <c r="G45" s="105">
        <v>1</v>
      </c>
      <c r="H45" s="104" t="str">
        <f t="shared" si="1"/>
        <v>-</v>
      </c>
      <c r="I45" s="104" t="str">
        <f t="shared" si="2"/>
        <v>-</v>
      </c>
      <c r="J45" s="501"/>
      <c r="K45" s="501"/>
    </row>
    <row r="46" spans="1:23" s="57" customFormat="1" x14ac:dyDescent="0.2">
      <c r="B46" s="227"/>
      <c r="C46" s="227"/>
      <c r="D46" s="227"/>
      <c r="E46" s="227"/>
      <c r="F46" s="227"/>
      <c r="G46" s="227"/>
      <c r="H46" s="227"/>
      <c r="I46" s="227"/>
      <c r="J46" s="501"/>
      <c r="K46" s="501"/>
      <c r="L46" s="2"/>
      <c r="M46" s="2"/>
    </row>
    <row r="47" spans="1:23" s="59" customFormat="1" x14ac:dyDescent="0.2">
      <c r="A47" s="59" t="s">
        <v>348</v>
      </c>
      <c r="B47" s="106">
        <v>87</v>
      </c>
      <c r="C47" s="228">
        <v>5</v>
      </c>
      <c r="D47" s="106">
        <v>82</v>
      </c>
      <c r="E47" s="228">
        <v>112</v>
      </c>
      <c r="F47" s="106">
        <v>5</v>
      </c>
      <c r="G47" s="106">
        <v>107</v>
      </c>
      <c r="H47" s="106">
        <f t="shared" si="1"/>
        <v>128.73563218390805</v>
      </c>
      <c r="I47" s="106">
        <f t="shared" si="2"/>
        <v>5.7471264367816088</v>
      </c>
      <c r="J47" s="501"/>
      <c r="K47" s="501"/>
      <c r="L47" s="4"/>
      <c r="M47" s="4"/>
    </row>
    <row r="48" spans="1:23" x14ac:dyDescent="0.2">
      <c r="A48" s="60" t="s">
        <v>341</v>
      </c>
      <c r="B48" s="104">
        <v>74</v>
      </c>
      <c r="C48" s="227">
        <v>5</v>
      </c>
      <c r="D48" s="104">
        <v>69</v>
      </c>
      <c r="E48" s="227">
        <v>93</v>
      </c>
      <c r="F48" s="105">
        <v>5</v>
      </c>
      <c r="G48" s="105">
        <v>88</v>
      </c>
      <c r="H48" s="104">
        <f t="shared" si="1"/>
        <v>125.67567567567568</v>
      </c>
      <c r="I48" s="104">
        <f t="shared" si="2"/>
        <v>6.756756756756757</v>
      </c>
      <c r="J48" s="501"/>
      <c r="K48" s="501"/>
    </row>
    <row r="49" spans="1:13" x14ac:dyDescent="0.2">
      <c r="A49" s="60" t="s">
        <v>342</v>
      </c>
      <c r="B49" s="105">
        <v>4</v>
      </c>
      <c r="C49" s="227" t="s">
        <v>141</v>
      </c>
      <c r="D49" s="105">
        <v>4</v>
      </c>
      <c r="E49" s="227">
        <v>9</v>
      </c>
      <c r="F49" s="105" t="s">
        <v>141</v>
      </c>
      <c r="G49" s="105">
        <v>9</v>
      </c>
      <c r="H49" s="104" t="str">
        <f t="shared" si="1"/>
        <v>-</v>
      </c>
      <c r="I49" s="104" t="str">
        <f t="shared" si="2"/>
        <v>-</v>
      </c>
      <c r="J49" s="501"/>
      <c r="K49" s="501"/>
    </row>
    <row r="50" spans="1:13" x14ac:dyDescent="0.2">
      <c r="A50" s="60" t="s">
        <v>343</v>
      </c>
      <c r="B50" s="105">
        <v>8</v>
      </c>
      <c r="C50" s="227" t="s">
        <v>141</v>
      </c>
      <c r="D50" s="105">
        <v>8</v>
      </c>
      <c r="E50" s="227">
        <v>9</v>
      </c>
      <c r="F50" s="105" t="s">
        <v>141</v>
      </c>
      <c r="G50" s="105">
        <v>9</v>
      </c>
      <c r="H50" s="104" t="str">
        <f t="shared" si="1"/>
        <v>-</v>
      </c>
      <c r="I50" s="104" t="str">
        <f t="shared" si="2"/>
        <v>-</v>
      </c>
      <c r="J50" s="501"/>
      <c r="K50" s="501"/>
    </row>
    <row r="51" spans="1:13" x14ac:dyDescent="0.2">
      <c r="A51" s="60" t="s">
        <v>344</v>
      </c>
      <c r="B51" s="105" t="s">
        <v>141</v>
      </c>
      <c r="C51" s="105" t="s">
        <v>141</v>
      </c>
      <c r="D51" s="105" t="s">
        <v>141</v>
      </c>
      <c r="E51" s="105" t="s">
        <v>141</v>
      </c>
      <c r="F51" s="105" t="s">
        <v>141</v>
      </c>
      <c r="G51" s="105" t="s">
        <v>141</v>
      </c>
      <c r="H51" s="227" t="s">
        <v>141</v>
      </c>
      <c r="I51" s="227" t="s">
        <v>141</v>
      </c>
      <c r="J51" s="501"/>
      <c r="K51" s="501"/>
    </row>
    <row r="52" spans="1:13" x14ac:dyDescent="0.2">
      <c r="A52" s="60" t="s">
        <v>345</v>
      </c>
      <c r="B52" s="105" t="s">
        <v>141</v>
      </c>
      <c r="C52" s="105" t="s">
        <v>141</v>
      </c>
      <c r="D52" s="105" t="s">
        <v>141</v>
      </c>
      <c r="E52" s="105" t="s">
        <v>141</v>
      </c>
      <c r="F52" s="105" t="s">
        <v>141</v>
      </c>
      <c r="G52" s="105" t="s">
        <v>141</v>
      </c>
      <c r="H52" s="227" t="s">
        <v>141</v>
      </c>
      <c r="I52" s="227" t="s">
        <v>141</v>
      </c>
      <c r="J52" s="501"/>
      <c r="K52" s="501"/>
    </row>
    <row r="53" spans="1:13" x14ac:dyDescent="0.2">
      <c r="A53" s="60" t="s">
        <v>346</v>
      </c>
      <c r="B53" s="105" t="s">
        <v>141</v>
      </c>
      <c r="C53" s="105" t="s">
        <v>141</v>
      </c>
      <c r="D53" s="105" t="s">
        <v>141</v>
      </c>
      <c r="E53" s="105" t="s">
        <v>141</v>
      </c>
      <c r="F53" s="105" t="s">
        <v>141</v>
      </c>
      <c r="G53" s="105" t="s">
        <v>141</v>
      </c>
      <c r="H53" s="227" t="s">
        <v>141</v>
      </c>
      <c r="I53" s="227" t="s">
        <v>141</v>
      </c>
      <c r="J53" s="501"/>
      <c r="K53" s="501"/>
    </row>
    <row r="54" spans="1:13" x14ac:dyDescent="0.2">
      <c r="A54" s="60" t="s">
        <v>347</v>
      </c>
      <c r="B54" s="105">
        <v>1</v>
      </c>
      <c r="C54" s="105" t="s">
        <v>141</v>
      </c>
      <c r="D54" s="105">
        <v>1</v>
      </c>
      <c r="E54" s="105">
        <v>1</v>
      </c>
      <c r="F54" s="105" t="s">
        <v>141</v>
      </c>
      <c r="G54" s="105">
        <v>1</v>
      </c>
      <c r="H54" s="227" t="s">
        <v>141</v>
      </c>
      <c r="I54" s="227" t="s">
        <v>141</v>
      </c>
      <c r="J54" s="501"/>
      <c r="K54" s="501"/>
    </row>
    <row r="55" spans="1:13" s="57" customFormat="1" x14ac:dyDescent="0.2">
      <c r="B55" s="227"/>
      <c r="C55" s="227"/>
      <c r="D55" s="227"/>
      <c r="E55" s="227"/>
      <c r="F55" s="227"/>
      <c r="G55" s="227"/>
      <c r="H55" s="227"/>
      <c r="I55" s="227"/>
      <c r="J55" s="501"/>
      <c r="K55" s="501"/>
      <c r="L55" s="2"/>
      <c r="M55" s="2"/>
    </row>
    <row r="56" spans="1:13" s="59" customFormat="1" x14ac:dyDescent="0.2">
      <c r="A56" s="59" t="s">
        <v>349</v>
      </c>
      <c r="B56" s="106">
        <v>90</v>
      </c>
      <c r="C56" s="228">
        <v>14</v>
      </c>
      <c r="D56" s="106">
        <v>76</v>
      </c>
      <c r="E56" s="228">
        <v>121</v>
      </c>
      <c r="F56" s="106">
        <v>15</v>
      </c>
      <c r="G56" s="106">
        <v>106</v>
      </c>
      <c r="H56" s="106">
        <f t="shared" si="1"/>
        <v>134.44444444444446</v>
      </c>
      <c r="I56" s="106">
        <f t="shared" si="2"/>
        <v>16.666666666666668</v>
      </c>
      <c r="J56" s="501"/>
      <c r="K56" s="501"/>
      <c r="L56" s="4"/>
      <c r="M56" s="4"/>
    </row>
    <row r="57" spans="1:13" x14ac:dyDescent="0.2">
      <c r="A57" s="60" t="s">
        <v>341</v>
      </c>
      <c r="B57" s="104">
        <v>18</v>
      </c>
      <c r="C57" s="227">
        <v>1</v>
      </c>
      <c r="D57" s="104">
        <v>17</v>
      </c>
      <c r="E57" s="227">
        <v>20</v>
      </c>
      <c r="F57" s="105">
        <v>1</v>
      </c>
      <c r="G57" s="105">
        <v>19</v>
      </c>
      <c r="H57" s="104">
        <f t="shared" si="1"/>
        <v>111.11111111111111</v>
      </c>
      <c r="I57" s="104">
        <f t="shared" si="2"/>
        <v>5.5555555555555554</v>
      </c>
      <c r="J57" s="501"/>
      <c r="K57" s="501"/>
    </row>
    <row r="58" spans="1:13" x14ac:dyDescent="0.2">
      <c r="A58" s="60" t="s">
        <v>342</v>
      </c>
      <c r="B58" s="105">
        <v>21</v>
      </c>
      <c r="C58" s="227">
        <v>5</v>
      </c>
      <c r="D58" s="105">
        <v>16</v>
      </c>
      <c r="E58" s="227">
        <v>26</v>
      </c>
      <c r="F58" s="105">
        <v>5</v>
      </c>
      <c r="G58" s="105">
        <v>21</v>
      </c>
      <c r="H58" s="104">
        <f t="shared" si="1"/>
        <v>123.80952380952381</v>
      </c>
      <c r="I58" s="104">
        <f t="shared" si="2"/>
        <v>23.80952380952381</v>
      </c>
      <c r="J58" s="501"/>
      <c r="K58" s="501"/>
    </row>
    <row r="59" spans="1:13" x14ac:dyDescent="0.2">
      <c r="A59" s="60" t="s">
        <v>343</v>
      </c>
      <c r="B59" s="105">
        <v>47</v>
      </c>
      <c r="C59" s="227">
        <v>7</v>
      </c>
      <c r="D59" s="105">
        <v>40</v>
      </c>
      <c r="E59" s="227">
        <v>67</v>
      </c>
      <c r="F59" s="105">
        <v>8</v>
      </c>
      <c r="G59" s="105">
        <v>59</v>
      </c>
      <c r="H59" s="104">
        <f t="shared" si="1"/>
        <v>142.55319148936169</v>
      </c>
      <c r="I59" s="104">
        <f t="shared" si="2"/>
        <v>17.021276595744681</v>
      </c>
      <c r="J59" s="501"/>
      <c r="K59" s="501"/>
    </row>
    <row r="60" spans="1:13" x14ac:dyDescent="0.2">
      <c r="A60" s="60" t="s">
        <v>344</v>
      </c>
      <c r="B60" s="105">
        <v>1</v>
      </c>
      <c r="C60" s="105" t="s">
        <v>141</v>
      </c>
      <c r="D60" s="105">
        <v>1</v>
      </c>
      <c r="E60" s="105">
        <v>4</v>
      </c>
      <c r="F60" s="105" t="s">
        <v>141</v>
      </c>
      <c r="G60" s="105">
        <v>4</v>
      </c>
      <c r="H60" s="104" t="str">
        <f t="shared" si="1"/>
        <v>-</v>
      </c>
      <c r="I60" s="104" t="str">
        <f t="shared" si="2"/>
        <v>-</v>
      </c>
      <c r="J60" s="501"/>
      <c r="K60" s="501"/>
    </row>
    <row r="61" spans="1:13" x14ac:dyDescent="0.2">
      <c r="A61" s="60" t="s">
        <v>345</v>
      </c>
      <c r="B61" s="105" t="s">
        <v>141</v>
      </c>
      <c r="C61" s="105" t="s">
        <v>141</v>
      </c>
      <c r="D61" s="105" t="s">
        <v>141</v>
      </c>
      <c r="E61" s="105" t="s">
        <v>141</v>
      </c>
      <c r="F61" s="105" t="s">
        <v>141</v>
      </c>
      <c r="G61" s="105" t="s">
        <v>141</v>
      </c>
      <c r="H61" s="227" t="s">
        <v>141</v>
      </c>
      <c r="I61" s="227" t="s">
        <v>141</v>
      </c>
      <c r="J61" s="501"/>
      <c r="K61" s="501"/>
    </row>
    <row r="62" spans="1:13" x14ac:dyDescent="0.2">
      <c r="A62" s="60" t="s">
        <v>346</v>
      </c>
      <c r="B62" s="105" t="s">
        <v>141</v>
      </c>
      <c r="C62" s="105" t="s">
        <v>141</v>
      </c>
      <c r="D62" s="105" t="s">
        <v>141</v>
      </c>
      <c r="E62" s="105" t="s">
        <v>141</v>
      </c>
      <c r="F62" s="105" t="s">
        <v>141</v>
      </c>
      <c r="G62" s="105" t="s">
        <v>141</v>
      </c>
      <c r="H62" s="227" t="s">
        <v>141</v>
      </c>
      <c r="I62" s="227" t="s">
        <v>141</v>
      </c>
      <c r="J62" s="501"/>
      <c r="K62" s="501"/>
    </row>
    <row r="63" spans="1:13" x14ac:dyDescent="0.2">
      <c r="A63" s="60" t="s">
        <v>347</v>
      </c>
      <c r="B63" s="105">
        <v>3</v>
      </c>
      <c r="C63" s="105">
        <v>1</v>
      </c>
      <c r="D63" s="105">
        <v>2</v>
      </c>
      <c r="E63" s="105">
        <v>4</v>
      </c>
      <c r="F63" s="105">
        <v>1</v>
      </c>
      <c r="G63" s="105">
        <v>3</v>
      </c>
      <c r="H63" s="104" t="str">
        <f t="shared" si="1"/>
        <v>-</v>
      </c>
      <c r="I63" s="104" t="str">
        <f t="shared" si="2"/>
        <v>-</v>
      </c>
      <c r="J63" s="501"/>
      <c r="K63" s="501"/>
    </row>
    <row r="64" spans="1:13" s="57" customFormat="1" x14ac:dyDescent="0.2">
      <c r="D64" s="424"/>
      <c r="E64" s="424"/>
      <c r="F64" s="424"/>
      <c r="G64" s="424"/>
      <c r="H64" s="227"/>
      <c r="I64" s="227"/>
      <c r="J64" s="501"/>
      <c r="K64" s="501"/>
      <c r="L64" s="2"/>
      <c r="M64" s="2"/>
    </row>
    <row r="65" spans="1:13" s="59" customFormat="1" x14ac:dyDescent="0.2">
      <c r="A65" s="59" t="s">
        <v>350</v>
      </c>
      <c r="B65" s="106">
        <v>192</v>
      </c>
      <c r="C65" s="228">
        <v>31</v>
      </c>
      <c r="D65" s="106">
        <v>161</v>
      </c>
      <c r="E65" s="228">
        <v>263</v>
      </c>
      <c r="F65" s="106">
        <v>38</v>
      </c>
      <c r="G65" s="106">
        <v>225</v>
      </c>
      <c r="H65" s="106">
        <f t="shared" si="1"/>
        <v>136.97916666666666</v>
      </c>
      <c r="I65" s="106">
        <f t="shared" si="2"/>
        <v>19.791666666666668</v>
      </c>
      <c r="J65" s="501"/>
      <c r="K65" s="501"/>
      <c r="L65" s="4"/>
      <c r="M65" s="4"/>
    </row>
    <row r="66" spans="1:13" x14ac:dyDescent="0.2">
      <c r="A66" s="60" t="s">
        <v>341</v>
      </c>
      <c r="B66" s="104">
        <v>8</v>
      </c>
      <c r="C66" s="227">
        <v>1</v>
      </c>
      <c r="D66" s="104">
        <v>7</v>
      </c>
      <c r="E66" s="227">
        <v>12</v>
      </c>
      <c r="F66" s="105">
        <v>2</v>
      </c>
      <c r="G66" s="105">
        <v>10</v>
      </c>
      <c r="H66" s="104" t="str">
        <f t="shared" si="1"/>
        <v>-</v>
      </c>
      <c r="I66" s="104" t="str">
        <f t="shared" si="2"/>
        <v>-</v>
      </c>
      <c r="J66" s="501"/>
      <c r="K66" s="501"/>
    </row>
    <row r="67" spans="1:13" x14ac:dyDescent="0.2">
      <c r="A67" s="60" t="s">
        <v>342</v>
      </c>
      <c r="B67" s="105">
        <v>13</v>
      </c>
      <c r="C67" s="227">
        <v>2</v>
      </c>
      <c r="D67" s="105">
        <v>11</v>
      </c>
      <c r="E67" s="227">
        <v>22</v>
      </c>
      <c r="F67" s="105">
        <v>3</v>
      </c>
      <c r="G67" s="105">
        <v>19</v>
      </c>
      <c r="H67" s="104">
        <f t="shared" si="1"/>
        <v>169.23076923076923</v>
      </c>
      <c r="I67" s="104">
        <f t="shared" si="2"/>
        <v>23.076923076923077</v>
      </c>
      <c r="J67" s="501"/>
      <c r="K67" s="501"/>
    </row>
    <row r="68" spans="1:13" x14ac:dyDescent="0.2">
      <c r="A68" s="60" t="s">
        <v>343</v>
      </c>
      <c r="B68" s="105">
        <v>163</v>
      </c>
      <c r="C68" s="227">
        <v>26</v>
      </c>
      <c r="D68" s="105">
        <v>137</v>
      </c>
      <c r="E68" s="227">
        <v>215</v>
      </c>
      <c r="F68" s="105">
        <v>30</v>
      </c>
      <c r="G68" s="105">
        <v>185</v>
      </c>
      <c r="H68" s="104">
        <f t="shared" si="1"/>
        <v>131.90184049079755</v>
      </c>
      <c r="I68" s="104">
        <f t="shared" si="2"/>
        <v>18.404907975460123</v>
      </c>
      <c r="J68" s="501"/>
      <c r="K68" s="501"/>
    </row>
    <row r="69" spans="1:13" x14ac:dyDescent="0.2">
      <c r="A69" s="60" t="s">
        <v>344</v>
      </c>
      <c r="B69" s="105">
        <v>3</v>
      </c>
      <c r="C69" s="227" t="s">
        <v>141</v>
      </c>
      <c r="D69" s="105">
        <v>3</v>
      </c>
      <c r="E69" s="105">
        <v>7</v>
      </c>
      <c r="F69" s="105" t="s">
        <v>141</v>
      </c>
      <c r="G69" s="105">
        <v>7</v>
      </c>
      <c r="H69" s="104" t="str">
        <f t="shared" si="1"/>
        <v>-</v>
      </c>
      <c r="I69" s="104" t="str">
        <f t="shared" si="2"/>
        <v>-</v>
      </c>
      <c r="J69" s="501"/>
      <c r="K69" s="501"/>
    </row>
    <row r="70" spans="1:13" x14ac:dyDescent="0.2">
      <c r="A70" s="60" t="s">
        <v>345</v>
      </c>
      <c r="B70" s="105" t="s">
        <v>141</v>
      </c>
      <c r="C70" s="105" t="s">
        <v>141</v>
      </c>
      <c r="D70" s="105" t="s">
        <v>141</v>
      </c>
      <c r="E70" s="105" t="s">
        <v>141</v>
      </c>
      <c r="F70" s="105" t="s">
        <v>141</v>
      </c>
      <c r="G70" s="105" t="s">
        <v>141</v>
      </c>
      <c r="H70" s="227" t="s">
        <v>141</v>
      </c>
      <c r="I70" s="227" t="s">
        <v>141</v>
      </c>
      <c r="J70" s="501"/>
      <c r="K70" s="501"/>
    </row>
    <row r="71" spans="1:13" x14ac:dyDescent="0.2">
      <c r="A71" s="60" t="s">
        <v>346</v>
      </c>
      <c r="B71" s="105" t="s">
        <v>141</v>
      </c>
      <c r="C71" s="105" t="s">
        <v>141</v>
      </c>
      <c r="D71" s="105" t="s">
        <v>141</v>
      </c>
      <c r="E71" s="189" t="s">
        <v>141</v>
      </c>
      <c r="F71" s="189" t="s">
        <v>141</v>
      </c>
      <c r="G71" s="189" t="s">
        <v>141</v>
      </c>
      <c r="H71" s="227" t="s">
        <v>141</v>
      </c>
      <c r="I71" s="227" t="s">
        <v>141</v>
      </c>
      <c r="J71" s="501"/>
      <c r="K71" s="501"/>
    </row>
    <row r="72" spans="1:13" x14ac:dyDescent="0.2">
      <c r="A72" s="60" t="s">
        <v>347</v>
      </c>
      <c r="B72" s="105">
        <v>5</v>
      </c>
      <c r="C72" s="227">
        <v>2</v>
      </c>
      <c r="D72" s="105">
        <v>3</v>
      </c>
      <c r="E72" s="227">
        <v>7</v>
      </c>
      <c r="F72" s="105">
        <v>3</v>
      </c>
      <c r="G72" s="105">
        <v>4</v>
      </c>
      <c r="H72" s="104" t="str">
        <f t="shared" si="1"/>
        <v>-</v>
      </c>
      <c r="I72" s="104" t="str">
        <f t="shared" si="2"/>
        <v>-</v>
      </c>
      <c r="J72" s="501"/>
      <c r="K72" s="501"/>
    </row>
    <row r="73" spans="1:13" s="57" customFormat="1" x14ac:dyDescent="0.2">
      <c r="B73" s="227" t="s">
        <v>141</v>
      </c>
      <c r="C73" s="227" t="s">
        <v>141</v>
      </c>
      <c r="D73" s="227" t="s">
        <v>141</v>
      </c>
      <c r="E73" s="227" t="s">
        <v>141</v>
      </c>
      <c r="F73" s="227" t="s">
        <v>141</v>
      </c>
      <c r="G73" s="227" t="s">
        <v>141</v>
      </c>
      <c r="H73" s="227" t="s">
        <v>141</v>
      </c>
      <c r="I73" s="227" t="s">
        <v>141</v>
      </c>
      <c r="J73" s="501"/>
      <c r="K73" s="501"/>
      <c r="L73" s="2"/>
      <c r="M73" s="2"/>
    </row>
    <row r="74" spans="1:13" s="59" customFormat="1" x14ac:dyDescent="0.2">
      <c r="A74" s="59" t="s">
        <v>351</v>
      </c>
      <c r="B74" s="106">
        <v>213</v>
      </c>
      <c r="C74" s="228">
        <v>27</v>
      </c>
      <c r="D74" s="106">
        <v>186</v>
      </c>
      <c r="E74" s="228">
        <v>279</v>
      </c>
      <c r="F74" s="106">
        <v>30</v>
      </c>
      <c r="G74" s="106">
        <v>249</v>
      </c>
      <c r="H74" s="106">
        <f t="shared" si="1"/>
        <v>130.98591549295776</v>
      </c>
      <c r="I74" s="106">
        <f t="shared" si="2"/>
        <v>14.084507042253522</v>
      </c>
      <c r="J74" s="501"/>
      <c r="K74" s="501"/>
      <c r="L74" s="4"/>
      <c r="M74" s="4"/>
    </row>
    <row r="75" spans="1:13" x14ac:dyDescent="0.2">
      <c r="A75" s="60" t="s">
        <v>341</v>
      </c>
      <c r="B75" s="104">
        <v>16</v>
      </c>
      <c r="C75" s="227">
        <v>1</v>
      </c>
      <c r="D75" s="104">
        <v>15</v>
      </c>
      <c r="E75" s="227">
        <v>19</v>
      </c>
      <c r="F75" s="105">
        <v>1</v>
      </c>
      <c r="G75" s="105">
        <v>18</v>
      </c>
      <c r="H75" s="104">
        <f t="shared" si="1"/>
        <v>118.75</v>
      </c>
      <c r="I75" s="104">
        <f t="shared" si="2"/>
        <v>6.25</v>
      </c>
      <c r="J75" s="501"/>
      <c r="K75" s="501"/>
    </row>
    <row r="76" spans="1:13" x14ac:dyDescent="0.2">
      <c r="A76" s="60" t="s">
        <v>342</v>
      </c>
      <c r="B76" s="105">
        <v>16</v>
      </c>
      <c r="C76" s="227">
        <v>2</v>
      </c>
      <c r="D76" s="105">
        <v>14</v>
      </c>
      <c r="E76" s="227">
        <v>20</v>
      </c>
      <c r="F76" s="105">
        <v>2</v>
      </c>
      <c r="G76" s="105">
        <v>18</v>
      </c>
      <c r="H76" s="104">
        <f t="shared" si="1"/>
        <v>125</v>
      </c>
      <c r="I76" s="104">
        <f t="shared" si="2"/>
        <v>12.5</v>
      </c>
      <c r="J76" s="501"/>
      <c r="K76" s="501"/>
    </row>
    <row r="77" spans="1:13" x14ac:dyDescent="0.2">
      <c r="A77" s="60" t="s">
        <v>343</v>
      </c>
      <c r="B77" s="105">
        <v>176</v>
      </c>
      <c r="C77" s="227">
        <v>23</v>
      </c>
      <c r="D77" s="105">
        <v>153</v>
      </c>
      <c r="E77" s="227">
        <v>235</v>
      </c>
      <c r="F77" s="105">
        <v>26</v>
      </c>
      <c r="G77" s="105">
        <v>209</v>
      </c>
      <c r="H77" s="104">
        <f t="shared" si="1"/>
        <v>133.52272727272728</v>
      </c>
      <c r="I77" s="104">
        <f t="shared" si="2"/>
        <v>14.772727272727273</v>
      </c>
      <c r="J77" s="501"/>
      <c r="K77" s="501"/>
    </row>
    <row r="78" spans="1:13" x14ac:dyDescent="0.2">
      <c r="A78" s="60" t="s">
        <v>344</v>
      </c>
      <c r="B78" s="105">
        <v>2</v>
      </c>
      <c r="C78" s="227">
        <v>1</v>
      </c>
      <c r="D78" s="105">
        <v>1</v>
      </c>
      <c r="E78" s="227">
        <v>2</v>
      </c>
      <c r="F78" s="105">
        <v>1</v>
      </c>
      <c r="G78" s="105">
        <v>1</v>
      </c>
      <c r="H78" s="104" t="str">
        <f t="shared" si="1"/>
        <v>-</v>
      </c>
      <c r="I78" s="104" t="str">
        <f t="shared" si="2"/>
        <v>-</v>
      </c>
      <c r="J78" s="501"/>
      <c r="K78" s="501"/>
    </row>
    <row r="79" spans="1:13" x14ac:dyDescent="0.2">
      <c r="A79" s="60" t="s">
        <v>345</v>
      </c>
      <c r="B79" s="105" t="s">
        <v>141</v>
      </c>
      <c r="C79" s="105" t="s">
        <v>141</v>
      </c>
      <c r="D79" s="105" t="s">
        <v>141</v>
      </c>
      <c r="E79" s="105" t="s">
        <v>141</v>
      </c>
      <c r="F79" s="105" t="s">
        <v>141</v>
      </c>
      <c r="G79" s="105" t="s">
        <v>141</v>
      </c>
      <c r="H79" s="227" t="s">
        <v>141</v>
      </c>
      <c r="I79" s="227" t="s">
        <v>141</v>
      </c>
      <c r="J79" s="501"/>
      <c r="K79" s="501"/>
    </row>
    <row r="80" spans="1:13" x14ac:dyDescent="0.2">
      <c r="A80" s="60" t="s">
        <v>346</v>
      </c>
      <c r="B80" s="105" t="s">
        <v>141</v>
      </c>
      <c r="C80" s="105" t="s">
        <v>141</v>
      </c>
      <c r="D80" s="105" t="s">
        <v>141</v>
      </c>
      <c r="E80" s="105" t="s">
        <v>141</v>
      </c>
      <c r="F80" s="105" t="s">
        <v>141</v>
      </c>
      <c r="G80" s="105" t="s">
        <v>141</v>
      </c>
      <c r="H80" s="227" t="s">
        <v>141</v>
      </c>
      <c r="I80" s="227" t="s">
        <v>141</v>
      </c>
      <c r="J80" s="501"/>
      <c r="K80" s="501"/>
    </row>
    <row r="81" spans="1:13" x14ac:dyDescent="0.2">
      <c r="A81" s="60" t="s">
        <v>347</v>
      </c>
      <c r="B81" s="105">
        <v>3</v>
      </c>
      <c r="C81" s="227" t="s">
        <v>141</v>
      </c>
      <c r="D81" s="105">
        <v>3</v>
      </c>
      <c r="E81" s="227">
        <v>3</v>
      </c>
      <c r="F81" s="105" t="s">
        <v>141</v>
      </c>
      <c r="G81" s="105">
        <v>3</v>
      </c>
      <c r="H81" s="227" t="s">
        <v>141</v>
      </c>
      <c r="I81" s="227" t="s">
        <v>141</v>
      </c>
      <c r="J81" s="501"/>
      <c r="K81" s="501"/>
    </row>
    <row r="82" spans="1:13" s="57" customFormat="1" x14ac:dyDescent="0.2">
      <c r="B82" s="227" t="s">
        <v>141</v>
      </c>
      <c r="C82" s="227" t="s">
        <v>141</v>
      </c>
      <c r="D82" s="227" t="s">
        <v>141</v>
      </c>
      <c r="E82" s="227" t="s">
        <v>141</v>
      </c>
      <c r="F82" s="227" t="s">
        <v>141</v>
      </c>
      <c r="G82" s="227" t="s">
        <v>141</v>
      </c>
      <c r="H82" s="227" t="s">
        <v>141</v>
      </c>
      <c r="I82" s="227" t="s">
        <v>141</v>
      </c>
      <c r="J82" s="501"/>
      <c r="K82" s="501"/>
      <c r="L82" s="2"/>
      <c r="M82" s="2"/>
    </row>
    <row r="83" spans="1:13" s="59" customFormat="1" x14ac:dyDescent="0.2">
      <c r="A83" s="59" t="s">
        <v>352</v>
      </c>
      <c r="B83" s="106">
        <v>439</v>
      </c>
      <c r="C83" s="228">
        <v>56</v>
      </c>
      <c r="D83" s="106">
        <v>383</v>
      </c>
      <c r="E83" s="228">
        <v>527</v>
      </c>
      <c r="F83" s="106">
        <v>58</v>
      </c>
      <c r="G83" s="106">
        <v>469</v>
      </c>
      <c r="H83" s="106">
        <f t="shared" ref="H83:H135" si="3">IF($B83&gt;10,100*E83/$B83,"-")</f>
        <v>120.04555808656036</v>
      </c>
      <c r="I83" s="106">
        <f t="shared" ref="I83:I135" si="4">IF($B83&gt;10,100*F83/$B83,"-")</f>
        <v>13.211845102505695</v>
      </c>
      <c r="J83" s="501"/>
      <c r="K83" s="501"/>
      <c r="L83" s="4"/>
      <c r="M83" s="4"/>
    </row>
    <row r="84" spans="1:13" x14ac:dyDescent="0.2">
      <c r="A84" s="60" t="s">
        <v>341</v>
      </c>
      <c r="B84" s="104">
        <v>16</v>
      </c>
      <c r="C84" s="227">
        <v>1</v>
      </c>
      <c r="D84" s="104">
        <v>15</v>
      </c>
      <c r="E84" s="227">
        <v>20</v>
      </c>
      <c r="F84" s="105">
        <v>1</v>
      </c>
      <c r="G84" s="105">
        <v>19</v>
      </c>
      <c r="H84" s="104">
        <f t="shared" si="3"/>
        <v>125</v>
      </c>
      <c r="I84" s="104">
        <f t="shared" si="4"/>
        <v>6.25</v>
      </c>
      <c r="J84" s="501"/>
      <c r="K84" s="501"/>
    </row>
    <row r="85" spans="1:13" x14ac:dyDescent="0.2">
      <c r="A85" s="60" t="s">
        <v>342</v>
      </c>
      <c r="B85" s="105">
        <v>22</v>
      </c>
      <c r="C85" s="227">
        <v>2</v>
      </c>
      <c r="D85" s="105">
        <v>20</v>
      </c>
      <c r="E85" s="227">
        <v>32</v>
      </c>
      <c r="F85" s="105">
        <v>2</v>
      </c>
      <c r="G85" s="105">
        <v>30</v>
      </c>
      <c r="H85" s="104">
        <f t="shared" si="3"/>
        <v>145.45454545454547</v>
      </c>
      <c r="I85" s="104">
        <f t="shared" si="4"/>
        <v>9.0909090909090917</v>
      </c>
      <c r="J85" s="501"/>
      <c r="K85" s="501"/>
    </row>
    <row r="86" spans="1:13" x14ac:dyDescent="0.2">
      <c r="A86" s="60" t="s">
        <v>343</v>
      </c>
      <c r="B86" s="105">
        <v>362</v>
      </c>
      <c r="C86" s="227">
        <v>52</v>
      </c>
      <c r="D86" s="105">
        <v>310</v>
      </c>
      <c r="E86" s="227">
        <v>431</v>
      </c>
      <c r="F86" s="105">
        <v>54</v>
      </c>
      <c r="G86" s="105">
        <v>377</v>
      </c>
      <c r="H86" s="104">
        <f t="shared" si="3"/>
        <v>119.06077348066299</v>
      </c>
      <c r="I86" s="104">
        <f t="shared" si="4"/>
        <v>14.917127071823204</v>
      </c>
      <c r="J86" s="501"/>
      <c r="K86" s="501"/>
    </row>
    <row r="87" spans="1:13" x14ac:dyDescent="0.2">
      <c r="A87" s="60" t="s">
        <v>344</v>
      </c>
      <c r="B87" s="105">
        <v>16</v>
      </c>
      <c r="C87" s="227" t="s">
        <v>141</v>
      </c>
      <c r="D87" s="105">
        <v>16</v>
      </c>
      <c r="E87" s="227">
        <v>20</v>
      </c>
      <c r="F87" s="105" t="s">
        <v>141</v>
      </c>
      <c r="G87" s="105">
        <v>20</v>
      </c>
      <c r="H87" s="104">
        <f t="shared" si="3"/>
        <v>125</v>
      </c>
      <c r="I87" s="227" t="s">
        <v>141</v>
      </c>
      <c r="J87" s="501"/>
      <c r="K87" s="501"/>
    </row>
    <row r="88" spans="1:13" x14ac:dyDescent="0.2">
      <c r="A88" s="60" t="s">
        <v>345</v>
      </c>
      <c r="B88" s="105">
        <v>8</v>
      </c>
      <c r="C88" s="227" t="s">
        <v>141</v>
      </c>
      <c r="D88" s="105">
        <v>8</v>
      </c>
      <c r="E88" s="227">
        <v>9</v>
      </c>
      <c r="F88" s="105" t="s">
        <v>141</v>
      </c>
      <c r="G88" s="105">
        <v>9</v>
      </c>
      <c r="H88" s="104" t="str">
        <f t="shared" si="3"/>
        <v>-</v>
      </c>
      <c r="I88" s="104" t="str">
        <f t="shared" si="4"/>
        <v>-</v>
      </c>
      <c r="J88" s="501"/>
      <c r="K88" s="501"/>
    </row>
    <row r="89" spans="1:13" x14ac:dyDescent="0.2">
      <c r="A89" s="60" t="s">
        <v>346</v>
      </c>
      <c r="B89" s="105">
        <v>1</v>
      </c>
      <c r="C89" s="227" t="s">
        <v>141</v>
      </c>
      <c r="D89" s="105">
        <v>1</v>
      </c>
      <c r="E89" s="227">
        <v>1</v>
      </c>
      <c r="F89" s="105" t="s">
        <v>141</v>
      </c>
      <c r="G89" s="105">
        <v>1</v>
      </c>
      <c r="H89" s="104" t="str">
        <f t="shared" si="3"/>
        <v>-</v>
      </c>
      <c r="I89" s="104" t="str">
        <f t="shared" si="4"/>
        <v>-</v>
      </c>
      <c r="J89" s="501"/>
      <c r="K89" s="501"/>
    </row>
    <row r="90" spans="1:13" x14ac:dyDescent="0.2">
      <c r="A90" s="60" t="s">
        <v>347</v>
      </c>
      <c r="B90" s="105">
        <v>14</v>
      </c>
      <c r="C90" s="227">
        <v>1</v>
      </c>
      <c r="D90" s="105">
        <v>13</v>
      </c>
      <c r="E90" s="227">
        <v>14</v>
      </c>
      <c r="F90" s="105">
        <v>1</v>
      </c>
      <c r="G90" s="105">
        <v>13</v>
      </c>
      <c r="H90" s="104">
        <f t="shared" si="3"/>
        <v>100</v>
      </c>
      <c r="I90" s="104">
        <f t="shared" si="4"/>
        <v>7.1428571428571432</v>
      </c>
      <c r="J90" s="501"/>
      <c r="K90" s="501"/>
    </row>
    <row r="91" spans="1:13" s="57" customFormat="1" x14ac:dyDescent="0.2">
      <c r="B91" s="227" t="s">
        <v>141</v>
      </c>
      <c r="C91" s="227" t="s">
        <v>141</v>
      </c>
      <c r="D91" s="227" t="s">
        <v>141</v>
      </c>
      <c r="E91" s="227" t="s">
        <v>141</v>
      </c>
      <c r="F91" s="227" t="s">
        <v>141</v>
      </c>
      <c r="G91" s="227" t="s">
        <v>141</v>
      </c>
      <c r="H91" s="227" t="s">
        <v>141</v>
      </c>
      <c r="I91" s="227" t="s">
        <v>141</v>
      </c>
      <c r="J91" s="501"/>
      <c r="K91" s="501"/>
      <c r="L91" s="2"/>
      <c r="M91" s="2"/>
    </row>
    <row r="92" spans="1:13" s="59" customFormat="1" x14ac:dyDescent="0.2">
      <c r="A92" s="59" t="s">
        <v>353</v>
      </c>
      <c r="B92" s="106">
        <v>58</v>
      </c>
      <c r="C92" s="228">
        <v>6</v>
      </c>
      <c r="D92" s="106">
        <v>52</v>
      </c>
      <c r="E92" s="228">
        <v>74</v>
      </c>
      <c r="F92" s="106">
        <v>6</v>
      </c>
      <c r="G92" s="106">
        <v>68</v>
      </c>
      <c r="H92" s="106">
        <f t="shared" si="3"/>
        <v>127.58620689655173</v>
      </c>
      <c r="I92" s="106">
        <f t="shared" si="4"/>
        <v>10.344827586206897</v>
      </c>
      <c r="J92" s="501"/>
      <c r="K92" s="501"/>
      <c r="L92" s="4"/>
      <c r="M92" s="4"/>
    </row>
    <row r="93" spans="1:13" x14ac:dyDescent="0.2">
      <c r="A93" s="60" t="s">
        <v>341</v>
      </c>
      <c r="B93" s="105" t="s">
        <v>141</v>
      </c>
      <c r="C93" s="105" t="s">
        <v>141</v>
      </c>
      <c r="D93" s="105" t="s">
        <v>141</v>
      </c>
      <c r="E93" s="105" t="s">
        <v>141</v>
      </c>
      <c r="F93" s="105" t="s">
        <v>141</v>
      </c>
      <c r="G93" s="105" t="s">
        <v>141</v>
      </c>
      <c r="H93" s="227" t="s">
        <v>141</v>
      </c>
      <c r="I93" s="227" t="s">
        <v>141</v>
      </c>
      <c r="J93" s="501"/>
      <c r="K93" s="501"/>
    </row>
    <row r="94" spans="1:13" x14ac:dyDescent="0.2">
      <c r="A94" s="60" t="s">
        <v>342</v>
      </c>
      <c r="B94" s="105">
        <v>1</v>
      </c>
      <c r="C94" s="105" t="s">
        <v>141</v>
      </c>
      <c r="D94" s="105">
        <v>1</v>
      </c>
      <c r="E94" s="105">
        <v>1</v>
      </c>
      <c r="F94" s="105" t="s">
        <v>141</v>
      </c>
      <c r="G94" s="105">
        <v>1</v>
      </c>
      <c r="H94" s="104" t="str">
        <f t="shared" si="3"/>
        <v>-</v>
      </c>
      <c r="I94" s="104" t="str">
        <f t="shared" si="4"/>
        <v>-</v>
      </c>
      <c r="J94" s="501"/>
      <c r="K94" s="501"/>
    </row>
    <row r="95" spans="1:13" x14ac:dyDescent="0.2">
      <c r="A95" s="60" t="s">
        <v>343</v>
      </c>
      <c r="B95" s="105">
        <v>50</v>
      </c>
      <c r="C95" s="227">
        <v>6</v>
      </c>
      <c r="D95" s="105">
        <v>44</v>
      </c>
      <c r="E95" s="227">
        <v>66</v>
      </c>
      <c r="F95" s="105">
        <v>6</v>
      </c>
      <c r="G95" s="105">
        <v>60</v>
      </c>
      <c r="H95" s="104">
        <f t="shared" si="3"/>
        <v>132</v>
      </c>
      <c r="I95" s="104">
        <f t="shared" si="4"/>
        <v>12</v>
      </c>
      <c r="J95" s="501"/>
      <c r="K95" s="501"/>
    </row>
    <row r="96" spans="1:13" x14ac:dyDescent="0.2">
      <c r="A96" s="60" t="s">
        <v>344</v>
      </c>
      <c r="B96" s="105">
        <v>5</v>
      </c>
      <c r="C96" s="227" t="s">
        <v>141</v>
      </c>
      <c r="D96" s="105">
        <v>5</v>
      </c>
      <c r="E96" s="227">
        <v>5</v>
      </c>
      <c r="F96" s="105" t="s">
        <v>141</v>
      </c>
      <c r="G96" s="105">
        <v>5</v>
      </c>
      <c r="H96" s="104" t="str">
        <f t="shared" si="3"/>
        <v>-</v>
      </c>
      <c r="I96" s="104" t="str">
        <f t="shared" si="4"/>
        <v>-</v>
      </c>
      <c r="J96" s="501"/>
      <c r="K96" s="501"/>
    </row>
    <row r="97" spans="1:13" x14ac:dyDescent="0.2">
      <c r="A97" s="60" t="s">
        <v>345</v>
      </c>
      <c r="B97" s="105" t="s">
        <v>141</v>
      </c>
      <c r="C97" s="105" t="s">
        <v>141</v>
      </c>
      <c r="D97" s="105" t="s">
        <v>141</v>
      </c>
      <c r="E97" s="105" t="s">
        <v>141</v>
      </c>
      <c r="F97" s="105" t="s">
        <v>141</v>
      </c>
      <c r="G97" s="105" t="s">
        <v>141</v>
      </c>
      <c r="H97" s="227" t="s">
        <v>141</v>
      </c>
      <c r="I97" s="227" t="s">
        <v>141</v>
      </c>
      <c r="J97" s="501"/>
      <c r="K97" s="501"/>
    </row>
    <row r="98" spans="1:13" x14ac:dyDescent="0.2">
      <c r="A98" s="60" t="s">
        <v>346</v>
      </c>
      <c r="B98" s="105">
        <v>1</v>
      </c>
      <c r="C98" s="105" t="s">
        <v>141</v>
      </c>
      <c r="D98" s="105">
        <v>1</v>
      </c>
      <c r="E98" s="105">
        <v>1</v>
      </c>
      <c r="F98" s="105" t="s">
        <v>141</v>
      </c>
      <c r="G98" s="105">
        <v>1</v>
      </c>
      <c r="H98" s="104" t="str">
        <f t="shared" si="3"/>
        <v>-</v>
      </c>
      <c r="I98" s="104" t="str">
        <f t="shared" si="4"/>
        <v>-</v>
      </c>
      <c r="J98" s="501"/>
      <c r="K98" s="501"/>
    </row>
    <row r="99" spans="1:13" x14ac:dyDescent="0.2">
      <c r="A99" s="60" t="s">
        <v>347</v>
      </c>
      <c r="B99" s="105">
        <v>1</v>
      </c>
      <c r="C99" s="227" t="s">
        <v>141</v>
      </c>
      <c r="D99" s="105">
        <v>1</v>
      </c>
      <c r="E99" s="227">
        <v>1</v>
      </c>
      <c r="F99" s="105" t="s">
        <v>141</v>
      </c>
      <c r="G99" s="105">
        <v>1</v>
      </c>
      <c r="H99" s="104" t="str">
        <f t="shared" si="3"/>
        <v>-</v>
      </c>
      <c r="I99" s="104" t="str">
        <f t="shared" si="4"/>
        <v>-</v>
      </c>
      <c r="J99" s="501"/>
      <c r="K99" s="501"/>
    </row>
    <row r="100" spans="1:13" s="57" customFormat="1" x14ac:dyDescent="0.2">
      <c r="B100" s="227" t="s">
        <v>141</v>
      </c>
      <c r="C100" s="227" t="s">
        <v>141</v>
      </c>
      <c r="D100" s="227" t="s">
        <v>141</v>
      </c>
      <c r="E100" s="227" t="s">
        <v>141</v>
      </c>
      <c r="F100" s="227" t="s">
        <v>141</v>
      </c>
      <c r="G100" s="227" t="s">
        <v>141</v>
      </c>
      <c r="H100" s="227" t="s">
        <v>141</v>
      </c>
      <c r="I100" s="227" t="s">
        <v>141</v>
      </c>
      <c r="J100" s="501"/>
      <c r="K100" s="501"/>
      <c r="L100" s="2"/>
      <c r="M100" s="2"/>
    </row>
    <row r="101" spans="1:13" s="59" customFormat="1" x14ac:dyDescent="0.2">
      <c r="A101" s="59" t="s">
        <v>354</v>
      </c>
      <c r="B101" s="103">
        <v>464</v>
      </c>
      <c r="C101" s="103">
        <v>38</v>
      </c>
      <c r="D101" s="103">
        <v>426</v>
      </c>
      <c r="E101" s="228">
        <v>527</v>
      </c>
      <c r="F101" s="103">
        <v>41</v>
      </c>
      <c r="G101" s="103">
        <v>486</v>
      </c>
      <c r="H101" s="106">
        <f t="shared" si="3"/>
        <v>113.57758620689656</v>
      </c>
      <c r="I101" s="106">
        <f t="shared" si="4"/>
        <v>8.8362068965517242</v>
      </c>
      <c r="J101" s="501"/>
      <c r="K101" s="501"/>
      <c r="L101" s="4"/>
      <c r="M101" s="4"/>
    </row>
    <row r="102" spans="1:13" x14ac:dyDescent="0.2">
      <c r="A102" s="60" t="s">
        <v>341</v>
      </c>
      <c r="B102" s="105">
        <v>4</v>
      </c>
      <c r="C102" s="227" t="s">
        <v>141</v>
      </c>
      <c r="D102" s="105">
        <v>4</v>
      </c>
      <c r="E102" s="227">
        <v>4</v>
      </c>
      <c r="F102" s="105" t="s">
        <v>141</v>
      </c>
      <c r="G102" s="105">
        <v>4</v>
      </c>
      <c r="H102" s="104" t="str">
        <f t="shared" si="3"/>
        <v>-</v>
      </c>
      <c r="I102" s="104" t="str">
        <f t="shared" si="4"/>
        <v>-</v>
      </c>
      <c r="J102" s="501"/>
      <c r="K102" s="501"/>
    </row>
    <row r="103" spans="1:13" x14ac:dyDescent="0.2">
      <c r="A103" s="60" t="s">
        <v>342</v>
      </c>
      <c r="B103" s="104">
        <v>9</v>
      </c>
      <c r="C103" s="227">
        <v>1</v>
      </c>
      <c r="D103" s="105">
        <v>8</v>
      </c>
      <c r="E103" s="227">
        <v>10</v>
      </c>
      <c r="F103" s="105">
        <v>1</v>
      </c>
      <c r="G103" s="104">
        <v>9</v>
      </c>
      <c r="H103" s="104" t="str">
        <f t="shared" si="3"/>
        <v>-</v>
      </c>
      <c r="I103" s="104" t="str">
        <f t="shared" si="4"/>
        <v>-</v>
      </c>
      <c r="J103" s="501"/>
      <c r="K103" s="501"/>
    </row>
    <row r="104" spans="1:13" x14ac:dyDescent="0.2">
      <c r="A104" s="60" t="s">
        <v>343</v>
      </c>
      <c r="B104" s="104">
        <v>224</v>
      </c>
      <c r="C104" s="227">
        <v>23</v>
      </c>
      <c r="D104" s="105">
        <v>201</v>
      </c>
      <c r="E104" s="227">
        <v>269</v>
      </c>
      <c r="F104" s="105">
        <v>26</v>
      </c>
      <c r="G104" s="105">
        <v>243</v>
      </c>
      <c r="H104" s="104">
        <f t="shared" si="3"/>
        <v>120.08928571428571</v>
      </c>
      <c r="I104" s="104">
        <f t="shared" si="4"/>
        <v>11.607142857142858</v>
      </c>
      <c r="J104" s="501"/>
      <c r="K104" s="501"/>
    </row>
    <row r="105" spans="1:13" x14ac:dyDescent="0.2">
      <c r="A105" s="60" t="s">
        <v>344</v>
      </c>
      <c r="B105" s="105">
        <v>213</v>
      </c>
      <c r="C105" s="227">
        <v>14</v>
      </c>
      <c r="D105" s="105">
        <v>199</v>
      </c>
      <c r="E105" s="227">
        <v>228</v>
      </c>
      <c r="F105" s="105">
        <v>14</v>
      </c>
      <c r="G105" s="105">
        <v>214</v>
      </c>
      <c r="H105" s="104">
        <f t="shared" si="3"/>
        <v>107.04225352112677</v>
      </c>
      <c r="I105" s="104">
        <f t="shared" si="4"/>
        <v>6.572769953051643</v>
      </c>
      <c r="J105" s="501"/>
      <c r="K105" s="501"/>
    </row>
    <row r="106" spans="1:13" x14ac:dyDescent="0.2">
      <c r="A106" s="60" t="s">
        <v>345</v>
      </c>
      <c r="B106" s="105">
        <v>2</v>
      </c>
      <c r="C106" s="227" t="s">
        <v>141</v>
      </c>
      <c r="D106" s="105">
        <v>2</v>
      </c>
      <c r="E106" s="227">
        <v>3</v>
      </c>
      <c r="F106" s="105" t="s">
        <v>141</v>
      </c>
      <c r="G106" s="105">
        <v>3</v>
      </c>
      <c r="H106" s="104" t="str">
        <f t="shared" si="3"/>
        <v>-</v>
      </c>
      <c r="I106" s="104" t="str">
        <f t="shared" si="4"/>
        <v>-</v>
      </c>
      <c r="J106" s="501"/>
      <c r="K106" s="501"/>
    </row>
    <row r="107" spans="1:13" x14ac:dyDescent="0.2">
      <c r="A107" s="60" t="s">
        <v>346</v>
      </c>
      <c r="B107" s="105">
        <v>6</v>
      </c>
      <c r="C107" s="227" t="s">
        <v>141</v>
      </c>
      <c r="D107" s="105">
        <v>6</v>
      </c>
      <c r="E107" s="227">
        <v>7</v>
      </c>
      <c r="F107" s="105" t="s">
        <v>141</v>
      </c>
      <c r="G107" s="105">
        <v>7</v>
      </c>
      <c r="H107" s="104" t="str">
        <f t="shared" si="3"/>
        <v>-</v>
      </c>
      <c r="I107" s="104" t="str">
        <f t="shared" si="4"/>
        <v>-</v>
      </c>
      <c r="J107" s="501"/>
      <c r="K107" s="501"/>
    </row>
    <row r="108" spans="1:13" x14ac:dyDescent="0.2">
      <c r="A108" s="60" t="s">
        <v>347</v>
      </c>
      <c r="B108" s="105">
        <v>6</v>
      </c>
      <c r="C108" s="227" t="s">
        <v>141</v>
      </c>
      <c r="D108" s="105">
        <v>6</v>
      </c>
      <c r="E108" s="227">
        <v>6</v>
      </c>
      <c r="F108" s="105" t="s">
        <v>141</v>
      </c>
      <c r="G108" s="105">
        <v>6</v>
      </c>
      <c r="H108" s="104" t="str">
        <f t="shared" si="3"/>
        <v>-</v>
      </c>
      <c r="I108" s="104" t="str">
        <f t="shared" si="4"/>
        <v>-</v>
      </c>
      <c r="J108" s="501"/>
      <c r="K108" s="501"/>
    </row>
    <row r="109" spans="1:13" s="57" customFormat="1" ht="10.5" customHeight="1" x14ac:dyDescent="0.2">
      <c r="B109" s="227" t="s">
        <v>141</v>
      </c>
      <c r="C109" s="227" t="s">
        <v>141</v>
      </c>
      <c r="D109" s="227" t="s">
        <v>141</v>
      </c>
      <c r="E109" s="227" t="s">
        <v>141</v>
      </c>
      <c r="F109" s="227" t="s">
        <v>141</v>
      </c>
      <c r="G109" s="227" t="s">
        <v>141</v>
      </c>
      <c r="H109" s="227" t="s">
        <v>141</v>
      </c>
      <c r="I109" s="227" t="s">
        <v>141</v>
      </c>
      <c r="J109" s="501"/>
      <c r="K109" s="501"/>
      <c r="L109" s="2"/>
      <c r="M109" s="2"/>
    </row>
    <row r="110" spans="1:13" s="59" customFormat="1" x14ac:dyDescent="0.2">
      <c r="A110" s="59" t="s">
        <v>355</v>
      </c>
      <c r="B110" s="103">
        <v>107</v>
      </c>
      <c r="C110" s="228">
        <v>4</v>
      </c>
      <c r="D110" s="103">
        <v>103</v>
      </c>
      <c r="E110" s="228">
        <v>120</v>
      </c>
      <c r="F110" s="103">
        <v>4</v>
      </c>
      <c r="G110" s="103">
        <v>116</v>
      </c>
      <c r="H110" s="106">
        <f t="shared" si="3"/>
        <v>112.14953271028037</v>
      </c>
      <c r="I110" s="106">
        <f t="shared" si="4"/>
        <v>3.7383177570093458</v>
      </c>
      <c r="J110" s="501"/>
      <c r="K110" s="501"/>
      <c r="L110" s="4"/>
      <c r="M110" s="4"/>
    </row>
    <row r="111" spans="1:13" x14ac:dyDescent="0.2">
      <c r="A111" s="60" t="s">
        <v>341</v>
      </c>
      <c r="B111" s="105" t="s">
        <v>141</v>
      </c>
      <c r="C111" s="227" t="s">
        <v>141</v>
      </c>
      <c r="D111" s="105" t="s">
        <v>141</v>
      </c>
      <c r="E111" s="227" t="s">
        <v>141</v>
      </c>
      <c r="F111" s="105" t="s">
        <v>141</v>
      </c>
      <c r="G111" s="105" t="s">
        <v>141</v>
      </c>
      <c r="H111" s="227" t="s">
        <v>141</v>
      </c>
      <c r="I111" s="227" t="s">
        <v>141</v>
      </c>
      <c r="J111" s="501"/>
      <c r="K111" s="501"/>
    </row>
    <row r="112" spans="1:13" x14ac:dyDescent="0.2">
      <c r="A112" s="60" t="s">
        <v>342</v>
      </c>
      <c r="B112" s="105" t="s">
        <v>141</v>
      </c>
      <c r="C112" s="105" t="s">
        <v>141</v>
      </c>
      <c r="D112" s="105" t="s">
        <v>141</v>
      </c>
      <c r="E112" s="105" t="s">
        <v>141</v>
      </c>
      <c r="F112" s="105" t="s">
        <v>141</v>
      </c>
      <c r="G112" s="105" t="s">
        <v>141</v>
      </c>
      <c r="H112" s="227" t="s">
        <v>141</v>
      </c>
      <c r="I112" s="227" t="s">
        <v>141</v>
      </c>
      <c r="J112" s="501"/>
      <c r="K112" s="501"/>
    </row>
    <row r="113" spans="1:13" x14ac:dyDescent="0.2">
      <c r="A113" s="60" t="s">
        <v>343</v>
      </c>
      <c r="B113" s="105">
        <v>32</v>
      </c>
      <c r="C113" s="105">
        <v>3</v>
      </c>
      <c r="D113" s="105">
        <v>29</v>
      </c>
      <c r="E113" s="105">
        <v>35</v>
      </c>
      <c r="F113" s="105">
        <v>3</v>
      </c>
      <c r="G113" s="105">
        <v>32</v>
      </c>
      <c r="H113" s="104">
        <f t="shared" si="3"/>
        <v>109.375</v>
      </c>
      <c r="I113" s="104">
        <f t="shared" si="4"/>
        <v>9.375</v>
      </c>
      <c r="J113" s="501"/>
      <c r="K113" s="501"/>
    </row>
    <row r="114" spans="1:13" x14ac:dyDescent="0.2">
      <c r="A114" s="60" t="s">
        <v>344</v>
      </c>
      <c r="B114" s="105">
        <v>68</v>
      </c>
      <c r="C114" s="227">
        <v>1</v>
      </c>
      <c r="D114" s="105">
        <v>67</v>
      </c>
      <c r="E114" s="227">
        <v>78</v>
      </c>
      <c r="F114" s="105">
        <v>1</v>
      </c>
      <c r="G114" s="105">
        <v>77</v>
      </c>
      <c r="H114" s="104">
        <f t="shared" si="3"/>
        <v>114.70588235294117</v>
      </c>
      <c r="I114" s="104">
        <f t="shared" si="4"/>
        <v>1.4705882352941178</v>
      </c>
      <c r="J114" s="501"/>
      <c r="K114" s="501"/>
    </row>
    <row r="115" spans="1:13" x14ac:dyDescent="0.2">
      <c r="A115" s="60" t="s">
        <v>345</v>
      </c>
      <c r="B115" s="105" t="s">
        <v>141</v>
      </c>
      <c r="C115" s="227" t="s">
        <v>141</v>
      </c>
      <c r="D115" s="105" t="s">
        <v>141</v>
      </c>
      <c r="E115" s="227" t="s">
        <v>141</v>
      </c>
      <c r="F115" s="105" t="s">
        <v>141</v>
      </c>
      <c r="G115" s="105" t="s">
        <v>141</v>
      </c>
      <c r="H115" s="227" t="s">
        <v>141</v>
      </c>
      <c r="I115" s="227" t="s">
        <v>141</v>
      </c>
      <c r="J115" s="501"/>
      <c r="K115" s="501"/>
    </row>
    <row r="116" spans="1:13" x14ac:dyDescent="0.2">
      <c r="A116" s="60" t="s">
        <v>346</v>
      </c>
      <c r="B116" s="189">
        <v>3</v>
      </c>
      <c r="C116" s="189" t="s">
        <v>141</v>
      </c>
      <c r="D116" s="189">
        <v>3</v>
      </c>
      <c r="E116" s="105">
        <v>3</v>
      </c>
      <c r="F116" s="105" t="s">
        <v>141</v>
      </c>
      <c r="G116" s="105">
        <v>3</v>
      </c>
      <c r="H116" s="104" t="str">
        <f t="shared" si="3"/>
        <v>-</v>
      </c>
      <c r="I116" s="104" t="str">
        <f t="shared" si="4"/>
        <v>-</v>
      </c>
      <c r="J116" s="501"/>
      <c r="K116" s="501"/>
    </row>
    <row r="117" spans="1:13" x14ac:dyDescent="0.2">
      <c r="A117" s="67" t="s">
        <v>347</v>
      </c>
      <c r="B117" s="105">
        <v>4</v>
      </c>
      <c r="C117" s="105" t="s">
        <v>141</v>
      </c>
      <c r="D117" s="105">
        <v>4</v>
      </c>
      <c r="E117" s="105">
        <v>4</v>
      </c>
      <c r="F117" s="105" t="s">
        <v>141</v>
      </c>
      <c r="G117" s="105">
        <v>4</v>
      </c>
      <c r="H117" s="104" t="str">
        <f t="shared" si="3"/>
        <v>-</v>
      </c>
      <c r="I117" s="104" t="str">
        <f t="shared" si="4"/>
        <v>-</v>
      </c>
      <c r="J117" s="501"/>
      <c r="K117" s="501"/>
    </row>
    <row r="118" spans="1:13" s="561" customFormat="1" x14ac:dyDescent="0.2">
      <c r="B118" s="104"/>
      <c r="C118" s="104"/>
      <c r="D118" s="104"/>
      <c r="E118" s="104"/>
      <c r="F118" s="104"/>
      <c r="G118" s="104"/>
      <c r="H118" s="104"/>
      <c r="I118" s="104"/>
      <c r="J118" s="562"/>
      <c r="K118" s="562"/>
      <c r="L118" s="18"/>
      <c r="M118" s="18"/>
    </row>
    <row r="119" spans="1:13" s="59" customFormat="1" x14ac:dyDescent="0.2">
      <c r="A119" s="59" t="s">
        <v>356</v>
      </c>
      <c r="B119" s="103">
        <v>88</v>
      </c>
      <c r="C119" s="228">
        <v>4</v>
      </c>
      <c r="D119" s="103">
        <v>84</v>
      </c>
      <c r="E119" s="228">
        <v>92</v>
      </c>
      <c r="F119" s="103">
        <v>4</v>
      </c>
      <c r="G119" s="103">
        <v>88</v>
      </c>
      <c r="H119" s="106">
        <f t="shared" si="3"/>
        <v>104.54545454545455</v>
      </c>
      <c r="I119" s="106">
        <f t="shared" si="4"/>
        <v>4.5454545454545459</v>
      </c>
      <c r="J119" s="501"/>
      <c r="K119" s="501"/>
      <c r="L119" s="4"/>
      <c r="M119" s="4"/>
    </row>
    <row r="120" spans="1:13" x14ac:dyDescent="0.2">
      <c r="A120" s="60" t="s">
        <v>341</v>
      </c>
      <c r="B120" s="105" t="s">
        <v>141</v>
      </c>
      <c r="C120" s="227" t="s">
        <v>141</v>
      </c>
      <c r="D120" s="105" t="s">
        <v>141</v>
      </c>
      <c r="E120" s="227" t="s">
        <v>141</v>
      </c>
      <c r="F120" s="105" t="s">
        <v>141</v>
      </c>
      <c r="G120" s="105" t="s">
        <v>141</v>
      </c>
      <c r="H120" s="227" t="s">
        <v>141</v>
      </c>
      <c r="I120" s="227" t="s">
        <v>141</v>
      </c>
      <c r="J120" s="501"/>
      <c r="K120" s="501"/>
    </row>
    <row r="121" spans="1:13" x14ac:dyDescent="0.2">
      <c r="A121" s="60" t="s">
        <v>342</v>
      </c>
      <c r="B121" s="105" t="s">
        <v>141</v>
      </c>
      <c r="C121" s="105" t="s">
        <v>141</v>
      </c>
      <c r="D121" s="105" t="s">
        <v>141</v>
      </c>
      <c r="E121" s="105" t="s">
        <v>141</v>
      </c>
      <c r="F121" s="105" t="s">
        <v>141</v>
      </c>
      <c r="G121" s="105" t="s">
        <v>141</v>
      </c>
      <c r="H121" s="227" t="s">
        <v>141</v>
      </c>
      <c r="I121" s="227" t="s">
        <v>141</v>
      </c>
      <c r="J121" s="501"/>
      <c r="K121" s="501"/>
    </row>
    <row r="122" spans="1:13" x14ac:dyDescent="0.2">
      <c r="A122" s="60" t="s">
        <v>343</v>
      </c>
      <c r="B122" s="105">
        <v>25</v>
      </c>
      <c r="C122" s="105">
        <v>1</v>
      </c>
      <c r="D122" s="105">
        <v>24</v>
      </c>
      <c r="E122" s="105">
        <v>26</v>
      </c>
      <c r="F122" s="105">
        <v>1</v>
      </c>
      <c r="G122" s="105">
        <v>25</v>
      </c>
      <c r="H122" s="104">
        <f t="shared" si="3"/>
        <v>104</v>
      </c>
      <c r="I122" s="104">
        <f t="shared" si="4"/>
        <v>4</v>
      </c>
      <c r="J122" s="501"/>
      <c r="K122" s="501"/>
    </row>
    <row r="123" spans="1:13" x14ac:dyDescent="0.2">
      <c r="A123" s="60" t="s">
        <v>344</v>
      </c>
      <c r="B123" s="105">
        <v>57</v>
      </c>
      <c r="C123" s="227">
        <v>3</v>
      </c>
      <c r="D123" s="105">
        <v>54</v>
      </c>
      <c r="E123" s="227">
        <v>60</v>
      </c>
      <c r="F123" s="105">
        <v>3</v>
      </c>
      <c r="G123" s="105">
        <v>57</v>
      </c>
      <c r="H123" s="104">
        <f t="shared" si="3"/>
        <v>105.26315789473684</v>
      </c>
      <c r="I123" s="104">
        <f t="shared" si="4"/>
        <v>5.2631578947368425</v>
      </c>
      <c r="J123" s="501"/>
      <c r="K123" s="501"/>
    </row>
    <row r="124" spans="1:13" x14ac:dyDescent="0.2">
      <c r="A124" s="60" t="s">
        <v>345</v>
      </c>
      <c r="B124" s="105" t="s">
        <v>141</v>
      </c>
      <c r="C124" s="227" t="s">
        <v>141</v>
      </c>
      <c r="D124" s="105" t="s">
        <v>141</v>
      </c>
      <c r="E124" s="227" t="s">
        <v>141</v>
      </c>
      <c r="F124" s="105" t="s">
        <v>141</v>
      </c>
      <c r="G124" s="105" t="s">
        <v>141</v>
      </c>
      <c r="H124" s="227" t="s">
        <v>141</v>
      </c>
      <c r="I124" s="227" t="s">
        <v>141</v>
      </c>
      <c r="J124" s="501"/>
      <c r="K124" s="501"/>
    </row>
    <row r="125" spans="1:13" x14ac:dyDescent="0.2">
      <c r="A125" s="60" t="s">
        <v>346</v>
      </c>
      <c r="B125" s="105">
        <v>4</v>
      </c>
      <c r="C125" s="227" t="s">
        <v>141</v>
      </c>
      <c r="D125" s="105">
        <v>4</v>
      </c>
      <c r="E125" s="227">
        <v>4</v>
      </c>
      <c r="F125" s="105" t="s">
        <v>141</v>
      </c>
      <c r="G125" s="105">
        <v>4</v>
      </c>
      <c r="H125" s="104" t="str">
        <f t="shared" si="3"/>
        <v>-</v>
      </c>
      <c r="I125" s="104" t="str">
        <f t="shared" si="4"/>
        <v>-</v>
      </c>
      <c r="J125" s="501"/>
      <c r="K125" s="501"/>
    </row>
    <row r="126" spans="1:13" x14ac:dyDescent="0.2">
      <c r="A126" s="60" t="s">
        <v>347</v>
      </c>
      <c r="B126" s="105">
        <v>2</v>
      </c>
      <c r="C126" s="227" t="s">
        <v>141</v>
      </c>
      <c r="D126" s="105">
        <v>2</v>
      </c>
      <c r="E126" s="227">
        <v>2</v>
      </c>
      <c r="F126" s="105" t="s">
        <v>141</v>
      </c>
      <c r="G126" s="105">
        <v>2</v>
      </c>
      <c r="H126" s="104" t="str">
        <f t="shared" si="3"/>
        <v>-</v>
      </c>
      <c r="I126" s="104" t="str">
        <f t="shared" si="4"/>
        <v>-</v>
      </c>
      <c r="J126" s="501"/>
      <c r="K126" s="501"/>
    </row>
    <row r="127" spans="1:13" s="57" customFormat="1" x14ac:dyDescent="0.2">
      <c r="B127" s="227" t="s">
        <v>141</v>
      </c>
      <c r="C127" s="227" t="s">
        <v>141</v>
      </c>
      <c r="D127" s="227" t="s">
        <v>141</v>
      </c>
      <c r="E127" s="227" t="s">
        <v>141</v>
      </c>
      <c r="F127" s="227" t="s">
        <v>141</v>
      </c>
      <c r="G127" s="227" t="s">
        <v>141</v>
      </c>
      <c r="H127" s="227" t="s">
        <v>141</v>
      </c>
      <c r="I127" s="227" t="s">
        <v>141</v>
      </c>
      <c r="J127" s="501"/>
      <c r="K127" s="501"/>
      <c r="L127" s="2"/>
      <c r="M127" s="2"/>
    </row>
    <row r="128" spans="1:13" s="59" customFormat="1" ht="10.5" customHeight="1" x14ac:dyDescent="0.2">
      <c r="A128" s="59" t="s">
        <v>347</v>
      </c>
      <c r="B128" s="103">
        <v>490</v>
      </c>
      <c r="C128" s="228">
        <v>51</v>
      </c>
      <c r="D128" s="103">
        <v>439</v>
      </c>
      <c r="E128" s="228">
        <v>555</v>
      </c>
      <c r="F128" s="103">
        <v>54</v>
      </c>
      <c r="G128" s="103">
        <v>501</v>
      </c>
      <c r="H128" s="106">
        <f t="shared" si="3"/>
        <v>113.26530612244898</v>
      </c>
      <c r="I128" s="106">
        <f t="shared" si="4"/>
        <v>11.020408163265307</v>
      </c>
      <c r="J128" s="501"/>
      <c r="K128" s="501"/>
      <c r="L128" s="4"/>
      <c r="M128" s="4"/>
    </row>
    <row r="129" spans="1:13" x14ac:dyDescent="0.2">
      <c r="A129" s="60" t="s">
        <v>341</v>
      </c>
      <c r="B129" s="105">
        <v>13</v>
      </c>
      <c r="C129" s="227">
        <v>1</v>
      </c>
      <c r="D129" s="105">
        <v>12</v>
      </c>
      <c r="E129" s="227">
        <v>15</v>
      </c>
      <c r="F129" s="105">
        <v>1</v>
      </c>
      <c r="G129" s="105">
        <v>14</v>
      </c>
      <c r="H129" s="104">
        <f t="shared" si="3"/>
        <v>115.38461538461539</v>
      </c>
      <c r="I129" s="104">
        <f t="shared" si="4"/>
        <v>7.6923076923076925</v>
      </c>
      <c r="J129" s="501"/>
      <c r="K129" s="501"/>
    </row>
    <row r="130" spans="1:13" x14ac:dyDescent="0.2">
      <c r="A130" s="60" t="s">
        <v>342</v>
      </c>
      <c r="B130" s="104">
        <v>13</v>
      </c>
      <c r="C130" s="227">
        <v>2</v>
      </c>
      <c r="D130" s="105">
        <v>11</v>
      </c>
      <c r="E130" s="227">
        <v>16</v>
      </c>
      <c r="F130" s="105">
        <v>2</v>
      </c>
      <c r="G130" s="104">
        <v>14</v>
      </c>
      <c r="H130" s="104">
        <f t="shared" si="3"/>
        <v>123.07692307692308</v>
      </c>
      <c r="I130" s="104">
        <f t="shared" si="4"/>
        <v>15.384615384615385</v>
      </c>
      <c r="J130" s="501"/>
      <c r="K130" s="501"/>
    </row>
    <row r="131" spans="1:13" x14ac:dyDescent="0.2">
      <c r="A131" s="60" t="s">
        <v>343</v>
      </c>
      <c r="B131" s="104">
        <v>172</v>
      </c>
      <c r="C131" s="227">
        <v>20</v>
      </c>
      <c r="D131" s="105">
        <v>152</v>
      </c>
      <c r="E131" s="227">
        <v>209</v>
      </c>
      <c r="F131" s="105">
        <v>22</v>
      </c>
      <c r="G131" s="105">
        <v>187</v>
      </c>
      <c r="H131" s="104">
        <f t="shared" si="3"/>
        <v>121.51162790697674</v>
      </c>
      <c r="I131" s="104">
        <f t="shared" si="4"/>
        <v>12.790697674418604</v>
      </c>
      <c r="J131" s="501"/>
      <c r="K131" s="501"/>
    </row>
    <row r="132" spans="1:13" x14ac:dyDescent="0.2">
      <c r="A132" s="60" t="s">
        <v>344</v>
      </c>
      <c r="B132" s="105">
        <v>91</v>
      </c>
      <c r="C132" s="227">
        <v>10</v>
      </c>
      <c r="D132" s="105">
        <v>81</v>
      </c>
      <c r="E132" s="227">
        <v>97</v>
      </c>
      <c r="F132" s="105">
        <v>10</v>
      </c>
      <c r="G132" s="105">
        <v>87</v>
      </c>
      <c r="H132" s="104">
        <f t="shared" si="3"/>
        <v>106.5934065934066</v>
      </c>
      <c r="I132" s="104">
        <f t="shared" si="4"/>
        <v>10.989010989010989</v>
      </c>
      <c r="J132" s="501"/>
      <c r="K132" s="501"/>
    </row>
    <row r="133" spans="1:13" x14ac:dyDescent="0.2">
      <c r="A133" s="60" t="s">
        <v>345</v>
      </c>
      <c r="B133" s="105">
        <v>7</v>
      </c>
      <c r="C133" s="227" t="s">
        <v>141</v>
      </c>
      <c r="D133" s="105">
        <v>7</v>
      </c>
      <c r="E133" s="227">
        <v>7</v>
      </c>
      <c r="F133" s="105" t="s">
        <v>141</v>
      </c>
      <c r="G133" s="105">
        <v>7</v>
      </c>
      <c r="H133" s="104" t="str">
        <f t="shared" si="3"/>
        <v>-</v>
      </c>
      <c r="I133" s="104" t="str">
        <f t="shared" si="4"/>
        <v>-</v>
      </c>
      <c r="J133" s="501"/>
      <c r="K133" s="501"/>
    </row>
    <row r="134" spans="1:13" x14ac:dyDescent="0.2">
      <c r="A134" s="60" t="s">
        <v>346</v>
      </c>
      <c r="B134" s="105">
        <v>67</v>
      </c>
      <c r="C134" s="227">
        <v>6</v>
      </c>
      <c r="D134" s="105">
        <v>61</v>
      </c>
      <c r="E134" s="227">
        <v>72</v>
      </c>
      <c r="F134" s="105">
        <v>7</v>
      </c>
      <c r="G134" s="105">
        <v>65</v>
      </c>
      <c r="H134" s="104">
        <f t="shared" si="3"/>
        <v>107.46268656716418</v>
      </c>
      <c r="I134" s="104">
        <f t="shared" si="4"/>
        <v>10.447761194029852</v>
      </c>
      <c r="J134" s="501"/>
      <c r="K134" s="501"/>
    </row>
    <row r="135" spans="1:13" x14ac:dyDescent="0.2">
      <c r="A135" s="62" t="s">
        <v>347</v>
      </c>
      <c r="B135" s="269">
        <v>127</v>
      </c>
      <c r="C135" s="247">
        <v>12</v>
      </c>
      <c r="D135" s="269">
        <v>115</v>
      </c>
      <c r="E135" s="247">
        <v>139</v>
      </c>
      <c r="F135" s="269">
        <v>12</v>
      </c>
      <c r="G135" s="269">
        <v>127</v>
      </c>
      <c r="H135" s="247">
        <f t="shared" si="3"/>
        <v>109.44881889763779</v>
      </c>
      <c r="I135" s="247">
        <f t="shared" si="4"/>
        <v>9.4488188976377945</v>
      </c>
      <c r="J135" s="501"/>
      <c r="K135" s="501"/>
    </row>
    <row r="136" spans="1:13" x14ac:dyDescent="0.2">
      <c r="B136" s="134"/>
      <c r="C136" s="134"/>
      <c r="D136" s="134"/>
      <c r="E136" s="134"/>
      <c r="F136" s="134"/>
      <c r="G136" s="134"/>
      <c r="J136" s="501"/>
      <c r="K136" s="501"/>
    </row>
    <row r="137" spans="1:13" s="134" customFormat="1" x14ac:dyDescent="0.2">
      <c r="A137" s="134" t="s">
        <v>412</v>
      </c>
      <c r="B137" s="189"/>
      <c r="C137" s="189"/>
      <c r="E137" s="188"/>
      <c r="F137" s="188"/>
      <c r="G137" s="188"/>
      <c r="H137" s="136"/>
      <c r="I137" s="136"/>
      <c r="J137" s="26"/>
      <c r="K137" s="26"/>
      <c r="L137" s="2"/>
      <c r="M137" s="2"/>
    </row>
    <row r="138" spans="1:13" s="134" customFormat="1" x14ac:dyDescent="0.2">
      <c r="A138" s="137" t="s">
        <v>413</v>
      </c>
      <c r="B138" s="188"/>
      <c r="C138" s="188"/>
      <c r="D138" s="188"/>
      <c r="E138" s="188"/>
      <c r="F138" s="188"/>
      <c r="G138" s="188"/>
      <c r="H138" s="136"/>
      <c r="I138" s="136"/>
      <c r="J138" s="26"/>
      <c r="K138" s="26"/>
      <c r="L138" s="2"/>
      <c r="M138" s="2"/>
    </row>
    <row r="139" spans="1:13" s="134" customFormat="1" x14ac:dyDescent="0.2">
      <c r="A139" s="137" t="s">
        <v>693</v>
      </c>
      <c r="B139" s="188"/>
      <c r="C139" s="188"/>
      <c r="D139" s="188"/>
      <c r="E139" s="188"/>
      <c r="F139" s="188"/>
      <c r="G139" s="188"/>
      <c r="H139" s="136"/>
      <c r="I139" s="136"/>
      <c r="J139" s="26"/>
      <c r="K139" s="26"/>
      <c r="L139" s="2"/>
      <c r="M139" s="2"/>
    </row>
    <row r="141" spans="1:13" x14ac:dyDescent="0.2">
      <c r="B141" s="227"/>
      <c r="C141" s="227"/>
      <c r="D141" s="227"/>
      <c r="E141" s="227"/>
      <c r="F141" s="227"/>
      <c r="G141" s="227"/>
      <c r="H141" s="227"/>
      <c r="I141" s="227"/>
    </row>
  </sheetData>
  <pageMargins left="0.74803149606299213" right="0.74803149606299213" top="0.98425196850393704" bottom="0.98425196850393704" header="0.51181102362204722" footer="0.51181102362204722"/>
  <pageSetup paperSize="9" scale="54" orientation="portrait" r:id="rId1"/>
  <headerFooter alignWithMargins="0"/>
  <rowBreaks count="1" manualBreakCount="1">
    <brk id="118"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O62"/>
  <sheetViews>
    <sheetView view="pageBreakPreview" zoomScaleNormal="100" zoomScaleSheetLayoutView="100" workbookViewId="0">
      <pane ySplit="13" topLeftCell="A38" activePane="bottomLeft" state="frozen"/>
      <selection activeCell="B1" sqref="B1:O1048576"/>
      <selection pane="bottomLeft" activeCell="A46" sqref="A46"/>
    </sheetView>
  </sheetViews>
  <sheetFormatPr defaultColWidth="9.140625" defaultRowHeight="11.25" x14ac:dyDescent="0.2"/>
  <cols>
    <col min="1" max="1" width="21" style="98" customWidth="1"/>
    <col min="2" max="2" width="9.7109375" style="98" customWidth="1"/>
    <col min="3" max="3" width="12.5703125" style="98" customWidth="1"/>
    <col min="4" max="8" width="11.140625" style="98" customWidth="1"/>
    <col min="9" max="9" width="9" style="98" customWidth="1"/>
    <col min="10" max="12" width="11.140625" style="98" customWidth="1"/>
    <col min="13" max="13" width="8.28515625" style="98" customWidth="1"/>
    <col min="14" max="14" width="9.28515625" style="98" customWidth="1"/>
    <col min="15" max="16384" width="9.140625" style="98"/>
  </cols>
  <sheetData>
    <row r="1" spans="1:15" s="99" customFormat="1" ht="9.75" customHeight="1" x14ac:dyDescent="0.2">
      <c r="A1" s="99" t="s">
        <v>683</v>
      </c>
    </row>
    <row r="2" spans="1:15" s="99" customFormat="1" ht="11.25" hidden="1" customHeight="1" x14ac:dyDescent="0.2">
      <c r="A2" s="99" t="s">
        <v>316</v>
      </c>
    </row>
    <row r="3" spans="1:15" s="99" customFormat="1" ht="11.25" customHeight="1" x14ac:dyDescent="0.2">
      <c r="A3" s="100" t="s">
        <v>639</v>
      </c>
      <c r="O3" s="614"/>
    </row>
    <row r="4" spans="1:15" s="99" customFormat="1" ht="11.25" hidden="1" customHeight="1" x14ac:dyDescent="0.2">
      <c r="A4" s="100" t="s">
        <v>316</v>
      </c>
    </row>
    <row r="5" spans="1:15" ht="11.25" customHeight="1" x14ac:dyDescent="0.2">
      <c r="A5" s="101"/>
      <c r="B5" s="101"/>
      <c r="C5" s="101"/>
      <c r="D5" s="101"/>
      <c r="E5" s="101"/>
      <c r="F5" s="101"/>
      <c r="G5" s="101"/>
      <c r="H5" s="101"/>
      <c r="I5" s="101"/>
      <c r="J5" s="101"/>
      <c r="K5" s="101"/>
      <c r="L5" s="101"/>
      <c r="M5" s="101"/>
      <c r="N5" s="101"/>
    </row>
    <row r="6" spans="1:15" s="99" customFormat="1" x14ac:dyDescent="0.2">
      <c r="A6" s="59"/>
      <c r="B6" s="4" t="s">
        <v>300</v>
      </c>
      <c r="C6" s="59"/>
      <c r="D6" s="59"/>
      <c r="E6" s="59"/>
      <c r="F6" s="59"/>
      <c r="G6" s="59"/>
      <c r="H6" s="59"/>
      <c r="I6" s="59"/>
      <c r="J6" s="59"/>
      <c r="K6" s="59"/>
      <c r="L6" s="59"/>
      <c r="M6" s="59"/>
      <c r="N6" s="59"/>
    </row>
    <row r="7" spans="1:15" s="99" customFormat="1" x14ac:dyDescent="0.2">
      <c r="A7" s="61"/>
      <c r="B7" s="15" t="s">
        <v>301</v>
      </c>
      <c r="C7" s="64"/>
      <c r="D7" s="64"/>
      <c r="E7" s="64"/>
      <c r="F7" s="64"/>
      <c r="G7" s="64"/>
      <c r="H7" s="64"/>
      <c r="I7" s="64"/>
      <c r="J7" s="64"/>
      <c r="K7" s="64"/>
      <c r="L7" s="64"/>
      <c r="M7" s="64"/>
      <c r="N7" s="64"/>
    </row>
    <row r="8" spans="1:15" s="99" customFormat="1" x14ac:dyDescent="0.2">
      <c r="A8" s="59" t="s">
        <v>20</v>
      </c>
      <c r="B8" s="59" t="s">
        <v>152</v>
      </c>
      <c r="C8" s="59" t="s">
        <v>269</v>
      </c>
      <c r="D8" s="59" t="s">
        <v>270</v>
      </c>
      <c r="E8" s="59"/>
      <c r="F8" s="59"/>
      <c r="G8" s="59"/>
      <c r="H8" s="59"/>
      <c r="I8" s="59"/>
      <c r="J8" s="59" t="s">
        <v>271</v>
      </c>
      <c r="K8" s="59"/>
      <c r="L8" s="59"/>
      <c r="M8" s="59"/>
      <c r="N8" s="59" t="s">
        <v>272</v>
      </c>
    </row>
    <row r="9" spans="1:15" s="99" customFormat="1" x14ac:dyDescent="0.2">
      <c r="A9" s="61" t="s">
        <v>94</v>
      </c>
      <c r="B9" s="61" t="s">
        <v>100</v>
      </c>
      <c r="C9" s="59" t="s">
        <v>273</v>
      </c>
      <c r="D9" s="63" t="s">
        <v>274</v>
      </c>
      <c r="E9" s="64"/>
      <c r="F9" s="64"/>
      <c r="G9" s="64"/>
      <c r="H9" s="64"/>
      <c r="I9" s="64"/>
      <c r="J9" s="63" t="s">
        <v>275</v>
      </c>
      <c r="K9" s="64"/>
      <c r="L9" s="64"/>
      <c r="M9" s="64"/>
      <c r="N9" s="61" t="s">
        <v>215</v>
      </c>
    </row>
    <row r="10" spans="1:15" s="99" customFormat="1" x14ac:dyDescent="0.2">
      <c r="A10" s="59"/>
      <c r="B10" s="59"/>
      <c r="C10" s="61" t="s">
        <v>276</v>
      </c>
      <c r="D10" s="59" t="s">
        <v>277</v>
      </c>
      <c r="E10" s="59" t="s">
        <v>278</v>
      </c>
      <c r="F10" s="59" t="s">
        <v>279</v>
      </c>
      <c r="G10" s="59" t="s">
        <v>280</v>
      </c>
      <c r="H10" s="59" t="s">
        <v>281</v>
      </c>
      <c r="I10" s="59" t="s">
        <v>272</v>
      </c>
      <c r="J10" s="59" t="s">
        <v>282</v>
      </c>
      <c r="K10" s="59" t="s">
        <v>283</v>
      </c>
      <c r="L10" s="59" t="s">
        <v>284</v>
      </c>
      <c r="M10" s="59" t="s">
        <v>285</v>
      </c>
      <c r="N10" s="59"/>
    </row>
    <row r="11" spans="1:15" s="99" customFormat="1" x14ac:dyDescent="0.2">
      <c r="A11" s="59"/>
      <c r="B11" s="59"/>
      <c r="C11" s="61" t="s">
        <v>286</v>
      </c>
      <c r="D11" s="59" t="s">
        <v>287</v>
      </c>
      <c r="E11" s="61" t="s">
        <v>288</v>
      </c>
      <c r="F11" s="61" t="s">
        <v>289</v>
      </c>
      <c r="G11" s="61" t="s">
        <v>290</v>
      </c>
      <c r="H11" s="61" t="s">
        <v>291</v>
      </c>
      <c r="I11" s="61" t="s">
        <v>215</v>
      </c>
      <c r="J11" s="61" t="s">
        <v>282</v>
      </c>
      <c r="K11" s="61" t="s">
        <v>292</v>
      </c>
      <c r="L11" s="61" t="s">
        <v>293</v>
      </c>
      <c r="M11" s="61" t="s">
        <v>294</v>
      </c>
      <c r="N11" s="59"/>
      <c r="O11" s="614"/>
    </row>
    <row r="12" spans="1:15" s="99" customFormat="1" x14ac:dyDescent="0.2">
      <c r="A12" s="59"/>
      <c r="B12" s="59"/>
      <c r="C12" s="59"/>
      <c r="D12" s="61" t="s">
        <v>295</v>
      </c>
      <c r="E12" s="61" t="s">
        <v>296</v>
      </c>
      <c r="F12" s="61" t="s">
        <v>297</v>
      </c>
      <c r="G12" s="61" t="s">
        <v>298</v>
      </c>
      <c r="H12" s="59"/>
      <c r="I12" s="59"/>
      <c r="J12" s="59"/>
      <c r="K12" s="59"/>
      <c r="L12" s="59"/>
      <c r="M12" s="59"/>
      <c r="N12" s="59"/>
    </row>
    <row r="13" spans="1:15" s="99" customFormat="1" x14ac:dyDescent="0.2">
      <c r="A13" s="64"/>
      <c r="B13" s="64"/>
      <c r="C13" s="64"/>
      <c r="D13" s="63" t="s">
        <v>299</v>
      </c>
      <c r="E13" s="64"/>
      <c r="F13" s="64"/>
      <c r="G13" s="64"/>
      <c r="H13" s="64"/>
      <c r="I13" s="64"/>
      <c r="J13" s="64"/>
      <c r="K13" s="64"/>
      <c r="L13" s="64"/>
      <c r="M13" s="64"/>
      <c r="N13" s="64"/>
    </row>
    <row r="14" spans="1:15" s="164" customFormat="1" x14ac:dyDescent="0.2">
      <c r="B14" s="79"/>
      <c r="C14" s="79"/>
      <c r="D14" s="79"/>
      <c r="E14" s="79"/>
      <c r="F14" s="79"/>
      <c r="G14" s="79"/>
      <c r="H14" s="79"/>
      <c r="I14" s="79"/>
      <c r="J14" s="79"/>
      <c r="K14" s="79"/>
      <c r="L14" s="79"/>
      <c r="M14" s="79"/>
      <c r="N14" s="79"/>
    </row>
    <row r="15" spans="1:15" s="99" customFormat="1" x14ac:dyDescent="0.2">
      <c r="A15" s="66" t="s">
        <v>166</v>
      </c>
      <c r="B15" s="276">
        <v>259</v>
      </c>
      <c r="C15" s="400">
        <v>96</v>
      </c>
      <c r="D15" s="271">
        <v>1</v>
      </c>
      <c r="E15" s="400">
        <v>4</v>
      </c>
      <c r="F15" s="400">
        <v>54</v>
      </c>
      <c r="G15" s="400">
        <v>12</v>
      </c>
      <c r="H15" s="400">
        <v>20</v>
      </c>
      <c r="I15" s="121" t="s">
        <v>141</v>
      </c>
      <c r="J15" s="400">
        <v>3</v>
      </c>
      <c r="K15" s="400">
        <v>13</v>
      </c>
      <c r="L15" s="276">
        <v>28</v>
      </c>
      <c r="M15" s="400">
        <v>11</v>
      </c>
      <c r="N15" s="400">
        <v>17</v>
      </c>
      <c r="O15" s="614"/>
    </row>
    <row r="16" spans="1:15" s="164" customFormat="1" x14ac:dyDescent="0.2">
      <c r="A16" s="66"/>
      <c r="B16" s="275"/>
      <c r="C16" s="275"/>
      <c r="D16" s="275"/>
      <c r="E16" s="275"/>
      <c r="F16" s="275"/>
      <c r="G16" s="275"/>
      <c r="H16" s="275"/>
      <c r="I16" s="275"/>
      <c r="J16" s="275"/>
      <c r="K16" s="275"/>
      <c r="L16" s="275"/>
      <c r="M16" s="275"/>
      <c r="N16" s="275"/>
    </row>
    <row r="17" spans="1:14" x14ac:dyDescent="0.2">
      <c r="A17" s="60" t="s">
        <v>167</v>
      </c>
      <c r="B17" s="275">
        <v>14</v>
      </c>
      <c r="C17" s="401">
        <v>1</v>
      </c>
      <c r="D17" s="121" t="s">
        <v>141</v>
      </c>
      <c r="E17" s="401" t="s">
        <v>141</v>
      </c>
      <c r="F17" s="401">
        <v>3</v>
      </c>
      <c r="G17" s="401">
        <v>2</v>
      </c>
      <c r="H17" s="401">
        <v>1</v>
      </c>
      <c r="I17" s="121" t="s">
        <v>141</v>
      </c>
      <c r="J17" s="401" t="s">
        <v>141</v>
      </c>
      <c r="K17" s="401">
        <v>2</v>
      </c>
      <c r="L17" s="275">
        <v>5</v>
      </c>
      <c r="M17" s="401" t="s">
        <v>141</v>
      </c>
      <c r="N17" s="401" t="s">
        <v>141</v>
      </c>
    </row>
    <row r="18" spans="1:14" s="140" customFormat="1" x14ac:dyDescent="0.2">
      <c r="A18" s="137" t="s">
        <v>264</v>
      </c>
      <c r="B18" s="453">
        <v>4</v>
      </c>
      <c r="C18" s="454" t="s">
        <v>141</v>
      </c>
      <c r="D18" s="454" t="s">
        <v>141</v>
      </c>
      <c r="E18" s="454" t="s">
        <v>141</v>
      </c>
      <c r="F18" s="454">
        <v>1</v>
      </c>
      <c r="G18" s="454">
        <v>1</v>
      </c>
      <c r="H18" s="454" t="s">
        <v>141</v>
      </c>
      <c r="I18" s="454" t="s">
        <v>141</v>
      </c>
      <c r="J18" s="454" t="s">
        <v>141</v>
      </c>
      <c r="K18" s="454" t="s">
        <v>141</v>
      </c>
      <c r="L18" s="453">
        <v>2</v>
      </c>
      <c r="M18" s="454" t="s">
        <v>141</v>
      </c>
      <c r="N18" s="454" t="s">
        <v>141</v>
      </c>
    </row>
    <row r="19" spans="1:14" s="141" customFormat="1" x14ac:dyDescent="0.2">
      <c r="A19" s="134" t="s">
        <v>168</v>
      </c>
      <c r="B19" s="278">
        <v>8</v>
      </c>
      <c r="C19" s="121">
        <v>2</v>
      </c>
      <c r="D19" s="138" t="s">
        <v>141</v>
      </c>
      <c r="E19" s="121" t="s">
        <v>141</v>
      </c>
      <c r="F19" s="121">
        <v>4</v>
      </c>
      <c r="G19" s="121" t="s">
        <v>141</v>
      </c>
      <c r="H19" s="121">
        <v>2</v>
      </c>
      <c r="I19" s="138" t="s">
        <v>141</v>
      </c>
      <c r="J19" s="108" t="s">
        <v>141</v>
      </c>
      <c r="K19" s="123" t="s">
        <v>141</v>
      </c>
      <c r="L19" s="278" t="s">
        <v>141</v>
      </c>
      <c r="M19" s="121" t="s">
        <v>141</v>
      </c>
      <c r="N19" s="121" t="s">
        <v>141</v>
      </c>
    </row>
    <row r="20" spans="1:14" s="141" customFormat="1" x14ac:dyDescent="0.2">
      <c r="A20" s="134" t="s">
        <v>169</v>
      </c>
      <c r="B20" s="278">
        <v>7</v>
      </c>
      <c r="C20" s="121">
        <v>3</v>
      </c>
      <c r="D20" s="138" t="s">
        <v>141</v>
      </c>
      <c r="E20" s="121" t="s">
        <v>141</v>
      </c>
      <c r="F20" s="121" t="s">
        <v>141</v>
      </c>
      <c r="G20" s="121">
        <v>1</v>
      </c>
      <c r="H20" s="121">
        <v>1</v>
      </c>
      <c r="I20" s="138" t="s">
        <v>141</v>
      </c>
      <c r="J20" s="138" t="s">
        <v>141</v>
      </c>
      <c r="K20" s="123" t="s">
        <v>141</v>
      </c>
      <c r="L20" s="278" t="s">
        <v>141</v>
      </c>
      <c r="M20" s="121" t="s">
        <v>141</v>
      </c>
      <c r="N20" s="121">
        <v>2</v>
      </c>
    </row>
    <row r="21" spans="1:14" s="141" customFormat="1" x14ac:dyDescent="0.2">
      <c r="A21" s="134" t="s">
        <v>170</v>
      </c>
      <c r="B21" s="278">
        <v>6</v>
      </c>
      <c r="C21" s="121">
        <v>2</v>
      </c>
      <c r="D21" s="138" t="s">
        <v>141</v>
      </c>
      <c r="E21" s="121" t="s">
        <v>141</v>
      </c>
      <c r="F21" s="121">
        <v>2</v>
      </c>
      <c r="G21" s="121" t="s">
        <v>141</v>
      </c>
      <c r="H21" s="121">
        <v>1</v>
      </c>
      <c r="I21" s="138" t="s">
        <v>141</v>
      </c>
      <c r="J21" s="121" t="s">
        <v>141</v>
      </c>
      <c r="K21" s="123">
        <v>1</v>
      </c>
      <c r="L21" s="278" t="s">
        <v>141</v>
      </c>
      <c r="M21" s="121" t="s">
        <v>141</v>
      </c>
      <c r="N21" s="121" t="s">
        <v>141</v>
      </c>
    </row>
    <row r="22" spans="1:14" s="141" customFormat="1" x14ac:dyDescent="0.2">
      <c r="A22" s="134"/>
      <c r="B22" s="278"/>
      <c r="C22" s="121"/>
      <c r="D22" s="138"/>
      <c r="E22" s="121"/>
      <c r="F22" s="121"/>
      <c r="G22" s="121"/>
      <c r="H22" s="121"/>
      <c r="I22" s="138"/>
      <c r="J22" s="121"/>
      <c r="K22" s="123"/>
      <c r="L22" s="278"/>
      <c r="M22" s="121"/>
      <c r="N22" s="121"/>
    </row>
    <row r="23" spans="1:14" s="141" customFormat="1" x14ac:dyDescent="0.2">
      <c r="A23" s="134" t="s">
        <v>171</v>
      </c>
      <c r="B23" s="278">
        <v>13</v>
      </c>
      <c r="C23" s="121">
        <v>5</v>
      </c>
      <c r="D23" s="138" t="s">
        <v>141</v>
      </c>
      <c r="E23" s="121" t="s">
        <v>141</v>
      </c>
      <c r="F23" s="121" t="s">
        <v>141</v>
      </c>
      <c r="G23" s="121">
        <v>1</v>
      </c>
      <c r="H23" s="121">
        <v>2</v>
      </c>
      <c r="I23" s="138" t="s">
        <v>141</v>
      </c>
      <c r="J23" s="121" t="s">
        <v>141</v>
      </c>
      <c r="K23" s="123">
        <v>1</v>
      </c>
      <c r="L23" s="278">
        <v>1</v>
      </c>
      <c r="M23" s="121">
        <v>2</v>
      </c>
      <c r="N23" s="121">
        <v>1</v>
      </c>
    </row>
    <row r="24" spans="1:14" s="141" customFormat="1" x14ac:dyDescent="0.2">
      <c r="A24" s="134" t="s">
        <v>172</v>
      </c>
      <c r="B24" s="402">
        <v>9</v>
      </c>
      <c r="C24" s="248">
        <v>3</v>
      </c>
      <c r="D24" s="138" t="s">
        <v>141</v>
      </c>
      <c r="E24" s="248">
        <v>1</v>
      </c>
      <c r="F24" s="138">
        <v>2</v>
      </c>
      <c r="G24" s="138">
        <v>1</v>
      </c>
      <c r="H24" s="248">
        <v>1</v>
      </c>
      <c r="I24" s="138" t="s">
        <v>141</v>
      </c>
      <c r="J24" s="121" t="s">
        <v>141</v>
      </c>
      <c r="K24" s="123" t="s">
        <v>141</v>
      </c>
      <c r="L24" s="402" t="s">
        <v>141</v>
      </c>
      <c r="M24" s="138">
        <v>1</v>
      </c>
      <c r="N24" s="248" t="s">
        <v>141</v>
      </c>
    </row>
    <row r="25" spans="1:14" s="141" customFormat="1" x14ac:dyDescent="0.2">
      <c r="A25" s="134" t="s">
        <v>173</v>
      </c>
      <c r="B25" s="402">
        <v>8</v>
      </c>
      <c r="C25" s="248">
        <v>2</v>
      </c>
      <c r="D25" s="138" t="s">
        <v>141</v>
      </c>
      <c r="E25" s="248" t="s">
        <v>141</v>
      </c>
      <c r="F25" s="138" t="s">
        <v>141</v>
      </c>
      <c r="G25" s="138">
        <v>1</v>
      </c>
      <c r="H25" s="248" t="s">
        <v>141</v>
      </c>
      <c r="I25" s="138" t="s">
        <v>141</v>
      </c>
      <c r="J25" s="121" t="s">
        <v>141</v>
      </c>
      <c r="K25" s="123" t="s">
        <v>141</v>
      </c>
      <c r="L25" s="402">
        <v>3</v>
      </c>
      <c r="M25" s="138">
        <v>1</v>
      </c>
      <c r="N25" s="248">
        <v>1</v>
      </c>
    </row>
    <row r="26" spans="1:14" s="141" customFormat="1" x14ac:dyDescent="0.2">
      <c r="A26" s="134" t="s">
        <v>174</v>
      </c>
      <c r="B26" s="279">
        <v>2</v>
      </c>
      <c r="C26" s="138">
        <v>1</v>
      </c>
      <c r="D26" s="138" t="s">
        <v>141</v>
      </c>
      <c r="E26" s="138" t="s">
        <v>141</v>
      </c>
      <c r="F26" s="138">
        <v>1</v>
      </c>
      <c r="G26" s="138" t="s">
        <v>141</v>
      </c>
      <c r="H26" s="138" t="s">
        <v>141</v>
      </c>
      <c r="I26" s="138" t="s">
        <v>141</v>
      </c>
      <c r="J26" s="138" t="s">
        <v>141</v>
      </c>
      <c r="K26" s="248" t="s">
        <v>141</v>
      </c>
      <c r="L26" s="279" t="s">
        <v>141</v>
      </c>
      <c r="M26" s="138" t="s">
        <v>141</v>
      </c>
      <c r="N26" s="138" t="s">
        <v>141</v>
      </c>
    </row>
    <row r="27" spans="1:14" s="141" customFormat="1" x14ac:dyDescent="0.2">
      <c r="A27" s="134" t="s">
        <v>175</v>
      </c>
      <c r="B27" s="279">
        <v>4</v>
      </c>
      <c r="C27" s="138">
        <v>4</v>
      </c>
      <c r="D27" s="138" t="s">
        <v>141</v>
      </c>
      <c r="E27" s="138" t="s">
        <v>141</v>
      </c>
      <c r="F27" s="138" t="s">
        <v>141</v>
      </c>
      <c r="G27" s="138" t="s">
        <v>141</v>
      </c>
      <c r="H27" s="138" t="s">
        <v>141</v>
      </c>
      <c r="I27" s="138" t="s">
        <v>141</v>
      </c>
      <c r="J27" s="138" t="s">
        <v>141</v>
      </c>
      <c r="K27" s="248" t="s">
        <v>141</v>
      </c>
      <c r="L27" s="279" t="s">
        <v>141</v>
      </c>
      <c r="M27" s="138" t="s">
        <v>141</v>
      </c>
      <c r="N27" s="138" t="s">
        <v>141</v>
      </c>
    </row>
    <row r="28" spans="1:14" s="141" customFormat="1" x14ac:dyDescent="0.2">
      <c r="A28" s="134"/>
      <c r="B28" s="279"/>
      <c r="C28" s="138"/>
      <c r="D28" s="138"/>
      <c r="E28" s="138"/>
      <c r="F28" s="138"/>
      <c r="G28" s="138"/>
      <c r="H28" s="138"/>
      <c r="I28" s="138"/>
      <c r="J28" s="138"/>
      <c r="K28" s="248"/>
      <c r="L28" s="279"/>
      <c r="M28" s="138"/>
      <c r="N28" s="138"/>
    </row>
    <row r="29" spans="1:14" s="141" customFormat="1" x14ac:dyDescent="0.2">
      <c r="A29" s="134" t="s">
        <v>176</v>
      </c>
      <c r="B29" s="279">
        <v>35</v>
      </c>
      <c r="C29" s="138">
        <v>11</v>
      </c>
      <c r="D29" s="138" t="s">
        <v>141</v>
      </c>
      <c r="E29" s="138" t="s">
        <v>141</v>
      </c>
      <c r="F29" s="138">
        <v>6</v>
      </c>
      <c r="G29" s="138">
        <v>2</v>
      </c>
      <c r="H29" s="138">
        <v>1</v>
      </c>
      <c r="I29" s="138" t="s">
        <v>141</v>
      </c>
      <c r="J29" s="138">
        <v>1</v>
      </c>
      <c r="K29" s="248">
        <v>2</v>
      </c>
      <c r="L29" s="279">
        <v>9</v>
      </c>
      <c r="M29" s="138">
        <v>1</v>
      </c>
      <c r="N29" s="138">
        <v>2</v>
      </c>
    </row>
    <row r="30" spans="1:14" s="140" customFormat="1" x14ac:dyDescent="0.2">
      <c r="A30" s="137" t="s">
        <v>235</v>
      </c>
      <c r="B30" s="403">
        <v>6</v>
      </c>
      <c r="C30" s="233">
        <v>1</v>
      </c>
      <c r="D30" s="233" t="s">
        <v>141</v>
      </c>
      <c r="E30" s="233" t="s">
        <v>141</v>
      </c>
      <c r="F30" s="233" t="s">
        <v>141</v>
      </c>
      <c r="G30" s="233" t="s">
        <v>141</v>
      </c>
      <c r="H30" s="233" t="s">
        <v>141</v>
      </c>
      <c r="I30" s="233" t="s">
        <v>141</v>
      </c>
      <c r="J30" s="233">
        <v>1</v>
      </c>
      <c r="K30" s="455">
        <v>1</v>
      </c>
      <c r="L30" s="403">
        <v>2</v>
      </c>
      <c r="M30" s="233" t="s">
        <v>141</v>
      </c>
      <c r="N30" s="233">
        <v>1</v>
      </c>
    </row>
    <row r="31" spans="1:14" s="141" customFormat="1" x14ac:dyDescent="0.2">
      <c r="A31" s="134" t="s">
        <v>177</v>
      </c>
      <c r="B31" s="279">
        <v>11</v>
      </c>
      <c r="C31" s="138">
        <v>4</v>
      </c>
      <c r="D31" s="138" t="s">
        <v>141</v>
      </c>
      <c r="E31" s="138">
        <v>1</v>
      </c>
      <c r="F31" s="138">
        <v>1</v>
      </c>
      <c r="G31" s="138">
        <v>2</v>
      </c>
      <c r="H31" s="138" t="s">
        <v>141</v>
      </c>
      <c r="I31" s="138" t="s">
        <v>141</v>
      </c>
      <c r="J31" s="138" t="s">
        <v>141</v>
      </c>
      <c r="K31" s="248" t="s">
        <v>141</v>
      </c>
      <c r="L31" s="279">
        <v>2</v>
      </c>
      <c r="M31" s="138">
        <v>1</v>
      </c>
      <c r="N31" s="138" t="s">
        <v>141</v>
      </c>
    </row>
    <row r="32" spans="1:14" s="141" customFormat="1" x14ac:dyDescent="0.2">
      <c r="A32" s="134" t="s">
        <v>178</v>
      </c>
      <c r="B32" s="279">
        <v>41</v>
      </c>
      <c r="C32" s="138">
        <v>14</v>
      </c>
      <c r="D32" s="138">
        <v>1</v>
      </c>
      <c r="E32" s="138">
        <v>1</v>
      </c>
      <c r="F32" s="138">
        <v>10</v>
      </c>
      <c r="G32" s="138">
        <v>1</v>
      </c>
      <c r="H32" s="138">
        <v>4</v>
      </c>
      <c r="I32" s="138" t="s">
        <v>141</v>
      </c>
      <c r="J32" s="138">
        <v>1</v>
      </c>
      <c r="K32" s="248">
        <v>2</v>
      </c>
      <c r="L32" s="279">
        <v>4</v>
      </c>
      <c r="M32" s="138">
        <v>2</v>
      </c>
      <c r="N32" s="138">
        <v>1</v>
      </c>
    </row>
    <row r="33" spans="1:14" s="140" customFormat="1" x14ac:dyDescent="0.2">
      <c r="A33" s="137" t="s">
        <v>265</v>
      </c>
      <c r="B33" s="403">
        <v>6</v>
      </c>
      <c r="C33" s="233">
        <v>3</v>
      </c>
      <c r="D33" s="233" t="s">
        <v>141</v>
      </c>
      <c r="E33" s="233" t="s">
        <v>141</v>
      </c>
      <c r="F33" s="233">
        <v>1</v>
      </c>
      <c r="G33" s="233" t="s">
        <v>141</v>
      </c>
      <c r="H33" s="233">
        <v>2</v>
      </c>
      <c r="I33" s="233" t="s">
        <v>141</v>
      </c>
      <c r="J33" s="233" t="s">
        <v>141</v>
      </c>
      <c r="K33" s="455" t="s">
        <v>141</v>
      </c>
      <c r="L33" s="403" t="s">
        <v>141</v>
      </c>
      <c r="M33" s="233" t="s">
        <v>141</v>
      </c>
      <c r="N33" s="233" t="s">
        <v>141</v>
      </c>
    </row>
    <row r="34" spans="1:14" s="141" customFormat="1" x14ac:dyDescent="0.2">
      <c r="A34" s="134"/>
      <c r="B34" s="279"/>
      <c r="C34" s="138"/>
      <c r="D34" s="138"/>
      <c r="E34" s="138"/>
      <c r="F34" s="138"/>
      <c r="G34" s="138"/>
      <c r="H34" s="138"/>
      <c r="I34" s="138"/>
      <c r="J34" s="138"/>
      <c r="K34" s="248"/>
      <c r="L34" s="279"/>
      <c r="M34" s="138"/>
      <c r="N34" s="138"/>
    </row>
    <row r="35" spans="1:14" s="141" customFormat="1" x14ac:dyDescent="0.2">
      <c r="A35" s="134" t="s">
        <v>179</v>
      </c>
      <c r="B35" s="279">
        <v>9</v>
      </c>
      <c r="C35" s="138">
        <v>3</v>
      </c>
      <c r="D35" s="138" t="s">
        <v>141</v>
      </c>
      <c r="E35" s="138" t="s">
        <v>141</v>
      </c>
      <c r="F35" s="138">
        <v>2</v>
      </c>
      <c r="G35" s="138">
        <v>1</v>
      </c>
      <c r="H35" s="138">
        <v>3</v>
      </c>
      <c r="I35" s="138" t="s">
        <v>141</v>
      </c>
      <c r="J35" s="138" t="s">
        <v>141</v>
      </c>
      <c r="K35" s="139" t="s">
        <v>141</v>
      </c>
      <c r="L35" s="279" t="s">
        <v>141</v>
      </c>
      <c r="M35" s="138" t="s">
        <v>141</v>
      </c>
      <c r="N35" s="138" t="s">
        <v>141</v>
      </c>
    </row>
    <row r="36" spans="1:14" x14ac:dyDescent="0.2">
      <c r="A36" s="60" t="s">
        <v>180</v>
      </c>
      <c r="B36" s="279">
        <v>12</v>
      </c>
      <c r="C36" s="138">
        <v>5</v>
      </c>
      <c r="D36" s="138" t="s">
        <v>141</v>
      </c>
      <c r="E36" s="138" t="s">
        <v>141</v>
      </c>
      <c r="F36" s="138">
        <v>4</v>
      </c>
      <c r="G36" s="138" t="s">
        <v>141</v>
      </c>
      <c r="H36" s="138" t="s">
        <v>141</v>
      </c>
      <c r="I36" s="138" t="s">
        <v>141</v>
      </c>
      <c r="J36" s="138" t="s">
        <v>141</v>
      </c>
      <c r="K36" s="139" t="s">
        <v>141</v>
      </c>
      <c r="L36" s="279">
        <v>1</v>
      </c>
      <c r="M36" s="138">
        <v>1</v>
      </c>
      <c r="N36" s="138">
        <v>1</v>
      </c>
    </row>
    <row r="37" spans="1:14" x14ac:dyDescent="0.2">
      <c r="A37" s="60" t="s">
        <v>181</v>
      </c>
      <c r="B37" s="279">
        <v>11</v>
      </c>
      <c r="C37" s="138">
        <v>6</v>
      </c>
      <c r="D37" s="138" t="s">
        <v>141</v>
      </c>
      <c r="E37" s="138" t="s">
        <v>141</v>
      </c>
      <c r="F37" s="138">
        <v>2</v>
      </c>
      <c r="G37" s="138" t="s">
        <v>141</v>
      </c>
      <c r="H37" s="138">
        <v>2</v>
      </c>
      <c r="I37" s="138" t="s">
        <v>141</v>
      </c>
      <c r="J37" s="138" t="s">
        <v>141</v>
      </c>
      <c r="K37" s="139">
        <v>1</v>
      </c>
      <c r="L37" s="279" t="s">
        <v>141</v>
      </c>
      <c r="M37" s="138" t="s">
        <v>141</v>
      </c>
      <c r="N37" s="138" t="s">
        <v>141</v>
      </c>
    </row>
    <row r="38" spans="1:14" x14ac:dyDescent="0.2">
      <c r="A38" s="60" t="s">
        <v>182</v>
      </c>
      <c r="B38" s="279">
        <v>15</v>
      </c>
      <c r="C38" s="138">
        <v>8</v>
      </c>
      <c r="D38" s="138" t="s">
        <v>141</v>
      </c>
      <c r="E38" s="138" t="s">
        <v>141</v>
      </c>
      <c r="F38" s="138">
        <v>4</v>
      </c>
      <c r="G38" s="138" t="s">
        <v>141</v>
      </c>
      <c r="H38" s="138">
        <v>1</v>
      </c>
      <c r="I38" s="138" t="s">
        <v>141</v>
      </c>
      <c r="J38" s="138" t="s">
        <v>141</v>
      </c>
      <c r="K38" s="139" t="s">
        <v>141</v>
      </c>
      <c r="L38" s="279" t="s">
        <v>141</v>
      </c>
      <c r="M38" s="138">
        <v>1</v>
      </c>
      <c r="N38" s="138">
        <v>1</v>
      </c>
    </row>
    <row r="39" spans="1:14" x14ac:dyDescent="0.2">
      <c r="A39" s="60" t="s">
        <v>183</v>
      </c>
      <c r="B39" s="279">
        <v>19</v>
      </c>
      <c r="C39" s="138">
        <v>7</v>
      </c>
      <c r="D39" s="138" t="s">
        <v>141</v>
      </c>
      <c r="E39" s="138">
        <v>1</v>
      </c>
      <c r="F39" s="138">
        <v>3</v>
      </c>
      <c r="G39" s="138" t="s">
        <v>141</v>
      </c>
      <c r="H39" s="138">
        <v>1</v>
      </c>
      <c r="I39" s="138" t="s">
        <v>141</v>
      </c>
      <c r="J39" s="138" t="s">
        <v>141</v>
      </c>
      <c r="K39" s="139">
        <v>1</v>
      </c>
      <c r="L39" s="279">
        <v>2</v>
      </c>
      <c r="M39" s="138" t="s">
        <v>141</v>
      </c>
      <c r="N39" s="138">
        <v>4</v>
      </c>
    </row>
    <row r="40" spans="1:14" x14ac:dyDescent="0.2">
      <c r="A40" s="60"/>
      <c r="B40" s="279"/>
      <c r="C40" s="138"/>
      <c r="D40" s="138"/>
      <c r="E40" s="138"/>
      <c r="F40" s="138"/>
      <c r="G40" s="138"/>
      <c r="H40" s="138"/>
      <c r="I40" s="138"/>
      <c r="J40" s="138"/>
      <c r="K40" s="139"/>
      <c r="L40" s="279"/>
      <c r="M40" s="138"/>
      <c r="N40" s="138"/>
    </row>
    <row r="41" spans="1:14" x14ac:dyDescent="0.2">
      <c r="A41" s="60" t="s">
        <v>184</v>
      </c>
      <c r="B41" s="279">
        <v>6</v>
      </c>
      <c r="C41" s="138">
        <v>4</v>
      </c>
      <c r="D41" s="138" t="s">
        <v>141</v>
      </c>
      <c r="E41" s="138" t="s">
        <v>141</v>
      </c>
      <c r="F41" s="138">
        <v>1</v>
      </c>
      <c r="G41" s="138" t="s">
        <v>141</v>
      </c>
      <c r="H41" s="138" t="s">
        <v>141</v>
      </c>
      <c r="I41" s="138" t="s">
        <v>141</v>
      </c>
      <c r="J41" s="138" t="s">
        <v>141</v>
      </c>
      <c r="K41" s="139" t="s">
        <v>141</v>
      </c>
      <c r="L41" s="279">
        <v>1</v>
      </c>
      <c r="M41" s="138" t="s">
        <v>141</v>
      </c>
      <c r="N41" s="138" t="s">
        <v>141</v>
      </c>
    </row>
    <row r="42" spans="1:14" s="99" customFormat="1" x14ac:dyDescent="0.2">
      <c r="A42" s="60" t="s">
        <v>185</v>
      </c>
      <c r="B42" s="279">
        <v>3</v>
      </c>
      <c r="C42" s="138">
        <v>2</v>
      </c>
      <c r="D42" s="138" t="s">
        <v>141</v>
      </c>
      <c r="E42" s="138" t="s">
        <v>141</v>
      </c>
      <c r="F42" s="138" t="s">
        <v>141</v>
      </c>
      <c r="G42" s="138" t="s">
        <v>141</v>
      </c>
      <c r="H42" s="138" t="s">
        <v>141</v>
      </c>
      <c r="I42" s="138" t="s">
        <v>141</v>
      </c>
      <c r="J42" s="138" t="s">
        <v>141</v>
      </c>
      <c r="K42" s="139" t="s">
        <v>141</v>
      </c>
      <c r="L42" s="279" t="s">
        <v>141</v>
      </c>
      <c r="M42" s="138">
        <v>1</v>
      </c>
      <c r="N42" s="138" t="s">
        <v>141</v>
      </c>
    </row>
    <row r="43" spans="1:14" x14ac:dyDescent="0.2">
      <c r="A43" s="60" t="s">
        <v>186</v>
      </c>
      <c r="B43" s="279">
        <v>12</v>
      </c>
      <c r="C43" s="138">
        <v>3</v>
      </c>
      <c r="D43" s="138" t="s">
        <v>141</v>
      </c>
      <c r="E43" s="138" t="s">
        <v>141</v>
      </c>
      <c r="F43" s="138">
        <v>3</v>
      </c>
      <c r="G43" s="138" t="s">
        <v>141</v>
      </c>
      <c r="H43" s="138" t="s">
        <v>141</v>
      </c>
      <c r="I43" s="138" t="s">
        <v>141</v>
      </c>
      <c r="J43" s="138" t="s">
        <v>141</v>
      </c>
      <c r="K43" s="139">
        <v>3</v>
      </c>
      <c r="L43" s="279" t="s">
        <v>141</v>
      </c>
      <c r="M43" s="138" t="s">
        <v>141</v>
      </c>
      <c r="N43" s="138">
        <v>3</v>
      </c>
    </row>
    <row r="44" spans="1:14" x14ac:dyDescent="0.2">
      <c r="A44" s="62" t="s">
        <v>187</v>
      </c>
      <c r="B44" s="404">
        <v>14</v>
      </c>
      <c r="C44" s="231">
        <v>6</v>
      </c>
      <c r="D44" s="231" t="s">
        <v>141</v>
      </c>
      <c r="E44" s="231" t="s">
        <v>141</v>
      </c>
      <c r="F44" s="231">
        <v>6</v>
      </c>
      <c r="G44" s="231" t="s">
        <v>141</v>
      </c>
      <c r="H44" s="231" t="s">
        <v>141</v>
      </c>
      <c r="I44" s="231" t="s">
        <v>141</v>
      </c>
      <c r="J44" s="231">
        <v>1</v>
      </c>
      <c r="K44" s="232" t="s">
        <v>141</v>
      </c>
      <c r="L44" s="404" t="s">
        <v>141</v>
      </c>
      <c r="M44" s="231" t="s">
        <v>141</v>
      </c>
      <c r="N44" s="231">
        <v>1</v>
      </c>
    </row>
    <row r="45" spans="1:14" x14ac:dyDescent="0.2">
      <c r="A45" s="60"/>
    </row>
    <row r="49" spans="2:14" x14ac:dyDescent="0.2">
      <c r="B49" s="279"/>
      <c r="C49" s="138"/>
      <c r="D49" s="138"/>
      <c r="E49" s="138"/>
      <c r="F49" s="138"/>
      <c r="G49" s="138"/>
      <c r="H49" s="138"/>
      <c r="I49" s="138"/>
      <c r="J49" s="138"/>
      <c r="K49" s="139"/>
      <c r="L49" s="279"/>
      <c r="M49" s="138"/>
      <c r="N49" s="138"/>
    </row>
    <row r="50" spans="2:14" x14ac:dyDescent="0.2">
      <c r="B50" s="279"/>
      <c r="C50" s="138"/>
      <c r="D50" s="138"/>
      <c r="E50" s="138"/>
      <c r="F50" s="138"/>
      <c r="G50" s="138"/>
      <c r="H50" s="138"/>
      <c r="I50" s="138"/>
      <c r="J50" s="138"/>
      <c r="K50" s="139"/>
      <c r="L50" s="279"/>
      <c r="M50" s="138"/>
      <c r="N50" s="138"/>
    </row>
    <row r="51" spans="2:14" x14ac:dyDescent="0.2">
      <c r="B51" s="279"/>
      <c r="C51" s="138"/>
      <c r="D51" s="138"/>
      <c r="E51" s="138"/>
      <c r="F51" s="138"/>
      <c r="G51" s="138"/>
      <c r="H51" s="138"/>
      <c r="I51" s="138"/>
      <c r="J51" s="138"/>
      <c r="K51" s="139"/>
      <c r="L51" s="279"/>
      <c r="M51" s="138"/>
      <c r="N51" s="138"/>
    </row>
    <row r="52" spans="2:14" x14ac:dyDescent="0.2">
      <c r="B52" s="279"/>
      <c r="C52" s="138"/>
      <c r="D52" s="138"/>
      <c r="E52" s="138"/>
      <c r="F52" s="138"/>
      <c r="G52" s="138"/>
      <c r="H52" s="138"/>
      <c r="I52" s="138"/>
      <c r="J52" s="138"/>
      <c r="K52" s="139"/>
      <c r="L52" s="279"/>
      <c r="M52" s="138"/>
      <c r="N52" s="138"/>
    </row>
    <row r="53" spans="2:14" x14ac:dyDescent="0.2">
      <c r="B53" s="407"/>
      <c r="C53" s="270"/>
      <c r="D53" s="270"/>
      <c r="E53" s="270"/>
      <c r="F53" s="270"/>
      <c r="G53" s="270"/>
      <c r="H53" s="270"/>
      <c r="I53" s="270"/>
      <c r="J53" s="270"/>
      <c r="K53" s="461"/>
      <c r="L53" s="407"/>
      <c r="M53" s="270"/>
      <c r="N53" s="270"/>
    </row>
    <row r="54" spans="2:14" x14ac:dyDescent="0.2">
      <c r="B54" s="138"/>
      <c r="C54" s="138"/>
      <c r="D54" s="138"/>
      <c r="E54" s="138"/>
      <c r="F54" s="138"/>
      <c r="G54" s="138"/>
      <c r="H54" s="138"/>
      <c r="I54" s="138"/>
      <c r="J54" s="138"/>
      <c r="K54" s="139"/>
      <c r="L54" s="138"/>
      <c r="M54" s="138"/>
      <c r="N54" s="138"/>
    </row>
    <row r="55" spans="2:14" x14ac:dyDescent="0.2">
      <c r="B55" s="281"/>
      <c r="C55" s="281"/>
      <c r="D55" s="281"/>
      <c r="E55" s="281"/>
      <c r="F55" s="281"/>
      <c r="G55" s="281"/>
      <c r="H55" s="281"/>
      <c r="I55" s="281"/>
      <c r="J55" s="281"/>
      <c r="K55" s="281"/>
      <c r="L55" s="281"/>
      <c r="M55" s="281"/>
      <c r="N55" s="281"/>
    </row>
    <row r="56" spans="2:14" x14ac:dyDescent="0.2">
      <c r="B56" s="281"/>
      <c r="C56" s="281"/>
      <c r="D56" s="281"/>
      <c r="E56" s="281"/>
      <c r="F56" s="281"/>
      <c r="G56" s="281"/>
      <c r="H56" s="281"/>
      <c r="I56" s="281"/>
      <c r="J56" s="281"/>
      <c r="K56" s="281"/>
      <c r="L56" s="281"/>
      <c r="M56" s="281"/>
      <c r="N56" s="281"/>
    </row>
    <row r="57" spans="2:14" x14ac:dyDescent="0.2">
      <c r="B57" s="281"/>
      <c r="C57" s="281"/>
      <c r="D57" s="281"/>
      <c r="E57" s="281"/>
      <c r="F57" s="281"/>
      <c r="G57" s="281"/>
      <c r="H57" s="281"/>
      <c r="I57" s="281"/>
      <c r="J57" s="281"/>
      <c r="K57" s="281"/>
      <c r="L57" s="281"/>
      <c r="M57" s="281"/>
      <c r="N57" s="281"/>
    </row>
    <row r="58" spans="2:14" x14ac:dyDescent="0.2">
      <c r="B58" s="281"/>
      <c r="C58" s="281"/>
      <c r="D58" s="281"/>
      <c r="E58" s="281"/>
      <c r="F58" s="281"/>
      <c r="G58" s="281"/>
      <c r="H58" s="281"/>
      <c r="I58" s="281"/>
      <c r="J58" s="281"/>
      <c r="K58" s="281"/>
      <c r="L58" s="281"/>
      <c r="M58" s="281"/>
      <c r="N58" s="281"/>
    </row>
    <row r="59" spans="2:14" x14ac:dyDescent="0.2">
      <c r="B59" s="281"/>
      <c r="C59" s="281"/>
      <c r="D59" s="281"/>
      <c r="E59" s="281"/>
      <c r="F59" s="281"/>
      <c r="G59" s="281"/>
      <c r="H59" s="281"/>
      <c r="I59" s="281"/>
      <c r="J59" s="281"/>
      <c r="K59" s="281"/>
      <c r="L59" s="281"/>
      <c r="M59" s="281"/>
      <c r="N59" s="281"/>
    </row>
    <row r="60" spans="2:14" x14ac:dyDescent="0.2">
      <c r="B60" s="281"/>
      <c r="C60" s="281"/>
      <c r="D60" s="281"/>
      <c r="E60" s="281"/>
      <c r="F60" s="281"/>
      <c r="G60" s="281"/>
      <c r="H60" s="281"/>
      <c r="I60" s="281"/>
      <c r="J60" s="281"/>
      <c r="K60" s="281"/>
      <c r="L60" s="281"/>
      <c r="M60" s="281"/>
      <c r="N60" s="281"/>
    </row>
    <row r="61" spans="2:14" x14ac:dyDescent="0.2">
      <c r="B61" s="281"/>
      <c r="C61" s="281"/>
      <c r="D61" s="281"/>
      <c r="E61" s="281"/>
      <c r="F61" s="281"/>
      <c r="G61" s="281"/>
      <c r="H61" s="281"/>
      <c r="I61" s="281"/>
      <c r="J61" s="281"/>
      <c r="K61" s="281"/>
      <c r="L61" s="281"/>
      <c r="M61" s="281"/>
      <c r="N61" s="281"/>
    </row>
    <row r="62" spans="2:14" x14ac:dyDescent="0.2">
      <c r="B62" s="281"/>
      <c r="C62" s="281"/>
      <c r="D62" s="281"/>
      <c r="E62" s="281"/>
      <c r="F62" s="281"/>
      <c r="G62" s="281"/>
      <c r="H62" s="281"/>
      <c r="I62" s="281"/>
      <c r="J62" s="281"/>
      <c r="K62" s="281"/>
      <c r="L62" s="281"/>
      <c r="M62" s="281"/>
      <c r="N62" s="281"/>
    </row>
  </sheetData>
  <pageMargins left="0.74803149606299213" right="0.74803149606299213" top="0.98425196850393704" bottom="0.98425196850393704" header="0.51181102362204722" footer="0.51181102362204722"/>
  <pageSetup paperSize="9" scale="7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31</vt:i4>
      </vt:variant>
      <vt:variant>
        <vt:lpstr>Namngivna områden</vt:lpstr>
      </vt:variant>
      <vt:variant>
        <vt:i4>39</vt:i4>
      </vt:variant>
    </vt:vector>
  </HeadingPairs>
  <TitlesOfParts>
    <vt:vector size="70" baseType="lpstr">
      <vt:lpstr>Titel</vt:lpstr>
      <vt:lpstr>Innehåll Content</vt:lpstr>
      <vt:lpstr>0.0</vt:lpstr>
      <vt:lpstr>1.1</vt:lpstr>
      <vt:lpstr>1.2</vt:lpstr>
      <vt:lpstr>1.3</vt:lpstr>
      <vt:lpstr>1.4</vt:lpstr>
      <vt:lpstr>1.5</vt:lpstr>
      <vt:lpstr>2.1</vt:lpstr>
      <vt:lpstr>2.2</vt:lpstr>
      <vt:lpstr>2.3</vt:lpstr>
      <vt:lpstr>2.4</vt:lpstr>
      <vt:lpstr>3.1</vt:lpstr>
      <vt:lpstr>3.2</vt:lpstr>
      <vt:lpstr>3.3</vt:lpstr>
      <vt:lpstr>4.1</vt:lpstr>
      <vt:lpstr>4.2</vt:lpstr>
      <vt:lpstr>5.1</vt:lpstr>
      <vt:lpstr>5.2</vt:lpstr>
      <vt:lpstr>5.3</vt:lpstr>
      <vt:lpstr>5.4</vt:lpstr>
      <vt:lpstr>6.1</vt:lpstr>
      <vt:lpstr>6.2</vt:lpstr>
      <vt:lpstr>6.3</vt:lpstr>
      <vt:lpstr>Befolkning SE</vt:lpstr>
      <vt:lpstr>6.4</vt:lpstr>
      <vt:lpstr>6.5</vt:lpstr>
      <vt:lpstr>6.6</vt:lpstr>
      <vt:lpstr>7.1</vt:lpstr>
      <vt:lpstr>7.2</vt:lpstr>
      <vt:lpstr>7.3</vt:lpstr>
      <vt:lpstr>'0.0'!Utskriftsområde</vt:lpstr>
      <vt:lpstr>'1.2'!Utskriftsområde</vt:lpstr>
      <vt:lpstr>'1.3'!Utskriftsområde</vt:lpstr>
      <vt:lpstr>'1.4'!Utskriftsområde</vt:lpstr>
      <vt:lpstr>'1.5'!Utskriftsområde</vt:lpstr>
      <vt:lpstr>'2.1'!Utskriftsområde</vt:lpstr>
      <vt:lpstr>'2.3'!Utskriftsområde</vt:lpstr>
      <vt:lpstr>'3.1'!Utskriftsområde</vt:lpstr>
      <vt:lpstr>'3.2'!Utskriftsområde</vt:lpstr>
      <vt:lpstr>'3.3'!Utskriftsområde</vt:lpstr>
      <vt:lpstr>'4.1'!Utskriftsområde</vt:lpstr>
      <vt:lpstr>'4.2'!Utskriftsområde</vt:lpstr>
      <vt:lpstr>'5.3'!Utskriftsområde</vt:lpstr>
      <vt:lpstr>'5.4'!Utskriftsområde</vt:lpstr>
      <vt:lpstr>'6.2'!Utskriftsområde</vt:lpstr>
      <vt:lpstr>'6.6'!Utskriftsområde</vt:lpstr>
      <vt:lpstr>'7.1'!Utskriftsområde</vt:lpstr>
      <vt:lpstr>'7.3'!Utskriftsområde</vt:lpstr>
      <vt:lpstr>'Innehåll Content'!Utskriftsområde</vt:lpstr>
      <vt:lpstr>'1.2'!Utskriftsrubriker</vt:lpstr>
      <vt:lpstr>'1.3'!Utskriftsrubriker</vt:lpstr>
      <vt:lpstr>'1.4'!Utskriftsrubriker</vt:lpstr>
      <vt:lpstr>'1.5'!Utskriftsrubriker</vt:lpstr>
      <vt:lpstr>'2.1'!Utskriftsrubriker</vt:lpstr>
      <vt:lpstr>'2.2'!Utskriftsrubriker</vt:lpstr>
      <vt:lpstr>'2.3'!Utskriftsrubriker</vt:lpstr>
      <vt:lpstr>'2.4'!Utskriftsrubriker</vt:lpstr>
      <vt:lpstr>'3.1'!Utskriftsrubriker</vt:lpstr>
      <vt:lpstr>'3.2'!Utskriftsrubriker</vt:lpstr>
      <vt:lpstr>'3.3'!Utskriftsrubriker</vt:lpstr>
      <vt:lpstr>'4.1'!Utskriftsrubriker</vt:lpstr>
      <vt:lpstr>'4.2'!Utskriftsrubriker</vt:lpstr>
      <vt:lpstr>'5.1'!Utskriftsrubriker</vt:lpstr>
      <vt:lpstr>'5.4'!Utskriftsrubriker</vt:lpstr>
      <vt:lpstr>'6.1'!Utskriftsrubriker</vt:lpstr>
      <vt:lpstr>'6.2'!Utskriftsrubriker</vt:lpstr>
      <vt:lpstr>'6.5'!Utskriftsrubriker</vt:lpstr>
      <vt:lpstr>'7.3'!Utskriftsrubriker</vt:lpstr>
      <vt:lpstr>'Innehåll Content'!Utskriftsrubriker</vt:lpstr>
    </vt:vector>
  </TitlesOfParts>
  <Company>SCB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scblell</dc:creator>
  <cp:lastModifiedBy>Monica Nyman</cp:lastModifiedBy>
  <cp:lastPrinted>2016-06-12T21:53:01Z</cp:lastPrinted>
  <dcterms:created xsi:type="dcterms:W3CDTF">2001-07-09T14:13:20Z</dcterms:created>
  <dcterms:modified xsi:type="dcterms:W3CDTF">2016-06-13T06:31:47Z</dcterms:modified>
</cp:coreProperties>
</file>