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U:\Verksamhetsstöd\Kommunikation\Publikationer\Statistik\Fordon\2026\2026-10\Uppdatering sept\"/>
    </mc:Choice>
  </mc:AlternateContent>
  <xr:revisionPtr revIDLastSave="0" documentId="13_ncr:1_{8B441326-74D7-41F0-863D-35CE5CE10063}" xr6:coauthVersionLast="47" xr6:coauthVersionMax="47" xr10:uidLastSave="{00000000-0000-0000-0000-000000000000}"/>
  <bookViews>
    <workbookView xWindow="28680" yWindow="-120" windowWidth="25440" windowHeight="15270" tabRatio="898" xr2:uid="{00000000-000D-0000-FFFF-FFFF00000000}"/>
  </bookViews>
  <sheets>
    <sheet name="Titel _ Title" sheetId="72" r:id="rId1"/>
    <sheet name="Innehåll _ Content" sheetId="73" r:id="rId2"/>
    <sheet name="Kort om statistiken _ In brief" sheetId="74" r:id="rId3"/>
    <sheet name="Definitioner _ Definitions" sheetId="80" r:id="rId4"/>
    <sheet name="Teckenförklaring _ Legends" sheetId="76" r:id="rId5"/>
    <sheet name="PB Tab 1" sheetId="81" r:id="rId6"/>
    <sheet name="PB Tab 2-3" sheetId="7" r:id="rId7"/>
    <sheet name="PB Tab 4-5" sheetId="57" r:id="rId8"/>
    <sheet name="LB Tab 1" sheetId="82" r:id="rId9"/>
    <sheet name="LB Tab 2" sheetId="83" r:id="rId10"/>
    <sheet name="LB Tab 3-5" sheetId="16" r:id="rId11"/>
    <sheet name="LB Tab 6-7" sheetId="17" r:id="rId12"/>
    <sheet name="LB Tab 8" sheetId="84" r:id="rId13"/>
    <sheet name="BU Tab 1" sheetId="85" r:id="rId14"/>
    <sheet name="BU Tab 2-4" sheetId="23" r:id="rId15"/>
    <sheet name="MC Tab 1" sheetId="86" r:id="rId16"/>
    <sheet name="MC Tab 2-4" sheetId="87" r:id="rId17"/>
    <sheet name="RS Tab 1" sheetId="42" r:id="rId18"/>
  </sheets>
  <externalReferences>
    <externalReference r:id="rId19"/>
    <externalReference r:id="rId20"/>
    <externalReference r:id="rId21"/>
    <externalReference r:id="rId22"/>
    <externalReference r:id="rId23"/>
    <externalReference r:id="rId24"/>
    <externalReference r:id="rId25"/>
  </externalReferences>
  <definedNames>
    <definedName name="_xlnm._FilterDatabase" localSheetId="14" hidden="1">'BU Tab 2-4'!$H$52:$I$59</definedName>
    <definedName name="_xlnm._FilterDatabase" localSheetId="7" hidden="1">'PB Tab 4-5'!$B$7:$B$25</definedName>
    <definedName name="_Toc72296252" localSheetId="6">'PB Tab 2-3'!#REF!</definedName>
    <definedName name="_Toc72296257" localSheetId="7">'PB Tab 4-5'!#REF!</definedName>
    <definedName name="_Toc72296258" localSheetId="16">'MC Tab 2-4'!#REF!</definedName>
    <definedName name="_Toc72296259" localSheetId="14">'BU Tab 2-4'!$B$2</definedName>
    <definedName name="_Toc72296263" localSheetId="10">'LB Tab 3-5'!$B$2</definedName>
    <definedName name="_Toc72296266" localSheetId="11">'LB Tab 6-7'!#REF!</definedName>
    <definedName name="adsfasdassdf" localSheetId="3">#REF!</definedName>
    <definedName name="adsfasdassdf" localSheetId="1">#REF!</definedName>
    <definedName name="adsfasdassdf" localSheetId="2">#REF!</definedName>
    <definedName name="adsfasdassdf" localSheetId="4">#REF!</definedName>
    <definedName name="adsfasdassdf">#REF!</definedName>
    <definedName name="afa" localSheetId="3">'[1]RSK-Tabell 1_2012'!#REF!</definedName>
    <definedName name="afa" localSheetId="1">'[1]RSK-Tabell 1_2012'!#REF!</definedName>
    <definedName name="afa" localSheetId="2">'[1]RSK-Tabell 1_2012'!#REF!</definedName>
    <definedName name="afa" localSheetId="4">'[1]RSK-Tabell 1_2012'!#REF!</definedName>
    <definedName name="afa">'[1]RSK-Tabell 1_2012'!#REF!</definedName>
    <definedName name="asaf" localSheetId="3">#REF!</definedName>
    <definedName name="asaf" localSheetId="1">#REF!</definedName>
    <definedName name="asaf" localSheetId="2">#REF!</definedName>
    <definedName name="asaf" localSheetId="4">#REF!</definedName>
    <definedName name="asaf">#REF!</definedName>
    <definedName name="Excel_BuiltIn__FilterDatabase_1" localSheetId="3">'[2]Tabell 1'!#REF!</definedName>
    <definedName name="Excel_BuiltIn__FilterDatabase_1" localSheetId="1">'[3]RSK-Tabell 1_2012'!#REF!</definedName>
    <definedName name="Excel_BuiltIn__FilterDatabase_1" localSheetId="2">'[3]RSK-Tabell 1_2012'!#REF!</definedName>
    <definedName name="Excel_BuiltIn__FilterDatabase_1" localSheetId="4">'[3]RSK-Tabell 1_2012'!#REF!</definedName>
    <definedName name="Excel_BuiltIn__FilterDatabase_1" localSheetId="0">'[4]RSK-Tabell 1_2011'!#REF!</definedName>
    <definedName name="Excel_BuiltIn__FilterDatabase_1">'[2]Tabell 1'!#REF!</definedName>
    <definedName name="Excel_BuiltIn__FilterDatabase_2" localSheetId="3">#REF!</definedName>
    <definedName name="Excel_BuiltIn__FilterDatabase_2" localSheetId="2">#REF!</definedName>
    <definedName name="Excel_BuiltIn__FilterDatabase_2" localSheetId="4">#REF!</definedName>
    <definedName name="Excel_BuiltIn__FilterDatabase_2">#REF!</definedName>
    <definedName name="Excel_BuiltIn__FilterDatabase_4" localSheetId="3">#REF!</definedName>
    <definedName name="Excel_BuiltIn__FilterDatabase_4" localSheetId="1">#REF!</definedName>
    <definedName name="Excel_BuiltIn__FilterDatabase_4" localSheetId="2">#REF!</definedName>
    <definedName name="Excel_BuiltIn__FilterDatabase_4" localSheetId="4">#REF!</definedName>
    <definedName name="Excel_BuiltIn__FilterDatabase_4">#REF!</definedName>
    <definedName name="Excel_BuiltIn_Print_Titles_4" localSheetId="3">#REF!</definedName>
    <definedName name="Excel_BuiltIn_Print_Titles_4" localSheetId="1">#REF!</definedName>
    <definedName name="Excel_BuiltIn_Print_Titles_4" localSheetId="2">#REF!</definedName>
    <definedName name="Excel_BuiltIn_Print_Titles_4" localSheetId="4">#REF!</definedName>
    <definedName name="Excel_BuiltIn_Print_Titles_4">#REF!</definedName>
    <definedName name="Tabell_RS3._Avställda_fordon_efter_län_och_fordonsslag_vid_slutet_av_år_2021." localSheetId="13">'[5]NInnehåll _ Content'!#REF!</definedName>
    <definedName name="Tabell_RS3._Avställda_fordon_efter_län_och_fordonsslag_vid_slutet_av_år_2021." localSheetId="3">'[5]NInnehåll _ Content'!#REF!</definedName>
    <definedName name="Tabell_RS3._Avställda_fordon_efter_län_och_fordonsslag_vid_slutet_av_år_2021." localSheetId="8">'[6]Innehåll _ Content'!#REF!</definedName>
    <definedName name="Tabell_RS3._Avställda_fordon_efter_län_och_fordonsslag_vid_slutet_av_år_2021." localSheetId="9">'[6]Innehåll _ Content'!#REF!</definedName>
    <definedName name="Tabell_RS3._Avställda_fordon_efter_län_och_fordonsslag_vid_slutet_av_år_2021." localSheetId="12">#REF!</definedName>
    <definedName name="Tabell_RS3._Avställda_fordon_efter_län_och_fordonsslag_vid_slutet_av_år_2021." localSheetId="15">'[5]NInnehåll _ Content'!#REF!</definedName>
    <definedName name="Tabell_RS3._Avställda_fordon_efter_län_och_fordonsslag_vid_slutet_av_år_2021." localSheetId="16">'[7]Innehåll _ Content'!#REF!</definedName>
    <definedName name="Tabell_RS3._Avställda_fordon_efter_län_och_fordonsslag_vid_slutet_av_år_2021." localSheetId="5">'[5]NInnehåll _ Content'!#REF!</definedName>
    <definedName name="Tabell_RS3._Avställda_fordon_efter_län_och_fordonsslag_vid_slutet_av_år_2021.">'Innehåll _ Content'!#REF!</definedName>
    <definedName name="Table_RS3._Vehicles_not_in_use_by_county_and_kind_of_vehicle_at_the_end_of_year_2021." localSheetId="13">'[5]NInnehåll _ Content'!#REF!</definedName>
    <definedName name="Table_RS3._Vehicles_not_in_use_by_county_and_kind_of_vehicle_at_the_end_of_year_2021." localSheetId="3">'[5]NInnehåll _ Content'!#REF!</definedName>
    <definedName name="Table_RS3._Vehicles_not_in_use_by_county_and_kind_of_vehicle_at_the_end_of_year_2021." localSheetId="8">'[6]Innehåll _ Content'!#REF!</definedName>
    <definedName name="Table_RS3._Vehicles_not_in_use_by_county_and_kind_of_vehicle_at_the_end_of_year_2021." localSheetId="9">'[6]Innehåll _ Content'!#REF!</definedName>
    <definedName name="Table_RS3._Vehicles_not_in_use_by_county_and_kind_of_vehicle_at_the_end_of_year_2021." localSheetId="12">#REF!</definedName>
    <definedName name="Table_RS3._Vehicles_not_in_use_by_county_and_kind_of_vehicle_at_the_end_of_year_2021." localSheetId="15">'[5]NInnehåll _ Content'!#REF!</definedName>
    <definedName name="Table_RS3._Vehicles_not_in_use_by_county_and_kind_of_vehicle_at_the_end_of_year_2021." localSheetId="16">'[7]Innehåll _ Content'!#REF!</definedName>
    <definedName name="Table_RS3._Vehicles_not_in_use_by_county_and_kind_of_vehicle_at_the_end_of_year_2021." localSheetId="5">'[5]NInnehåll _ Content'!#REF!</definedName>
    <definedName name="Table_RS3._Vehicles_not_in_use_by_county_and_kind_of_vehicle_at_the_end_of_year_2021.">'Innehåll _ Content'!#REF!</definedName>
    <definedName name="_xlnm.Print_Area" localSheetId="14">'BU Tab 2-4'!$A$1:$F$63</definedName>
    <definedName name="_xlnm.Print_Area" localSheetId="3">'Definitioner _ Definitions'!#REF!</definedName>
    <definedName name="_xlnm.Print_Area" localSheetId="1">'Innehåll _ Content'!$A$1:$C$29</definedName>
    <definedName name="_xlnm.Print_Area" localSheetId="2">'Kort om statistiken _ In brief'!$A$1:$A$11</definedName>
    <definedName name="_xlnm.Print_Area" localSheetId="10">'LB Tab 3-5'!$A$1:$N$64</definedName>
    <definedName name="_xlnm.Print_Area" localSheetId="4">'Teckenförklaring _ Legends'!$A$1:$C$12</definedName>
    <definedName name="_xlnm.Print_Area" localSheetId="0">'Titel _ Title'!$A$1:$L$33</definedName>
    <definedName name="xxxx">'[5]NInnehåll _ Content'!#REF!</definedName>
    <definedName name="År">2008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73" l="1"/>
  <c r="C26" i="73"/>
  <c r="A27" i="73"/>
  <c r="A26" i="73"/>
  <c r="C25" i="73"/>
  <c r="A25" i="73"/>
  <c r="I58" i="87"/>
  <c r="J15" i="87"/>
  <c r="J26" i="87"/>
  <c r="J25" i="87"/>
  <c r="J24" i="87"/>
  <c r="J23" i="87"/>
  <c r="J22" i="87"/>
  <c r="J21" i="87"/>
  <c r="J20" i="87"/>
  <c r="J19" i="87"/>
  <c r="J18" i="87"/>
  <c r="J17" i="87"/>
  <c r="J16" i="87"/>
  <c r="J14" i="87"/>
  <c r="J13" i="87"/>
  <c r="J12" i="87"/>
  <c r="J11" i="87"/>
  <c r="J10" i="87"/>
  <c r="J9" i="87"/>
  <c r="J8" i="87"/>
  <c r="J7" i="87"/>
  <c r="I8" i="87"/>
  <c r="I9" i="87"/>
  <c r="I10" i="87"/>
  <c r="I11" i="87"/>
  <c r="I12" i="87"/>
  <c r="I13" i="87"/>
  <c r="I14" i="87"/>
  <c r="I15" i="87"/>
  <c r="I16" i="87"/>
  <c r="I17" i="87"/>
  <c r="I18" i="87"/>
  <c r="I19" i="87"/>
  <c r="I20" i="87"/>
  <c r="I21" i="87"/>
  <c r="I22" i="87"/>
  <c r="I23" i="87"/>
  <c r="I24" i="87"/>
  <c r="I25" i="87"/>
  <c r="I26" i="87"/>
  <c r="I7" i="87"/>
  <c r="H26" i="87"/>
  <c r="H25" i="87"/>
  <c r="H24" i="87"/>
  <c r="H23" i="87"/>
  <c r="H22" i="87"/>
  <c r="H21" i="87"/>
  <c r="H20" i="87"/>
  <c r="H19" i="87"/>
  <c r="H18" i="87"/>
  <c r="H17" i="87"/>
  <c r="H16" i="87"/>
  <c r="H15" i="87"/>
  <c r="H14" i="87"/>
  <c r="H13" i="87"/>
  <c r="H12" i="87"/>
  <c r="H11" i="87"/>
  <c r="H10" i="87"/>
  <c r="H9" i="87"/>
  <c r="H8" i="87"/>
  <c r="H7" i="87"/>
  <c r="J39" i="87" l="1"/>
  <c r="I44" i="87"/>
  <c r="H44" i="87"/>
  <c r="I43" i="87"/>
  <c r="H43" i="87"/>
  <c r="I42" i="87"/>
  <c r="H42" i="87"/>
  <c r="I41" i="87"/>
  <c r="H41" i="87"/>
  <c r="I40" i="87"/>
  <c r="H40" i="87"/>
  <c r="I39" i="87"/>
  <c r="H39" i="87"/>
  <c r="F58" i="87"/>
  <c r="C58" i="87"/>
  <c r="I57" i="87"/>
  <c r="I56" i="87"/>
  <c r="I55" i="87"/>
  <c r="I54" i="87"/>
  <c r="F45" i="87"/>
  <c r="E45" i="87"/>
  <c r="C45" i="87"/>
  <c r="I45" i="87" s="1"/>
  <c r="B45" i="87"/>
  <c r="J44" i="87"/>
  <c r="J43" i="87"/>
  <c r="J42" i="87"/>
  <c r="J41" i="87"/>
  <c r="J40" i="87"/>
  <c r="F26" i="87"/>
  <c r="E26" i="87"/>
  <c r="C26" i="87"/>
  <c r="B26" i="87"/>
  <c r="I33" i="86"/>
  <c r="D33" i="86"/>
  <c r="D32" i="86"/>
  <c r="J45" i="87" l="1"/>
  <c r="H45" i="87"/>
  <c r="I32" i="86" l="1"/>
  <c r="I31" i="86"/>
  <c r="B25" i="23"/>
  <c r="D30" i="85"/>
  <c r="D31" i="85"/>
  <c r="D32" i="85"/>
  <c r="D33" i="85"/>
  <c r="F15" i="84"/>
  <c r="E15" i="84"/>
  <c r="C15" i="84"/>
  <c r="B15" i="84"/>
  <c r="C54" i="17"/>
  <c r="B54" i="17"/>
  <c r="C21" i="17"/>
  <c r="B21" i="17"/>
  <c r="D61" i="16"/>
  <c r="C61" i="16"/>
  <c r="B61" i="16"/>
  <c r="D33" i="83"/>
  <c r="D32" i="83"/>
  <c r="D31" i="83"/>
  <c r="D30" i="83"/>
  <c r="D29" i="83"/>
  <c r="D28" i="83"/>
  <c r="D27" i="83"/>
  <c r="D26" i="83"/>
  <c r="D25" i="83"/>
  <c r="D24" i="83"/>
  <c r="D23" i="83"/>
  <c r="D22" i="83"/>
  <c r="D21" i="83"/>
  <c r="D20" i="83"/>
  <c r="D19" i="83"/>
  <c r="D18" i="83"/>
  <c r="D17" i="83"/>
  <c r="D16" i="83"/>
  <c r="D15" i="83"/>
  <c r="D14" i="83"/>
  <c r="D13" i="83"/>
  <c r="D12" i="83"/>
  <c r="D11" i="83"/>
  <c r="D10" i="83"/>
  <c r="D9" i="83"/>
  <c r="D8" i="83"/>
  <c r="D7" i="83"/>
  <c r="D7" i="23"/>
  <c r="D8" i="23"/>
  <c r="D9" i="23"/>
  <c r="D10" i="23"/>
  <c r="D11" i="23"/>
  <c r="D12" i="23"/>
  <c r="D13" i="23"/>
  <c r="D14" i="23"/>
  <c r="D15" i="23"/>
  <c r="D16" i="23"/>
  <c r="D17" i="23"/>
  <c r="D18" i="23"/>
  <c r="D19" i="23"/>
  <c r="D20" i="23"/>
  <c r="D21" i="23"/>
  <c r="D22" i="23"/>
  <c r="D23" i="23"/>
  <c r="D24" i="23"/>
  <c r="D6" i="23"/>
  <c r="I17" i="7" l="1"/>
  <c r="F21" i="7"/>
  <c r="C21" i="7"/>
  <c r="B21" i="7"/>
  <c r="C24" i="73"/>
  <c r="A24" i="73"/>
  <c r="C19" i="73"/>
  <c r="A19" i="73"/>
  <c r="C11" i="73"/>
  <c r="A11" i="73"/>
  <c r="C10" i="73"/>
  <c r="A10" i="73"/>
  <c r="C4" i="73"/>
  <c r="A4" i="73"/>
  <c r="I32" i="85" l="1"/>
  <c r="I33" i="85"/>
  <c r="I31" i="85"/>
  <c r="I33" i="83"/>
  <c r="I32" i="83"/>
  <c r="I31" i="83"/>
  <c r="I33" i="82" l="1"/>
  <c r="I32" i="82"/>
  <c r="I31" i="82"/>
  <c r="D8" i="82"/>
  <c r="D9" i="82"/>
  <c r="D10" i="82"/>
  <c r="D11" i="82"/>
  <c r="D12" i="82"/>
  <c r="D13" i="82"/>
  <c r="D14" i="82"/>
  <c r="D15" i="82"/>
  <c r="D16" i="82"/>
  <c r="D17" i="82"/>
  <c r="D18" i="82"/>
  <c r="D19" i="82"/>
  <c r="D20" i="82"/>
  <c r="D21" i="82"/>
  <c r="D22" i="82"/>
  <c r="D23" i="82"/>
  <c r="D24" i="82"/>
  <c r="D25" i="82"/>
  <c r="D26" i="82"/>
  <c r="D27" i="82"/>
  <c r="D28" i="82"/>
  <c r="D29" i="82"/>
  <c r="D30" i="82"/>
  <c r="D31" i="82"/>
  <c r="D32" i="82"/>
  <c r="D33" i="82"/>
  <c r="D7" i="82"/>
  <c r="C17" i="73" l="1"/>
  <c r="A17" i="73"/>
  <c r="I32" i="81" l="1"/>
  <c r="I31" i="81"/>
  <c r="I33" i="81"/>
  <c r="D31" i="86"/>
  <c r="D30" i="86"/>
  <c r="D29" i="86"/>
  <c r="D28" i="86"/>
  <c r="D27" i="86"/>
  <c r="D26" i="86"/>
  <c r="D25" i="86"/>
  <c r="D24" i="86"/>
  <c r="D23" i="86"/>
  <c r="D22" i="86"/>
  <c r="D21" i="86"/>
  <c r="D20" i="86"/>
  <c r="D19" i="86"/>
  <c r="D18" i="86"/>
  <c r="D17" i="86"/>
  <c r="D16" i="86"/>
  <c r="D15" i="86"/>
  <c r="D14" i="86"/>
  <c r="D13" i="86"/>
  <c r="D12" i="86"/>
  <c r="D11" i="86"/>
  <c r="D10" i="86"/>
  <c r="D9" i="86"/>
  <c r="D8" i="86"/>
  <c r="D7" i="86"/>
  <c r="D29" i="85"/>
  <c r="D28" i="85"/>
  <c r="D27" i="85"/>
  <c r="D26" i="85"/>
  <c r="D25" i="85"/>
  <c r="D24" i="85"/>
  <c r="D23" i="85"/>
  <c r="D22" i="85"/>
  <c r="D21" i="85"/>
  <c r="D20" i="85"/>
  <c r="D19" i="85"/>
  <c r="D18" i="85"/>
  <c r="D17" i="85"/>
  <c r="D16" i="85"/>
  <c r="D15" i="85"/>
  <c r="D14" i="85"/>
  <c r="D13" i="85"/>
  <c r="D12" i="85"/>
  <c r="D11" i="85"/>
  <c r="D10" i="85"/>
  <c r="D9" i="85"/>
  <c r="D8" i="85"/>
  <c r="I15" i="84"/>
  <c r="H15" i="84"/>
  <c r="I14" i="84"/>
  <c r="H14" i="84"/>
  <c r="I13" i="84"/>
  <c r="H13" i="84"/>
  <c r="I12" i="84"/>
  <c r="H12" i="84"/>
  <c r="H11" i="84"/>
  <c r="I10" i="84"/>
  <c r="H10" i="84"/>
  <c r="I9" i="84"/>
  <c r="H9" i="84"/>
  <c r="I8" i="84"/>
  <c r="H8" i="84"/>
  <c r="I7" i="84"/>
  <c r="H7" i="84"/>
  <c r="D32" i="81"/>
  <c r="D31" i="81"/>
  <c r="D30" i="81"/>
  <c r="D29" i="81"/>
  <c r="D28" i="81"/>
  <c r="D27" i="81"/>
  <c r="D26" i="81"/>
  <c r="D25" i="81"/>
  <c r="D24" i="81"/>
  <c r="D23" i="81"/>
  <c r="D22" i="81"/>
  <c r="D21" i="81"/>
  <c r="D20" i="81"/>
  <c r="D19" i="81"/>
  <c r="D18" i="81"/>
  <c r="D17" i="81"/>
  <c r="D16" i="81"/>
  <c r="D15" i="81"/>
  <c r="D14" i="81"/>
  <c r="D13" i="81"/>
  <c r="D12" i="81"/>
  <c r="D11" i="81"/>
  <c r="D10" i="81"/>
  <c r="D9" i="81"/>
  <c r="D8" i="81"/>
  <c r="D7" i="81"/>
  <c r="H26" i="16" l="1"/>
  <c r="E36" i="7" l="1"/>
  <c r="B40" i="16" l="1"/>
  <c r="F40" i="16"/>
  <c r="G40" i="16"/>
  <c r="C40" i="16"/>
  <c r="E58" i="23"/>
  <c r="D59" i="23"/>
  <c r="C59" i="23"/>
  <c r="E35" i="23"/>
  <c r="E36" i="23"/>
  <c r="E37" i="23"/>
  <c r="E38" i="23"/>
  <c r="E39" i="23"/>
  <c r="E40" i="23"/>
  <c r="D7" i="17"/>
  <c r="D8" i="17"/>
  <c r="D9" i="17"/>
  <c r="D10" i="17"/>
  <c r="D11" i="17"/>
  <c r="D12" i="17"/>
  <c r="D13" i="17"/>
  <c r="D14" i="17"/>
  <c r="D15" i="17"/>
  <c r="D16" i="17"/>
  <c r="D17" i="17"/>
  <c r="D18" i="17"/>
  <c r="D19" i="17"/>
  <c r="D20" i="17"/>
  <c r="D6" i="17"/>
  <c r="D41" i="23" l="1"/>
  <c r="C41" i="23"/>
  <c r="C8" i="73"/>
  <c r="C7" i="73"/>
  <c r="A8" i="73"/>
  <c r="A7" i="73"/>
  <c r="I47" i="57"/>
  <c r="G47" i="57"/>
  <c r="D47" i="57"/>
  <c r="B47" i="57"/>
  <c r="O46" i="57"/>
  <c r="M46" i="57"/>
  <c r="K46" i="57"/>
  <c r="O45" i="57"/>
  <c r="M45" i="57"/>
  <c r="K45" i="57"/>
  <c r="O44" i="57"/>
  <c r="M44" i="57"/>
  <c r="K44" i="57"/>
  <c r="O43" i="57"/>
  <c r="M43" i="57"/>
  <c r="K43" i="57"/>
  <c r="O42" i="57"/>
  <c r="M42" i="57"/>
  <c r="K42" i="57"/>
  <c r="O41" i="57"/>
  <c r="M41" i="57"/>
  <c r="K41" i="57"/>
  <c r="O40" i="57"/>
  <c r="M40" i="57"/>
  <c r="K40" i="57"/>
  <c r="O39" i="57"/>
  <c r="M39" i="57"/>
  <c r="K39" i="57"/>
  <c r="I26" i="57"/>
  <c r="G26" i="57"/>
  <c r="D26" i="57"/>
  <c r="B26" i="57"/>
  <c r="O25" i="57"/>
  <c r="M25" i="57"/>
  <c r="K25" i="57"/>
  <c r="O24" i="57"/>
  <c r="M24" i="57"/>
  <c r="K24" i="57"/>
  <c r="O23" i="57"/>
  <c r="M23" i="57"/>
  <c r="K23" i="57"/>
  <c r="O22" i="57"/>
  <c r="M22" i="57"/>
  <c r="K22" i="57"/>
  <c r="O21" i="57"/>
  <c r="M21" i="57"/>
  <c r="K21" i="57"/>
  <c r="O20" i="57"/>
  <c r="M20" i="57"/>
  <c r="K20" i="57"/>
  <c r="O19" i="57"/>
  <c r="M19" i="57"/>
  <c r="K19" i="57"/>
  <c r="O18" i="57"/>
  <c r="M18" i="57"/>
  <c r="K18" i="57"/>
  <c r="O17" i="57"/>
  <c r="M17" i="57"/>
  <c r="K17" i="57"/>
  <c r="O16" i="57"/>
  <c r="M16" i="57"/>
  <c r="K16" i="57"/>
  <c r="O15" i="57"/>
  <c r="M15" i="57"/>
  <c r="K15" i="57"/>
  <c r="O14" i="57"/>
  <c r="M14" i="57"/>
  <c r="K14" i="57"/>
  <c r="O13" i="57"/>
  <c r="M13" i="57"/>
  <c r="K13" i="57"/>
  <c r="O12" i="57"/>
  <c r="M12" i="57"/>
  <c r="K12" i="57"/>
  <c r="O11" i="57"/>
  <c r="M11" i="57"/>
  <c r="K11" i="57"/>
  <c r="O10" i="57"/>
  <c r="M10" i="57"/>
  <c r="K10" i="57"/>
  <c r="O9" i="57"/>
  <c r="M9" i="57"/>
  <c r="K9" i="57"/>
  <c r="O8" i="57"/>
  <c r="M8" i="57"/>
  <c r="K8" i="57"/>
  <c r="O7" i="57"/>
  <c r="M7" i="57"/>
  <c r="K7" i="57"/>
  <c r="E41" i="23" l="1"/>
  <c r="M26" i="57"/>
  <c r="K26" i="57"/>
  <c r="O47" i="57"/>
  <c r="O26" i="57"/>
  <c r="M47" i="57"/>
  <c r="K47" i="57"/>
  <c r="C22" i="73" l="1"/>
  <c r="A22" i="73"/>
  <c r="C21" i="73"/>
  <c r="A21" i="73"/>
  <c r="C16" i="73"/>
  <c r="A16" i="73"/>
  <c r="C14" i="73"/>
  <c r="A14" i="73"/>
  <c r="C13" i="73"/>
  <c r="A13" i="73"/>
  <c r="C29" i="73"/>
  <c r="A29" i="73"/>
  <c r="C20" i="73"/>
  <c r="A20" i="73"/>
  <c r="C15" i="73"/>
  <c r="C12" i="73"/>
  <c r="A15" i="73"/>
  <c r="A12" i="73"/>
  <c r="C6" i="73"/>
  <c r="A6" i="73"/>
  <c r="C5" i="73"/>
  <c r="A5" i="73"/>
  <c r="H41" i="16"/>
  <c r="I8" i="7"/>
  <c r="I9" i="7"/>
  <c r="I10" i="7"/>
  <c r="I11" i="7"/>
  <c r="I12" i="7"/>
  <c r="I13" i="7"/>
  <c r="I14" i="7"/>
  <c r="I15" i="7"/>
  <c r="I16" i="7"/>
  <c r="I18" i="7"/>
  <c r="I19" i="7"/>
  <c r="I20" i="7"/>
  <c r="I7" i="7"/>
  <c r="H8" i="7"/>
  <c r="H9" i="7"/>
  <c r="H10" i="7"/>
  <c r="H11" i="7"/>
  <c r="H12" i="7"/>
  <c r="H13" i="7"/>
  <c r="H14" i="7"/>
  <c r="H15" i="7"/>
  <c r="H16" i="7"/>
  <c r="H17" i="7"/>
  <c r="H18" i="7"/>
  <c r="H19" i="7"/>
  <c r="H7" i="7"/>
  <c r="C36" i="7"/>
  <c r="D21" i="17"/>
  <c r="D5" i="17"/>
  <c r="C25" i="23" l="1"/>
  <c r="D25" i="23" l="1"/>
  <c r="J25" i="16"/>
  <c r="K25" i="16"/>
  <c r="L25" i="16"/>
  <c r="E53" i="23"/>
  <c r="E54" i="23"/>
  <c r="E55" i="23"/>
  <c r="E56" i="23"/>
  <c r="E57" i="23"/>
  <c r="E52" i="23"/>
  <c r="J39" i="16" l="1"/>
  <c r="J41" i="16"/>
  <c r="J38" i="16"/>
  <c r="K39" i="16"/>
  <c r="K41" i="16"/>
  <c r="K38" i="16"/>
  <c r="H39" i="16" l="1"/>
  <c r="H38" i="16"/>
  <c r="D39" i="16"/>
  <c r="D41" i="16"/>
  <c r="D38" i="16"/>
  <c r="L11" i="16"/>
  <c r="C26" i="16"/>
  <c r="D26" i="16"/>
  <c r="F26" i="16"/>
  <c r="G26" i="16"/>
  <c r="B26" i="16"/>
  <c r="H40" i="16" l="1"/>
  <c r="L39" i="16"/>
  <c r="L38" i="16"/>
  <c r="J40" i="16"/>
  <c r="L41" i="16"/>
  <c r="D40" i="16"/>
  <c r="K26" i="16"/>
  <c r="L26" i="16"/>
  <c r="K40" i="16"/>
  <c r="J26" i="16"/>
  <c r="H32" i="7"/>
  <c r="H33" i="7"/>
  <c r="H34" i="7"/>
  <c r="H35" i="7"/>
  <c r="H37" i="7"/>
  <c r="H38" i="7"/>
  <c r="H39" i="7"/>
  <c r="H31" i="7"/>
  <c r="H36" i="7"/>
  <c r="J8" i="7"/>
  <c r="J9" i="7"/>
  <c r="J10" i="7"/>
  <c r="J11" i="7"/>
  <c r="J12" i="7"/>
  <c r="J13" i="7"/>
  <c r="J14" i="7"/>
  <c r="J15" i="7"/>
  <c r="J16" i="7"/>
  <c r="J17" i="7"/>
  <c r="J18" i="7"/>
  <c r="J19" i="7"/>
  <c r="J7" i="7"/>
  <c r="E21" i="7"/>
  <c r="H21" i="7" l="1"/>
  <c r="L40" i="16"/>
  <c r="I21" i="7"/>
  <c r="J21" i="7"/>
  <c r="G42" i="16"/>
  <c r="F42" i="16"/>
  <c r="C42" i="16"/>
  <c r="B42" i="16"/>
  <c r="D53" i="16"/>
  <c r="D54" i="16"/>
  <c r="D55" i="16"/>
  <c r="D56" i="16"/>
  <c r="D57" i="16"/>
  <c r="D58" i="16"/>
  <c r="D59" i="16"/>
  <c r="D60" i="16"/>
  <c r="D52" i="16"/>
  <c r="D32" i="17"/>
  <c r="D33" i="17"/>
  <c r="D34" i="17"/>
  <c r="D35" i="17"/>
  <c r="D36" i="17"/>
  <c r="D37" i="17"/>
  <c r="D38" i="17"/>
  <c r="D39" i="17"/>
  <c r="D40" i="17"/>
  <c r="D41" i="17"/>
  <c r="D42" i="17"/>
  <c r="D43" i="17"/>
  <c r="D44" i="17"/>
  <c r="D45" i="17"/>
  <c r="D46" i="17"/>
  <c r="D47" i="17"/>
  <c r="D48" i="17"/>
  <c r="D49" i="17"/>
  <c r="D50" i="17"/>
  <c r="D51" i="17"/>
  <c r="D52" i="17"/>
  <c r="D53" i="17"/>
  <c r="D31" i="17"/>
  <c r="L8" i="16"/>
  <c r="L9" i="16"/>
  <c r="L10" i="16"/>
  <c r="L12" i="16"/>
  <c r="L13" i="16"/>
  <c r="L14" i="16"/>
  <c r="L15" i="16"/>
  <c r="L16" i="16"/>
  <c r="L17" i="16"/>
  <c r="L18" i="16"/>
  <c r="L19" i="16"/>
  <c r="L20" i="16"/>
  <c r="L21" i="16"/>
  <c r="L22" i="16"/>
  <c r="L23" i="16"/>
  <c r="L24" i="16"/>
  <c r="L7" i="16"/>
  <c r="K8" i="16"/>
  <c r="K9" i="16"/>
  <c r="K10" i="16"/>
  <c r="K11" i="16"/>
  <c r="K12" i="16"/>
  <c r="K13" i="16"/>
  <c r="K14" i="16"/>
  <c r="K15" i="16"/>
  <c r="K16" i="16"/>
  <c r="K17" i="16"/>
  <c r="K18" i="16"/>
  <c r="K19" i="16"/>
  <c r="K20" i="16"/>
  <c r="K21" i="16"/>
  <c r="K22" i="16"/>
  <c r="K23" i="16"/>
  <c r="K24" i="16"/>
  <c r="K7" i="16"/>
  <c r="J8" i="16"/>
  <c r="J9" i="16"/>
  <c r="J10" i="16"/>
  <c r="J11" i="16"/>
  <c r="J12" i="16"/>
  <c r="J13" i="16"/>
  <c r="J14" i="16"/>
  <c r="J15" i="16"/>
  <c r="J16" i="16"/>
  <c r="J17" i="16"/>
  <c r="J18" i="16"/>
  <c r="J19" i="16"/>
  <c r="J20" i="16"/>
  <c r="J21" i="16"/>
  <c r="J22" i="16"/>
  <c r="J23" i="16"/>
  <c r="J24" i="16"/>
  <c r="J7" i="16"/>
  <c r="H42" i="16" l="1"/>
  <c r="K42" i="16"/>
  <c r="D54" i="17"/>
  <c r="J42" i="16"/>
  <c r="D42" i="16"/>
  <c r="E59" i="23" l="1"/>
  <c r="L42" i="16"/>
</calcChain>
</file>

<file path=xl/sharedStrings.xml><?xml version="1.0" encoding="utf-8"?>
<sst xmlns="http://schemas.openxmlformats.org/spreadsheetml/2006/main" count="993" uniqueCount="378">
  <si>
    <t>År</t>
  </si>
  <si>
    <t>Totalt</t>
  </si>
  <si>
    <t>år</t>
  </si>
  <si>
    <t>Fysiska personer</t>
  </si>
  <si>
    <t>Juridiska personer</t>
  </si>
  <si>
    <t>El</t>
  </si>
  <si>
    <t>Okänd</t>
  </si>
  <si>
    <t>Bensin</t>
  </si>
  <si>
    <t>Diesel</t>
  </si>
  <si>
    <t>i kg</t>
  </si>
  <si>
    <t xml:space="preserve">Totalt </t>
  </si>
  <si>
    <t>Tjänstevikt</t>
  </si>
  <si>
    <t xml:space="preserve"> Totalt antal körda mil</t>
  </si>
  <si>
    <t>Antal personbilar</t>
  </si>
  <si>
    <t>Medelkörsträcka i mil</t>
  </si>
  <si>
    <t>Ägare</t>
  </si>
  <si>
    <t xml:space="preserve">     Kvinnor</t>
  </si>
  <si>
    <t xml:space="preserve">     Män</t>
  </si>
  <si>
    <t>Årsmodell/</t>
  </si>
  <si>
    <t>Antal</t>
  </si>
  <si>
    <t>tillverkningsår</t>
  </si>
  <si>
    <t>Drivmedel</t>
  </si>
  <si>
    <t>i mil</t>
  </si>
  <si>
    <t>Okänt</t>
  </si>
  <si>
    <t>3 501 -</t>
  </si>
  <si>
    <t>Flakbilar</t>
  </si>
  <si>
    <t>Skåpbilar</t>
  </si>
  <si>
    <t>Tankbilar</t>
  </si>
  <si>
    <t xml:space="preserve">      501 –   1 000</t>
  </si>
  <si>
    <t xml:space="preserve">  1 001 –    1 500</t>
  </si>
  <si>
    <t xml:space="preserve">  1 501 –    2 000</t>
  </si>
  <si>
    <t xml:space="preserve">  2 001 –    2 500</t>
  </si>
  <si>
    <t xml:space="preserve">  2 501 –    3 000</t>
  </si>
  <si>
    <t xml:space="preserve">  3 001 –    3 500</t>
  </si>
  <si>
    <t xml:space="preserve">  3 501 –    4 000</t>
  </si>
  <si>
    <t xml:space="preserve">  4 001 –    5 000</t>
  </si>
  <si>
    <t xml:space="preserve">  5 001 –    6 000</t>
  </si>
  <si>
    <t xml:space="preserve">  6 001 –    7 000</t>
  </si>
  <si>
    <t xml:space="preserve">  7 001 –    8 000</t>
  </si>
  <si>
    <t xml:space="preserve">  8 001 –    9 000</t>
  </si>
  <si>
    <t xml:space="preserve">  9 001 –  10 000</t>
  </si>
  <si>
    <t>10 001 – 11 000</t>
  </si>
  <si>
    <t>11 001 – 12 000</t>
  </si>
  <si>
    <t>12 001 – 13 000</t>
  </si>
  <si>
    <t>13 001 – 14 000</t>
  </si>
  <si>
    <t>14 001 – 15 000</t>
  </si>
  <si>
    <t>15 001 – 16 000</t>
  </si>
  <si>
    <t>16 001 – 17 000</t>
  </si>
  <si>
    <t xml:space="preserve">17 001 – </t>
  </si>
  <si>
    <t>Totalvikt i kg</t>
  </si>
  <si>
    <t xml:space="preserve">  1 601 –   2 000</t>
  </si>
  <si>
    <t xml:space="preserve">  2 001 –   2 500</t>
  </si>
  <si>
    <t xml:space="preserve">  2 501 –   3 000</t>
  </si>
  <si>
    <t xml:space="preserve">  3 001 –   3 500</t>
  </si>
  <si>
    <t xml:space="preserve">  3 501 –   6 000</t>
  </si>
  <si>
    <t xml:space="preserve">  6 001 – 10 000</t>
  </si>
  <si>
    <t>10 001 – 12 000</t>
  </si>
  <si>
    <t>12 001 – 16 000</t>
  </si>
  <si>
    <t>16 001 – 20 000</t>
  </si>
  <si>
    <t>20 001 – 22 000</t>
  </si>
  <si>
    <t>22 001 – 24 000</t>
  </si>
  <si>
    <t>24 001 – 26 000</t>
  </si>
  <si>
    <t>26 001 – 28 000</t>
  </si>
  <si>
    <t>28 001 – 30 000</t>
  </si>
  <si>
    <t xml:space="preserve">30 001 – </t>
  </si>
  <si>
    <t xml:space="preserve">Totalvikt i kg </t>
  </si>
  <si>
    <t>Övriga</t>
  </si>
  <si>
    <t>Totalt antal körda mil</t>
  </si>
  <si>
    <t>Antal lastbilar</t>
  </si>
  <si>
    <t xml:space="preserve">            –        500</t>
  </si>
  <si>
    <t>Kaross</t>
  </si>
  <si>
    <t xml:space="preserve">    därav med kyl / frys</t>
  </si>
  <si>
    <t xml:space="preserve">    därav brandfarlig vätska</t>
  </si>
  <si>
    <t>Utbytbara karosserier och containers</t>
  </si>
  <si>
    <t>Antal bussar</t>
  </si>
  <si>
    <t xml:space="preserve">tillverkningsår </t>
  </si>
  <si>
    <t>Cylindervolym</t>
  </si>
  <si>
    <t>tillverknings-</t>
  </si>
  <si>
    <t>personer</t>
  </si>
  <si>
    <t>Län</t>
  </si>
  <si>
    <t>Personbilar</t>
  </si>
  <si>
    <t>Bussar</t>
  </si>
  <si>
    <t>Motorcyklar</t>
  </si>
  <si>
    <t xml:space="preserve">Stockholm      </t>
  </si>
  <si>
    <t xml:space="preserve">Södermanland   </t>
  </si>
  <si>
    <t xml:space="preserve">Östergötland   </t>
  </si>
  <si>
    <t xml:space="preserve">Jönköping      </t>
  </si>
  <si>
    <t xml:space="preserve">Kronoberg      </t>
  </si>
  <si>
    <t xml:space="preserve">Gotland        </t>
  </si>
  <si>
    <t xml:space="preserve">Halland        </t>
  </si>
  <si>
    <t>Västra Götaland</t>
  </si>
  <si>
    <t xml:space="preserve">Värmland       </t>
  </si>
  <si>
    <t xml:space="preserve">Västmanland    </t>
  </si>
  <si>
    <t xml:space="preserve">Dalarna        </t>
  </si>
  <si>
    <t xml:space="preserve">Gävleborg      </t>
  </si>
  <si>
    <t xml:space="preserve">Västernorrland </t>
  </si>
  <si>
    <t xml:space="preserve">Jämtland       </t>
  </si>
  <si>
    <t xml:space="preserve">Blekinge         </t>
  </si>
  <si>
    <t xml:space="preserve">Uppsala          </t>
  </si>
  <si>
    <t xml:space="preserve">Kalmar           </t>
  </si>
  <si>
    <t xml:space="preserve">Skåne            </t>
  </si>
  <si>
    <t xml:space="preserve">Örebro           </t>
  </si>
  <si>
    <t>Västerbotten</t>
  </si>
  <si>
    <t>Norrbotten</t>
  </si>
  <si>
    <t xml:space="preserve">          Lastbilar</t>
  </si>
  <si>
    <t xml:space="preserve">Fysiska </t>
  </si>
  <si>
    <t xml:space="preserve">Juridiska </t>
  </si>
  <si>
    <t xml:space="preserve">   därav leasade bilar</t>
  </si>
  <si>
    <t xml:space="preserve"> Totalt antal </t>
  </si>
  <si>
    <t>körda mil</t>
  </si>
  <si>
    <t xml:space="preserve">Medelkörsträcka </t>
  </si>
  <si>
    <t>1 001 - 1 100</t>
  </si>
  <si>
    <t>1 101 - 1 200</t>
  </si>
  <si>
    <t>1 201 - 1 300</t>
  </si>
  <si>
    <t>1 301 - 1 400</t>
  </si>
  <si>
    <t>1 401 - 1 500</t>
  </si>
  <si>
    <t>1 501 - 1 600</t>
  </si>
  <si>
    <t>1 601 - 1 700</t>
  </si>
  <si>
    <t>1 701 - 2 000</t>
  </si>
  <si>
    <t>2 001 - 2 500</t>
  </si>
  <si>
    <t>2 501 - 3 000</t>
  </si>
  <si>
    <t xml:space="preserve">3 001- </t>
  </si>
  <si>
    <t xml:space="preserve">   901 - 1 000</t>
  </si>
  <si>
    <t xml:space="preserve">          -    900</t>
  </si>
  <si>
    <t>Antal motorcyklar</t>
  </si>
  <si>
    <t xml:space="preserve"> Antal bussar</t>
  </si>
  <si>
    <t xml:space="preserve"> Medelkörsträcka i mil</t>
  </si>
  <si>
    <t>Lastbilar</t>
  </si>
  <si>
    <t>Regional statistik</t>
  </si>
  <si>
    <t>Dragfordon</t>
  </si>
  <si>
    <r>
      <t>Bussklass</t>
    </r>
    <r>
      <rPr>
        <vertAlign val="superscript"/>
        <sz val="8"/>
        <rFont val="Arial"/>
        <family val="2"/>
      </rPr>
      <t>1)</t>
    </r>
  </si>
  <si>
    <t>A</t>
  </si>
  <si>
    <t>B</t>
  </si>
  <si>
    <t>I</t>
  </si>
  <si>
    <t>II</t>
  </si>
  <si>
    <t>III</t>
  </si>
  <si>
    <t>Medelkörsträcka 
i mil</t>
  </si>
  <si>
    <t xml:space="preserve"> Totalt antal 
körda mil</t>
  </si>
  <si>
    <t>Magnus Nyström</t>
  </si>
  <si>
    <t>Etanol</t>
  </si>
  <si>
    <t>Gas</t>
  </si>
  <si>
    <t>Laddhybrid</t>
  </si>
  <si>
    <t xml:space="preserve">            –   1 600</t>
  </si>
  <si>
    <t>Genomsnittlig</t>
  </si>
  <si>
    <t>daglig körsträcka</t>
  </si>
  <si>
    <t>daglig</t>
  </si>
  <si>
    <t>körsträcka</t>
  </si>
  <si>
    <t>Ägare/Typ av trafik</t>
  </si>
  <si>
    <t xml:space="preserve">     därav i yrkesmässig trafik</t>
  </si>
  <si>
    <t xml:space="preserve">               i firmabilstrafik</t>
  </si>
  <si>
    <t>Genomsnittlig körsträcka (mil)</t>
  </si>
  <si>
    <t>Total körsträcka (mil)</t>
  </si>
  <si>
    <t>Antal lätta lastbilar</t>
  </si>
  <si>
    <t>Antal tunga lastbilar</t>
  </si>
  <si>
    <t>Elfordon</t>
  </si>
  <si>
    <t>Ägd av fysisk person</t>
  </si>
  <si>
    <t>Ägd av juridisk person</t>
  </si>
  <si>
    <t xml:space="preserve">   därav  taxi</t>
  </si>
  <si>
    <t xml:space="preserve">   därav  husbil</t>
  </si>
  <si>
    <t>Timmerbilar</t>
  </si>
  <si>
    <r>
      <t xml:space="preserve">Kontaktperson Trafikanalys / </t>
    </r>
    <r>
      <rPr>
        <b/>
        <i/>
        <sz val="10"/>
        <rFont val="Arial"/>
        <family val="2"/>
      </rPr>
      <t>Contact person at Transport Analysis</t>
    </r>
  </si>
  <si>
    <r>
      <t xml:space="preserve">Kontaktperson SCB / </t>
    </r>
    <r>
      <rPr>
        <b/>
        <i/>
        <sz val="10"/>
        <rFont val="Arial"/>
        <family val="2"/>
      </rPr>
      <t>Contact person at Statistics Sweden</t>
    </r>
  </si>
  <si>
    <t>tel: 010-479 63 73, e-post: magnus.nystrom@scb.se</t>
  </si>
  <si>
    <t>Maria Melkersson</t>
  </si>
  <si>
    <t>tel: 010-414 42 16, e-post: maria.melkersson@trafa.se</t>
  </si>
  <si>
    <t>Passenger cars</t>
  </si>
  <si>
    <t>Lorries</t>
  </si>
  <si>
    <t>Buses</t>
  </si>
  <si>
    <t>Motorcycles</t>
  </si>
  <si>
    <t>Regional statistics</t>
  </si>
  <si>
    <t>Kort om statistiken</t>
  </si>
  <si>
    <t>Ändamål och innehåll</t>
  </si>
  <si>
    <t>Statistikens framställning</t>
  </si>
  <si>
    <t>Statistiken baseras på Transportstyrelsens vägtrafikregister med alla svenskregistrerade vägfordon samt mätarställningar som samlas in vid kontrollbesiktning. Statistiken täcker alla fordon som varit i trafik minst en dag under aktuellt år. Varje fordons körsträcka härleds som differensen mellan två mätarställningar, från två olika besiktningstillfällen. Den totala körsträckan är summan av alla fordonens körsträckor.
Vissa fordon saknar körsträcka på grund av att det t.ex. är så nytt att det ännu ej behövt besiktas eller att mätarställningarna ger en orealistisk körsträcka. För alla fordon som saknar körsträcka skattas en körsträcka utifrån så kallad medelvärdesimputation. Detta innebär att ett fordon som saknar körsträcka får samma körsträcka som en grupp av fordon med körsträcka och liknande fordonsegenskaper.</t>
  </si>
  <si>
    <t>Statistikens kvalitet</t>
  </si>
  <si>
    <t>The statistics in brief</t>
  </si>
  <si>
    <t>Purpose and content</t>
  </si>
  <si>
    <t>Generating the statistics</t>
  </si>
  <si>
    <t>The statistics are based on the Swedish Transport Agency's road traffic register with all Swedish-registered road vehicles and odometer readings that are collected during inspection. The statistics cover all vehicles that have been in traffic for at least one day during the current year. The mileage of each vehicle is derived as the difference between two odometer readings, from two different inspections. The total mileage is the sum of all the vehicles' mileages.</t>
  </si>
  <si>
    <t>Some vehicles lack mileage due to the fact that e.g. it is so new that it has not yet been necessary to inspect or that the odometer readings give unrealistic mileage. For all vehicles that do not have a mileage, a mileage is estimated based on so-called mean value imputation. This means that a vehicle that does not have a mileage gets the same mileage as a group of vehicles with observed mileage and similar vehicle characteristics.</t>
  </si>
  <si>
    <t>Statistical quality</t>
  </si>
  <si>
    <r>
      <t xml:space="preserve">Teckenförklaring / </t>
    </r>
    <r>
      <rPr>
        <b/>
        <i/>
        <sz val="16"/>
        <color rgb="FFFFFFFF"/>
        <rFont val="Tahoma"/>
        <family val="2"/>
      </rPr>
      <t>Legends</t>
    </r>
  </si>
  <si>
    <t>Teckenförklaring</t>
  </si>
  <si>
    <t>Legends</t>
  </si>
  <si>
    <t xml:space="preserve">..   </t>
  </si>
  <si>
    <t>uppgift inte tillgänglig eller alltför osäker</t>
  </si>
  <si>
    <t>data not available</t>
  </si>
  <si>
    <t xml:space="preserve">.    </t>
  </si>
  <si>
    <t>uppgift kan inte förekomma</t>
  </si>
  <si>
    <t>not applicable</t>
  </si>
  <si>
    <t>–</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</si>
  <si>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</si>
  <si>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</si>
  <si>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</si>
  <si>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</si>
  <si>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</si>
  <si>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</si>
  <si>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</si>
  <si>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</si>
  <si>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</si>
  <si>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</si>
  <si>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</si>
  <si>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</si>
  <si>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</si>
  <si>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Stadsbuss</t>
  </si>
  <si>
    <t>Regionbuss</t>
  </si>
  <si>
    <t>Långfärdsbuss</t>
  </si>
  <si>
    <t>Mindre stadsbuss</t>
  </si>
  <si>
    <t>Mindre långfärdsbuss</t>
  </si>
  <si>
    <r>
      <t xml:space="preserve">Innehåll / </t>
    </r>
    <r>
      <rPr>
        <b/>
        <i/>
        <sz val="16"/>
        <color theme="0"/>
        <rFont val="Tahoma"/>
        <family val="2"/>
      </rPr>
      <t>Content</t>
    </r>
  </si>
  <si>
    <t>126 - 600</t>
  </si>
  <si>
    <t xml:space="preserve">1 001 - </t>
  </si>
  <si>
    <t>601 - 1 000</t>
  </si>
  <si>
    <r>
      <t xml:space="preserve">Definitioner / </t>
    </r>
    <r>
      <rPr>
        <b/>
        <i/>
        <sz val="16"/>
        <color rgb="FFFFFFFF"/>
        <rFont val="Tahoma"/>
        <family val="2"/>
      </rPr>
      <t>Definitions</t>
    </r>
  </si>
  <si>
    <t>Antal fordon</t>
  </si>
  <si>
    <r>
      <t xml:space="preserve">Enskild näringsidkare </t>
    </r>
    <r>
      <rPr>
        <sz val="11"/>
        <color rgb="FF000000"/>
        <rFont val="Calibri"/>
        <family val="2"/>
      </rPr>
      <t xml:space="preserve"> </t>
    </r>
  </si>
  <si>
    <t>Lastbil</t>
  </si>
  <si>
    <t xml:space="preserve">Husbil </t>
  </si>
  <si>
    <r>
      <t xml:space="preserve">Bussklass </t>
    </r>
    <r>
      <rPr>
        <sz val="11"/>
        <color rgb="FF000000"/>
        <rFont val="Calibri"/>
        <family val="2"/>
      </rPr>
      <t xml:space="preserve"> </t>
    </r>
  </si>
  <si>
    <t>För fordon som är inrättande för befordran av högst 22 passagerare utöver föraren finns följande fordonsklasser:</t>
  </si>
  <si>
    <t>Klass A "Mindre stadsbuss" – Fordon utformade för befordran av ståplatspassagerare. Ett fordon i denna klass är utrustat med säten och ska ha utrymme för ståplatspassagerare</t>
  </si>
  <si>
    <t>Klass B "Mindre långfärdsbuss" – Fordon som inte är utformade för befordran av ståplatspassagerare. Ett fordon i denna klass saknar utrymme för ståplatspassagerare.</t>
  </si>
  <si>
    <r>
      <t>Bensin</t>
    </r>
    <r>
      <rPr>
        <sz val="11"/>
        <color rgb="FF000000"/>
        <rFont val="Calibri"/>
        <family val="2"/>
      </rPr>
      <t xml:space="preserve"> - fordon som endast har bensin som drivmedel.</t>
    </r>
  </si>
  <si>
    <r>
      <t>Diesel</t>
    </r>
    <r>
      <rPr>
        <sz val="11"/>
        <color rgb="FF000000"/>
        <rFont val="Calibri"/>
        <family val="2"/>
      </rPr>
      <t xml:space="preserve"> - fordon som har diesel, biodiesel eller dessa i kombination med varandra som drivmedel.</t>
    </r>
  </si>
  <si>
    <r>
      <t>El</t>
    </r>
    <r>
      <rPr>
        <sz val="11"/>
        <color rgb="FF000000"/>
        <rFont val="Calibri"/>
        <family val="2"/>
      </rPr>
      <t xml:space="preserve"> - fordon som endast har el som drivmedel.</t>
    </r>
  </si>
  <si>
    <r>
      <t>Etanol -</t>
    </r>
    <r>
      <rPr>
        <sz val="11"/>
        <color rgb="FF000000"/>
        <rFont val="Calibri"/>
        <family val="2"/>
      </rPr>
      <t xml:space="preserve">  fordon som har etanol, E85 eller ED95 som första eller andra drivmedel.</t>
    </r>
  </si>
  <si>
    <r>
      <t>Gas</t>
    </r>
    <r>
      <rPr>
        <sz val="11"/>
        <color rgb="FF000000"/>
        <rFont val="Calibri"/>
        <family val="2"/>
      </rPr>
      <t xml:space="preserve"> - de fordon som har naturgas, biogas eller metangas som första eller andra drivmedel.</t>
    </r>
  </si>
  <si>
    <r>
      <t>Övriga</t>
    </r>
    <r>
      <rPr>
        <sz val="11"/>
        <color rgb="FF000000"/>
        <rFont val="Calibri"/>
        <family val="2"/>
      </rPr>
      <t xml:space="preserve"> - motorgas, gengas, vätgas eller okänd.</t>
    </r>
  </si>
  <si>
    <r>
      <t xml:space="preserve">Elhybrider </t>
    </r>
    <r>
      <rPr>
        <sz val="11"/>
        <color rgb="FF000000"/>
        <rFont val="Calibri"/>
        <family val="2"/>
      </rPr>
      <t>till skillnad från laddhybrider är elhybrider inte externt laddbara, utan laddas under körning genom att återvinna rörelseenergi. "Vanliga" elhybrider drivs av en förbrännings- och en elmotor. Elmotorns batteri laddas under körning och motorerna samverkar eller driver bilen var för sig.</t>
    </r>
  </si>
  <si>
    <t>Karosseri</t>
  </si>
  <si>
    <t xml:space="preserve">Karosserikoder anges i vägtrafikregistret och registreringshandlingar för att beskriva karosseritypen hos en bil eller en släpvagn,  t.ex. flak, skåp eller tank. Vissa koder anger dock närmast att fordonet är inrättat för visst ändamål,  t.ex. brandfordon eller polisfordon. </t>
  </si>
  <si>
    <r>
      <t>Elhybrid</t>
    </r>
    <r>
      <rPr>
        <sz val="11"/>
        <color rgb="FF000000"/>
        <rFont val="Calibri"/>
        <family val="2"/>
      </rPr>
      <t xml:space="preserve"> -  fordon som har el i kombination med annat bränsle, t.ex. bensin eller diesel, som drivmedel. Elhybrid kan även urskiljas med hjälp av utsläppsklass och/eller elfordon med märkningen el/elhybrid.</t>
    </r>
  </si>
  <si>
    <r>
      <t>Laddhybrid</t>
    </r>
    <r>
      <rPr>
        <sz val="11"/>
        <color rgb="FF000000"/>
        <rFont val="Calibri"/>
        <family val="2"/>
      </rPr>
      <t xml:space="preserve"> - fordon som är laddningsbara via eluttag och som har el i kombination med annat bränsle, t.ex. bensin eller diesel, som drivmedel. Laddhybrid kan urskiljas med hjälp av utsläppsklass och/eller elfordon med märkningen laddhybrid.</t>
    </r>
  </si>
  <si>
    <t xml:space="preserve">Klass III "Långfärdsbuss" – Fordon som är uteslutande för befordran av sittplatspassagerare. </t>
  </si>
  <si>
    <t xml:space="preserve">Klass II "Regionbuss" – Fordon som huvudsakligen är för sittplatspassagerare och som är utformade för att medge befordran av ståplatspassagerare i mittgången och/eller i ett utrymme som inte är större än att det utrymme som upptas för två dubbelsäten. </t>
  </si>
  <si>
    <t>Med lätt lastbil avses lastbil med en totalvikt på högst 3 500 kg, med tung lastbil en totalvikt över 3 500 kg.</t>
  </si>
  <si>
    <t>Klass I "Stadsbuss" – Fordon med utrymmen för ståplatspassagerare för att medge frekventa förflyttningar av passagerare.</t>
  </si>
  <si>
    <r>
      <t xml:space="preserve">Mildhybrider </t>
    </r>
    <r>
      <rPr>
        <sz val="11"/>
        <color rgb="FF000000"/>
        <rFont val="Calibri"/>
        <family val="2"/>
      </rPr>
      <t xml:space="preserve">drivs med en förbränningsmotor och kan inte köras enbart på el. Den tillkommande elmotorn är så pass liten i en mildhybrid att den inte klarar av att driva bilen, utan hjälper förbränningsmotorn och på så sätt minskar bränsleförbrukningen.  I statistiken inkluderas mildhybrider i respektive bränsle (framför allt bensin och diesel). </t>
    </r>
  </si>
  <si>
    <t xml:space="preserve">     därav enskilda näringsidkare  </t>
  </si>
  <si>
    <t xml:space="preserve">En enskild näringsidkare är en person som själv driver och ansvarar för ett företag. Enligt Bolagsverket är en enskild näringsidkare inte en juridisk person.  I statistiken om fordon redovisas dock alla bolagsformer under juridisk person.    </t>
  </si>
  <si>
    <t>Totalvikt</t>
  </si>
  <si>
    <t>Maximilast</t>
  </si>
  <si>
    <t>Ett fordons totalvikt är tjänstevikt plus maximilast (maxlastvikt).</t>
  </si>
  <si>
    <t xml:space="preserve">En personbil klass II kallas ofta för husbil men en husbil kan också vara registrerad som en lastbil. Om husbilen är registrerad som lastbil, finns det andra krav på förarens behörighet, fordonets utrustning samt skatter och avgifter. Det är främst äldre husbilar som registrerats som lastbil och de flesta av dem är avställda. Idag är nära nog 100 procent av de nyregistrerade husbilarna personbil klass II. </t>
  </si>
  <si>
    <t>A class II passenger car is often called a motorhome, but a motorhome can also be registered as a lorry.  If the motorhome is registered as a lorry, there are other requirements concerning the driver's licence, the vehicle's equipment and taxes and charges. As of 2007, almost all new motorhomes are registered as passenger cars. However, regarding the stock, there are many older motorhomes that are registered as lorries.</t>
  </si>
  <si>
    <t>The registered fuel is stated as fuel 1 and fuel 2, it is not mandatory to state several fuels in the road traffic register even if the vehicle can be powered by e.g. both petrol and gas. Fuel in these statistics says nothing about which fuel is actually used when driving.</t>
  </si>
  <si>
    <t>Drivmedel avser det drivmedel som fordonet är registrerat för. Det är inte tvingande att ange flera drivmedel även om fordonet kan drivas med t.ex. både bensin och gas. Vi vet inget om vilket drivmedel som i praktiken används. I den gruppering som används för statistiken används första och andra bränslet enligt nedanstående.</t>
  </si>
  <si>
    <t>Fuels</t>
  </si>
  <si>
    <r>
      <rPr>
        <b/>
        <i/>
        <sz val="11"/>
        <color rgb="FF000000"/>
        <rFont val="Calibri"/>
        <family val="2"/>
      </rPr>
      <t>Petrol</t>
    </r>
    <r>
      <rPr>
        <i/>
        <sz val="11"/>
        <color rgb="FF000000"/>
        <rFont val="Calibri"/>
        <family val="2"/>
      </rPr>
      <t xml:space="preserve"> - Vehicles powered by petrol only, including 'mild hybrids' (see below).</t>
    </r>
  </si>
  <si>
    <r>
      <rPr>
        <b/>
        <i/>
        <sz val="11"/>
        <color rgb="FF000000"/>
        <rFont val="Calibri"/>
        <family val="2"/>
      </rPr>
      <t>Diesel</t>
    </r>
    <r>
      <rPr>
        <i/>
        <sz val="11"/>
        <color rgb="FF000000"/>
        <rFont val="Calibri"/>
        <family val="2"/>
      </rPr>
      <t xml:space="preserve"> - Vehicles powered by diesel, biodiesel or a combination of both, including mild hybrids (see below).</t>
    </r>
  </si>
  <si>
    <r>
      <rPr>
        <b/>
        <i/>
        <sz val="11"/>
        <color rgb="FF000000"/>
        <rFont val="Calibri"/>
        <family val="2"/>
      </rPr>
      <t>Electric</t>
    </r>
    <r>
      <rPr>
        <i/>
        <sz val="11"/>
        <color rgb="FF000000"/>
        <rFont val="Calibri"/>
        <family val="2"/>
      </rPr>
      <t xml:space="preserve"> - Vehicles powered solely by electricity.</t>
    </r>
  </si>
  <si>
    <r>
      <rPr>
        <b/>
        <i/>
        <sz val="11"/>
        <color rgb="FF000000"/>
        <rFont val="Calibri"/>
        <family val="2"/>
      </rPr>
      <t>Electric hybrid</t>
    </r>
    <r>
      <rPr>
        <i/>
        <sz val="11"/>
        <color rgb="FF000000"/>
        <rFont val="Calibri"/>
        <family val="2"/>
      </rPr>
      <t xml:space="preserve"> - Vehicles powered by electricity in combination with another fuel, such as petrol or diesel. Hybrid electric vehicles also include those that have "hybrid electric" indicated in the variables emission class and/or electric vehicle. See more below.</t>
    </r>
  </si>
  <si>
    <r>
      <rPr>
        <b/>
        <i/>
        <sz val="11"/>
        <color rgb="FF000000"/>
        <rFont val="Calibri"/>
        <family val="2"/>
      </rPr>
      <t>Plug-in hybrid</t>
    </r>
    <r>
      <rPr>
        <i/>
        <sz val="11"/>
        <color rgb="FF000000"/>
        <rFont val="Calibri"/>
        <family val="2"/>
      </rPr>
      <t xml:space="preserve"> - Vehicles that can be charged by plugging into an electrical outlet and that use electricity in combination with another fuel, e.g. petrol or diesel. Plug-in hybrids also include those vehicles with "plug-in hybrid" in the emission class and/or electric vehicle variables.</t>
    </r>
  </si>
  <si>
    <r>
      <rPr>
        <b/>
        <i/>
        <sz val="11"/>
        <color rgb="FF000000"/>
        <rFont val="Calibri"/>
        <family val="2"/>
      </rPr>
      <t>Ethanol</t>
    </r>
    <r>
      <rPr>
        <i/>
        <sz val="11"/>
        <color rgb="FF000000"/>
        <rFont val="Calibri"/>
        <family val="2"/>
      </rPr>
      <t xml:space="preserve"> - Vehicles with ethanol, E85 or ED95 as their first or second fuel.</t>
    </r>
  </si>
  <si>
    <r>
      <rPr>
        <b/>
        <i/>
        <sz val="11"/>
        <color rgb="FF000000"/>
        <rFont val="Calibri"/>
        <family val="2"/>
      </rPr>
      <t>Other</t>
    </r>
    <r>
      <rPr>
        <i/>
        <sz val="11"/>
        <color rgb="FF000000"/>
        <rFont val="Calibri"/>
        <family val="2"/>
      </rPr>
      <t xml:space="preserve"> - Vehicles running on LPG, CNG, hydrogen or unknown fuel.</t>
    </r>
  </si>
  <si>
    <r>
      <rPr>
        <b/>
        <i/>
        <sz val="11"/>
        <color rgb="FF000000"/>
        <rFont val="Calibri"/>
        <family val="2"/>
      </rPr>
      <t>Mild hybrids</t>
    </r>
    <r>
      <rPr>
        <i/>
        <sz val="11"/>
        <color rgb="FF000000"/>
        <rFont val="Calibri"/>
        <family val="2"/>
      </rPr>
      <t xml:space="preserve"> are powered by an internal combustion engine and cannot run solely on electricity. The additional electric motor is so small in a mild hybrid that it cannot drive the car but helps the internal combustion engine, thus reducing fuel consumption.</t>
    </r>
  </si>
  <si>
    <t xml:space="preserve">Body codes are used in the road traffic register and registration documents to describe the body type of a car or a trailer, such as a flatbed, van or tank. However, some codes mainly indicate that the vehicle is designed for a specific purpose, such as fire or police vehicles. </t>
  </si>
  <si>
    <r>
      <rPr>
        <b/>
        <i/>
        <sz val="11"/>
        <color rgb="FF000000"/>
        <rFont val="Calibri"/>
        <family val="2"/>
      </rPr>
      <t>Electric hybrids</t>
    </r>
    <r>
      <rPr>
        <i/>
        <sz val="11"/>
        <color rgb="FF000000"/>
        <rFont val="Calibri"/>
        <family val="2"/>
      </rPr>
      <t xml:space="preserve"> are not externally chargeable - unlike plug-in hybrids - but are charged while driving by recovering kinetic energy. Electric hybrids do not include mild hybrids, which are reported under the main fuel. 'Regular' electric hybrids are powered by an internal combustion engine and an electric motor. The electric motor's battery is charged while driving. The motors work together or power the car separately.</t>
    </r>
  </si>
  <si>
    <t>Vehicle bodies</t>
  </si>
  <si>
    <t xml:space="preserve">A sole trader is a person who runs and is responsible for a business. According to the Swedish law, a sole trader is not a legal person/entity.  In the statistics on vehicles, however, all types of companies are reported under legal persons.    </t>
  </si>
  <si>
    <t>Maximilast är den högsta vikten (passagerare plus gods) som ett fordon får lastas med. Maximilast är också skillnaden mellan fordonets totalvikt och tjänstevikt.</t>
  </si>
  <si>
    <t>Weight of vehicle (or combination of vehicles) excluding its load when stationary and ready for the road, including driver and fuel.</t>
  </si>
  <si>
    <t>Tjänstevikten är den sammanlagda vikten av fordonet i normalt, fullt driftfärdigt skick inklusive förare och bränsle.</t>
  </si>
  <si>
    <t>Goods vehicles</t>
  </si>
  <si>
    <t>Sole trader</t>
  </si>
  <si>
    <t>Total of the weight of the vehicle (or combination of vehicles) including its load when stationary and ready for the road . This includes the weight of the driver and the maximum number of persons permitted to be carried. Gross vehicle weight is unladen vehicle weight plus load capacity.</t>
  </si>
  <si>
    <t>A light goods (road) vehicle (LGV) has a gross vehicle weight of 3,500 kilograms or less, while a heavy goods (road) vehicle (HGV) has a gross vehicle weight over 3,500 kilograms.</t>
  </si>
  <si>
    <t>Maximum weight of goods and passengers declared permissible by the competent authority of the country of registration of the vehicle</t>
  </si>
  <si>
    <t>Unladen vehicle weight</t>
  </si>
  <si>
    <t>Load capacity</t>
  </si>
  <si>
    <t>Gross vehicle weight (or legally permissible maximum weight)</t>
  </si>
  <si>
    <t>Maximilastvikt i kg</t>
  </si>
  <si>
    <t>Number of vehicles</t>
  </si>
  <si>
    <r>
      <rPr>
        <b/>
        <sz val="11"/>
        <rFont val="Calibri"/>
        <family val="2"/>
      </rPr>
      <t>Gas</t>
    </r>
    <r>
      <rPr>
        <sz val="11"/>
        <rFont val="Calibri"/>
        <family val="2"/>
      </rPr>
      <t xml:space="preserve"> - Vehicles using natural gas, biogas or methane gas as primary or secondary fuel. Vehicles where gas is used as an admixture and which cannot run on 100% gas are reported under the main fuel.</t>
    </r>
  </si>
  <si>
    <t>For vehicles designed for the carriage of more than 22 passengers in addition to the driver, the following classes of vehicles exist according to Regulation No 107 of the United Nations Economic Commission for Europe (the designation 'city bus' etc. is that of Transport Analysis):</t>
  </si>
  <si>
    <r>
      <rPr>
        <b/>
        <sz val="11"/>
        <color rgb="FF000000"/>
        <rFont val="Calibri"/>
        <family val="2"/>
      </rPr>
      <t xml:space="preserve">Class </t>
    </r>
    <r>
      <rPr>
        <sz val="11"/>
        <color rgb="FF000000"/>
        <rFont val="Calibri"/>
        <family val="2"/>
      </rPr>
      <t>I 'City bus' - Vehicle constructed with standing passenger spaces to permit frequent movement of passengers.</t>
    </r>
  </si>
  <si>
    <r>
      <rPr>
        <b/>
        <sz val="11"/>
        <color rgb="FF000000"/>
        <rFont val="Calibri"/>
        <family val="2"/>
      </rPr>
      <t>Class II</t>
    </r>
    <r>
      <rPr>
        <sz val="11"/>
        <color rgb="FF000000"/>
        <rFont val="Calibri"/>
        <family val="2"/>
      </rPr>
      <t xml:space="preserve"> 'Regional bus' - Vehicle constructed principally for the carriage of seated passengers and designed to permit the carriage of standing passengers in the gangway and/or in a space not exceeding the space occupied by two double seats. </t>
    </r>
  </si>
  <si>
    <r>
      <rPr>
        <b/>
        <sz val="11"/>
        <color rgb="FF000000"/>
        <rFont val="Calibri"/>
        <family val="2"/>
      </rPr>
      <t>Class III</t>
    </r>
    <r>
      <rPr>
        <sz val="11"/>
        <color rgb="FF000000"/>
        <rFont val="Calibri"/>
        <family val="2"/>
      </rPr>
      <t xml:space="preserve"> 'Coach' - Vehicles constructed exclusively for the carriage of seated passengers. </t>
    </r>
  </si>
  <si>
    <t>For vehicles designed to carry a maximum of 22 passengers in addition to the driver, the following classes of vehicles exist:</t>
  </si>
  <si>
    <r>
      <rPr>
        <b/>
        <sz val="11"/>
        <color rgb="FF000000"/>
        <rFont val="Calibri"/>
        <family val="2"/>
      </rPr>
      <t>Class A</t>
    </r>
    <r>
      <rPr>
        <sz val="11"/>
        <color rgb="FF000000"/>
        <rFont val="Calibri"/>
        <family val="2"/>
      </rPr>
      <t xml:space="preserve"> 'Small city bus' - Vehicles designed to carry standing passengers. A vehicle in this class is equipped with seats and shall have space for standing passengers.</t>
    </r>
  </si>
  <si>
    <r>
      <rPr>
        <b/>
        <sz val="11"/>
        <color rgb="FF000000"/>
        <rFont val="Calibri"/>
        <family val="2"/>
      </rPr>
      <t>Class B</t>
    </r>
    <r>
      <rPr>
        <sz val="11"/>
        <color rgb="FF000000"/>
        <rFont val="Calibri"/>
        <family val="2"/>
      </rPr>
      <t xml:space="preserve"> 'Small coach' - Vehicles not designed for the carriage of standing passengers. A vehicle of this class has no space for standing passengers.</t>
    </r>
  </si>
  <si>
    <t>Bus categories</t>
  </si>
  <si>
    <t>För fordon som är inrättade för befordran av fler än 22 passagerare utöver föraren finns följande fordonsklasser enligt föreskrift nr 107 från Förenta nationernas ekonomiska kommission för Europa (beteckning stadsbuss etc. är Trafikanalys egen):</t>
  </si>
  <si>
    <t>For vehicles designed to carry a maximum of 22 passengers in addition to the driver, there are the following vehicle classes:</t>
  </si>
  <si>
    <t>1) Bussklasser enligt enligt föreskrift nr 107 från Förenta nationernas ekonomiska kommission för Europa.</t>
  </si>
  <si>
    <r>
      <t>Elhybrid/Laddhybrid</t>
    </r>
    <r>
      <rPr>
        <vertAlign val="superscript"/>
        <sz val="8"/>
        <color theme="1" tint="4.9989318521683403E-2"/>
        <rFont val="Arial"/>
        <family val="2"/>
      </rPr>
      <t>1</t>
    </r>
    <r>
      <rPr>
        <vertAlign val="superscript"/>
        <sz val="8"/>
        <rFont val="Arial"/>
        <family val="2"/>
      </rPr>
      <t>)</t>
    </r>
  </si>
  <si>
    <t xml:space="preserve">1) Exklusive mildhybrider, se "Definitioner" </t>
  </si>
  <si>
    <r>
      <t>Elhybrid</t>
    </r>
    <r>
      <rPr>
        <vertAlign val="superscript"/>
        <sz val="8"/>
        <rFont val="Arial"/>
        <family val="2"/>
      </rPr>
      <t>1)</t>
    </r>
  </si>
  <si>
    <t>Övrigt</t>
  </si>
  <si>
    <t xml:space="preserve">– </t>
  </si>
  <si>
    <t>Statistiken ska beskriva körsträckor mätt i antal mil som körs med svenskregistrerade besiktningspliktiga fordon. Statistiken omfattar personbilar, lastbilar, bussar och motorcyklar under 2024. Vissa tidsserier presenteras för åren 1999-2024. Statistiken publiceras i april men uppdateras för aktuellt år för motorcyklar först i september.</t>
  </si>
  <si>
    <t>The statistics describe vehicle kilometres driven with Swedish-registered vehicles subject to inspection. The statistics include passenger cars, light and heavy goods vehicles, buses and motorcycles during 2024. Some time series are presented for the years 1999-2024. The statistics are published in April but for motorcycles the update for the current year is made in September.</t>
  </si>
  <si>
    <t>Körsträckor 2025</t>
  </si>
  <si>
    <t>Tabell PB1. Total körsträcka (mil), antal personbilar och genomsnittlig körsträcka. Åren 1999–2025.</t>
  </si>
  <si>
    <t>Tabell PB2. Körsträckor (mil) och antal personbilar efter tjänstevikt och ägare. År 2025.</t>
  </si>
  <si>
    <t>Tabell PB3. Körsträckor (mil) och antal personbilar efter typ av ägare. År 2025.</t>
  </si>
  <si>
    <t>Tabell PB4. Körsträckor (mil) och antal personbilar efter årsmodell/tillverkningsår och ägare. År 2025.</t>
  </si>
  <si>
    <t>Table PB4. Vehicle kilometres (10 kilometres) and number of passenger cars by year of model/construction and by owner. Year 2025.</t>
  </si>
  <si>
    <t>Tabell PB5. Körsträckor (mil) och antal personbilar efter drivmedel och ägare. År 2025.</t>
  </si>
  <si>
    <t>Table PB5. Vehicle kilometres (10 kilometres) and number of passenger cars by fuel and owner. Year 2025.</t>
  </si>
  <si>
    <t>Tabell LB1. Total körsträcka (mil), antal lätta lastbilar och genomsnittlig körsträcka. Åren 1999–2025.</t>
  </si>
  <si>
    <t>Tabell LB3. Körsträckor (mil) och antal lastbilar efter årsmodell/tillverkningsår och totalvikt. År 2025.</t>
  </si>
  <si>
    <t>Tabell LB4. Körsträckor och antal lastbilar efter ägare, yrkesmässig trafik, firmabilstrafik och totalvikt. År 2025.</t>
  </si>
  <si>
    <t>Tabell LB5. Körsträckor och antal lastbilar efter karosseri. År 2025.</t>
  </si>
  <si>
    <t>Tabell LB6. Körsträckor (mil) och antal lastbilar efter totalvikt. År 2025.</t>
  </si>
  <si>
    <t>Tabell LB7. Körsträckor (mil) och antal lastbilar efter maximilastvikt. År 2025.</t>
  </si>
  <si>
    <t>Tabell BU1. Total körsträcka (mil), antal bussar och genomsnittlig körsträcka. Åren 1999–2025.</t>
  </si>
  <si>
    <t>Tabell BU2. Körsträckor (mil) och antal bussar efter årsmodell/tillverkningsår. År 2025.</t>
  </si>
  <si>
    <t>Table BU2. Vehicle kilometres (10 kilometres) and number of buses by year of model/construction. Year 2025.</t>
  </si>
  <si>
    <t>Tabell BU3. Körsträckor (mil) och antal bussar efter bussklass. År 2025.</t>
  </si>
  <si>
    <t>Table BU3. Vehicle kilometres (10 kilometres) by bus class. Year 2025.</t>
  </si>
  <si>
    <t>Tabell BU4. Körsträckor och antal bussar efter drivmedel. År 2025.</t>
  </si>
  <si>
    <t>-2007</t>
  </si>
  <si>
    <t>2025-</t>
  </si>
  <si>
    <t>1) På grund av hur bussar registreras i Vägtrafikregistret kan man inte skilja elhybrider från laddhybrider.</t>
  </si>
  <si>
    <r>
      <t xml:space="preserve">Statistiken om körsträckor avser kalenderåret och alla fordon som har varit i trafik minst en dag under året. Antalet fordon som varit i trafik minst en dag under året är högre än den uppgift som redovisas i statistiken </t>
    </r>
    <r>
      <rPr>
        <i/>
        <sz val="11"/>
        <color rgb="FF000000"/>
        <rFont val="Calibri"/>
        <family val="2"/>
      </rPr>
      <t>Fordon</t>
    </r>
    <r>
      <rPr>
        <sz val="11"/>
        <color rgb="FF000000"/>
        <rFont val="Calibri"/>
        <family val="2"/>
      </rPr>
      <t xml:space="preserve">; i </t>
    </r>
    <r>
      <rPr>
        <i/>
        <sz val="11"/>
        <color rgb="FF000000"/>
        <rFont val="Calibri"/>
        <family val="2"/>
      </rPr>
      <t>Fordon</t>
    </r>
    <r>
      <rPr>
        <sz val="11"/>
        <color rgb="FF000000"/>
        <rFont val="Calibri"/>
        <family val="2"/>
      </rPr>
      <t xml:space="preserve"> redovisas antalet fordon i trafik per den 31 december.</t>
    </r>
  </si>
  <si>
    <t>The statistics on vehicle kilometres refer to the calendar year and all vehicles that have been in traffic for at least one day during the year. The number of vehicles in traffic at least one day during the year is higher than the figure reported in the statistics Vehicles; in Vehicles the number of vehicles refers to to the number in traffic on a specific date (December 31st).</t>
  </si>
  <si>
    <t>Yrkestrafik</t>
  </si>
  <si>
    <t>Transport for hire or reward</t>
  </si>
  <si>
    <t xml:space="preserve">Yrkestrafik avser fordon som används i yrkesmässig trafik, det vill säga trafik som utförs åt andra mot betalning. Fordonen har tillstånd för yrkestrafik hos Tranportstyrelsen. </t>
  </si>
  <si>
    <t xml:space="preserve">Transport for hire or reward refers to vehicles used for commercial purposes, that is, transport services provided to others in exchange for payment. These vehicles are licensed for commercial transport by the Swedish Transport Agency. </t>
  </si>
  <si>
    <t>Firmabilstrafik</t>
  </si>
  <si>
    <t>Transport on own account</t>
  </si>
  <si>
    <r>
      <t xml:space="preserve">Firmabilstrafik avser transporter för företagets egen räkning, exempelvis grossister och återförsäljare som distribuerar egna varor till sina kunder. Firmabilstrafik omfattar alla  företagsägda fordon (inklusive enskilda näringsidkare) som </t>
    </r>
    <r>
      <rPr>
        <u/>
        <sz val="11"/>
        <color rgb="FF212324"/>
        <rFont val="Calibri"/>
        <family val="2"/>
      </rPr>
      <t>inte</t>
    </r>
    <r>
      <rPr>
        <sz val="11"/>
        <color rgb="FF212324"/>
        <rFont val="Calibri"/>
        <family val="2"/>
      </rPr>
      <t xml:space="preserve"> har tillstånd för yrkesmässig trafik.</t>
    </r>
  </si>
  <si>
    <r>
      <t xml:space="preserve">Transport on own account refers to transport carried out on the company’s own behalf, such as by wholesalers and retailers who distribute their own goods to their customers.Transport on own account includes all company-owned vehicles (including sole traders) that do </t>
    </r>
    <r>
      <rPr>
        <i/>
        <u/>
        <sz val="10"/>
        <rFont val="Arial"/>
        <family val="2"/>
      </rPr>
      <t>not</t>
    </r>
    <r>
      <rPr>
        <i/>
        <sz val="10"/>
        <rFont val="Arial"/>
        <family val="2"/>
      </rPr>
      <t xml:space="preserve"> have a license for commercial transport.</t>
    </r>
  </si>
  <si>
    <t>Year</t>
  </si>
  <si>
    <t>Total distance (10 kms)</t>
  </si>
  <si>
    <t>Number of passeneger cars</t>
  </si>
  <si>
    <t>Average distance (10 kms)</t>
  </si>
  <si>
    <t>..</t>
  </si>
  <si>
    <t>Number of LGVs</t>
  </si>
  <si>
    <t>Tabell LB2. Total körsträcka (mil), antal tunga lastbilar och genomsnittlig körsträcka. Åren 1999–2025.</t>
  </si>
  <si>
    <t>Number of HGVs</t>
  </si>
  <si>
    <t>-</t>
  </si>
  <si>
    <t>Number of buses</t>
  </si>
  <si>
    <t>Number of motorcycles</t>
  </si>
  <si>
    <t>Tabell LB8. Körsträckor, antal lastbilar och genomsnittlig körsträcka per drivmedel. År 2025.</t>
  </si>
  <si>
    <t>Vehicle kilometres 2025</t>
  </si>
  <si>
    <t>Table PB1. Vehicle kilometres (10 kilometers), number of vehicles and average kilometres driven. Years 1999–2025.</t>
  </si>
  <si>
    <t>Table PB2. Vehicle kilometres (10 kilometers), number of passenger cars, by kerb weight and owner. Year 2025.</t>
  </si>
  <si>
    <t>Table PB3. Vehicle kilometres (10 kilometers) and number of passenger cars by type of owner. Year 2025.</t>
  </si>
  <si>
    <t>Table LB1. Vehicle kilometres (10 kilometers), number of LGVs and average kilometres driven (10 kilometers). Years 1999–2025.</t>
  </si>
  <si>
    <t>Table LB2. Vehicle kilometres (10 kilometers), number of HGVs and average kilometres driven (10 kilometers). Years 1999–2025.</t>
  </si>
  <si>
    <t>Table LB5. Vehicle kilometres (10 kilometers) and number of lorries by type of body. Year 2025.</t>
  </si>
  <si>
    <t>Table LB3. Vehicle kilometres (10 kilometers) and number of lorries by year of model/construction and permissible maximum weight. Year 2025.</t>
  </si>
  <si>
    <t>Table LB4. Vehicle kilometres (10 kilometers) and number of lorries by owner and used in transport for hire or reward or transport on own account. Year 2025.</t>
  </si>
  <si>
    <t>Table LB6. Vehicle kilometres (10 kilometers) and number of lorries by permissible maximum weight. Year 2025.</t>
  </si>
  <si>
    <t>Table LB7. Vehicle kilometres (10 kilometers) and number of lorries by load capacity. Year 2025.</t>
  </si>
  <si>
    <t>Table LB8. Vehicle kilometres (10 kms), number of lorries and average vehicle kilometres (10 kms), by fuel. Year 2025.</t>
  </si>
  <si>
    <t>Table BU1. Vehicle kilometres (10 kilometers), number of buses and average kilometres driven (10 kilometers). Years 1999–2025.</t>
  </si>
  <si>
    <t>Table BU4. Vehicle kilometres (10 kilometers) and number of buses by fuel. Year 2025.</t>
  </si>
  <si>
    <t>Ny metod / New method</t>
  </si>
  <si>
    <t>Gammal metod / Old method</t>
  </si>
  <si>
    <t>Table RS1. Average distance (10 kilometers) driven by kind of vehicle, and by county of registration. Year 2025.</t>
  </si>
  <si>
    <t>Totalt antal        körda mil</t>
  </si>
  <si>
    <t xml:space="preserve">number of vehicles in traffic and average mileage, according to both the old and new methods (tables PB Tab 1, LB Tab 1 and 2, BU Tab 1 and MC Tab 1). </t>
  </si>
  <si>
    <t>genomsnittlig körsträcka, enligt både gammal och ny metod för åren 2023–2025 (tabellerna PB Tab 1, LB Tab 1 och 2, BU Tab 1 samt MC Tab 1).</t>
  </si>
  <si>
    <r>
      <t xml:space="preserve">Metoden för att producera statistiken </t>
    </r>
    <r>
      <rPr>
        <i/>
        <sz val="10"/>
        <rFont val="Arial"/>
        <family val="2"/>
      </rPr>
      <t>Körsträckor</t>
    </r>
    <r>
      <rPr>
        <sz val="10"/>
        <rFont val="Arial"/>
        <family val="2"/>
      </rPr>
      <t xml:space="preserve"> har utvecklats och reviderats. I denna tabellbilaga presenteras totala körsträckor, antal fordon i trafik samt</t>
    </r>
  </si>
  <si>
    <t>The method used to produce the statistics on mileage has been developed and revised. This table appendix presents total mileage,</t>
  </si>
  <si>
    <r>
      <t xml:space="preserve"> For more information about the differences between the old and new methods, see the methodological report </t>
    </r>
    <r>
      <rPr>
        <i/>
        <u/>
        <sz val="10"/>
        <rFont val="Arial"/>
        <family val="2"/>
      </rPr>
      <t>www.trafa.se/vagtrafik/korstrackor/</t>
    </r>
  </si>
  <si>
    <r>
      <t xml:space="preserve">Vehicles that do not have an observed mileage receive an estimated mileage, and this procedure is used for a large share of the population. At the time of writing, Transport Analysis is reviewing the model used to try to improve accuracy in estimated mileage. The model used today is described in a Methodological Report on our website. For further discussion on quality, see the statistics' quality declaration ("Documentation" at </t>
    </r>
    <r>
      <rPr>
        <u/>
        <sz val="10"/>
        <color theme="4" tint="-0.249977111117893"/>
        <rFont val="Arial"/>
        <family val="2"/>
      </rPr>
      <t>www.trafa.se/en/road-traffic/driving-distances-with-swedish-registered-vehicles/</t>
    </r>
    <r>
      <rPr>
        <sz val="10"/>
        <rFont val="Arial"/>
        <family val="2"/>
      </rPr>
      <t>).</t>
    </r>
  </si>
  <si>
    <r>
      <t xml:space="preserve">De fordon som inte har en observerad körsträcka får en skattad körsträcka, och detta förfarande omfattar stora delar av populationen. Trafikanalys gör i skrivande stund en översyn av modellen som används för att försöka förbättra träffsäkerheten i skattade körsträckor. Metoden som används beskrivs i en Metodrapport på vår hemsida. För vidare diskussion om kvalitet, se statistikens kvalitetsdeklaration ("Dokumentation" på </t>
    </r>
    <r>
      <rPr>
        <u/>
        <sz val="10"/>
        <color theme="4" tint="-0.249977111117893"/>
        <rFont val="Arial"/>
        <family val="2"/>
      </rPr>
      <t>www.trafa.se/vagtrafik/korstrackor/</t>
    </r>
    <r>
      <rPr>
        <sz val="10"/>
        <rFont val="Arial"/>
        <family val="2"/>
      </rPr>
      <t>).</t>
    </r>
  </si>
  <si>
    <t xml:space="preserve">                                                          Statistik 2026:10</t>
  </si>
  <si>
    <r>
      <t xml:space="preserve">För mer information om skillnader mellan gammal och ny metod, se metodrapport på </t>
    </r>
    <r>
      <rPr>
        <u/>
        <sz val="10"/>
        <rFont val="Arial"/>
        <family val="2"/>
      </rPr>
      <t>www.trafa.se/vagtrafik/korstrackor/</t>
    </r>
  </si>
  <si>
    <t xml:space="preserve">     varav Kvinnor</t>
  </si>
  <si>
    <t xml:space="preserve">    varav Män</t>
  </si>
  <si>
    <r>
      <t>Publiceringsdatum: 2026-09-21 /</t>
    </r>
    <r>
      <rPr>
        <b/>
        <i/>
        <sz val="10"/>
        <rFont val="Arial"/>
        <family val="2"/>
      </rPr>
      <t xml:space="preserve"> Date of publication: September 21, 2026</t>
    </r>
  </si>
  <si>
    <t>Övriga tabeller innehåller enbart körsträckor för 2025 enligt den nya metoden.</t>
  </si>
  <si>
    <t>The other tables contain only mileage according to the new method.</t>
  </si>
  <si>
    <t>Tabell MC1. Total körsträcka (mil), antal fordon och genomsnittlig körsträcka. Åren 1999–2025.</t>
  </si>
  <si>
    <t>Table MC1. Vehicle kilometres (10 kilometers), number of vehicles and average kilometres driven (10 kilometers). Years 1999–2025.</t>
  </si>
  <si>
    <t>Tabell MC2. Körsträckor (mil) och antal motorcyklar efter årsmodell/tillverkningsår och ägare. År 2025.</t>
  </si>
  <si>
    <t>Table MC2. Number of motorcycles and average 10 kilometres driven by year of model/construction and owner. Year 2025.</t>
  </si>
  <si>
    <t>Tabell MC3. Körsträckor (mil) och antal motorcyklar efter cylindervolym och ägare. År 2025.</t>
  </si>
  <si>
    <t>Table MC3. Vehicle kilometres (10 kilometers) and number of motorcycles by cylinder volume and owner. Year 2025.</t>
  </si>
  <si>
    <t>Tabell MC4. Körsträckor (mil) och antal motorcyklar efter ägare. År 2025.</t>
  </si>
  <si>
    <t>Table MC4. Vehicle kilometres (10 kilometers) and number of motorcycles by owner. Year 2025.</t>
  </si>
  <si>
    <t>Tabell RS1. Genomsnittlig körsträcka i mil efter registreringslän och fordonsslag. År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</si>
</sst>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k_r_-;\-* #,##0.00\ _k_r_-;_-* &quot;-&quot;??\ _k_r_-;_-@_-"/>
    <numFmt numFmtId="165" formatCode="0.0"/>
    <numFmt numFmtId="166" formatCode="0.0%"/>
    <numFmt numFmtId="167" formatCode="#,###,##0"/>
    <numFmt numFmtId="168" formatCode="_-* #,##0\ _k_r_-;\-* #,##0\ _k_r_-;_-* &quot;-&quot;??\ _k_r_-;_-@_-"/>
    <numFmt numFmtId="169" formatCode="_-* #,##0.00000000\ _k_r_-;\-* #,##0.00000000\ _k_r_-;_-* &quot;-&quot;??\ _k_r_-;_-@_-"/>
    <numFmt numFmtId="170" formatCode="#,##0.0"/>
    <numFmt numFmtId="171" formatCode="0.000"/>
  </numFmts>
  <fonts count="63" x14ac:knownFonts="1">
    <font>
      <sz val="10"/>
      <name val="Arial"/>
    </font>
    <font>
      <sz val="11"/>
      <color theme="1"/>
      <name val="Calibri"/>
      <family val="2"/>
      <scheme val="minor"/>
    </font>
    <font>
      <sz val="11"/>
      <color theme="1"/>
      <name val="Calibri"/>
      <family val="2"/>
      <scheme val="minor"/>
    </font>
    <font>
      <sz val="10"/>
      <name val="Arial"/>
      <family val="2"/>
    </font>
    <font>
      <u/>
      <sz val="10"/>
      <color indexed="36"/>
      <name val="Arial"/>
      <family val="2"/>
    </font>
    <font>
      <sz val="8"/>
      <name val="Arial"/>
      <family val="2"/>
    </font>
    <font>
      <b/>
      <sz val="10"/>
      <color indexed="8"/>
      <name val="Arial"/>
      <family val="2"/>
    </font>
    <font>
      <b/>
      <sz val="10"/>
      <name val="Arial"/>
      <family val="2"/>
    </font>
    <font>
      <b/>
      <sz val="9"/>
      <name val="Arial"/>
      <family val="2"/>
    </font>
    <font>
      <sz val="9"/>
      <name val="Arial"/>
      <family val="2"/>
    </font>
    <font>
      <sz val="8"/>
      <name val="Arial"/>
      <family val="2"/>
    </font>
    <font>
      <b/>
      <sz val="8"/>
      <name val="Arial"/>
      <family val="2"/>
    </font>
    <font>
      <i/>
      <sz val="8"/>
      <name val="Arial"/>
      <family val="2"/>
    </font>
    <font>
      <b/>
      <sz val="8"/>
      <color indexed="8"/>
      <name val="Arial"/>
      <family val="2"/>
    </font>
    <font>
      <vertAlign val="superscript"/>
      <sz val="8"/>
      <name val="Arial"/>
      <family val="2"/>
    </font>
    <font>
      <sz val="8"/>
      <color indexed="8"/>
      <name val="Arial"/>
      <family val="2"/>
    </font>
    <font>
      <b/>
      <sz val="9"/>
      <color indexed="57"/>
      <name val="Arial"/>
      <family val="2"/>
    </font>
    <font>
      <sz val="8"/>
      <color indexed="10"/>
      <name val="Arial"/>
      <family val="2"/>
    </font>
    <font>
      <b/>
      <sz val="16"/>
      <color indexed="9"/>
      <name val="Tahoma"/>
      <family val="2"/>
    </font>
    <font>
      <b/>
      <sz val="18"/>
      <name val="Arial"/>
      <family val="2"/>
    </font>
    <font>
      <b/>
      <i/>
      <sz val="14"/>
      <name val="Arial"/>
      <family val="2"/>
    </font>
    <font>
      <i/>
      <sz val="14"/>
      <name val="Arial"/>
      <family val="2"/>
    </font>
    <font>
      <u/>
      <sz val="10"/>
      <color theme="10"/>
      <name val="Arial"/>
      <family val="2"/>
    </font>
    <font>
      <sz val="8"/>
      <color rgb="FFFF0000"/>
      <name val="Arial"/>
      <family val="2"/>
    </font>
    <font>
      <i/>
      <sz val="9"/>
      <name val="Arial"/>
      <family val="2"/>
    </font>
    <font>
      <i/>
      <sz val="10"/>
      <name val="Arial"/>
      <family val="2"/>
    </font>
    <font>
      <b/>
      <sz val="8"/>
      <color indexed="10"/>
      <name val="Arial"/>
      <family val="2"/>
    </font>
    <font>
      <sz val="8"/>
      <name val="Helvetica"/>
      <family val="2"/>
    </font>
    <font>
      <sz val="10"/>
      <color rgb="FFFF0000"/>
      <name val="Arial"/>
      <family val="2"/>
    </font>
    <font>
      <sz val="8"/>
      <color theme="1" tint="4.9989318521683403E-2"/>
      <name val="Arial"/>
      <family val="2"/>
    </font>
    <font>
      <vertAlign val="superscript"/>
      <sz val="8"/>
      <color theme="1" tint="4.9989318521683403E-2"/>
      <name val="Arial"/>
      <family val="2"/>
    </font>
    <font>
      <b/>
      <sz val="8"/>
      <color theme="0"/>
      <name val="Arial"/>
      <family val="2"/>
    </font>
    <font>
      <b/>
      <i/>
      <sz val="10"/>
      <name val="Arial"/>
      <family val="2"/>
    </font>
    <font>
      <b/>
      <sz val="16"/>
      <color theme="0"/>
      <name val="Tahoma"/>
      <family val="2"/>
    </font>
    <font>
      <sz val="8"/>
      <name val="Verdana"/>
      <family val="2"/>
    </font>
    <font>
      <u/>
      <sz val="10"/>
      <color indexed="12"/>
      <name val="Arial"/>
      <family val="2"/>
    </font>
    <font>
      <u/>
      <sz val="10"/>
      <color theme="4" tint="-0.249977111117893"/>
      <name val="Arial"/>
      <family val="2"/>
    </font>
    <font>
      <b/>
      <i/>
      <sz val="16"/>
      <color indexed="9"/>
      <name val="Tahoma"/>
      <family val="2"/>
    </font>
    <font>
      <b/>
      <i/>
      <sz val="16"/>
      <color rgb="FFFFFFFF"/>
      <name val="Tahoma"/>
      <family val="2"/>
    </font>
    <font>
      <b/>
      <sz val="9.5"/>
      <name val="Arial"/>
      <family val="2"/>
    </font>
    <font>
      <sz val="10"/>
      <name val="Calibri"/>
      <family val="2"/>
    </font>
    <font>
      <u/>
      <sz val="10"/>
      <name val="Arial"/>
      <family val="2"/>
    </font>
    <font>
      <sz val="11"/>
      <color rgb="FFFF0000"/>
      <name val="Calibri"/>
      <family val="2"/>
      <scheme val="minor"/>
    </font>
    <font>
      <sz val="9"/>
      <color rgb="FFFF0000"/>
      <name val="Arial"/>
      <family val="2"/>
    </font>
    <font>
      <b/>
      <i/>
      <sz val="16"/>
      <color theme="0"/>
      <name val="Tahoma"/>
      <family val="2"/>
    </font>
    <font>
      <b/>
      <sz val="11"/>
      <color rgb="FF000000"/>
      <name val="Calibri"/>
      <family val="2"/>
    </font>
    <font>
      <sz val="11"/>
      <color rgb="FF000000"/>
      <name val="Calibri"/>
      <family val="2"/>
    </font>
    <font>
      <i/>
      <sz val="11"/>
      <color rgb="FF000000"/>
      <name val="Calibri"/>
      <family val="2"/>
    </font>
    <font>
      <b/>
      <i/>
      <sz val="11"/>
      <color rgb="FF000000"/>
      <name val="Calibri"/>
      <family val="2"/>
    </font>
    <font>
      <sz val="11"/>
      <name val="Calibri"/>
      <family val="2"/>
    </font>
    <font>
      <b/>
      <sz val="11"/>
      <name val="Calibri"/>
      <family val="2"/>
    </font>
    <font>
      <i/>
      <sz val="11"/>
      <name val="Calibri"/>
      <family val="2"/>
    </font>
    <font>
      <b/>
      <i/>
      <sz val="9.5"/>
      <name val="Arial"/>
      <family val="2"/>
    </font>
    <font>
      <sz val="11"/>
      <color rgb="FF212324"/>
      <name val="Calibri"/>
      <family val="2"/>
    </font>
    <font>
      <i/>
      <sz val="9.5"/>
      <name val="Arial"/>
      <family val="2"/>
    </font>
    <font>
      <b/>
      <sz val="11"/>
      <color rgb="FF212324"/>
      <name val="Calibri"/>
      <family val="2"/>
    </font>
    <font>
      <u/>
      <sz val="11"/>
      <color rgb="FF212324"/>
      <name val="Calibri"/>
      <family val="2"/>
    </font>
    <font>
      <i/>
      <u/>
      <sz val="10"/>
      <name val="Arial"/>
      <family val="2"/>
    </font>
    <font>
      <sz val="8"/>
      <color theme="1"/>
      <name val="Arial"/>
      <family val="2"/>
    </font>
    <font>
      <b/>
      <i/>
      <sz val="8"/>
      <color theme="1"/>
      <name val="Arial"/>
      <family val="2"/>
    </font>
    <font>
      <b/>
      <i/>
      <sz val="8"/>
      <name val="Arial"/>
      <family val="2"/>
    </font>
    <font>
      <i/>
      <sz val="8"/>
      <color indexed="8"/>
      <name val="Arial"/>
      <family val="2"/>
    </font>
    <font>
      <b/>
      <i/>
      <sz val="8"/>
      <color indexed="8"/>
      <name val="Arial"/>
      <family val="2"/>
    </font>
  </fonts>
  <fills count="7">
    <fill>
      <patternFill patternType="none"/>
    </fill>
    <fill>
      <patternFill patternType="gray125"/>
    </fill>
    <fill>
      <patternFill patternType="gray0625">
        <fgColor indexed="9"/>
      </patternFill>
    </fill>
    <fill>
      <patternFill patternType="solid">
        <fgColor rgb="FF52AF32"/>
        <bgColor indexed="64"/>
      </patternFill>
    </fill>
    <fill>
      <patternFill patternType="solid">
        <fgColor theme="0"/>
        <bgColor indexed="64"/>
      </patternFill>
    </fill>
    <fill>
      <patternFill patternType="solid">
        <fgColor indexed="9"/>
        <bgColor indexed="64"/>
      </patternFill>
    </fill>
    <fill>
      <patternFill patternType="solid">
        <fgColor theme="0"/>
        <bgColor rgb="FF000000"/>
      </patternFill>
    </fill>
  </fills>
  <borders count="9">
    <border>
      <left/>
      <right/>
      <top/>
      <bottom/>
      <diagonal/>
    </border>
    <border>
      <left/>
      <right/>
      <top style="thin">
        <color indexed="47"/>
      </top>
      <bottom style="thin">
        <color indexed="47"/>
      </bottom>
      <diagonal/>
    </border>
    <border>
      <left/>
      <right/>
      <top/>
      <bottom style="thin">
        <color indexed="64"/>
      </bottom>
      <diagonal/>
    </border>
    <border>
      <left/>
      <right/>
      <top style="thin">
        <color indexed="64"/>
      </top>
      <bottom style="thin">
        <color indexed="64"/>
      </bottom>
      <diagonal/>
    </border>
    <border>
      <left/>
      <right/>
      <top style="thin">
        <color indexed="47"/>
      </top>
      <bottom style="thin">
        <color indexed="64"/>
      </bottom>
      <diagonal/>
    </border>
    <border>
      <left/>
      <right/>
      <top style="thin">
        <color indexed="64"/>
      </top>
      <bottom style="thin">
        <color indexed="47"/>
      </bottom>
      <diagonal/>
    </border>
    <border>
      <left/>
      <right/>
      <top/>
      <bottom style="thin">
        <color indexed="47"/>
      </bottom>
      <diagonal/>
    </border>
    <border>
      <left/>
      <right/>
      <top style="thin">
        <color indexed="47"/>
      </top>
      <bottom/>
      <diagonal/>
    </border>
    <border>
      <left/>
      <right/>
      <top style="thin">
        <color indexed="64"/>
      </top>
      <bottom/>
      <diagonal/>
    </border>
  </borders>
  <cellStyleXfs count="21">
    <xf numFmtId="0" fontId="0" fillId="0" borderId="0"/>
    <xf numFmtId="0" fontId="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 fillId="0" borderId="0"/>
    <xf numFmtId="0" fontId="3" fillId="0" borderId="0" applyNumberFormat="0"/>
    <xf numFmtId="0" fontId="5" fillId="0" borderId="0"/>
    <xf numFmtId="9" fontId="3" fillId="0" borderId="0" applyFont="0" applyFill="0" applyBorder="0" applyAlignment="0" applyProtection="0"/>
    <xf numFmtId="167" fontId="6" fillId="2" borderId="0" applyNumberFormat="0" applyBorder="0">
      <protection locked="0"/>
    </xf>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34" fillId="0" borderId="0"/>
    <xf numFmtId="0" fontId="35" fillId="0" borderId="0" applyNumberFormat="0" applyFill="0" applyBorder="0" applyAlignment="0" applyProtection="0">
      <alignment vertical="top"/>
      <protection locked="0"/>
    </xf>
    <xf numFmtId="0" fontId="3" fillId="0" borderId="0"/>
    <xf numFmtId="0" fontId="5" fillId="0" borderId="0"/>
    <xf numFmtId="0" fontId="1" fillId="0" borderId="0"/>
    <xf numFmtId="0" fontId="1" fillId="0" borderId="0"/>
  </cellStyleXfs>
  <cellXfs count="322">
    <xf numFmtId="0" fontId="0" fillId="0" borderId="0" xfId="0"/>
    <xf numFmtId="0" fontId="10" fillId="0" borderId="0" xfId="0" applyFont="1"/>
    <xf numFmtId="0" fontId="8" fillId="0" borderId="0" xfId="0" applyFont="1"/>
    <xf numFmtId="0" fontId="10" fillId="0" borderId="0" xfId="0" applyFont="1" applyAlignment="1">
      <alignment horizontal="left" wrapText="1"/>
    </xf>
    <xf numFmtId="0" fontId="10" fillId="0" borderId="0" xfId="0" applyFont="1" applyAlignment="1">
      <alignment horizontal="right"/>
    </xf>
    <xf numFmtId="3" fontId="10" fillId="0" borderId="0" xfId="0" applyNumberFormat="1" applyFont="1"/>
    <xf numFmtId="0" fontId="10" fillId="0" borderId="2" xfId="0" applyFont="1" applyBorder="1"/>
    <xf numFmtId="0" fontId="12" fillId="0" borderId="0" xfId="0" applyFont="1"/>
    <xf numFmtId="0" fontId="11" fillId="0" borderId="0" xfId="0" applyFont="1"/>
    <xf numFmtId="0" fontId="10" fillId="0" borderId="2" xfId="0" applyFont="1" applyBorder="1" applyAlignment="1">
      <alignment horizontal="right" wrapText="1"/>
    </xf>
    <xf numFmtId="0" fontId="5" fillId="0" borderId="0" xfId="0" applyFont="1" applyAlignment="1">
      <alignment horizontal="left"/>
    </xf>
    <xf numFmtId="0" fontId="5" fillId="0" borderId="2" xfId="0" applyFont="1" applyBorder="1" applyAlignment="1">
      <alignment horizontal="right" wrapText="1"/>
    </xf>
    <xf numFmtId="3" fontId="5" fillId="0" borderId="0" xfId="0" applyNumberFormat="1" applyFont="1" applyAlignment="1">
      <alignment horizontal="right"/>
    </xf>
    <xf numFmtId="0" fontId="11"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wrapText="1"/>
    </xf>
    <xf numFmtId="0" fontId="11" fillId="0" borderId="0" xfId="0" applyFont="1" applyAlignment="1">
      <alignment horizontal="left"/>
    </xf>
    <xf numFmtId="0" fontId="5" fillId="0" borderId="0" xfId="0" applyFont="1"/>
    <xf numFmtId="0" fontId="5" fillId="0" borderId="0" xfId="0" applyFont="1" applyAlignment="1">
      <alignment horizontal="left" wrapText="1"/>
    </xf>
    <xf numFmtId="3" fontId="5" fillId="0" borderId="0" xfId="0" applyNumberFormat="1" applyFont="1"/>
    <xf numFmtId="0" fontId="19" fillId="0" borderId="0" xfId="0" applyFont="1"/>
    <xf numFmtId="0" fontId="20" fillId="0" borderId="0" xfId="0" applyFont="1"/>
    <xf numFmtId="0" fontId="12" fillId="0" borderId="2" xfId="0" applyFont="1" applyBorder="1" applyAlignment="1">
      <alignment horizontal="right"/>
    </xf>
    <xf numFmtId="0" fontId="8" fillId="0" borderId="0" xfId="0" applyFont="1" applyAlignment="1">
      <alignment horizontal="left"/>
    </xf>
    <xf numFmtId="0" fontId="10" fillId="0" borderId="2" xfId="0" applyFont="1" applyBorder="1" applyAlignment="1">
      <alignment horizontal="right"/>
    </xf>
    <xf numFmtId="0" fontId="5" fillId="0" borderId="1" xfId="0" applyFont="1" applyBorder="1" applyAlignment="1">
      <alignment horizontal="left"/>
    </xf>
    <xf numFmtId="0" fontId="5" fillId="0" borderId="0" xfId="0" applyFont="1" applyAlignment="1">
      <alignment wrapText="1"/>
    </xf>
    <xf numFmtId="0" fontId="11" fillId="0" borderId="4" xfId="0" applyFont="1" applyBorder="1" applyAlignment="1">
      <alignment horizontal="left"/>
    </xf>
    <xf numFmtId="0" fontId="16" fillId="0" borderId="0" xfId="0" applyFont="1"/>
    <xf numFmtId="0" fontId="10" fillId="0" borderId="2" xfId="0" applyFont="1" applyBorder="1" applyAlignment="1">
      <alignment horizontal="right" vertical="top" wrapText="1"/>
    </xf>
    <xf numFmtId="3" fontId="10" fillId="0" borderId="0" xfId="0" applyNumberFormat="1" applyFont="1" applyAlignment="1">
      <alignment wrapText="1"/>
    </xf>
    <xf numFmtId="3" fontId="5" fillId="0" borderId="0" xfId="0" applyNumberFormat="1" applyFont="1" applyAlignment="1">
      <alignment wrapText="1"/>
    </xf>
    <xf numFmtId="3" fontId="10" fillId="0" borderId="2" xfId="0" applyNumberFormat="1" applyFont="1" applyBorder="1" applyAlignment="1">
      <alignment horizontal="right"/>
    </xf>
    <xf numFmtId="0" fontId="5" fillId="0" borderId="3" xfId="0" applyFont="1" applyBorder="1" applyAlignment="1">
      <alignment horizontal="right"/>
    </xf>
    <xf numFmtId="0" fontId="5" fillId="0" borderId="3" xfId="0" applyFont="1" applyBorder="1" applyAlignment="1">
      <alignment wrapText="1"/>
    </xf>
    <xf numFmtId="0" fontId="5" fillId="0" borderId="2" xfId="0" applyFont="1" applyBorder="1" applyAlignment="1">
      <alignment horizontal="right" vertical="top" wrapText="1"/>
    </xf>
    <xf numFmtId="3" fontId="5" fillId="0" borderId="3" xfId="0" applyNumberFormat="1" applyFont="1" applyBorder="1" applyAlignment="1">
      <alignment horizontal="right"/>
    </xf>
    <xf numFmtId="1" fontId="5" fillId="0" borderId="0" xfId="0" applyNumberFormat="1" applyFont="1" applyAlignment="1">
      <alignment horizontal="right"/>
    </xf>
    <xf numFmtId="0" fontId="5" fillId="0" borderId="0" xfId="0" applyFont="1" applyAlignment="1">
      <alignment vertical="center"/>
    </xf>
    <xf numFmtId="1" fontId="0" fillId="0" borderId="0" xfId="0" applyNumberFormat="1"/>
    <xf numFmtId="3" fontId="10" fillId="0" borderId="5" xfId="5" applyNumberFormat="1" applyFont="1" applyBorder="1"/>
    <xf numFmtId="3" fontId="10" fillId="0" borderId="1" xfId="5" applyNumberFormat="1" applyFont="1" applyBorder="1"/>
    <xf numFmtId="0" fontId="24" fillId="0" borderId="0" xfId="0" applyFont="1"/>
    <xf numFmtId="0" fontId="5" fillId="0" borderId="2" xfId="0" applyFont="1" applyBorder="1" applyAlignment="1">
      <alignment horizontal="left"/>
    </xf>
    <xf numFmtId="3" fontId="5" fillId="0" borderId="1" xfId="8" applyNumberFormat="1" applyFont="1" applyBorder="1"/>
    <xf numFmtId="0" fontId="0" fillId="0" borderId="2" xfId="0" applyBorder="1"/>
    <xf numFmtId="0" fontId="5" fillId="0" borderId="3" xfId="0" applyFont="1" applyBorder="1" applyAlignment="1">
      <alignment horizontal="right" wrapText="1"/>
    </xf>
    <xf numFmtId="0" fontId="5" fillId="0" borderId="8" xfId="0" applyFont="1" applyBorder="1"/>
    <xf numFmtId="3" fontId="15" fillId="0" borderId="6" xfId="0" applyNumberFormat="1" applyFont="1" applyBorder="1" applyAlignment="1">
      <alignment horizontal="right" wrapText="1"/>
    </xf>
    <xf numFmtId="3" fontId="0" fillId="0" borderId="0" xfId="0" applyNumberFormat="1"/>
    <xf numFmtId="0" fontId="10" fillId="0" borderId="3" xfId="0" applyFont="1" applyBorder="1" applyAlignment="1">
      <alignment horizontal="right"/>
    </xf>
    <xf numFmtId="0" fontId="5" fillId="4" borderId="2" xfId="0" applyFont="1" applyFill="1" applyBorder="1" applyAlignment="1">
      <alignment horizontal="right" wrapText="1"/>
    </xf>
    <xf numFmtId="0" fontId="7" fillId="0" borderId="0" xfId="14" applyFont="1"/>
    <xf numFmtId="0" fontId="3" fillId="0" borderId="0" xfId="3"/>
    <xf numFmtId="0" fontId="7" fillId="0" borderId="0" xfId="3" applyFont="1"/>
    <xf numFmtId="0" fontId="3" fillId="4" borderId="0" xfId="3" applyFill="1"/>
    <xf numFmtId="0" fontId="21" fillId="0" borderId="0" xfId="3" applyFont="1"/>
    <xf numFmtId="0" fontId="3" fillId="5" borderId="0" xfId="15" applyFont="1" applyFill="1"/>
    <xf numFmtId="0" fontId="3" fillId="5" borderId="0" xfId="15" applyFont="1" applyFill="1" applyAlignment="1">
      <alignment wrapText="1"/>
    </xf>
    <xf numFmtId="0" fontId="7" fillId="5" borderId="0" xfId="15" applyFont="1" applyFill="1" applyAlignment="1">
      <alignment wrapText="1"/>
    </xf>
    <xf numFmtId="0" fontId="32" fillId="5" borderId="0" xfId="15" applyFont="1" applyFill="1" applyAlignment="1">
      <alignment wrapText="1"/>
    </xf>
    <xf numFmtId="0" fontId="22" fillId="5" borderId="0" xfId="2" applyFill="1" applyAlignment="1" applyProtection="1">
      <alignment vertical="top" wrapText="1"/>
    </xf>
    <xf numFmtId="0" fontId="35" fillId="5" borderId="0" xfId="16" applyFill="1" applyAlignment="1" applyProtection="1">
      <alignment vertical="top" wrapText="1"/>
    </xf>
    <xf numFmtId="0" fontId="32" fillId="0" borderId="0" xfId="15" applyFont="1" applyAlignment="1">
      <alignment wrapText="1"/>
    </xf>
    <xf numFmtId="0" fontId="18" fillId="3" borderId="0" xfId="14" applyFont="1" applyFill="1" applyAlignment="1">
      <alignment horizontal="center" vertical="center"/>
    </xf>
    <xf numFmtId="0" fontId="3" fillId="4" borderId="0" xfId="14" applyFill="1"/>
    <xf numFmtId="0" fontId="3" fillId="0" borderId="0" xfId="14"/>
    <xf numFmtId="0" fontId="3" fillId="0" borderId="0" xfId="14" applyAlignment="1">
      <alignment wrapText="1"/>
    </xf>
    <xf numFmtId="0" fontId="37" fillId="3" borderId="0" xfId="14" applyFont="1" applyFill="1" applyAlignment="1">
      <alignment horizontal="center" vertical="center"/>
    </xf>
    <xf numFmtId="0" fontId="3" fillId="4" borderId="0" xfId="17" applyFill="1"/>
    <xf numFmtId="0" fontId="39" fillId="4" borderId="0" xfId="17" applyFont="1" applyFill="1" applyAlignment="1">
      <alignment vertical="center"/>
    </xf>
    <xf numFmtId="0" fontId="32" fillId="4" borderId="0" xfId="17" applyFont="1" applyFill="1"/>
    <xf numFmtId="0" fontId="7" fillId="0" borderId="0" xfId="17" applyFont="1"/>
    <xf numFmtId="0" fontId="3" fillId="4" borderId="0" xfId="18" applyFont="1" applyFill="1" applyAlignment="1">
      <alignment horizontal="left"/>
    </xf>
    <xf numFmtId="0" fontId="40" fillId="4" borderId="0" xfId="18" applyFont="1" applyFill="1" applyAlignment="1">
      <alignment horizontal="left"/>
    </xf>
    <xf numFmtId="0" fontId="3" fillId="4" borderId="0" xfId="18" applyFont="1" applyFill="1"/>
    <xf numFmtId="0" fontId="3" fillId="4" borderId="0" xfId="18" quotePrefix="1" applyFont="1" applyFill="1" applyAlignment="1">
      <alignment horizontal="left"/>
    </xf>
    <xf numFmtId="0" fontId="41" fillId="4" borderId="0" xfId="18" applyFont="1" applyFill="1" applyAlignment="1">
      <alignment horizontal="left"/>
    </xf>
    <xf numFmtId="0" fontId="3" fillId="4" borderId="0" xfId="18" applyFont="1" applyFill="1" applyAlignment="1">
      <alignment wrapText="1"/>
    </xf>
    <xf numFmtId="0" fontId="3" fillId="4" borderId="0" xfId="17" applyFill="1" applyAlignment="1">
      <alignment wrapText="1"/>
    </xf>
    <xf numFmtId="0" fontId="5" fillId="0" borderId="7" xfId="3" applyFont="1" applyBorder="1" applyAlignment="1">
      <alignment horizontal="left"/>
    </xf>
    <xf numFmtId="0" fontId="45" fillId="0" borderId="0" xfId="0" applyFont="1"/>
    <xf numFmtId="0" fontId="46" fillId="0" borderId="0" xfId="0" applyFont="1" applyAlignment="1">
      <alignment vertical="top" wrapText="1"/>
    </xf>
    <xf numFmtId="0" fontId="25" fillId="0" borderId="0" xfId="14" applyFont="1" applyAlignment="1">
      <alignment vertical="top" wrapText="1"/>
    </xf>
    <xf numFmtId="0" fontId="25" fillId="0" borderId="0" xfId="14" applyFont="1"/>
    <xf numFmtId="0" fontId="48" fillId="0" borderId="0" xfId="0" applyFont="1" applyAlignment="1">
      <alignment vertical="top"/>
    </xf>
    <xf numFmtId="0" fontId="45" fillId="0" borderId="0" xfId="0" applyFont="1" applyAlignment="1">
      <alignment vertical="top" wrapText="1"/>
    </xf>
    <xf numFmtId="0" fontId="3" fillId="0" borderId="0" xfId="14" applyAlignment="1">
      <alignment vertical="top"/>
    </xf>
    <xf numFmtId="0" fontId="25" fillId="0" borderId="0" xfId="14" applyFont="1" applyAlignment="1">
      <alignment vertical="top"/>
    </xf>
    <xf numFmtId="0" fontId="45" fillId="0" borderId="0" xfId="0" applyFont="1" applyAlignment="1">
      <alignment vertical="top"/>
    </xf>
    <xf numFmtId="0" fontId="49" fillId="0" borderId="0" xfId="0" applyFont="1" applyAlignment="1">
      <alignment vertical="top"/>
    </xf>
    <xf numFmtId="0" fontId="7" fillId="0" borderId="0" xfId="14" applyFont="1" applyAlignment="1">
      <alignment vertical="top"/>
    </xf>
    <xf numFmtId="0" fontId="3" fillId="0" borderId="0" xfId="14" applyAlignment="1">
      <alignment vertical="top" wrapText="1"/>
    </xf>
    <xf numFmtId="0" fontId="50" fillId="0" borderId="0" xfId="0" applyFont="1" applyAlignment="1">
      <alignment vertical="top"/>
    </xf>
    <xf numFmtId="0" fontId="32" fillId="0" borderId="0" xfId="14" applyFont="1" applyAlignment="1">
      <alignment vertical="top"/>
    </xf>
    <xf numFmtId="0" fontId="46" fillId="0" borderId="0" xfId="0" applyFont="1" applyAlignment="1">
      <alignment vertical="top"/>
    </xf>
    <xf numFmtId="0" fontId="47" fillId="0" borderId="0" xfId="0" applyFont="1" applyAlignment="1">
      <alignment vertical="top" wrapText="1"/>
    </xf>
    <xf numFmtId="0" fontId="48" fillId="0" borderId="0" xfId="0" applyFont="1" applyAlignment="1">
      <alignment vertical="top" wrapText="1"/>
    </xf>
    <xf numFmtId="0" fontId="51" fillId="0" borderId="0" xfId="14" applyFont="1" applyAlignment="1">
      <alignment vertical="top" wrapText="1"/>
    </xf>
    <xf numFmtId="0" fontId="32" fillId="0" borderId="0" xfId="0" applyFont="1" applyAlignment="1">
      <alignment vertical="top"/>
    </xf>
    <xf numFmtId="0" fontId="49" fillId="0" borderId="0" xfId="0" applyFont="1" applyAlignment="1">
      <alignment vertical="top" wrapText="1"/>
    </xf>
    <xf numFmtId="3" fontId="11" fillId="0" borderId="0" xfId="8" applyNumberFormat="1" applyFont="1" applyBorder="1"/>
    <xf numFmtId="3" fontId="5" fillId="0" borderId="1" xfId="0" applyNumberFormat="1" applyFont="1" applyBorder="1" applyAlignment="1">
      <alignment horizontal="right"/>
    </xf>
    <xf numFmtId="3" fontId="5" fillId="0" borderId="4" xfId="0" applyNumberFormat="1" applyFont="1" applyBorder="1" applyAlignment="1">
      <alignment horizontal="right"/>
    </xf>
    <xf numFmtId="0" fontId="11" fillId="0" borderId="2" xfId="0" applyFont="1" applyBorder="1"/>
    <xf numFmtId="0" fontId="5" fillId="0" borderId="1" xfId="0" quotePrefix="1" applyFont="1" applyBorder="1" applyAlignment="1">
      <alignment horizontal="left"/>
    </xf>
    <xf numFmtId="2" fontId="0" fillId="0" borderId="0" xfId="0" applyNumberFormat="1"/>
    <xf numFmtId="0" fontId="11" fillId="0" borderId="0" xfId="0" applyFont="1" applyAlignment="1">
      <alignment vertical="center"/>
    </xf>
    <xf numFmtId="3" fontId="23" fillId="0" borderId="0" xfId="0" applyNumberFormat="1" applyFont="1" applyAlignment="1">
      <alignment horizontal="right"/>
    </xf>
    <xf numFmtId="168" fontId="0" fillId="0" borderId="0" xfId="8" applyNumberFormat="1" applyFont="1" applyFill="1"/>
    <xf numFmtId="1" fontId="10" fillId="0" borderId="0" xfId="0" applyNumberFormat="1" applyFont="1"/>
    <xf numFmtId="0" fontId="10" fillId="0" borderId="0" xfId="0" applyFont="1" applyAlignment="1">
      <alignment horizontal="left"/>
    </xf>
    <xf numFmtId="168" fontId="0" fillId="0" borderId="0" xfId="0" applyNumberFormat="1"/>
    <xf numFmtId="0" fontId="3" fillId="0" borderId="0" xfId="0" applyFont="1"/>
    <xf numFmtId="0" fontId="16" fillId="0" borderId="0" xfId="0" applyFont="1" applyAlignment="1">
      <alignment horizontal="left"/>
    </xf>
    <xf numFmtId="0" fontId="31" fillId="0" borderId="0" xfId="0" applyFont="1" applyAlignment="1">
      <alignment horizontal="left"/>
    </xf>
    <xf numFmtId="0" fontId="26" fillId="0" borderId="0" xfId="0" applyFont="1" applyAlignment="1">
      <alignment horizontal="left"/>
    </xf>
    <xf numFmtId="168" fontId="31" fillId="0" borderId="0" xfId="0" applyNumberFormat="1" applyFont="1" applyAlignment="1">
      <alignment horizontal="left"/>
    </xf>
    <xf numFmtId="0" fontId="24" fillId="0" borderId="0" xfId="0" applyFont="1" applyAlignment="1">
      <alignment horizontal="left"/>
    </xf>
    <xf numFmtId="168" fontId="26" fillId="0" borderId="0" xfId="0" applyNumberFormat="1" applyFont="1" applyAlignment="1">
      <alignment horizontal="left"/>
    </xf>
    <xf numFmtId="3" fontId="5" fillId="0" borderId="1" xfId="0" applyNumberFormat="1" applyFont="1" applyBorder="1" applyAlignment="1">
      <alignment horizontal="left"/>
    </xf>
    <xf numFmtId="3" fontId="5" fillId="0" borderId="0" xfId="0" applyNumberFormat="1" applyFont="1" applyAlignment="1">
      <alignment horizontal="left"/>
    </xf>
    <xf numFmtId="168" fontId="10" fillId="0" borderId="0" xfId="8" applyNumberFormat="1" applyFont="1" applyFill="1"/>
    <xf numFmtId="3" fontId="11" fillId="0" borderId="0" xfId="0" applyNumberFormat="1" applyFont="1" applyAlignment="1">
      <alignment horizontal="right" wrapText="1"/>
    </xf>
    <xf numFmtId="0" fontId="23" fillId="0" borderId="0" xfId="0" applyFont="1"/>
    <xf numFmtId="0" fontId="5" fillId="0" borderId="2" xfId="0" applyFont="1" applyBorder="1"/>
    <xf numFmtId="0" fontId="5" fillId="0" borderId="3" xfId="0" applyFont="1" applyBorder="1"/>
    <xf numFmtId="0" fontId="5" fillId="0" borderId="6" xfId="0" applyFont="1" applyBorder="1" applyAlignment="1">
      <alignment horizontal="left"/>
    </xf>
    <xf numFmtId="168" fontId="5" fillId="0" borderId="0" xfId="8" applyNumberFormat="1" applyFont="1" applyFill="1"/>
    <xf numFmtId="168" fontId="23" fillId="0" borderId="0" xfId="8" applyNumberFormat="1" applyFont="1" applyFill="1"/>
    <xf numFmtId="0" fontId="28" fillId="0" borderId="0" xfId="0" applyFont="1"/>
    <xf numFmtId="0" fontId="29" fillId="0" borderId="0" xfId="0" applyFont="1" applyAlignment="1">
      <alignment horizontal="left"/>
    </xf>
    <xf numFmtId="0" fontId="29" fillId="0" borderId="0" xfId="0" applyFont="1" applyAlignment="1">
      <alignment horizontal="right"/>
    </xf>
    <xf numFmtId="3" fontId="15" fillId="0" borderId="0" xfId="0" applyNumberFormat="1" applyFont="1" applyAlignment="1">
      <alignment horizontal="right"/>
    </xf>
    <xf numFmtId="0" fontId="5" fillId="0" borderId="7" xfId="0" applyFont="1" applyBorder="1" applyAlignment="1">
      <alignment horizontal="left"/>
    </xf>
    <xf numFmtId="3" fontId="5" fillId="0" borderId="7" xfId="0" applyNumberFormat="1" applyFont="1" applyBorder="1" applyAlignment="1">
      <alignment horizontal="right"/>
    </xf>
    <xf numFmtId="0" fontId="10" fillId="0" borderId="3" xfId="0" applyFont="1" applyBorder="1" applyAlignment="1">
      <alignment horizontal="left"/>
    </xf>
    <xf numFmtId="0" fontId="5" fillId="0" borderId="5" xfId="0" applyFont="1" applyBorder="1"/>
    <xf numFmtId="0" fontId="10" fillId="0" borderId="1" xfId="0" applyFont="1" applyBorder="1"/>
    <xf numFmtId="3" fontId="13" fillId="0" borderId="0" xfId="0" applyNumberFormat="1" applyFont="1" applyAlignment="1">
      <alignment horizontal="right"/>
    </xf>
    <xf numFmtId="165" fontId="15" fillId="0" borderId="0" xfId="0" applyNumberFormat="1" applyFont="1" applyAlignment="1">
      <alignment horizontal="right"/>
    </xf>
    <xf numFmtId="0" fontId="11" fillId="0" borderId="4" xfId="0" applyFont="1" applyBorder="1"/>
    <xf numFmtId="3" fontId="13" fillId="0" borderId="4" xfId="0" applyNumberFormat="1" applyFont="1" applyBorder="1" applyAlignment="1">
      <alignment horizontal="right"/>
    </xf>
    <xf numFmtId="9" fontId="10" fillId="0" borderId="0" xfId="6" applyFont="1" applyFill="1"/>
    <xf numFmtId="0" fontId="10" fillId="0" borderId="5" xfId="0" quotePrefix="1" applyFont="1" applyBorder="1" applyAlignment="1">
      <alignment horizontal="left"/>
    </xf>
    <xf numFmtId="0" fontId="10" fillId="0" borderId="1" xfId="0" applyFont="1" applyBorder="1" applyAlignment="1">
      <alignment horizontal="left"/>
    </xf>
    <xf numFmtId="0" fontId="15" fillId="0" borderId="0" xfId="0" applyFont="1" applyAlignment="1">
      <alignment horizontal="right"/>
    </xf>
    <xf numFmtId="3" fontId="11" fillId="0" borderId="0" xfId="0" applyNumberFormat="1" applyFont="1" applyAlignment="1">
      <alignment vertical="center"/>
    </xf>
    <xf numFmtId="3" fontId="11" fillId="0" borderId="0" xfId="6" applyNumberFormat="1" applyFont="1" applyFill="1" applyAlignment="1">
      <alignment vertical="center"/>
    </xf>
    <xf numFmtId="166" fontId="11" fillId="0" borderId="0" xfId="6" applyNumberFormat="1" applyFont="1" applyFill="1"/>
    <xf numFmtId="0" fontId="10" fillId="0" borderId="0" xfId="0" applyFont="1" applyAlignment="1">
      <alignment horizontal="center"/>
    </xf>
    <xf numFmtId="0" fontId="10" fillId="0" borderId="8" xfId="0" applyFont="1" applyBorder="1" applyAlignment="1">
      <alignment horizontal="left"/>
    </xf>
    <xf numFmtId="0" fontId="10" fillId="0" borderId="8" xfId="0" applyFont="1" applyBorder="1" applyAlignment="1">
      <alignment horizontal="left" wrapText="1"/>
    </xf>
    <xf numFmtId="0" fontId="10" fillId="0" borderId="8" xfId="0" applyFont="1" applyBorder="1" applyAlignment="1">
      <alignment horizontal="right" wrapText="1"/>
    </xf>
    <xf numFmtId="0" fontId="10" fillId="0" borderId="0" xfId="0" applyFont="1" applyAlignment="1">
      <alignment horizontal="right" wrapText="1"/>
    </xf>
    <xf numFmtId="0" fontId="10" fillId="0" borderId="0" xfId="0" applyFont="1" applyAlignment="1">
      <alignment wrapText="1"/>
    </xf>
    <xf numFmtId="3" fontId="5" fillId="0" borderId="1" xfId="0" quotePrefix="1" applyNumberFormat="1" applyFont="1" applyBorder="1" applyAlignment="1">
      <alignment horizontal="left"/>
    </xf>
    <xf numFmtId="3" fontId="15" fillId="0" borderId="6" xfId="0" applyNumberFormat="1" applyFont="1" applyBorder="1" applyAlignment="1">
      <alignment horizontal="right"/>
    </xf>
    <xf numFmtId="1" fontId="5" fillId="0" borderId="1" xfId="0" applyNumberFormat="1" applyFont="1" applyBorder="1" applyAlignment="1">
      <alignment horizontal="left"/>
    </xf>
    <xf numFmtId="3" fontId="13" fillId="0" borderId="2" xfId="0" applyNumberFormat="1" applyFont="1" applyBorder="1" applyAlignment="1">
      <alignment horizontal="right"/>
    </xf>
    <xf numFmtId="3" fontId="11" fillId="0" borderId="4" xfId="0" applyNumberFormat="1" applyFont="1" applyBorder="1" applyAlignment="1">
      <alignment horizontal="right"/>
    </xf>
    <xf numFmtId="10" fontId="10" fillId="0" borderId="0" xfId="6" applyNumberFormat="1" applyFont="1" applyFill="1"/>
    <xf numFmtId="169" fontId="7" fillId="0" borderId="0" xfId="8" applyNumberFormat="1" applyFont="1" applyFill="1"/>
    <xf numFmtId="0" fontId="10" fillId="0" borderId="8" xfId="0" applyFont="1" applyBorder="1" applyAlignment="1">
      <alignment horizontal="right"/>
    </xf>
    <xf numFmtId="0" fontId="10" fillId="0" borderId="2" xfId="0" applyFont="1" applyBorder="1" applyAlignment="1">
      <alignment horizontal="left" wrapText="1"/>
    </xf>
    <xf numFmtId="3" fontId="15" fillId="0" borderId="6" xfId="0" applyNumberFormat="1" applyFont="1" applyBorder="1" applyAlignment="1">
      <alignment horizontal="left"/>
    </xf>
    <xf numFmtId="0" fontId="3" fillId="0" borderId="0" xfId="0" applyFont="1" applyAlignment="1">
      <alignment horizontal="left"/>
    </xf>
    <xf numFmtId="3" fontId="15" fillId="0" borderId="4" xfId="0" applyNumberFormat="1" applyFont="1" applyBorder="1" applyAlignment="1">
      <alignment horizontal="left"/>
    </xf>
    <xf numFmtId="9" fontId="0" fillId="0" borderId="0" xfId="6" applyFont="1" applyFill="1"/>
    <xf numFmtId="3" fontId="11" fillId="0" borderId="0" xfId="0" applyNumberFormat="1" applyFont="1"/>
    <xf numFmtId="0" fontId="12" fillId="0" borderId="0" xfId="0" applyFont="1" applyAlignment="1">
      <alignment horizontal="left"/>
    </xf>
    <xf numFmtId="3" fontId="17" fillId="0" borderId="0" xfId="0" applyNumberFormat="1" applyFont="1"/>
    <xf numFmtId="3" fontId="5" fillId="0" borderId="1" xfId="0" applyNumberFormat="1" applyFont="1" applyBorder="1" applyAlignment="1">
      <alignment horizontal="right" wrapText="1"/>
    </xf>
    <xf numFmtId="3" fontId="15" fillId="0" borderId="0" xfId="0" applyNumberFormat="1" applyFont="1"/>
    <xf numFmtId="0" fontId="5" fillId="0" borderId="1" xfId="0" applyFont="1" applyBorder="1"/>
    <xf numFmtId="0" fontId="5" fillId="0" borderId="1" xfId="0" applyFont="1" applyBorder="1" applyAlignment="1">
      <alignment wrapText="1"/>
    </xf>
    <xf numFmtId="3" fontId="11" fillId="0" borderId="0" xfId="0" applyNumberFormat="1" applyFont="1" applyAlignment="1">
      <alignment horizontal="right"/>
    </xf>
    <xf numFmtId="0" fontId="5" fillId="0" borderId="0" xfId="0" applyFont="1" applyAlignment="1">
      <alignment horizontal="center"/>
    </xf>
    <xf numFmtId="0" fontId="5" fillId="0" borderId="0" xfId="0" applyFont="1" applyAlignment="1">
      <alignment horizontal="right" vertical="top" wrapText="1"/>
    </xf>
    <xf numFmtId="0" fontId="5" fillId="0" borderId="2" xfId="0" applyFont="1" applyBorder="1" applyAlignment="1">
      <alignment horizontal="right"/>
    </xf>
    <xf numFmtId="1" fontId="5" fillId="0" borderId="0" xfId="0" applyNumberFormat="1" applyFont="1"/>
    <xf numFmtId="1" fontId="11" fillId="0" borderId="0" xfId="0" applyNumberFormat="1" applyFont="1"/>
    <xf numFmtId="0" fontId="5" fillId="0" borderId="8" xfId="0" applyFont="1" applyBorder="1" applyAlignment="1">
      <alignment horizontal="left"/>
    </xf>
    <xf numFmtId="0" fontId="5" fillId="0" borderId="8" xfId="0" applyFont="1" applyBorder="1" applyAlignment="1">
      <alignment wrapText="1"/>
    </xf>
    <xf numFmtId="3" fontId="14" fillId="0" borderId="6" xfId="0" applyNumberFormat="1" applyFont="1" applyBorder="1" applyAlignment="1">
      <alignment horizontal="left" wrapText="1"/>
    </xf>
    <xf numFmtId="3" fontId="15" fillId="0" borderId="0" xfId="0" applyNumberFormat="1" applyFont="1" applyAlignment="1">
      <alignment horizontal="right" wrapText="1"/>
    </xf>
    <xf numFmtId="0" fontId="27" fillId="0" borderId="0" xfId="0" applyFont="1" applyAlignment="1">
      <alignment horizontal="left"/>
    </xf>
    <xf numFmtId="0" fontId="9" fillId="0" borderId="0" xfId="0" applyFont="1"/>
    <xf numFmtId="3" fontId="9" fillId="0" borderId="0" xfId="0" applyNumberFormat="1" applyFont="1"/>
    <xf numFmtId="3" fontId="1" fillId="0" borderId="0" xfId="19" applyNumberFormat="1"/>
    <xf numFmtId="3" fontId="43" fillId="0" borderId="0" xfId="0" applyNumberFormat="1" applyFont="1"/>
    <xf numFmtId="0" fontId="42" fillId="0" borderId="0" xfId="20" applyFont="1"/>
    <xf numFmtId="3" fontId="23" fillId="0" borderId="0" xfId="0" applyNumberFormat="1" applyFont="1"/>
    <xf numFmtId="3" fontId="10" fillId="0" borderId="0" xfId="0" applyNumberFormat="1" applyFont="1" applyAlignment="1">
      <alignment horizontal="right"/>
    </xf>
    <xf numFmtId="0" fontId="10" fillId="0" borderId="2" xfId="0" applyFont="1" applyBorder="1" applyAlignment="1">
      <alignment wrapText="1"/>
    </xf>
    <xf numFmtId="0" fontId="10" fillId="0" borderId="0" xfId="0" applyFont="1" applyAlignment="1">
      <alignment vertical="center"/>
    </xf>
    <xf numFmtId="0" fontId="14" fillId="0" borderId="0" xfId="0" applyFont="1"/>
    <xf numFmtId="0" fontId="14" fillId="0" borderId="0" xfId="0" applyFont="1" applyAlignment="1">
      <alignment horizontal="left"/>
    </xf>
    <xf numFmtId="0" fontId="14" fillId="0" borderId="2" xfId="0" applyFont="1" applyBorder="1"/>
    <xf numFmtId="3" fontId="5" fillId="0" borderId="1" xfId="8" applyNumberFormat="1" applyFont="1" applyBorder="1" applyAlignment="1">
      <alignment horizontal="right"/>
    </xf>
    <xf numFmtId="3" fontId="0" fillId="0" borderId="0" xfId="0" applyNumberFormat="1" applyAlignment="1">
      <alignment horizontal="right"/>
    </xf>
    <xf numFmtId="3" fontId="10" fillId="0" borderId="1" xfId="8" applyNumberFormat="1" applyFont="1" applyFill="1" applyBorder="1" applyAlignment="1">
      <alignment horizontal="right"/>
    </xf>
    <xf numFmtId="3" fontId="10" fillId="0" borderId="7" xfId="8" applyNumberFormat="1" applyFont="1" applyFill="1" applyBorder="1" applyAlignment="1">
      <alignment horizontal="right"/>
    </xf>
    <xf numFmtId="3" fontId="10" fillId="0" borderId="2" xfId="0" applyNumberFormat="1" applyFont="1" applyBorder="1" applyAlignment="1">
      <alignment horizontal="right" wrapText="1"/>
    </xf>
    <xf numFmtId="3" fontId="5" fillId="0" borderId="2" xfId="0" applyNumberFormat="1" applyFont="1" applyBorder="1" applyAlignment="1">
      <alignment horizontal="right"/>
    </xf>
    <xf numFmtId="3" fontId="10" fillId="0" borderId="0" xfId="6" applyNumberFormat="1" applyFont="1" applyFill="1" applyAlignment="1">
      <alignment horizontal="right"/>
    </xf>
    <xf numFmtId="3" fontId="5" fillId="0" borderId="6" xfId="0" applyNumberFormat="1" applyFont="1" applyBorder="1" applyAlignment="1">
      <alignment horizontal="right"/>
    </xf>
    <xf numFmtId="0" fontId="8" fillId="0" borderId="0" xfId="14" applyFont="1"/>
    <xf numFmtId="0" fontId="24" fillId="0" borderId="0" xfId="14" applyFont="1"/>
    <xf numFmtId="0" fontId="11" fillId="0" borderId="0" xfId="14" applyFont="1"/>
    <xf numFmtId="0" fontId="5" fillId="0" borderId="0" xfId="14" applyFont="1"/>
    <xf numFmtId="0" fontId="12" fillId="0" borderId="0" xfId="14" applyFont="1"/>
    <xf numFmtId="3" fontId="5" fillId="0" borderId="0" xfId="14" applyNumberFormat="1" applyFont="1" applyAlignment="1">
      <alignment horizontal="right"/>
    </xf>
    <xf numFmtId="170" fontId="5" fillId="0" borderId="1" xfId="0" applyNumberFormat="1" applyFont="1" applyBorder="1" applyAlignment="1">
      <alignment horizontal="right"/>
    </xf>
    <xf numFmtId="170" fontId="11" fillId="0" borderId="2" xfId="0" applyNumberFormat="1" applyFont="1" applyBorder="1"/>
    <xf numFmtId="170" fontId="11" fillId="0" borderId="4" xfId="0" applyNumberFormat="1" applyFont="1" applyBorder="1" applyAlignment="1">
      <alignment horizontal="right"/>
    </xf>
    <xf numFmtId="0" fontId="5" fillId="0" borderId="3" xfId="0" applyFont="1" applyBorder="1" applyAlignment="1">
      <alignment horizontal="left" wrapText="1"/>
    </xf>
    <xf numFmtId="0" fontId="5" fillId="0" borderId="3" xfId="0" applyFont="1" applyBorder="1" applyAlignment="1">
      <alignment horizontal="left"/>
    </xf>
    <xf numFmtId="170" fontId="0" fillId="0" borderId="0" xfId="0" applyNumberFormat="1"/>
    <xf numFmtId="170" fontId="10" fillId="0" borderId="1" xfId="8" applyNumberFormat="1" applyFont="1" applyFill="1" applyBorder="1" applyAlignment="1">
      <alignment horizontal="right"/>
    </xf>
    <xf numFmtId="0" fontId="32" fillId="0" borderId="0" xfId="14" applyFont="1"/>
    <xf numFmtId="0" fontId="49" fillId="0" borderId="0" xfId="0" applyFont="1" applyAlignment="1">
      <alignment wrapText="1"/>
    </xf>
    <xf numFmtId="0" fontId="46" fillId="0" borderId="0" xfId="0" applyFont="1" applyAlignment="1">
      <alignment wrapText="1"/>
    </xf>
    <xf numFmtId="0" fontId="24" fillId="0" borderId="2" xfId="4" applyFont="1" applyBorder="1"/>
    <xf numFmtId="3" fontId="15" fillId="0" borderId="6" xfId="0" applyNumberFormat="1" applyFont="1" applyBorder="1" applyAlignment="1">
      <alignment horizontal="left" wrapText="1"/>
    </xf>
    <xf numFmtId="0" fontId="5" fillId="0" borderId="7" xfId="3" quotePrefix="1" applyFont="1" applyBorder="1" applyAlignment="1">
      <alignment horizontal="left"/>
    </xf>
    <xf numFmtId="0" fontId="0" fillId="0" borderId="0" xfId="0" applyAlignment="1">
      <alignment horizontal="left"/>
    </xf>
    <xf numFmtId="0" fontId="11" fillId="4" borderId="0" xfId="0" applyFont="1" applyFill="1" applyAlignment="1">
      <alignment horizontal="right"/>
    </xf>
    <xf numFmtId="1" fontId="0" fillId="4" borderId="0" xfId="0" applyNumberFormat="1" applyFill="1"/>
    <xf numFmtId="0" fontId="0" fillId="4" borderId="0" xfId="0" applyFill="1"/>
    <xf numFmtId="170" fontId="10" fillId="0" borderId="7" xfId="8" applyNumberFormat="1" applyFont="1" applyFill="1" applyBorder="1" applyAlignment="1">
      <alignment horizontal="right"/>
    </xf>
    <xf numFmtId="3" fontId="3" fillId="0" borderId="0" xfId="14" applyNumberFormat="1"/>
    <xf numFmtId="0" fontId="3" fillId="6" borderId="0" xfId="0" applyFont="1" applyFill="1"/>
    <xf numFmtId="1" fontId="15" fillId="0" borderId="0" xfId="0" applyNumberFormat="1" applyFont="1" applyAlignment="1">
      <alignment horizontal="left" wrapText="1"/>
    </xf>
    <xf numFmtId="0" fontId="7" fillId="0" borderId="0" xfId="0" applyFont="1"/>
    <xf numFmtId="0" fontId="58" fillId="0" borderId="0" xfId="0" applyFont="1"/>
    <xf numFmtId="0" fontId="59" fillId="0" borderId="0" xfId="0" applyFont="1"/>
    <xf numFmtId="0" fontId="12" fillId="0" borderId="3" xfId="0" applyFont="1" applyBorder="1" applyAlignment="1">
      <alignment wrapText="1"/>
    </xf>
    <xf numFmtId="0" fontId="12" fillId="0" borderId="3" xfId="0" applyFont="1" applyBorder="1" applyAlignment="1">
      <alignment horizontal="right" wrapText="1"/>
    </xf>
    <xf numFmtId="0" fontId="25" fillId="0" borderId="0" xfId="0" applyFont="1"/>
    <xf numFmtId="0" fontId="5" fillId="0" borderId="0" xfId="14" quotePrefix="1" applyFont="1" applyAlignment="1">
      <alignment horizontal="left"/>
    </xf>
    <xf numFmtId="0" fontId="5" fillId="0" borderId="0" xfId="14" applyFont="1" applyAlignment="1">
      <alignment horizontal="left"/>
    </xf>
    <xf numFmtId="3" fontId="12" fillId="0" borderId="0" xfId="0" applyNumberFormat="1" applyFont="1" applyAlignment="1">
      <alignment horizontal="right"/>
    </xf>
    <xf numFmtId="3" fontId="12" fillId="0" borderId="0" xfId="14" applyNumberFormat="1" applyFont="1" applyAlignment="1">
      <alignment horizontal="right"/>
    </xf>
    <xf numFmtId="0" fontId="5" fillId="0" borderId="2" xfId="14" applyFont="1" applyBorder="1"/>
    <xf numFmtId="0" fontId="11" fillId="0" borderId="2" xfId="14" applyFont="1" applyBorder="1"/>
    <xf numFmtId="0" fontId="12" fillId="0" borderId="8" xfId="14" applyFont="1" applyBorder="1"/>
    <xf numFmtId="0" fontId="11" fillId="0" borderId="8" xfId="14" applyFont="1" applyBorder="1" applyAlignment="1">
      <alignment horizontal="left" wrapText="1"/>
    </xf>
    <xf numFmtId="0" fontId="11" fillId="0" borderId="8" xfId="14" applyFont="1" applyBorder="1" applyAlignment="1">
      <alignment horizontal="right"/>
    </xf>
    <xf numFmtId="0" fontId="11" fillId="0" borderId="8" xfId="14" applyFont="1" applyBorder="1" applyAlignment="1">
      <alignment horizontal="left"/>
    </xf>
    <xf numFmtId="0" fontId="11" fillId="0" borderId="0" xfId="14" applyFont="1" applyAlignment="1">
      <alignment horizontal="left" wrapText="1"/>
    </xf>
    <xf numFmtId="0" fontId="11" fillId="0" borderId="0" xfId="14" applyFont="1" applyAlignment="1">
      <alignment horizontal="right"/>
    </xf>
    <xf numFmtId="0" fontId="5" fillId="0" borderId="8" xfId="14" applyFont="1" applyBorder="1" applyAlignment="1">
      <alignment horizontal="left" wrapText="1"/>
    </xf>
    <xf numFmtId="0" fontId="60" fillId="0" borderId="0" xfId="14" applyFont="1"/>
    <xf numFmtId="3" fontId="12" fillId="0" borderId="2" xfId="14" applyNumberFormat="1" applyFont="1" applyBorder="1" applyAlignment="1">
      <alignment horizontal="right"/>
    </xf>
    <xf numFmtId="0" fontId="12" fillId="0" borderId="2" xfId="14" applyFont="1" applyBorder="1" applyAlignment="1">
      <alignment horizontal="right"/>
    </xf>
    <xf numFmtId="0" fontId="12" fillId="0" borderId="2" xfId="14" applyFont="1" applyBorder="1" applyAlignment="1">
      <alignment horizontal="left" wrapText="1"/>
    </xf>
    <xf numFmtId="0" fontId="12" fillId="0" borderId="5" xfId="14" applyFont="1" applyBorder="1"/>
    <xf numFmtId="3" fontId="61" fillId="0" borderId="6" xfId="14" applyNumberFormat="1" applyFont="1" applyBorder="1" applyAlignment="1">
      <alignment horizontal="right"/>
    </xf>
    <xf numFmtId="0" fontId="12" fillId="0" borderId="1" xfId="14" applyFont="1" applyBorder="1"/>
    <xf numFmtId="0" fontId="5" fillId="0" borderId="1" xfId="14" applyFont="1" applyBorder="1"/>
    <xf numFmtId="0" fontId="0" fillId="0" borderId="0" xfId="0" applyAlignment="1">
      <alignment horizontal="right"/>
    </xf>
    <xf numFmtId="1" fontId="15" fillId="0" borderId="2" xfId="0" applyNumberFormat="1" applyFont="1" applyBorder="1" applyAlignment="1">
      <alignment horizontal="left" wrapText="1"/>
    </xf>
    <xf numFmtId="3" fontId="15" fillId="0" borderId="2" xfId="0" applyNumberFormat="1" applyFont="1" applyBorder="1" applyAlignment="1">
      <alignment horizontal="right" wrapText="1"/>
    </xf>
    <xf numFmtId="0" fontId="25" fillId="0" borderId="0" xfId="0" applyFont="1" applyAlignment="1">
      <alignment horizontal="left"/>
    </xf>
    <xf numFmtId="3" fontId="5" fillId="0" borderId="0" xfId="14" applyNumberFormat="1" applyFont="1"/>
    <xf numFmtId="3" fontId="13" fillId="0" borderId="0" xfId="14" applyNumberFormat="1" applyFont="1" applyAlignment="1">
      <alignment horizontal="right"/>
    </xf>
    <xf numFmtId="3" fontId="15" fillId="0" borderId="6" xfId="14" applyNumberFormat="1" applyFont="1" applyBorder="1" applyAlignment="1">
      <alignment horizontal="right"/>
    </xf>
    <xf numFmtId="0" fontId="52" fillId="0" borderId="0" xfId="17" applyFont="1" applyAlignment="1">
      <alignment horizontal="left" vertical="center" wrapText="1"/>
    </xf>
    <xf numFmtId="0" fontId="53" fillId="0" borderId="0" xfId="0" applyFont="1" applyAlignment="1">
      <alignment wrapText="1"/>
    </xf>
    <xf numFmtId="0" fontId="54" fillId="0" borderId="0" xfId="17" applyFont="1" applyAlignment="1">
      <alignment horizontal="left" vertical="center" wrapText="1"/>
    </xf>
    <xf numFmtId="0" fontId="55" fillId="0" borderId="0" xfId="0" applyFont="1" applyAlignment="1">
      <alignment wrapText="1"/>
    </xf>
    <xf numFmtId="171" fontId="0" fillId="0" borderId="0" xfId="0" applyNumberFormat="1"/>
    <xf numFmtId="3" fontId="15" fillId="0" borderId="2" xfId="0" applyNumberFormat="1" applyFont="1" applyBorder="1" applyAlignment="1">
      <alignment horizontal="right"/>
    </xf>
    <xf numFmtId="0" fontId="5" fillId="0" borderId="4" xfId="0" applyFont="1" applyBorder="1" applyAlignment="1">
      <alignment horizontal="left"/>
    </xf>
    <xf numFmtId="171" fontId="5" fillId="0" borderId="0" xfId="14" applyNumberFormat="1" applyFont="1"/>
    <xf numFmtId="0" fontId="5" fillId="0" borderId="2" xfId="14" applyFont="1" applyBorder="1" applyAlignment="1">
      <alignment horizontal="left"/>
    </xf>
    <xf numFmtId="3" fontId="5" fillId="0" borderId="2" xfId="14" applyNumberFormat="1" applyFont="1" applyBorder="1" applyAlignment="1">
      <alignment horizontal="right"/>
    </xf>
    <xf numFmtId="171" fontId="3" fillId="0" borderId="0" xfId="14" applyNumberFormat="1"/>
    <xf numFmtId="3" fontId="5" fillId="0" borderId="2" xfId="14" applyNumberFormat="1" applyFont="1" applyBorder="1"/>
    <xf numFmtId="3" fontId="5" fillId="0" borderId="2" xfId="0" applyNumberFormat="1" applyFont="1" applyBorder="1"/>
    <xf numFmtId="3" fontId="13" fillId="0" borderId="4" xfId="0" applyNumberFormat="1" applyFont="1" applyBorder="1" applyAlignment="1">
      <alignment horizontal="left"/>
    </xf>
    <xf numFmtId="3" fontId="61" fillId="0" borderId="6" xfId="0" applyNumberFormat="1" applyFont="1" applyBorder="1" applyAlignment="1">
      <alignment horizontal="left"/>
    </xf>
    <xf numFmtId="3" fontId="61" fillId="0" borderId="6" xfId="0" applyNumberFormat="1" applyFont="1" applyBorder="1" applyAlignment="1">
      <alignment horizontal="right"/>
    </xf>
    <xf numFmtId="3" fontId="12" fillId="0" borderId="1" xfId="0" applyNumberFormat="1" applyFont="1" applyBorder="1" applyAlignment="1">
      <alignment horizontal="right"/>
    </xf>
    <xf numFmtId="3" fontId="12" fillId="0" borderId="4" xfId="0" applyNumberFormat="1" applyFont="1" applyBorder="1" applyAlignment="1">
      <alignment horizontal="left"/>
    </xf>
    <xf numFmtId="3" fontId="61" fillId="0" borderId="4" xfId="0" applyNumberFormat="1" applyFont="1" applyBorder="1" applyAlignment="1">
      <alignment horizontal="right"/>
    </xf>
    <xf numFmtId="3" fontId="12" fillId="0" borderId="4" xfId="0" applyNumberFormat="1" applyFont="1" applyBorder="1" applyAlignment="1">
      <alignment horizontal="right"/>
    </xf>
    <xf numFmtId="3" fontId="5" fillId="0" borderId="7" xfId="0" applyNumberFormat="1" applyFont="1" applyBorder="1" applyAlignment="1">
      <alignment horizontal="left"/>
    </xf>
    <xf numFmtId="0" fontId="11" fillId="0" borderId="3" xfId="0" applyFont="1" applyBorder="1" applyAlignment="1">
      <alignment horizontal="left"/>
    </xf>
    <xf numFmtId="3" fontId="11" fillId="0" borderId="3" xfId="0" applyNumberFormat="1" applyFont="1" applyBorder="1" applyAlignment="1">
      <alignment horizontal="right" wrapText="1"/>
    </xf>
    <xf numFmtId="0" fontId="5" fillId="0" borderId="7" xfId="0" quotePrefix="1" applyFont="1" applyBorder="1" applyAlignment="1">
      <alignment horizontal="left"/>
    </xf>
    <xf numFmtId="3" fontId="11" fillId="0" borderId="3" xfId="0" applyNumberFormat="1" applyFont="1" applyBorder="1" applyAlignment="1">
      <alignment horizontal="right"/>
    </xf>
    <xf numFmtId="3" fontId="11" fillId="0" borderId="3" xfId="8" applyNumberFormat="1" applyFont="1" applyFill="1" applyBorder="1" applyAlignment="1">
      <alignment horizontal="right"/>
    </xf>
    <xf numFmtId="170" fontId="11" fillId="0" borderId="3" xfId="8" applyNumberFormat="1" applyFont="1" applyFill="1" applyBorder="1" applyAlignment="1">
      <alignment horizontal="right"/>
    </xf>
    <xf numFmtId="3" fontId="13" fillId="0" borderId="3" xfId="0" applyNumberFormat="1" applyFont="1" applyBorder="1" applyAlignment="1">
      <alignment horizontal="right" wrapText="1"/>
    </xf>
    <xf numFmtId="0" fontId="5" fillId="0" borderId="7" xfId="14" applyFont="1" applyBorder="1"/>
    <xf numFmtId="3" fontId="15" fillId="0" borderId="0" xfId="14" applyNumberFormat="1" applyFont="1" applyAlignment="1">
      <alignment horizontal="right"/>
    </xf>
    <xf numFmtId="3" fontId="13" fillId="0" borderId="3" xfId="14" applyNumberFormat="1" applyFont="1" applyBorder="1" applyAlignment="1">
      <alignment horizontal="left"/>
    </xf>
    <xf numFmtId="3" fontId="13" fillId="0" borderId="3" xfId="14" applyNumberFormat="1" applyFont="1" applyBorder="1" applyAlignment="1">
      <alignment horizontal="right"/>
    </xf>
    <xf numFmtId="3" fontId="61" fillId="0" borderId="0" xfId="14" applyNumberFormat="1" applyFont="1" applyAlignment="1">
      <alignment horizontal="right"/>
    </xf>
    <xf numFmtId="3" fontId="62" fillId="0" borderId="3" xfId="14" applyNumberFormat="1" applyFont="1" applyBorder="1" applyAlignment="1">
      <alignment horizontal="right"/>
    </xf>
    <xf numFmtId="3" fontId="15" fillId="0" borderId="0" xfId="0" applyNumberFormat="1" applyFont="1" applyAlignment="1">
      <alignment horizontal="left" wrapText="1"/>
    </xf>
    <xf numFmtId="3" fontId="13" fillId="0" borderId="3" xfId="0" applyNumberFormat="1" applyFont="1" applyBorder="1" applyAlignment="1">
      <alignment horizontal="left" wrapText="1"/>
    </xf>
    <xf numFmtId="3" fontId="10" fillId="0" borderId="7" xfId="5" applyNumberFormat="1" applyFont="1" applyBorder="1" applyAlignment="1">
      <alignment wrapText="1"/>
    </xf>
    <xf numFmtId="3" fontId="5" fillId="0" borderId="7" xfId="8" applyNumberFormat="1" applyFont="1" applyBorder="1"/>
    <xf numFmtId="3" fontId="11" fillId="0" borderId="3" xfId="8" applyNumberFormat="1" applyFont="1" applyBorder="1"/>
    <xf numFmtId="3" fontId="61" fillId="0" borderId="6" xfId="0" applyNumberFormat="1" applyFont="1" applyBorder="1" applyAlignment="1">
      <alignment horizontal="left" wrapText="1"/>
    </xf>
    <xf numFmtId="1" fontId="12" fillId="0" borderId="0" xfId="0" applyNumberFormat="1" applyFont="1" applyAlignment="1">
      <alignment horizontal="right"/>
    </xf>
    <xf numFmtId="0" fontId="5" fillId="4" borderId="0" xfId="0" applyFont="1" applyFill="1"/>
    <xf numFmtId="0" fontId="5" fillId="4" borderId="2" xfId="0" applyFont="1" applyFill="1" applyBorder="1"/>
    <xf numFmtId="0" fontId="5" fillId="4" borderId="2" xfId="0" applyFont="1" applyFill="1" applyBorder="1" applyAlignment="1">
      <alignment horizontal="right"/>
    </xf>
    <xf numFmtId="3" fontId="5" fillId="0" borderId="2" xfId="0" applyNumberFormat="1" applyFont="1" applyBorder="1" applyAlignment="1">
      <alignment horizontal="right" wrapText="1"/>
    </xf>
    <xf numFmtId="2" fontId="12" fillId="0" borderId="0" xfId="0" applyNumberFormat="1" applyFont="1"/>
    <xf numFmtId="0" fontId="11" fillId="0" borderId="3" xfId="3" applyFont="1" applyBorder="1" applyAlignment="1">
      <alignment horizontal="left"/>
    </xf>
    <xf numFmtId="0" fontId="33" fillId="3" borderId="0" xfId="3" applyFont="1" applyFill="1" applyAlignment="1">
      <alignment vertical="center"/>
    </xf>
    <xf numFmtId="0" fontId="33" fillId="3" borderId="0" xfId="0" applyFont="1" applyFill="1" applyAlignment="1">
      <alignment horizontal="center" vertical="center"/>
    </xf>
    <xf numFmtId="0" fontId="18" fillId="3" borderId="0" xfId="17" applyFont="1" applyFill="1" applyAlignment="1">
      <alignment horizontal="center" vertical="center"/>
    </xf>
    <xf numFmtId="0" fontId="0" fillId="0" borderId="0" xfId="0" applyAlignment="1">
      <alignment horizontal="center" vertical="center"/>
    </xf>
    <xf numFmtId="0" fontId="10" fillId="0" borderId="3" xfId="0" applyFont="1" applyBorder="1" applyAlignment="1">
      <alignment horizontal="center"/>
    </xf>
    <xf numFmtId="0" fontId="5" fillId="0" borderId="3" xfId="0" applyFont="1" applyBorder="1" applyAlignment="1">
      <alignment horizontal="center"/>
    </xf>
    <xf numFmtId="0" fontId="11" fillId="0" borderId="3" xfId="14" applyFont="1" applyBorder="1" applyAlignment="1">
      <alignment horizontal="center"/>
    </xf>
  </cellXfs>
  <cellStyles count="21">
    <cellStyle name="Följde hyperlänken" xfId="1" xr:uid="{00000000-0005-0000-0000-000000000000}"/>
    <cellStyle name="Hyperlänk" xfId="2" builtinId="8"/>
    <cellStyle name="Hyperlänk 2" xfId="16" xr:uid="{0E6355C0-774D-49BD-ACB1-2E3D04B6129B}"/>
    <cellStyle name="Normal" xfId="0" builtinId="0"/>
    <cellStyle name="Normal 11" xfId="14" xr:uid="{12C1675F-0BA7-4D00-85E6-0FD8265B4891}"/>
    <cellStyle name="Normal 2" xfId="3" xr:uid="{00000000-0005-0000-0000-000003000000}"/>
    <cellStyle name="Normal 3" xfId="4" xr:uid="{00000000-0005-0000-0000-000004000000}"/>
    <cellStyle name="Normal 4" xfId="12" xr:uid="{00000000-0005-0000-0000-000005000000}"/>
    <cellStyle name="Normal 5" xfId="20" xr:uid="{937D3743-A445-443F-8C8A-3C0BC8A03235}"/>
    <cellStyle name="Normal 5 4" xfId="17" xr:uid="{89D8F35A-0D35-4E95-8F4C-FBF8E87FFFD4}"/>
    <cellStyle name="Normal 6" xfId="19" xr:uid="{8B7AA5D0-EDDF-4023-8F8E-8F9ACC2D173F}"/>
    <cellStyle name="Normal 6 4" xfId="18" xr:uid="{4A05A457-12A9-4D51-AD15-84E869FEF553}"/>
    <cellStyle name="Normal_ADP_0.3_Tabellmall" xfId="15" xr:uid="{B1EF7434-4EFE-4C18-B073-6FAE35A3A8A3}"/>
    <cellStyle name="Normal_Blad1" xfId="5" xr:uid="{00000000-0005-0000-0000-000006000000}"/>
    <cellStyle name="Procent" xfId="6" builtinId="5"/>
    <cellStyle name="Procent 2" xfId="13" xr:uid="{00000000-0005-0000-0000-000008000000}"/>
    <cellStyle name="Total intermediaire" xfId="7" xr:uid="{00000000-0005-0000-0000-000009000000}"/>
    <cellStyle name="Tusental" xfId="8" builtinId="3"/>
    <cellStyle name="Tusental 2" xfId="9" xr:uid="{00000000-0005-0000-0000-00000B000000}"/>
    <cellStyle name="Tusental 2 2" xfId="11" xr:uid="{00000000-0005-0000-0000-00000C000000}"/>
    <cellStyle name="Tusental 3" xfId="10" xr:uid="{00000000-0005-0000-0000-00000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163830</xdr:colOff>
      <xdr:row>6</xdr:row>
      <xdr:rowOff>28575</xdr:rowOff>
    </xdr:from>
    <xdr:to>
      <xdr:col>3</xdr:col>
      <xdr:colOff>746151</xdr:colOff>
      <xdr:row>9</xdr:row>
      <xdr:rowOff>132343</xdr:rowOff>
    </xdr:to>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405" y="1285875"/>
          <a:ext cx="2159661" cy="627643"/>
        </a:xfrm>
        <a:prstGeom prst="rect">
          <a:avLst/>
        </a:prstGeom>
      </xdr:spPr>
    </xdr:pic>
    <xdr:clientData/>
  </xdr:twoCellAnchor>
  <xdr:twoCellAnchor editAs="oneCell">
    <xdr:from>
      <xdr:col>4</xdr:col>
      <xdr:colOff>670198</xdr:colOff>
      <xdr:row>7</xdr:row>
      <xdr:rowOff>120015</xdr:rowOff>
    </xdr:from>
    <xdr:to>
      <xdr:col>8</xdr:col>
      <xdr:colOff>440691</xdr:colOff>
      <xdr:row>10</xdr:row>
      <xdr:rowOff>26559</xdr:rowOff>
    </xdr:to>
    <xdr:pic>
      <xdr:nvPicPr>
        <xdr:cNvPr id="3" name="Bildobjekt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832498" y="1548765"/>
          <a:ext cx="2928983" cy="4266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33</xdr:row>
      <xdr:rowOff>120650</xdr:rowOff>
    </xdr:from>
    <xdr:to>
      <xdr:col>1</xdr:col>
      <xdr:colOff>955675</xdr:colOff>
      <xdr:row>35</xdr:row>
      <xdr:rowOff>15296</xdr:rowOff>
    </xdr:to>
    <xdr:pic>
      <xdr:nvPicPr>
        <xdr:cNvPr id="2" name="Bildobjekt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27000" y="5464175"/>
          <a:ext cx="1438275" cy="2184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60325</xdr:colOff>
      <xdr:row>21</xdr:row>
      <xdr:rowOff>88900</xdr:rowOff>
    </xdr:from>
    <xdr:to>
      <xdr:col>1</xdr:col>
      <xdr:colOff>450850</xdr:colOff>
      <xdr:row>22</xdr:row>
      <xdr:rowOff>145471</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60325" y="3489325"/>
          <a:ext cx="1438275" cy="218496"/>
        </a:xfrm>
        <a:prstGeom prst="rect">
          <a:avLst/>
        </a:prstGeom>
      </xdr:spPr>
    </xdr:pic>
    <xdr:clientData/>
  </xdr:twoCellAnchor>
  <xdr:twoCellAnchor editAs="oneCell">
    <xdr:from>
      <xdr:col>0</xdr:col>
      <xdr:colOff>107950</xdr:colOff>
      <xdr:row>39</xdr:row>
      <xdr:rowOff>123825</xdr:rowOff>
    </xdr:from>
    <xdr:to>
      <xdr:col>1</xdr:col>
      <xdr:colOff>498475</xdr:colOff>
      <xdr:row>41</xdr:row>
      <xdr:rowOff>15296</xdr:rowOff>
    </xdr:to>
    <xdr:pic>
      <xdr:nvPicPr>
        <xdr:cNvPr id="3" name="Bildobjekt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07950" y="6438900"/>
          <a:ext cx="1438275" cy="215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193040</xdr:colOff>
      <xdr:row>27</xdr:row>
      <xdr:rowOff>1905</xdr:rowOff>
    </xdr:from>
    <xdr:to>
      <xdr:col>1</xdr:col>
      <xdr:colOff>833120</xdr:colOff>
      <xdr:row>28</xdr:row>
      <xdr:rowOff>59111</xdr:rowOff>
    </xdr:to>
    <xdr:pic>
      <xdr:nvPicPr>
        <xdr:cNvPr id="2" name="Bildobjekt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93040" y="4373880"/>
          <a:ext cx="1440180" cy="219131"/>
        </a:xfrm>
        <a:prstGeom prst="rect">
          <a:avLst/>
        </a:prstGeom>
      </xdr:spPr>
    </xdr:pic>
    <xdr:clientData/>
  </xdr:twoCellAnchor>
  <xdr:twoCellAnchor editAs="oneCell">
    <xdr:from>
      <xdr:col>0</xdr:col>
      <xdr:colOff>70485</xdr:colOff>
      <xdr:row>48</xdr:row>
      <xdr:rowOff>147320</xdr:rowOff>
    </xdr:from>
    <xdr:to>
      <xdr:col>1</xdr:col>
      <xdr:colOff>708660</xdr:colOff>
      <xdr:row>50</xdr:row>
      <xdr:rowOff>38791</xdr:rowOff>
    </xdr:to>
    <xdr:pic>
      <xdr:nvPicPr>
        <xdr:cNvPr id="6" name="Bildobjekt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a:stretch>
          <a:fillRect/>
        </a:stretch>
      </xdr:blipFill>
      <xdr:spPr>
        <a:xfrm>
          <a:off x="70485" y="7919720"/>
          <a:ext cx="1438275" cy="215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107950</xdr:colOff>
      <xdr:row>34</xdr:row>
      <xdr:rowOff>6350</xdr:rowOff>
    </xdr:from>
    <xdr:to>
      <xdr:col>1</xdr:col>
      <xdr:colOff>936625</xdr:colOff>
      <xdr:row>35</xdr:row>
      <xdr:rowOff>59746</xdr:rowOff>
    </xdr:to>
    <xdr:pic>
      <xdr:nvPicPr>
        <xdr:cNvPr id="2" name="Bildobjek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07950" y="5511800"/>
          <a:ext cx="1438275" cy="215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184150</xdr:colOff>
      <xdr:row>33</xdr:row>
      <xdr:rowOff>120650</xdr:rowOff>
    </xdr:from>
    <xdr:to>
      <xdr:col>1</xdr:col>
      <xdr:colOff>1012825</xdr:colOff>
      <xdr:row>35</xdr:row>
      <xdr:rowOff>12121</xdr:rowOff>
    </xdr:to>
    <xdr:pic>
      <xdr:nvPicPr>
        <xdr:cNvPr id="2" name="Bildobjekt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84150" y="5464175"/>
          <a:ext cx="1438275" cy="215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34925</xdr:colOff>
      <xdr:row>26</xdr:row>
      <xdr:rowOff>73025</xdr:rowOff>
    </xdr:from>
    <xdr:to>
      <xdr:col>0</xdr:col>
      <xdr:colOff>1473200</xdr:colOff>
      <xdr:row>27</xdr:row>
      <xdr:rowOff>126421</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34925" y="4283075"/>
          <a:ext cx="1438275" cy="215321"/>
        </a:xfrm>
        <a:prstGeom prst="rect">
          <a:avLst/>
        </a:prstGeom>
      </xdr:spPr>
    </xdr:pic>
    <xdr:clientData/>
  </xdr:twoCellAnchor>
  <xdr:twoCellAnchor editAs="oneCell">
    <xdr:from>
      <xdr:col>0</xdr:col>
      <xdr:colOff>101600</xdr:colOff>
      <xdr:row>42</xdr:row>
      <xdr:rowOff>130175</xdr:rowOff>
    </xdr:from>
    <xdr:to>
      <xdr:col>0</xdr:col>
      <xdr:colOff>1539875</xdr:colOff>
      <xdr:row>44</xdr:row>
      <xdr:rowOff>21646</xdr:rowOff>
    </xdr:to>
    <xdr:pic>
      <xdr:nvPicPr>
        <xdr:cNvPr id="3" name="Bildobjekt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101600" y="6931025"/>
          <a:ext cx="1438275" cy="215321"/>
        </a:xfrm>
        <a:prstGeom prst="rect">
          <a:avLst/>
        </a:prstGeom>
      </xdr:spPr>
    </xdr:pic>
    <xdr:clientData/>
  </xdr:twoCellAnchor>
  <xdr:twoCellAnchor editAs="oneCell">
    <xdr:from>
      <xdr:col>0</xdr:col>
      <xdr:colOff>88900</xdr:colOff>
      <xdr:row>61</xdr:row>
      <xdr:rowOff>123825</xdr:rowOff>
    </xdr:from>
    <xdr:to>
      <xdr:col>0</xdr:col>
      <xdr:colOff>1527175</xdr:colOff>
      <xdr:row>63</xdr:row>
      <xdr:rowOff>18471</xdr:rowOff>
    </xdr:to>
    <xdr:pic>
      <xdr:nvPicPr>
        <xdr:cNvPr id="4" name="Bildobjekt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88900" y="10172700"/>
          <a:ext cx="1438275" cy="2184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98425</xdr:colOff>
      <xdr:row>21</xdr:row>
      <xdr:rowOff>133350</xdr:rowOff>
    </xdr:from>
    <xdr:to>
      <xdr:col>1</xdr:col>
      <xdr:colOff>565150</xdr:colOff>
      <xdr:row>23</xdr:row>
      <xdr:rowOff>24821</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98425" y="3533775"/>
          <a:ext cx="1438275" cy="215321"/>
        </a:xfrm>
        <a:prstGeom prst="rect">
          <a:avLst/>
        </a:prstGeom>
      </xdr:spPr>
    </xdr:pic>
    <xdr:clientData/>
  </xdr:twoCellAnchor>
  <xdr:twoCellAnchor editAs="oneCell">
    <xdr:from>
      <xdr:col>0</xdr:col>
      <xdr:colOff>146050</xdr:colOff>
      <xdr:row>54</xdr:row>
      <xdr:rowOff>139700</xdr:rowOff>
    </xdr:from>
    <xdr:to>
      <xdr:col>1</xdr:col>
      <xdr:colOff>612775</xdr:colOff>
      <xdr:row>56</xdr:row>
      <xdr:rowOff>34346</xdr:rowOff>
    </xdr:to>
    <xdr:pic>
      <xdr:nvPicPr>
        <xdr:cNvPr id="3" name="Bildobjekt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146050" y="8959850"/>
          <a:ext cx="1438275" cy="21849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209550</xdr:colOff>
      <xdr:row>16</xdr:row>
      <xdr:rowOff>60325</xdr:rowOff>
    </xdr:from>
    <xdr:to>
      <xdr:col>1</xdr:col>
      <xdr:colOff>492125</xdr:colOff>
      <xdr:row>17</xdr:row>
      <xdr:rowOff>113721</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209550" y="2651125"/>
          <a:ext cx="1387475" cy="2153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152400</xdr:colOff>
      <xdr:row>33</xdr:row>
      <xdr:rowOff>107950</xdr:rowOff>
    </xdr:from>
    <xdr:to>
      <xdr:col>1</xdr:col>
      <xdr:colOff>981075</xdr:colOff>
      <xdr:row>34</xdr:row>
      <xdr:rowOff>161346</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52400" y="5451475"/>
          <a:ext cx="1438275" cy="21532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15875</xdr:colOff>
      <xdr:row>27</xdr:row>
      <xdr:rowOff>57150</xdr:rowOff>
    </xdr:from>
    <xdr:to>
      <xdr:col>1</xdr:col>
      <xdr:colOff>396875</xdr:colOff>
      <xdr:row>28</xdr:row>
      <xdr:rowOff>116896</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5875" y="4429125"/>
          <a:ext cx="1466850" cy="221671"/>
        </a:xfrm>
        <a:prstGeom prst="rect">
          <a:avLst/>
        </a:prstGeom>
      </xdr:spPr>
    </xdr:pic>
    <xdr:clientData/>
  </xdr:twoCellAnchor>
  <xdr:twoCellAnchor editAs="oneCell">
    <xdr:from>
      <xdr:col>0</xdr:col>
      <xdr:colOff>114300</xdr:colOff>
      <xdr:row>44</xdr:row>
      <xdr:rowOff>63500</xdr:rowOff>
    </xdr:from>
    <xdr:to>
      <xdr:col>1</xdr:col>
      <xdr:colOff>492125</xdr:colOff>
      <xdr:row>45</xdr:row>
      <xdr:rowOff>116896</xdr:rowOff>
    </xdr:to>
    <xdr:pic>
      <xdr:nvPicPr>
        <xdr:cNvPr id="7" name="Bildobjekt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a:stretch>
          <a:fillRect/>
        </a:stretch>
      </xdr:blipFill>
      <xdr:spPr>
        <a:xfrm>
          <a:off x="114300" y="7340600"/>
          <a:ext cx="1463675" cy="215321"/>
        </a:xfrm>
        <a:prstGeom prst="rect">
          <a:avLst/>
        </a:prstGeom>
      </xdr:spPr>
    </xdr:pic>
    <xdr:clientData/>
  </xdr:twoCellAnchor>
  <xdr:twoCellAnchor editAs="oneCell">
    <xdr:from>
      <xdr:col>0</xdr:col>
      <xdr:colOff>171450</xdr:colOff>
      <xdr:row>60</xdr:row>
      <xdr:rowOff>76200</xdr:rowOff>
    </xdr:from>
    <xdr:to>
      <xdr:col>1</xdr:col>
      <xdr:colOff>552450</xdr:colOff>
      <xdr:row>61</xdr:row>
      <xdr:rowOff>135946</xdr:rowOff>
    </xdr:to>
    <xdr:pic>
      <xdr:nvPicPr>
        <xdr:cNvPr id="8" name="Bildobjekt 7">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1"/>
        <a:stretch>
          <a:fillRect/>
        </a:stretch>
      </xdr:blipFill>
      <xdr:spPr>
        <a:xfrm>
          <a:off x="171450" y="9944100"/>
          <a:ext cx="1466850" cy="22167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33</xdr:row>
      <xdr:rowOff>92075</xdr:rowOff>
    </xdr:from>
    <xdr:to>
      <xdr:col>1</xdr:col>
      <xdr:colOff>866775</xdr:colOff>
      <xdr:row>34</xdr:row>
      <xdr:rowOff>145471</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5725" y="5435600"/>
          <a:ext cx="1390650" cy="21532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22860</xdr:colOff>
          <xdr:row>28</xdr:row>
          <xdr:rowOff>0</xdr:rowOff>
        </xdr:to>
        <xdr:sp macro="" textlink="">
          <xdr:nvSpPr>
            <xdr:cNvPr id="63489" name="Bild 2" hidden="1">
              <a:extLst>
                <a:ext uri="{63B3BB69-23CF-44E3-9099-C40C66FF867C}">
                  <a14:compatExt spid="_x0000_s63489"/>
                </a:ext>
                <a:ext uri="{FF2B5EF4-FFF2-40B4-BE49-F238E27FC236}">
                  <a16:creationId xmlns:a16="http://schemas.microsoft.com/office/drawing/2014/main" id="{00000000-0008-0000-1000-000001F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22860</xdr:colOff>
          <xdr:row>28</xdr:row>
          <xdr:rowOff>0</xdr:rowOff>
        </xdr:to>
        <xdr:sp macro="" textlink="">
          <xdr:nvSpPr>
            <xdr:cNvPr id="63490" name="Bild 2" hidden="1">
              <a:extLst>
                <a:ext uri="{63B3BB69-23CF-44E3-9099-C40C66FF867C}">
                  <a14:compatExt spid="_x0000_s63490"/>
                </a:ext>
                <a:ext uri="{FF2B5EF4-FFF2-40B4-BE49-F238E27FC236}">
                  <a16:creationId xmlns:a16="http://schemas.microsoft.com/office/drawing/2014/main" id="{00000000-0008-0000-1000-000002F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22860</xdr:colOff>
          <xdr:row>28</xdr:row>
          <xdr:rowOff>0</xdr:rowOff>
        </xdr:to>
        <xdr:sp macro="" textlink="">
          <xdr:nvSpPr>
            <xdr:cNvPr id="63491" name="Bild 2" hidden="1">
              <a:extLst>
                <a:ext uri="{63B3BB69-23CF-44E3-9099-C40C66FF867C}">
                  <a14:compatExt spid="_x0000_s63491"/>
                </a:ext>
                <a:ext uri="{FF2B5EF4-FFF2-40B4-BE49-F238E27FC236}">
                  <a16:creationId xmlns:a16="http://schemas.microsoft.com/office/drawing/2014/main" id="{00000000-0008-0000-1000-000003F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0</xdr:rowOff>
        </xdr:from>
        <xdr:to>
          <xdr:col>0</xdr:col>
          <xdr:colOff>22860</xdr:colOff>
          <xdr:row>28</xdr:row>
          <xdr:rowOff>0</xdr:rowOff>
        </xdr:to>
        <xdr:sp macro="" textlink="">
          <xdr:nvSpPr>
            <xdr:cNvPr id="63492" name="Object 4" hidden="1">
              <a:extLst>
                <a:ext uri="{63B3BB69-23CF-44E3-9099-C40C66FF867C}">
                  <a14:compatExt spid="_x0000_s63492"/>
                </a:ext>
                <a:ext uri="{FF2B5EF4-FFF2-40B4-BE49-F238E27FC236}">
                  <a16:creationId xmlns:a16="http://schemas.microsoft.com/office/drawing/2014/main" id="{00000000-0008-0000-1000-000004F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104775</xdr:colOff>
      <xdr:row>26</xdr:row>
      <xdr:rowOff>47625</xdr:rowOff>
    </xdr:from>
    <xdr:to>
      <xdr:col>1</xdr:col>
      <xdr:colOff>400050</xdr:colOff>
      <xdr:row>27</xdr:row>
      <xdr:rowOff>101021</xdr:rowOff>
    </xdr:to>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04775" y="4175125"/>
          <a:ext cx="1501775" cy="212146"/>
        </a:xfrm>
        <a:prstGeom prst="rect">
          <a:avLst/>
        </a:prstGeom>
      </xdr:spPr>
    </xdr:pic>
    <xdr:clientData/>
  </xdr:twoCellAnchor>
  <xdr:twoCellAnchor editAs="oneCell">
    <xdr:from>
      <xdr:col>0</xdr:col>
      <xdr:colOff>92075</xdr:colOff>
      <xdr:row>45</xdr:row>
      <xdr:rowOff>73025</xdr:rowOff>
    </xdr:from>
    <xdr:to>
      <xdr:col>1</xdr:col>
      <xdr:colOff>387350</xdr:colOff>
      <xdr:row>46</xdr:row>
      <xdr:rowOff>126421</xdr:rowOff>
    </xdr:to>
    <xdr:pic>
      <xdr:nvPicPr>
        <xdr:cNvPr id="3" name="Bildobjekt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92075" y="7216775"/>
          <a:ext cx="1501775" cy="212146"/>
        </a:xfrm>
        <a:prstGeom prst="rect">
          <a:avLst/>
        </a:prstGeom>
      </xdr:spPr>
    </xdr:pic>
    <xdr:clientData/>
  </xdr:twoCellAnchor>
  <xdr:twoCellAnchor editAs="oneCell">
    <xdr:from>
      <xdr:col>0</xdr:col>
      <xdr:colOff>114300</xdr:colOff>
      <xdr:row>58</xdr:row>
      <xdr:rowOff>98425</xdr:rowOff>
    </xdr:from>
    <xdr:to>
      <xdr:col>1</xdr:col>
      <xdr:colOff>377825</xdr:colOff>
      <xdr:row>59</xdr:row>
      <xdr:rowOff>151821</xdr:rowOff>
    </xdr:to>
    <xdr:pic>
      <xdr:nvPicPr>
        <xdr:cNvPr id="4" name="Bildobjekt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stretch>
          <a:fillRect/>
        </a:stretch>
      </xdr:blipFill>
      <xdr:spPr>
        <a:xfrm>
          <a:off x="114300" y="9305925"/>
          <a:ext cx="1470025" cy="21214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29</xdr:row>
      <xdr:rowOff>31750</xdr:rowOff>
    </xdr:from>
    <xdr:to>
      <xdr:col>1</xdr:col>
      <xdr:colOff>342900</xdr:colOff>
      <xdr:row>30</xdr:row>
      <xdr:rowOff>85146</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85725" y="4851400"/>
          <a:ext cx="1438275" cy="215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Statistikproduktion\2100_V&#228;gtrafik\Fordon\Fordon%20i%20l&#228;n%20och%20kommuner\2021_2022\Publicering\old\ZZZZZZ.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Statistikproduktion\2100_V&#228;gtrafik\Fordon\Fordon%20i%20l&#228;n%20och%20kommuner\2011_2012\Fordon%20i%20lan%20och%20kommuner%202011.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U:\Statistikprodukter\K&#246;rstr&#228;ckor,%20TK1009\Publiceringstillf&#228;llen\2025\Nya%20o%20omgjorda%20tabeller%20i%20gult.xlsx" TargetMode="External"/><Relationship Id="rId1" Type="http://schemas.openxmlformats.org/officeDocument/2006/relationships/externalLinkPath" Target="file:///\\fs01\nyaavdelning$\Statistikprodukter\K&#246;rstr&#228;ckor,%20TK1009\Publiceringstillf&#228;llen\2025\Nya%20o%20omgjorda%20tabeller%20i%20gult.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Statistikprodukter/K&#246;rstr&#228;ckor,%20TK1009/Publiceringstillf&#228;llen/2023/K&#246;rstr&#228;ckor%202023%20-%20leverans%20fr&#229;n%20SCB.xlsx" TargetMode="External"/><Relationship Id="rId2" Type="http://schemas.openxmlformats.org/officeDocument/2006/relationships/externalLinkPath" Target="file:///U:\Statistikprodukter\K&#246;rstr&#228;ckor,%20TK1009\Publiceringstillf&#228;llen\2023\K&#246;rstr&#228;ckor%202023%20-%20leverans%20fr&#229;n%20SCB.xlsx" TargetMode="External"/><Relationship Id="rId1" Type="http://schemas.openxmlformats.org/officeDocument/2006/relationships/externalLinkPath" Target="/Statistikprodukter/K&#246;rstr&#228;ckor,%20TK1009/Publiceringstillf&#228;llen/2023/K&#246;rstr&#228;ckor%202023%20-%20leverans%20fr&#229;n%20SCB.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Statistikprodukter/K&#246;rstr&#228;ckor,%20TK1009/Publiceringstillf&#228;llen/2025/Publicering%202026-09-21/Fil%20fr&#229;n%20SCB/ZZZ.xlsx" TargetMode="External"/><Relationship Id="rId2" Type="http://schemas.openxmlformats.org/officeDocument/2006/relationships/externalLinkPath" Target="file:///U:\Statistikprodukter\K&#246;rstr&#228;ckor,%20TK1009\Publiceringstillf&#228;llen\2025\Publicering%202026-09-21\Fil%20fr&#229;n%20SCB\ZZZ.xlsx" TargetMode="External"/><Relationship Id="rId1" Type="http://schemas.openxmlformats.org/officeDocument/2006/relationships/externalLinkPath" Target="/Statistikprodukter/K&#246;rstr&#228;ckor,%20TK1009/Publiceringstillf&#228;llen/2025/Publicering%202026-09-21/Fil%20fr&#229;n%20SCB/ZZZ.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_ Title"/>
      <sheetName val="Innehåll _ Content"/>
      <sheetName val="Kort om statistiken"/>
      <sheetName val="Definitioner"/>
      <sheetName val="Teckenförklaring _ Legends"/>
      <sheetName val="Tabell 1"/>
      <sheetName val="Tabell 2"/>
      <sheetName val="Tabell 3"/>
      <sheetName val="Tabell 4"/>
      <sheetName val="Tabell 5"/>
      <sheetName val="Tabell 6"/>
      <sheetName val="Tabell 7"/>
      <sheetName val="Tabell 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K-Tabell 1_2011"/>
      <sheetName val="RSK-Tabell 2_2011"/>
      <sheetName val="RSK-Tabell 3-2011"/>
      <sheetName val="RSK-Tabell 4-2011"/>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el _ Title"/>
      <sheetName val="NInnehåll _ Content"/>
      <sheetName val="Kort om statistiken _ In brief"/>
      <sheetName val="NDefinitioner _ Definitions"/>
      <sheetName val="Teckenförklaring _ Legends"/>
      <sheetName val="NPB Tab 1"/>
      <sheetName val="PB Tab 2-3"/>
      <sheetName val="PB Tab 4-5"/>
      <sheetName val="NLB Tab 1"/>
      <sheetName val="NLB Tab 2"/>
      <sheetName val="LB Tab 3-5"/>
      <sheetName val="LB Tab 6-7"/>
      <sheetName val="NLB Tab 8"/>
      <sheetName val="NBU Tab 1"/>
      <sheetName val="BU Tab 2-4"/>
      <sheetName val="NMC Tab 1"/>
      <sheetName val="MC Tab 2-4"/>
      <sheetName val="RS Tab 1"/>
    </sheetNames>
    <sheetDataSet>
      <sheetData sheetId="0" refreshError="1"/>
      <sheetData sheetId="1"/>
      <sheetData sheetId="2" refreshError="1"/>
      <sheetData sheetId="3"/>
      <sheetData sheetId="4" refreshError="1"/>
      <sheetData sheetId="5">
        <row r="1">
          <cell r="A1" t="str">
            <v>Tabell PB1. Total körsträcka (mil), antal personbilar och genomsnittlig körsträcka. Åren 1999–2025.</v>
          </cell>
        </row>
      </sheetData>
      <sheetData sheetId="6">
        <row r="1">
          <cell r="A1" t="str">
            <v>Tabell PB2. Körsträckor (mil) och antal personbilar efter tjänstevikt och ägare. År 2024.</v>
          </cell>
        </row>
      </sheetData>
      <sheetData sheetId="7">
        <row r="1">
          <cell r="A1" t="str">
            <v>Tabell PB4. Körsträckor (mil) och antal personbilar efter årsmodell/tillverkningsår och ägare. År 2024.</v>
          </cell>
        </row>
      </sheetData>
      <sheetData sheetId="8">
        <row r="1">
          <cell r="A1" t="str">
            <v>Tabell LB1. Total körsträcka (mil), antal lätta lastbilar och genomsnittlig körsträcka. Åren 1999–2025.</v>
          </cell>
        </row>
      </sheetData>
      <sheetData sheetId="9">
        <row r="1">
          <cell r="A1" t="str">
            <v>Tabell LB2. Total körsträcka (mil), antal tunga lastbilar och genomsnittlig körsträcka. Åren 1999–2025.</v>
          </cell>
        </row>
      </sheetData>
      <sheetData sheetId="10">
        <row r="1">
          <cell r="A1" t="str">
            <v>Tabell LB3. Körsträckor (mil) och antal lastbilar efter årsmodell/tillverkningsår och totalvikt. År 2024.</v>
          </cell>
        </row>
      </sheetData>
      <sheetData sheetId="11">
        <row r="1">
          <cell r="A1" t="str">
            <v>Tabell LB6. Körsträckor (mil) och antal lastbilar efter totalvikt. År 2024.</v>
          </cell>
        </row>
      </sheetData>
      <sheetData sheetId="12">
        <row r="1">
          <cell r="A1" t="str">
            <v>Tabell LB8. Körsträckor, antal lastbilar och genomsnittlig körsträcka per drivmedel. År 2024.</v>
          </cell>
        </row>
      </sheetData>
      <sheetData sheetId="13">
        <row r="1">
          <cell r="A1" t="str">
            <v>Tabell BU1. Total körsträcka (mil), antal bussar och genomsnittlig körsträcka. Åren 1999–2025.</v>
          </cell>
        </row>
      </sheetData>
      <sheetData sheetId="14">
        <row r="1">
          <cell r="A1" t="str">
            <v>Tabell BU2. Körsträckor (mil) och antal bussar efter årsmodell/tillverkningsår. År 2024.</v>
          </cell>
        </row>
      </sheetData>
      <sheetData sheetId="15">
        <row r="1">
          <cell r="A1" t="str">
            <v>Tabell MC1. Total körsträcka (mil), antal fordon och genomsnittlig körsträcka. Åren 1999–2025.</v>
          </cell>
        </row>
      </sheetData>
      <sheetData sheetId="16">
        <row r="1">
          <cell r="A1" t="str">
            <v>Tabell MC2. Körsträckor (mil) och antal motorcyklar efter årsmodell/tillverkningsår och ägare. År 2024.</v>
          </cell>
        </row>
      </sheetData>
      <sheetData sheetId="17">
        <row r="1">
          <cell r="A1" t="str">
            <v>Tabell RS1. Genomsnittlig körsträcka i mil efter registreringslän och fordonsslag. År 2024.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itel _ Title"/>
      <sheetName val="Innehåll _ Content"/>
      <sheetName val="Kort om statistiken _ In brief"/>
      <sheetName val="Definitioner _ Definitions"/>
      <sheetName val="Teckenförklaring _ Legends"/>
      <sheetName val="PB Tab 1"/>
      <sheetName val="PB Tab 2-3"/>
      <sheetName val="PB Tab 4-5"/>
      <sheetName val="LB Tab 1-2"/>
      <sheetName val="LB Tab 3-5"/>
      <sheetName val="LB Tab 6-7"/>
      <sheetName val="BU Tab 1"/>
      <sheetName val="BU Tab 2-4"/>
      <sheetName val="MC Tab 1"/>
      <sheetName val="MC Tab 2-4"/>
      <sheetName val="RS Tab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itel _ Title"/>
      <sheetName val="Innehåll _ Content"/>
      <sheetName val="Kort om statistiken _ In brief"/>
      <sheetName val="Definitioner _ Definitions"/>
      <sheetName val="Teckenförklaring _ Legends"/>
      <sheetName val="PB Tab 1"/>
      <sheetName val="PB Tab 2-3"/>
      <sheetName val="PB Tab 4-5"/>
      <sheetName val="LB Tab 1"/>
      <sheetName val="LB Tab 2"/>
      <sheetName val="LB Tab 3-5"/>
      <sheetName val="LB Tab 6-7"/>
      <sheetName val="LB Tab 8"/>
      <sheetName val="BU Tab 1"/>
      <sheetName val="BU Tab 2-4"/>
      <sheetName val="MC Tab 1"/>
      <sheetName val="MC Tab 2-4"/>
      <sheetName val="RS Tab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8" Type="http://schemas.openxmlformats.org/officeDocument/2006/relationships/oleObject" Target="../embeddings/Microsoft_Word_97_-_2003_Document3.doc"/><Relationship Id="rId3" Type="http://schemas.openxmlformats.org/officeDocument/2006/relationships/vmlDrawing" Target="../drawings/vmlDrawing1.vml"/><Relationship Id="rId7" Type="http://schemas.openxmlformats.org/officeDocument/2006/relationships/oleObject" Target="../embeddings/Microsoft_Word_97_-_2003_Document2.doc"/><Relationship Id="rId2" Type="http://schemas.openxmlformats.org/officeDocument/2006/relationships/drawing" Target="../drawings/drawing13.xml"/><Relationship Id="rId1" Type="http://schemas.openxmlformats.org/officeDocument/2006/relationships/printerSettings" Target="../printerSettings/printerSettings16.bin"/><Relationship Id="rId6" Type="http://schemas.openxmlformats.org/officeDocument/2006/relationships/oleObject" Target="../embeddings/Microsoft_Word_97_-_2003_Document1.doc"/><Relationship Id="rId5" Type="http://schemas.openxmlformats.org/officeDocument/2006/relationships/image" Target="../media/image3.emf"/><Relationship Id="rId4" Type="http://schemas.openxmlformats.org/officeDocument/2006/relationships/oleObject" Target="../embeddings/Microsoft_Word_97_-_2003_Document.doc"/></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3D35C-B03E-4CD7-8DAF-4EF66E46B9AB}">
  <sheetPr>
    <pageSetUpPr fitToPage="1"/>
  </sheetPr>
  <dimension ref="A1:R36"/>
  <sheetViews>
    <sheetView showGridLines="0" tabSelected="1" zoomScaleNormal="100" zoomScaleSheetLayoutView="100" workbookViewId="0">
      <selection sqref="A1:L1"/>
    </sheetView>
  </sheetViews>
  <sheetFormatPr defaultColWidth="9.33203125" defaultRowHeight="13.2" x14ac:dyDescent="0.25"/>
  <cols>
    <col min="1" max="12" width="11.5546875" style="53" customWidth="1"/>
    <col min="13" max="16384" width="9.33203125" style="53"/>
  </cols>
  <sheetData>
    <row r="1" spans="1:13" ht="32.25" customHeight="1" x14ac:dyDescent="0.25">
      <c r="A1" s="315" t="s">
        <v>362</v>
      </c>
      <c r="B1" s="315"/>
      <c r="C1" s="315"/>
      <c r="D1" s="315"/>
      <c r="E1" s="315"/>
      <c r="F1" s="315"/>
      <c r="G1" s="315"/>
      <c r="H1" s="315"/>
      <c r="I1" s="315"/>
      <c r="J1" s="315"/>
      <c r="K1" s="315"/>
      <c r="L1" s="315"/>
    </row>
    <row r="11" spans="1:13" ht="43.5" customHeight="1" x14ac:dyDescent="0.4">
      <c r="B11" s="20" t="s">
        <v>292</v>
      </c>
    </row>
    <row r="12" spans="1:13" ht="17.399999999999999" x14ac:dyDescent="0.3">
      <c r="B12" s="21" t="s">
        <v>337</v>
      </c>
    </row>
    <row r="13" spans="1:13" ht="17.399999999999999" x14ac:dyDescent="0.3">
      <c r="B13" s="21"/>
    </row>
    <row r="14" spans="1:13" customFormat="1" x14ac:dyDescent="0.25">
      <c r="B14" s="52" t="s">
        <v>366</v>
      </c>
    </row>
    <row r="15" spans="1:13" ht="17.399999999999999" x14ac:dyDescent="0.3">
      <c r="B15" s="21"/>
    </row>
    <row r="16" spans="1:13" x14ac:dyDescent="0.25">
      <c r="B16" s="113" t="s">
        <v>357</v>
      </c>
      <c r="C16" s="113"/>
      <c r="M16" s="55"/>
    </row>
    <row r="17" spans="2:18" x14ac:dyDescent="0.25">
      <c r="B17" s="113" t="s">
        <v>356</v>
      </c>
      <c r="C17" s="113"/>
      <c r="M17" s="55"/>
    </row>
    <row r="18" spans="2:18" x14ac:dyDescent="0.25">
      <c r="B18" s="53" t="s">
        <v>367</v>
      </c>
      <c r="C18" s="113"/>
      <c r="M18" s="55"/>
    </row>
    <row r="19" spans="2:18" x14ac:dyDescent="0.25">
      <c r="B19" s="113" t="s">
        <v>363</v>
      </c>
      <c r="M19" s="55"/>
    </row>
    <row r="20" spans="2:18" ht="15.9" customHeight="1" x14ac:dyDescent="0.25">
      <c r="B20" s="113"/>
      <c r="M20" s="55"/>
    </row>
    <row r="21" spans="2:18" x14ac:dyDescent="0.25">
      <c r="B21" s="239" t="s">
        <v>358</v>
      </c>
      <c r="M21" s="55"/>
    </row>
    <row r="22" spans="2:18" x14ac:dyDescent="0.25">
      <c r="B22" s="239" t="s">
        <v>355</v>
      </c>
      <c r="M22" s="55"/>
    </row>
    <row r="23" spans="2:18" x14ac:dyDescent="0.25">
      <c r="B23" s="239" t="s">
        <v>368</v>
      </c>
      <c r="M23" s="55"/>
    </row>
    <row r="24" spans="2:18" ht="14.25" customHeight="1" x14ac:dyDescent="0.25">
      <c r="B24" s="239" t="s">
        <v>359</v>
      </c>
      <c r="M24" s="55"/>
    </row>
    <row r="25" spans="2:18" ht="14.25" customHeight="1" x14ac:dyDescent="0.25">
      <c r="B25" s="239"/>
      <c r="O25" s="55"/>
      <c r="P25" s="55"/>
      <c r="Q25" s="55"/>
      <c r="R25" s="55"/>
    </row>
    <row r="26" spans="2:18" ht="16.5" customHeight="1" x14ac:dyDescent="0.25">
      <c r="B26" s="54" t="s">
        <v>160</v>
      </c>
    </row>
    <row r="27" spans="2:18" x14ac:dyDescent="0.25">
      <c r="B27" s="53" t="s">
        <v>163</v>
      </c>
    </row>
    <row r="28" spans="2:18" x14ac:dyDescent="0.25">
      <c r="B28" s="53" t="s">
        <v>164</v>
      </c>
    </row>
    <row r="30" spans="2:18" x14ac:dyDescent="0.25">
      <c r="B30" s="54" t="s">
        <v>161</v>
      </c>
    </row>
    <row r="31" spans="2:18" x14ac:dyDescent="0.25">
      <c r="B31" s="53" t="s">
        <v>138</v>
      </c>
    </row>
    <row r="32" spans="2:18" x14ac:dyDescent="0.25">
      <c r="B32" s="53" t="s">
        <v>162</v>
      </c>
    </row>
    <row r="33" spans="2:13" ht="18" x14ac:dyDescent="0.35">
      <c r="B33" s="56"/>
    </row>
    <row r="36" spans="2:13" x14ac:dyDescent="0.25">
      <c r="C36" s="232"/>
      <c r="D36" s="232"/>
      <c r="E36" s="232"/>
      <c r="F36" s="232"/>
      <c r="G36" s="232"/>
      <c r="H36" s="232"/>
      <c r="I36" s="232"/>
      <c r="J36" s="232"/>
      <c r="K36" s="232"/>
      <c r="L36" s="232"/>
      <c r="M36" s="232"/>
    </row>
  </sheetData>
  <mergeCells count="1">
    <mergeCell ref="A1:L1"/>
  </mergeCells>
  <pageMargins left="0.70866141732283472" right="0.70866141732283472" top="0.74803149606299213" bottom="0.74803149606299213" header="0.31496062992125984" footer="0.31496062992125984"/>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284B1-7CE7-4717-9F18-7C25FE851754}">
  <dimension ref="A1:C33"/>
  <sheetViews>
    <sheetView zoomScaleNormal="100" zoomScaleSheetLayoutView="93" workbookViewId="0">
      <pane ySplit="1" topLeftCell="A2" activePane="bottomLeft" state="frozen"/>
      <selection pane="bottomLeft" sqref="A1:C1"/>
    </sheetView>
  </sheetViews>
  <sheetFormatPr defaultColWidth="9.33203125" defaultRowHeight="13.2" x14ac:dyDescent="0.25"/>
  <cols>
    <col min="1" max="1" width="75.6640625" style="57" customWidth="1"/>
    <col min="2" max="2" width="7.33203125" style="57" customWidth="1"/>
    <col min="3" max="3" width="78.33203125" style="57" customWidth="1"/>
    <col min="4" max="16384" width="9.33203125" style="57"/>
  </cols>
  <sheetData>
    <row r="1" spans="1:3" ht="30" customHeight="1" x14ac:dyDescent="0.25">
      <c r="A1" s="316" t="s">
        <v>209</v>
      </c>
      <c r="B1" s="316"/>
      <c r="C1" s="316"/>
    </row>
    <row r="2" spans="1:3" x14ac:dyDescent="0.25">
      <c r="A2" s="58"/>
      <c r="B2" s="58"/>
      <c r="C2" s="58"/>
    </row>
    <row r="3" spans="1:3" ht="23.25" customHeight="1" x14ac:dyDescent="0.25">
      <c r="A3" s="59" t="s">
        <v>80</v>
      </c>
      <c r="B3" s="59"/>
      <c r="C3" s="60" t="s">
        <v>165</v>
      </c>
    </row>
    <row r="4" spans="1:3" ht="30" customHeight="1" x14ac:dyDescent="0.25">
      <c r="A4" s="61" t="str">
        <f>'PB Tab 1'!A1</f>
        <v>Tabell PB1. Total körsträcka (mil), antal personbilar och genomsnittlig körsträcka. Åren 1999–2025.</v>
      </c>
      <c r="B4" s="62"/>
      <c r="C4" s="61" t="str">
        <f>'PB Tab 1'!A2</f>
        <v>Table PB1. Vehicle kilometres (10 kilometers), number of vehicles and average kilometres driven. Years 1999–2025.</v>
      </c>
    </row>
    <row r="5" spans="1:3" ht="30" customHeight="1" x14ac:dyDescent="0.25">
      <c r="A5" s="61" t="str">
        <f>'PB Tab 2-3'!A1</f>
        <v>Tabell PB2. Körsträckor (mil) och antal personbilar efter tjänstevikt och ägare. År 2025.</v>
      </c>
      <c r="B5" s="62"/>
      <c r="C5" s="61" t="str">
        <f>'PB Tab 2-3'!A2</f>
        <v>Table PB2. Vehicle kilometres (10 kilometers), number of passenger cars, by kerb weight and owner. Year 2025.</v>
      </c>
    </row>
    <row r="6" spans="1:3" ht="30" customHeight="1" x14ac:dyDescent="0.25">
      <c r="A6" s="61" t="str">
        <f>'PB Tab 2-3'!A27</f>
        <v>Tabell PB3. Körsträckor (mil) och antal personbilar efter typ av ägare. År 2025.</v>
      </c>
      <c r="B6" s="62"/>
      <c r="C6" s="61" t="str">
        <f>'PB Tab 2-3'!A28</f>
        <v>Table PB3. Vehicle kilometres (10 kilometers) and number of passenger cars by type of owner. Year 2025.</v>
      </c>
    </row>
    <row r="7" spans="1:3" ht="30" customHeight="1" x14ac:dyDescent="0.25">
      <c r="A7" s="61" t="str">
        <f>'PB Tab 4-5'!A1</f>
        <v>Tabell PB4. Körsträckor (mil) och antal personbilar efter årsmodell/tillverkningsår och ägare. År 2025.</v>
      </c>
      <c r="B7" s="62"/>
      <c r="C7" s="61" t="str">
        <f>'PB Tab 4-5'!A2</f>
        <v>Table PB4. Vehicle kilometres (10 kilometres) and number of passenger cars by year of model/construction and by owner. Year 2025.</v>
      </c>
    </row>
    <row r="8" spans="1:3" ht="30" customHeight="1" x14ac:dyDescent="0.25">
      <c r="A8" s="61" t="str">
        <f>'PB Tab 4-5'!A33</f>
        <v>Tabell PB5. Körsträckor (mil) och antal personbilar efter drivmedel och ägare. År 2025.</v>
      </c>
      <c r="B8" s="62"/>
      <c r="C8" s="61" t="str">
        <f>'PB Tab 4-5'!A34</f>
        <v>Table PB5. Vehicle kilometres (10 kilometres) and number of passenger cars by fuel and owner. Year 2025.</v>
      </c>
    </row>
    <row r="9" spans="1:3" ht="15.75" customHeight="1" x14ac:dyDescent="0.25">
      <c r="A9" s="59" t="s">
        <v>127</v>
      </c>
      <c r="B9" s="59"/>
      <c r="C9" s="60" t="s">
        <v>166</v>
      </c>
    </row>
    <row r="10" spans="1:3" ht="30" customHeight="1" x14ac:dyDescent="0.25">
      <c r="A10" s="61" t="str">
        <f>'LB Tab 1'!A1</f>
        <v>Tabell LB1. Total körsträcka (mil), antal lätta lastbilar och genomsnittlig körsträcka. Åren 1999–2025.</v>
      </c>
      <c r="B10" s="62"/>
      <c r="C10" s="61" t="str">
        <f>'LB Tab 1'!A2</f>
        <v>Table LB1. Vehicle kilometres (10 kilometers), number of LGVs and average kilometres driven (10 kilometers). Years 1999–2025.</v>
      </c>
    </row>
    <row r="11" spans="1:3" ht="30" customHeight="1" x14ac:dyDescent="0.25">
      <c r="A11" s="61" t="str">
        <f>'LB Tab 2'!A1</f>
        <v>Tabell LB2. Total körsträcka (mil), antal tunga lastbilar och genomsnittlig körsträcka. Åren 1999–2025.</v>
      </c>
      <c r="B11" s="62"/>
      <c r="C11" s="61" t="str">
        <f>'LB Tab 2'!A2</f>
        <v>Table LB2. Vehicle kilometres (10 kilometers), number of HGVs and average kilometres driven (10 kilometers). Years 1999–2025.</v>
      </c>
    </row>
    <row r="12" spans="1:3" ht="30" customHeight="1" x14ac:dyDescent="0.25">
      <c r="A12" s="61" t="str">
        <f>'LB Tab 3-5'!$A$1</f>
        <v>Tabell LB3. Körsträckor (mil) och antal lastbilar efter årsmodell/tillverkningsår och totalvikt. År 2025.</v>
      </c>
      <c r="B12" s="62"/>
      <c r="C12" s="61" t="str">
        <f>'LB Tab 3-5'!$A$2</f>
        <v>Table LB3. Vehicle kilometres (10 kilometers) and number of lorries by year of model/construction and permissible maximum weight. Year 2025.</v>
      </c>
    </row>
    <row r="13" spans="1:3" ht="30" customHeight="1" x14ac:dyDescent="0.25">
      <c r="A13" s="61" t="str">
        <f>'LB Tab 3-5'!$A$32</f>
        <v>Tabell LB4. Körsträckor och antal lastbilar efter ägare, yrkesmässig trafik, firmabilstrafik och totalvikt. År 2025.</v>
      </c>
      <c r="B13" s="62"/>
      <c r="C13" s="61" t="str">
        <f>'LB Tab 3-5'!$A$33</f>
        <v>Table LB4. Vehicle kilometres (10 kilometers) and number of lorries by owner and used in transport for hire or reward or transport on own account. Year 2025.</v>
      </c>
    </row>
    <row r="14" spans="1:3" ht="30" customHeight="1" x14ac:dyDescent="0.25">
      <c r="A14" s="61" t="str">
        <f>'LB Tab 3-5'!$A$48</f>
        <v>Tabell LB5. Körsträckor och antal lastbilar efter karosseri. År 2025.</v>
      </c>
      <c r="B14" s="62"/>
      <c r="C14" s="61" t="str">
        <f>'LB Tab 3-5'!$A$49</f>
        <v>Table LB5. Vehicle kilometres (10 kilometers) and number of lorries by type of body. Year 2025.</v>
      </c>
    </row>
    <row r="15" spans="1:3" ht="30" customHeight="1" x14ac:dyDescent="0.25">
      <c r="A15" s="61" t="str">
        <f>'LB Tab 6-7'!$A$1</f>
        <v>Tabell LB6. Körsträckor (mil) och antal lastbilar efter totalvikt. År 2025.</v>
      </c>
      <c r="B15" s="62"/>
      <c r="C15" s="61" t="str">
        <f>'LB Tab 6-7'!$A$2</f>
        <v>Table LB6. Vehicle kilometres (10 kilometers) and number of lorries by permissible maximum weight. Year 2025.</v>
      </c>
    </row>
    <row r="16" spans="1:3" ht="30" customHeight="1" x14ac:dyDescent="0.25">
      <c r="A16" s="61" t="str">
        <f>'LB Tab 6-7'!$A$27</f>
        <v>Tabell LB7. Körsträckor (mil) och antal lastbilar efter maximilastvikt. År 2025.</v>
      </c>
      <c r="B16" s="62"/>
      <c r="C16" s="61" t="str">
        <f>'LB Tab 6-7'!$A$28</f>
        <v>Table LB7. Vehicle kilometres (10 kilometers) and number of lorries by load capacity. Year 2025.</v>
      </c>
    </row>
    <row r="17" spans="1:3" ht="36" customHeight="1" x14ac:dyDescent="0.25">
      <c r="A17" s="61" t="str">
        <f>'LB Tab 8'!A1</f>
        <v>Tabell LB8. Körsträckor, antal lastbilar och genomsnittlig körsträcka per drivmedel. År 2025.</v>
      </c>
      <c r="C17" s="61" t="str">
        <f>'LB Tab 8'!A2</f>
        <v>Table LB8. Vehicle kilometres (10 kms), number of lorries and average vehicle kilometres (10 kms), by fuel. Year 2025.</v>
      </c>
    </row>
    <row r="18" spans="1:3" ht="24" customHeight="1" x14ac:dyDescent="0.25">
      <c r="A18" s="59" t="s">
        <v>81</v>
      </c>
      <c r="B18" s="59"/>
      <c r="C18" s="60" t="s">
        <v>167</v>
      </c>
    </row>
    <row r="19" spans="1:3" ht="30" customHeight="1" x14ac:dyDescent="0.25">
      <c r="A19" s="61" t="str">
        <f>'BU Tab 1'!A1</f>
        <v>Tabell BU1. Total körsträcka (mil), antal bussar och genomsnittlig körsträcka. Åren 1999–2025.</v>
      </c>
      <c r="B19" s="62"/>
      <c r="C19" s="61" t="str">
        <f>'BU Tab 1'!A2</f>
        <v>Table BU1. Vehicle kilometres (10 kilometers), number of buses and average kilometres driven (10 kilometers). Years 1999–2025.</v>
      </c>
    </row>
    <row r="20" spans="1:3" ht="30" customHeight="1" x14ac:dyDescent="0.25">
      <c r="A20" s="61" t="str">
        <f>'BU Tab 2-4'!A1</f>
        <v>Tabell BU2. Körsträckor (mil) och antal bussar efter årsmodell/tillverkningsår. År 2025.</v>
      </c>
      <c r="B20" s="62"/>
      <c r="C20" s="61" t="str">
        <f>'BU Tab 2-4'!A2</f>
        <v>Table BU2. Vehicle kilometres (10 kilometres) and number of buses by year of model/construction. Year 2025.</v>
      </c>
    </row>
    <row r="21" spans="1:3" ht="30" customHeight="1" x14ac:dyDescent="0.25">
      <c r="A21" s="61" t="str">
        <f>'BU Tab 2-4'!A31</f>
        <v>Tabell BU3. Körsträckor (mil) och antal bussar efter bussklass. År 2025.</v>
      </c>
      <c r="B21" s="62"/>
      <c r="C21" s="61" t="str">
        <f>'BU Tab 2-4'!A32</f>
        <v>Table BU3. Vehicle kilometres (10 kilometres) by bus class. Year 2025.</v>
      </c>
    </row>
    <row r="22" spans="1:3" ht="30" customHeight="1" x14ac:dyDescent="0.25">
      <c r="A22" s="61" t="str">
        <f>'BU Tab 2-4'!A48</f>
        <v>Tabell BU4. Körsträckor och antal bussar efter drivmedel. År 2025.</v>
      </c>
      <c r="B22" s="62"/>
      <c r="C22" s="61" t="str">
        <f>'BU Tab 2-4'!A49</f>
        <v>Table BU4. Vehicle kilometres (10 kilometers) and number of buses by fuel. Year 2025.</v>
      </c>
    </row>
    <row r="23" spans="1:3" ht="15.75" customHeight="1" x14ac:dyDescent="0.25">
      <c r="A23" s="59" t="s">
        <v>82</v>
      </c>
      <c r="B23" s="59"/>
      <c r="C23" s="60" t="s">
        <v>168</v>
      </c>
    </row>
    <row r="24" spans="1:3" ht="30" customHeight="1" x14ac:dyDescent="0.25">
      <c r="A24" s="61" t="str">
        <f>'MC Tab 1'!A1</f>
        <v>Tabell MC1. Total körsträcka (mil), antal fordon och genomsnittlig körsträcka. Åren 1999–2025.</v>
      </c>
      <c r="B24" s="62"/>
      <c r="C24" s="61" t="str">
        <f>'MC Tab 1'!A2</f>
        <v>Table MC1. Vehicle kilometres (10 kilometers), number of vehicles and average kilometres driven (10 kilometers). Years 1999–2025.</v>
      </c>
    </row>
    <row r="25" spans="1:3" ht="30" customHeight="1" x14ac:dyDescent="0.25">
      <c r="A25" s="61" t="str">
        <f>'MC Tab 2-4'!A1</f>
        <v>Tabell MC2. Körsträckor (mil) och antal motorcyklar efter årsmodell/tillverkningsår och ägare. År 2025.</v>
      </c>
      <c r="B25" s="62"/>
      <c r="C25" s="61" t="str">
        <f>'MC Tab 2-4'!A2</f>
        <v>Table MC2. Number of motorcycles and average 10 kilometres driven by year of model/construction and owner. Year 2025.</v>
      </c>
    </row>
    <row r="26" spans="1:3" ht="30" customHeight="1" x14ac:dyDescent="0.25">
      <c r="A26" s="61" t="str">
        <f>'MC Tab 2-4'!A33</f>
        <v>Tabell MC3. Körsträckor (mil) och antal motorcyklar efter cylindervolym och ägare. År 2025.</v>
      </c>
      <c r="B26" s="62"/>
      <c r="C26" s="61" t="str">
        <f>'MC Tab 2-4'!A34</f>
        <v>Table MC3. Vehicle kilometres (10 kilometers) and number of motorcycles by cylinder volume and owner. Year 2025.</v>
      </c>
    </row>
    <row r="27" spans="1:3" ht="30" customHeight="1" x14ac:dyDescent="0.25">
      <c r="A27" s="61" t="str">
        <f>'MC Tab 2-4'!A50</f>
        <v>Tabell MC4. Körsträckor (mil) och antal motorcyklar efter ägare. År 2025.</v>
      </c>
      <c r="B27" s="62"/>
      <c r="C27" s="61" t="str">
        <f>'MC Tab 2-4'!A51</f>
        <v>Table MC4. Vehicle kilometres (10 kilometers) and number of motorcycles by owner. Year 2025.</v>
      </c>
    </row>
    <row r="28" spans="1:3" ht="15.75" customHeight="1" x14ac:dyDescent="0.25">
      <c r="A28" s="59" t="s">
        <v>128</v>
      </c>
      <c r="B28" s="59"/>
      <c r="C28" s="63" t="s">
        <v>169</v>
      </c>
    </row>
    <row r="29" spans="1:3" ht="26.4" x14ac:dyDescent="0.25">
      <c r="A29" s="61" t="str">
        <f>'RS Tab 1'!A1</f>
        <v>Tabell RS1. Genomsnittlig körsträcka i mil efter registreringslän och fordonsslag. År 2025.</v>
      </c>
      <c r="B29" s="62"/>
      <c r="C29" s="61" t="str">
        <f>'RS Tab 1'!A2</f>
        <v>Table RS1. Average distance (10 kilometers) driven by kind of vehicle, and by county of registration. Year 2025.</v>
      </c>
    </row>
    <row r="30" spans="1:3" x14ac:dyDescent="0.25">
      <c r="A30" s="58"/>
      <c r="B30" s="58"/>
      <c r="C30" s="58"/>
    </row>
    <row r="31" spans="1:3" x14ac:dyDescent="0.25">
      <c r="A31" s="58"/>
      <c r="B31" s="58"/>
      <c r="C31" s="58"/>
    </row>
    <row r="32" spans="1:3" x14ac:dyDescent="0.25">
      <c r="A32" s="58"/>
      <c r="B32" s="58"/>
      <c r="C32" s="58"/>
    </row>
    <row r="33" spans="1:3" x14ac:dyDescent="0.25">
      <c r="A33" s="58"/>
      <c r="B33" s="58"/>
      <c r="C33" s="58"/>
    </row>
  </sheetData>
  <mergeCells count="1">
    <mergeCell ref="A1:C1"/>
  </mergeCells>
  <hyperlinks>
    <hyperlink ref="A4" location="'PB Tab 1'!A1" display="'PB Tab 1'!A1" xr:uid="{A78F91D7-AB80-4941-A165-616453C235A4}"/>
    <hyperlink ref="A6" location="'PB Tab 2-3'!A27" display="'PB Tab 2-3'!A27" xr:uid="{BA217BF5-28D9-4340-8B14-14072B618ECE}"/>
    <hyperlink ref="A12" location="'LB Tab 3-5'!A1" display="'LB Tab 3-5'!A1" xr:uid="{F484AEC5-1F59-4BD9-A81D-3474D53827AB}"/>
    <hyperlink ref="A15" location="'LB Tab 6-7'!A1" display="'LB Tab 6-7'!A1" xr:uid="{CB1FD398-AB8D-47F2-ABCA-22C8E41232C2}"/>
    <hyperlink ref="A19" location="'BU Tab 1'!A1" display="'BU Tab 1'!A1" xr:uid="{F8E2DA13-356E-4B35-976D-858FB51B4831}"/>
    <hyperlink ref="A20" location="'BU Tab 2-4'!A1" display="'BU Tab 2-4'!A1" xr:uid="{573B4AB7-EC97-4F39-8685-96D7B9BF74A5}"/>
    <hyperlink ref="A24" location="'MC Tab 1'!A1" display="'MC Tab 1'!A1" xr:uid="{5885A4C8-C86B-4340-9B9F-6D907DFCD871}"/>
    <hyperlink ref="A29" location="'RS Tab 1'!A1" display="'RS Tab 1'!A1" xr:uid="{8BD6E01B-2CE6-4F46-A003-400048C0CAFB}"/>
    <hyperlink ref="A5" location="'PB Tab 2-3'!A1" display="'PB Tab 2-3'!A1" xr:uid="{CF4AF4E5-FBB9-42CE-8F4F-D9688BB5103F}"/>
    <hyperlink ref="C6" location="'PB Tab 2-3'!A28" display="'PB Tab 2-3'!A28" xr:uid="{615815DD-8813-472C-B64E-7EC840388CCB}"/>
    <hyperlink ref="C5" location="'PB Tab 2-3'!A1" display="'PB Tab 2-3'!A1" xr:uid="{61CE06DE-4BCB-4748-B64E-101F8CE66D4A}"/>
    <hyperlink ref="A13" location="'LB Tab 3-5'!A32" display="'LB Tab 3-5'!A32" xr:uid="{FABF5BDF-6694-4702-8FA6-9A709E5B8108}"/>
    <hyperlink ref="A14" location="'LB Tab 3-5'!A48" display="'LB Tab 3-5'!A48" xr:uid="{BD7B3B1F-6636-45B4-93AA-8F39D6BF80D1}"/>
    <hyperlink ref="C12" location="'LB Tab 3-5'!A1" display="'LB Tab 3-5'!A1" xr:uid="{DBD2A517-C8B2-4B07-B137-63E761BFFAF9}"/>
    <hyperlink ref="C13" location="'LB Tab 3-5'!A32" display="'LB Tab 3-5'!A32" xr:uid="{379E4ECC-9B87-4CE4-868A-826AB17E70D4}"/>
    <hyperlink ref="C14" location="'LB Tab 3-5'!A48" display="'LB Tab 3-5'!A48" xr:uid="{6AF1D095-D857-410A-93AA-D29C19F76AC8}"/>
    <hyperlink ref="A16" location="'LB Tab 6-7'!A27" display="'LB Tab 6-7'!A27" xr:uid="{0ADDB478-10F9-4EB9-A987-5CA5F8428830}"/>
    <hyperlink ref="C15" location="'LB Tab 6-7'!A1" display="'LB Tab 6-7'!A1" xr:uid="{8D196C65-4784-4B02-81D8-BC3123ED3A2E}"/>
    <hyperlink ref="C16" location="'LB Tab 6-7'!A27" display="'LB Tab 6-7'!A27" xr:uid="{292C008E-07A2-49A4-952E-5C31D76017AC}"/>
    <hyperlink ref="A21" location="'BU Tab 2-4'!A31" display="'BU Tab 2-4'!A31" xr:uid="{13A59256-EBC2-4E2F-836A-3FC45853E008}"/>
    <hyperlink ref="A22" location="'BU Tab 2-4'!A48" display="'BU Tab 2-4'!A48" xr:uid="{8E91E5D0-67CE-44FC-B70B-3B239EB3506E}"/>
    <hyperlink ref="C20" location="'BU Tab 2-4'!A1" display="'BU Tab 2-4'!A1" xr:uid="{14CAFD67-1FAA-4D33-A2C1-923E3808F4E3}"/>
    <hyperlink ref="C21" location="'BU Tab 2-4'!A31" display="'BU Tab 2-4'!A31" xr:uid="{7F70AB3B-5413-4F94-85F7-94C1D74A2765}"/>
    <hyperlink ref="C22" location="'BU Tab 2-4'!A48" display="'BU Tab 2-4'!A48" xr:uid="{85B40170-30D2-4DD0-8362-4DFE62F4E6DB}"/>
    <hyperlink ref="C29" location="'RS Tab 1'!A1" display="'RS Tab 1'!A1" xr:uid="{7DB04EA3-BA97-4EEB-9895-1FCEEB5670AD}"/>
    <hyperlink ref="A7" location="'PB Tab 4-5'!A1" display="'PB Tab 4-5'!A1" xr:uid="{C3A43104-A9D6-4FCB-81D2-0453278AE2FA}"/>
    <hyperlink ref="A8" location="'PB Tab 4-5'!A33" display="'PB Tab 4-5'!A33" xr:uid="{AB88D733-F798-410C-8FF8-7DB2BBE110FD}"/>
    <hyperlink ref="C7" location="'PB Tab 4-5'!A1" display="'PB Tab 4-5'!A1" xr:uid="{9E7C5157-D624-4D78-B073-BDBBCA80D4AE}"/>
    <hyperlink ref="C8" location="'PB Tab 4-5'!A33" display="'PB Tab 4-5'!A33" xr:uid="{7F5FE699-C1D6-47CC-8B82-660D1B153914}"/>
    <hyperlink ref="A10" location="'LB Tab 1'!A1" display="'LB Tab 1'!A1" xr:uid="{BB8B07AC-D2FA-49BA-82C7-90A19E34C302}"/>
    <hyperlink ref="C4" location="'PB Tab 1'!A1" display="'PB Tab 1'!A1" xr:uid="{E776095C-C1EA-4859-8A90-166EA98C21D9}"/>
    <hyperlink ref="C10" location="'LB Tab 1'!A1" display="'LB Tab 1'!A1" xr:uid="{E94A5804-3385-4DDA-A72D-5152B376E221}"/>
    <hyperlink ref="A11" location="'LB Tab 2'!A1" display="'LB Tab 2'!A1" xr:uid="{06189D8B-A145-48AE-B59E-7834C0F445D7}"/>
    <hyperlink ref="C11" location="'LB Tab 2'!A1" display="'LB Tab 2'!A1" xr:uid="{8D88615B-37E6-4E70-BA39-332AE9E1B668}"/>
    <hyperlink ref="C19" location="'BU Tab 1'!A1" display="'BU Tab 1'!A1" xr:uid="{18392931-35A6-4596-8356-2D241651A738}"/>
    <hyperlink ref="C24" location="'MC Tab 1'!A1" display="'MC Tab 1'!A1" xr:uid="{55272117-31FD-4E97-B07A-5B4E13AE240F}"/>
    <hyperlink ref="A17" location="'LB Tab 8'!A1" display="'LB Tab 8'!A1" xr:uid="{39E8D23E-85BA-4F6B-8CE2-1A5506170175}"/>
    <hyperlink ref="C17" location="'LB Tab 8'!A1" display="'LB Tab 8'!A1" xr:uid="{660E0A7F-BA25-4BD2-B001-CDE267CAC925}"/>
    <hyperlink ref="A25" location="'MC Tab 2-4'!A1" display="'MC Tab 2-4'!A1" xr:uid="{107D7375-BE6F-472F-B121-9FA4053F5858}"/>
    <hyperlink ref="C25" location="'MC Tab 2-4'!A1" display="'MC Tab 2-4'!A1" xr:uid="{944C08A0-F6F4-48C2-93FC-BAEAADA22011}"/>
    <hyperlink ref="A27" location="'MC Tab 2-4'!A50" display="'MC Tab 2-4'!A50" xr:uid="{F90ADB53-1D17-48C5-BDC1-B840B182DD87}"/>
    <hyperlink ref="C26" location="'MC Tab 2-4'!A33" display="'MC Tab 2-4'!A33" xr:uid="{3B9ADB69-18AC-460B-A4D4-3CE02FC1D814}"/>
    <hyperlink ref="C27" location="'MC Tab 2-4'!A50" display="'MC Tab 2-4'!A50" xr:uid="{1A51C70C-735C-4B2B-9C9E-F0292D1625E0}"/>
    <hyperlink ref="A26" location="'MC Tab 2-4'!A33" display="'MC Tab 2-4'!A33" xr:uid="{9355E465-CFAD-428E-99C9-9E1DE5BB2351}"/>
  </hyperlinks>
  <pageMargins left="0.75" right="0.75" top="1" bottom="1" header="0.5" footer="0.5"/>
  <pageSetup paperSize="9" scale="4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12382-49B2-466F-AC97-27D7399042F5}">
  <dimension ref="A1:A22"/>
  <sheetViews>
    <sheetView zoomScaleNormal="100" zoomScaleSheetLayoutView="100" workbookViewId="0"/>
  </sheetViews>
  <sheetFormatPr defaultColWidth="9.33203125" defaultRowHeight="13.2" x14ac:dyDescent="0.25"/>
  <cols>
    <col min="1" max="1" width="106.44140625" style="66" customWidth="1"/>
    <col min="2" max="16384" width="9.33203125" style="66"/>
  </cols>
  <sheetData>
    <row r="1" spans="1:1" s="65" customFormat="1" ht="19.5" customHeight="1" x14ac:dyDescent="0.25">
      <c r="A1" s="64" t="s">
        <v>170</v>
      </c>
    </row>
    <row r="3" spans="1:1" x14ac:dyDescent="0.25">
      <c r="A3" s="52" t="s">
        <v>171</v>
      </c>
    </row>
    <row r="4" spans="1:1" ht="42" customHeight="1" x14ac:dyDescent="0.25">
      <c r="A4" s="67" t="s">
        <v>290</v>
      </c>
    </row>
    <row r="5" spans="1:1" x14ac:dyDescent="0.25">
      <c r="A5" s="67"/>
    </row>
    <row r="6" spans="1:1" x14ac:dyDescent="0.25">
      <c r="A6" s="52" t="s">
        <v>172</v>
      </c>
    </row>
    <row r="7" spans="1:1" ht="117.6" customHeight="1" x14ac:dyDescent="0.25">
      <c r="A7" s="67" t="s">
        <v>173</v>
      </c>
    </row>
    <row r="8" spans="1:1" ht="14.25" customHeight="1" x14ac:dyDescent="0.25">
      <c r="A8" s="67"/>
    </row>
    <row r="9" spans="1:1" x14ac:dyDescent="0.25">
      <c r="A9" s="52" t="s">
        <v>174</v>
      </c>
    </row>
    <row r="10" spans="1:1" ht="56.25" customHeight="1" x14ac:dyDescent="0.25">
      <c r="A10" s="67" t="s">
        <v>361</v>
      </c>
    </row>
    <row r="12" spans="1:1" ht="20.399999999999999" x14ac:dyDescent="0.25">
      <c r="A12" s="68" t="s">
        <v>175</v>
      </c>
    </row>
    <row r="14" spans="1:1" x14ac:dyDescent="0.25">
      <c r="A14" s="52" t="s">
        <v>176</v>
      </c>
    </row>
    <row r="15" spans="1:1" ht="40.5" customHeight="1" x14ac:dyDescent="0.25">
      <c r="A15" s="67" t="s">
        <v>291</v>
      </c>
    </row>
    <row r="16" spans="1:1" x14ac:dyDescent="0.25">
      <c r="A16" s="67"/>
    </row>
    <row r="17" spans="1:1" x14ac:dyDescent="0.25">
      <c r="A17" s="52" t="s">
        <v>177</v>
      </c>
    </row>
    <row r="18" spans="1:1" ht="61.2" customHeight="1" x14ac:dyDescent="0.25">
      <c r="A18" s="67" t="s">
        <v>178</v>
      </c>
    </row>
    <row r="19" spans="1:1" ht="56.7" customHeight="1" x14ac:dyDescent="0.25">
      <c r="A19" s="67" t="s">
        <v>179</v>
      </c>
    </row>
    <row r="20" spans="1:1" x14ac:dyDescent="0.25">
      <c r="A20" s="67"/>
    </row>
    <row r="21" spans="1:1" x14ac:dyDescent="0.25">
      <c r="A21" s="52" t="s">
        <v>180</v>
      </c>
    </row>
    <row r="22" spans="1:1" ht="66" x14ac:dyDescent="0.25">
      <c r="A22" s="67" t="s">
        <v>360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9AA2-A80C-4F8E-8085-6ABEE7DD9414}">
  <sheetPr>
    <pageSetUpPr fitToPage="1"/>
  </sheetPr>
  <dimension ref="A1:B44"/>
  <sheetViews>
    <sheetView showGridLines="0" zoomScaleNormal="100" zoomScaleSheetLayoutView="100" workbookViewId="0">
      <pane ySplit="1" topLeftCell="A2" activePane="bottomLeft" state="frozen"/>
      <selection pane="bottomLeft" sqref="A1:B1"/>
    </sheetView>
  </sheetViews>
  <sheetFormatPr defaultColWidth="8.6640625" defaultRowHeight="13.2" x14ac:dyDescent="0.25"/>
  <cols>
    <col min="1" max="1" width="93.6640625" style="66" customWidth="1"/>
    <col min="2" max="2" width="86.44140625" style="84" customWidth="1"/>
    <col min="3" max="16384" width="8.6640625" style="66"/>
  </cols>
  <sheetData>
    <row r="1" spans="1:2" s="57" customFormat="1" ht="30" customHeight="1" x14ac:dyDescent="0.25">
      <c r="A1" s="317" t="s">
        <v>213</v>
      </c>
      <c r="B1" s="318"/>
    </row>
    <row r="2" spans="1:2" ht="14.4" x14ac:dyDescent="0.3">
      <c r="A2" s="81" t="s">
        <v>214</v>
      </c>
      <c r="B2" s="220" t="s">
        <v>272</v>
      </c>
    </row>
    <row r="3" spans="1:2" ht="56.1" customHeight="1" x14ac:dyDescent="0.25">
      <c r="A3" s="82" t="s">
        <v>315</v>
      </c>
      <c r="B3" s="83" t="s">
        <v>316</v>
      </c>
    </row>
    <row r="4" spans="1:2" ht="14.4" x14ac:dyDescent="0.25">
      <c r="A4" s="89" t="s">
        <v>215</v>
      </c>
      <c r="B4" s="89" t="s">
        <v>264</v>
      </c>
    </row>
    <row r="5" spans="1:2" ht="45" customHeight="1" x14ac:dyDescent="0.25">
      <c r="A5" s="82" t="s">
        <v>239</v>
      </c>
      <c r="B5" s="83" t="s">
        <v>259</v>
      </c>
    </row>
    <row r="6" spans="1:2" ht="17.100000000000001" customHeight="1" x14ac:dyDescent="0.25">
      <c r="A6" s="86" t="s">
        <v>317</v>
      </c>
      <c r="B6" s="268" t="s">
        <v>318</v>
      </c>
    </row>
    <row r="7" spans="1:2" ht="41.7" customHeight="1" x14ac:dyDescent="0.3">
      <c r="A7" s="269" t="s">
        <v>319</v>
      </c>
      <c r="B7" s="270" t="s">
        <v>320</v>
      </c>
    </row>
    <row r="8" spans="1:2" ht="15" customHeight="1" x14ac:dyDescent="0.3">
      <c r="A8" s="271" t="s">
        <v>321</v>
      </c>
      <c r="B8" s="220" t="s">
        <v>322</v>
      </c>
    </row>
    <row r="9" spans="1:2" ht="51" customHeight="1" x14ac:dyDescent="0.3">
      <c r="A9" s="269" t="s">
        <v>323</v>
      </c>
      <c r="B9" s="83" t="s">
        <v>324</v>
      </c>
    </row>
    <row r="10" spans="1:2" ht="16.5" customHeight="1" x14ac:dyDescent="0.25">
      <c r="A10" s="89" t="s">
        <v>11</v>
      </c>
      <c r="B10" s="94" t="s">
        <v>268</v>
      </c>
    </row>
    <row r="11" spans="1:2" ht="33.75" customHeight="1" x14ac:dyDescent="0.25">
      <c r="A11" s="100" t="s">
        <v>262</v>
      </c>
      <c r="B11" s="83" t="s">
        <v>261</v>
      </c>
    </row>
    <row r="12" spans="1:2" ht="16.2" customHeight="1" x14ac:dyDescent="0.25">
      <c r="A12" s="91" t="s">
        <v>241</v>
      </c>
      <c r="B12" s="94" t="s">
        <v>269</v>
      </c>
    </row>
    <row r="13" spans="1:2" ht="30.75" customHeight="1" x14ac:dyDescent="0.25">
      <c r="A13" s="92" t="s">
        <v>260</v>
      </c>
      <c r="B13" s="83" t="s">
        <v>267</v>
      </c>
    </row>
    <row r="14" spans="1:2" s="52" customFormat="1" ht="16.2" customHeight="1" x14ac:dyDescent="0.25">
      <c r="A14" s="93" t="s">
        <v>240</v>
      </c>
      <c r="B14" s="52" t="s">
        <v>270</v>
      </c>
    </row>
    <row r="15" spans="1:2" s="52" customFormat="1" ht="42" customHeight="1" x14ac:dyDescent="0.25">
      <c r="A15" s="90" t="s">
        <v>242</v>
      </c>
      <c r="B15" s="83" t="s">
        <v>265</v>
      </c>
    </row>
    <row r="16" spans="1:2" ht="14.4" x14ac:dyDescent="0.25">
      <c r="A16" s="89" t="s">
        <v>216</v>
      </c>
      <c r="B16" s="94" t="s">
        <v>263</v>
      </c>
    </row>
    <row r="17" spans="1:2" ht="26.4" x14ac:dyDescent="0.25">
      <c r="A17" s="95" t="s">
        <v>235</v>
      </c>
      <c r="B17" s="83" t="s">
        <v>266</v>
      </c>
    </row>
    <row r="18" spans="1:2" ht="14.4" x14ac:dyDescent="0.25">
      <c r="A18" s="89" t="s">
        <v>217</v>
      </c>
      <c r="B18" s="88"/>
    </row>
    <row r="19" spans="1:2" ht="76.5" customHeight="1" x14ac:dyDescent="0.25">
      <c r="A19" s="82" t="s">
        <v>243</v>
      </c>
      <c r="B19" s="96" t="s">
        <v>244</v>
      </c>
    </row>
    <row r="20" spans="1:2" ht="14.4" x14ac:dyDescent="0.25">
      <c r="A20" s="89" t="s">
        <v>218</v>
      </c>
      <c r="B20" s="94" t="s">
        <v>281</v>
      </c>
    </row>
    <row r="21" spans="1:2" ht="44.7" customHeight="1" x14ac:dyDescent="0.3">
      <c r="A21" s="82" t="s">
        <v>282</v>
      </c>
      <c r="B21" s="222" t="s">
        <v>274</v>
      </c>
    </row>
    <row r="22" spans="1:2" ht="37.5" customHeight="1" x14ac:dyDescent="0.3">
      <c r="A22" s="82" t="s">
        <v>236</v>
      </c>
      <c r="B22" s="222" t="s">
        <v>275</v>
      </c>
    </row>
    <row r="23" spans="1:2" ht="48.75" customHeight="1" x14ac:dyDescent="0.3">
      <c r="A23" s="82" t="s">
        <v>234</v>
      </c>
      <c r="B23" s="222" t="s">
        <v>276</v>
      </c>
    </row>
    <row r="24" spans="1:2" ht="17.25" customHeight="1" x14ac:dyDescent="0.3">
      <c r="A24" s="95" t="s">
        <v>233</v>
      </c>
      <c r="B24" s="222" t="s">
        <v>277</v>
      </c>
    </row>
    <row r="25" spans="1:2" ht="28.8" x14ac:dyDescent="0.3">
      <c r="A25" s="95"/>
      <c r="B25" s="222" t="s">
        <v>278</v>
      </c>
    </row>
    <row r="26" spans="1:2" ht="28.8" x14ac:dyDescent="0.25">
      <c r="A26" s="82" t="s">
        <v>219</v>
      </c>
      <c r="B26" s="67" t="s">
        <v>283</v>
      </c>
    </row>
    <row r="27" spans="1:2" ht="28.8" x14ac:dyDescent="0.3">
      <c r="A27" s="82" t="s">
        <v>220</v>
      </c>
      <c r="B27" s="222" t="s">
        <v>279</v>
      </c>
    </row>
    <row r="28" spans="1:2" ht="28.8" x14ac:dyDescent="0.3">
      <c r="A28" s="82" t="s">
        <v>221</v>
      </c>
      <c r="B28" s="222" t="s">
        <v>280</v>
      </c>
    </row>
    <row r="29" spans="1:2" x14ac:dyDescent="0.25">
      <c r="A29" s="87"/>
      <c r="B29" s="88"/>
    </row>
    <row r="30" spans="1:2" ht="14.4" x14ac:dyDescent="0.25">
      <c r="A30" s="89" t="s">
        <v>21</v>
      </c>
      <c r="B30" s="94" t="s">
        <v>247</v>
      </c>
    </row>
    <row r="31" spans="1:2" ht="43.2" x14ac:dyDescent="0.25">
      <c r="A31" s="82" t="s">
        <v>246</v>
      </c>
      <c r="B31" s="96" t="s">
        <v>245</v>
      </c>
    </row>
    <row r="32" spans="1:2" ht="14.4" x14ac:dyDescent="0.25">
      <c r="A32" s="85" t="s">
        <v>222</v>
      </c>
      <c r="B32" s="96" t="s">
        <v>248</v>
      </c>
    </row>
    <row r="33" spans="1:2" ht="28.8" x14ac:dyDescent="0.25">
      <c r="A33" s="85" t="s">
        <v>223</v>
      </c>
      <c r="B33" s="96" t="s">
        <v>249</v>
      </c>
    </row>
    <row r="34" spans="1:2" ht="14.4" x14ac:dyDescent="0.25">
      <c r="A34" s="85" t="s">
        <v>224</v>
      </c>
      <c r="B34" s="96" t="s">
        <v>250</v>
      </c>
    </row>
    <row r="35" spans="1:2" ht="48.75" customHeight="1" x14ac:dyDescent="0.25">
      <c r="A35" s="97" t="s">
        <v>231</v>
      </c>
      <c r="B35" s="96" t="s">
        <v>251</v>
      </c>
    </row>
    <row r="36" spans="1:2" ht="43.2" x14ac:dyDescent="0.25">
      <c r="A36" s="97" t="s">
        <v>232</v>
      </c>
      <c r="B36" s="96" t="s">
        <v>252</v>
      </c>
    </row>
    <row r="37" spans="1:2" ht="20.25" customHeight="1" x14ac:dyDescent="0.25">
      <c r="A37" s="85" t="s">
        <v>225</v>
      </c>
      <c r="B37" s="96" t="s">
        <v>253</v>
      </c>
    </row>
    <row r="38" spans="1:2" ht="48.75" customHeight="1" x14ac:dyDescent="0.3">
      <c r="A38" s="85" t="s">
        <v>226</v>
      </c>
      <c r="B38" s="221" t="s">
        <v>273</v>
      </c>
    </row>
    <row r="39" spans="1:2" ht="14.4" x14ac:dyDescent="0.25">
      <c r="A39" s="85" t="s">
        <v>227</v>
      </c>
      <c r="B39" s="96" t="s">
        <v>254</v>
      </c>
    </row>
    <row r="40" spans="1:2" ht="14.4" x14ac:dyDescent="0.25">
      <c r="A40" s="87"/>
      <c r="B40" s="97"/>
    </row>
    <row r="41" spans="1:2" ht="72" x14ac:dyDescent="0.25">
      <c r="A41" s="86" t="s">
        <v>228</v>
      </c>
      <c r="B41" s="96" t="s">
        <v>257</v>
      </c>
    </row>
    <row r="42" spans="1:2" ht="66.75" customHeight="1" x14ac:dyDescent="0.25">
      <c r="A42" s="86" t="s">
        <v>237</v>
      </c>
      <c r="B42" s="96" t="s">
        <v>255</v>
      </c>
    </row>
    <row r="43" spans="1:2" ht="14.4" x14ac:dyDescent="0.25">
      <c r="A43" s="89" t="s">
        <v>229</v>
      </c>
      <c r="B43" s="99" t="s">
        <v>258</v>
      </c>
    </row>
    <row r="44" spans="1:2" ht="43.2" x14ac:dyDescent="0.25">
      <c r="A44" s="82" t="s">
        <v>230</v>
      </c>
      <c r="B44" s="98" t="s">
        <v>256</v>
      </c>
    </row>
  </sheetData>
  <mergeCells count="1">
    <mergeCell ref="A1:B1"/>
  </mergeCells>
  <pageMargins left="0.7" right="0.7" top="0.75" bottom="0.75" header="0.3" footer="0.3"/>
  <pageSetup paperSize="9" scale="6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D75CE-AEBD-4C7E-BF84-AC4F607B5142}">
  <dimension ref="A1:E11"/>
  <sheetViews>
    <sheetView zoomScaleNormal="100" zoomScaleSheetLayoutView="93" workbookViewId="0">
      <selection sqref="A1:C1"/>
    </sheetView>
  </sheetViews>
  <sheetFormatPr defaultColWidth="9.33203125" defaultRowHeight="13.2" x14ac:dyDescent="0.25"/>
  <cols>
    <col min="1" max="1" width="4.44140625" style="69" bestFit="1" customWidth="1"/>
    <col min="2" max="2" width="47.5546875" style="69" customWidth="1"/>
    <col min="3" max="3" width="49.6640625" style="69" customWidth="1"/>
    <col min="4" max="16384" width="9.33203125" style="69"/>
  </cols>
  <sheetData>
    <row r="1" spans="1:5" ht="20.399999999999999" x14ac:dyDescent="0.25">
      <c r="A1" s="317" t="s">
        <v>181</v>
      </c>
      <c r="B1" s="317"/>
      <c r="C1" s="317"/>
    </row>
    <row r="3" spans="1:5" x14ac:dyDescent="0.25">
      <c r="A3" s="70" t="s">
        <v>182</v>
      </c>
      <c r="C3" s="71" t="s">
        <v>183</v>
      </c>
    </row>
    <row r="4" spans="1:5" x14ac:dyDescent="0.25">
      <c r="A4" s="72"/>
    </row>
    <row r="5" spans="1:5" x14ac:dyDescent="0.25">
      <c r="A5" s="73" t="s">
        <v>184</v>
      </c>
      <c r="B5" s="69" t="s">
        <v>185</v>
      </c>
      <c r="C5" s="69" t="s">
        <v>186</v>
      </c>
    </row>
    <row r="6" spans="1:5" x14ac:dyDescent="0.25">
      <c r="A6" s="73" t="s">
        <v>187</v>
      </c>
      <c r="B6" s="69" t="s">
        <v>188</v>
      </c>
      <c r="C6" s="69" t="s">
        <v>189</v>
      </c>
    </row>
    <row r="7" spans="1:5" ht="13.8" x14ac:dyDescent="0.3">
      <c r="A7" s="74" t="s">
        <v>190</v>
      </c>
      <c r="B7" s="75" t="s">
        <v>191</v>
      </c>
      <c r="C7" s="69" t="s">
        <v>192</v>
      </c>
    </row>
    <row r="8" spans="1:5" x14ac:dyDescent="0.25">
      <c r="A8" s="76">
        <v>0</v>
      </c>
      <c r="B8" s="69" t="s">
        <v>193</v>
      </c>
      <c r="C8" s="69" t="s">
        <v>194</v>
      </c>
    </row>
    <row r="9" spans="1:5" x14ac:dyDescent="0.25">
      <c r="A9" s="73" t="s">
        <v>195</v>
      </c>
      <c r="B9" s="75" t="s">
        <v>196</v>
      </c>
      <c r="C9" s="69" t="s">
        <v>197</v>
      </c>
    </row>
    <row r="10" spans="1:5" ht="13.8" x14ac:dyDescent="0.3">
      <c r="A10" s="73" t="s">
        <v>198</v>
      </c>
      <c r="B10" s="75" t="s">
        <v>199</v>
      </c>
      <c r="C10" s="69" t="s">
        <v>200</v>
      </c>
      <c r="E10" s="74"/>
    </row>
    <row r="11" spans="1:5" ht="28.5" customHeight="1" x14ac:dyDescent="0.25">
      <c r="A11" s="77" t="s">
        <v>201</v>
      </c>
      <c r="B11" s="78" t="s">
        <v>202</v>
      </c>
      <c r="C11" s="79" t="s">
        <v>203</v>
      </c>
    </row>
  </sheetData>
  <mergeCells count="1">
    <mergeCell ref="A1:C1"/>
  </mergeCells>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12C6B-C52B-477F-8EE2-651C34CA5095}">
  <dimension ref="A1:O35"/>
  <sheetViews>
    <sheetView showGridLines="0" workbookViewId="0">
      <pane xSplit="1" ySplit="6" topLeftCell="B7" activePane="bottomRight" state="frozen"/>
      <selection activeCell="H42" sqref="H42"/>
      <selection pane="topRight" activeCell="H42" sqref="H42"/>
      <selection pane="bottomLeft" activeCell="H42" sqref="H42"/>
      <selection pane="bottomRight"/>
    </sheetView>
  </sheetViews>
  <sheetFormatPr defaultRowHeight="13.2" x14ac:dyDescent="0.25"/>
  <cols>
    <col min="2" max="2" width="22.33203125" customWidth="1"/>
    <col min="3" max="3" width="24.33203125" customWidth="1"/>
    <col min="4" max="4" width="23.5546875" bestFit="1" customWidth="1"/>
    <col min="7" max="7" width="21.5546875" customWidth="1"/>
    <col min="8" max="8" width="21.6640625" bestFit="1" customWidth="1"/>
    <col min="9" max="9" width="21.5546875" bestFit="1" customWidth="1"/>
  </cols>
  <sheetData>
    <row r="1" spans="1:15" x14ac:dyDescent="0.25">
      <c r="A1" s="2" t="s">
        <v>293</v>
      </c>
    </row>
    <row r="2" spans="1:15" s="17" customFormat="1" ht="12.75" customHeight="1" x14ac:dyDescent="0.2">
      <c r="A2" s="42" t="s">
        <v>338</v>
      </c>
      <c r="B2" s="8"/>
      <c r="C2" s="8"/>
      <c r="D2" s="8"/>
      <c r="L2" s="14"/>
      <c r="M2" s="14"/>
      <c r="N2" s="14"/>
      <c r="O2" s="14"/>
    </row>
    <row r="3" spans="1:15" x14ac:dyDescent="0.25">
      <c r="A3" s="234"/>
      <c r="B3" s="234"/>
      <c r="C3" s="234"/>
      <c r="D3" s="234"/>
    </row>
    <row r="4" spans="1:15" x14ac:dyDescent="0.25">
      <c r="A4" s="235"/>
      <c r="B4" s="236" t="s">
        <v>352</v>
      </c>
      <c r="C4" s="235"/>
      <c r="D4" s="235"/>
      <c r="E4" s="235"/>
      <c r="F4" s="235"/>
      <c r="G4" s="236" t="s">
        <v>351</v>
      </c>
      <c r="H4" s="235"/>
      <c r="I4" s="235"/>
      <c r="J4" s="235"/>
      <c r="K4" s="235"/>
    </row>
    <row r="5" spans="1:15" ht="12.75" customHeight="1" x14ac:dyDescent="0.25">
      <c r="A5" s="34" t="s">
        <v>0</v>
      </c>
      <c r="B5" s="46" t="s">
        <v>151</v>
      </c>
      <c r="C5" s="46" t="s">
        <v>13</v>
      </c>
      <c r="D5" s="46" t="s">
        <v>150</v>
      </c>
      <c r="F5" s="34" t="s">
        <v>0</v>
      </c>
      <c r="G5" s="46" t="s">
        <v>151</v>
      </c>
      <c r="H5" s="46" t="s">
        <v>13</v>
      </c>
      <c r="I5" s="46" t="s">
        <v>150</v>
      </c>
    </row>
    <row r="6" spans="1:15" s="239" customFormat="1" ht="12.75" customHeight="1" x14ac:dyDescent="0.25">
      <c r="A6" s="237" t="s">
        <v>325</v>
      </c>
      <c r="B6" s="238" t="s">
        <v>326</v>
      </c>
      <c r="C6" s="238" t="s">
        <v>327</v>
      </c>
      <c r="D6" s="238" t="s">
        <v>328</v>
      </c>
      <c r="F6" s="237" t="s">
        <v>325</v>
      </c>
      <c r="G6" s="238" t="s">
        <v>326</v>
      </c>
      <c r="H6" s="238" t="s">
        <v>327</v>
      </c>
      <c r="I6" s="238" t="s">
        <v>328</v>
      </c>
    </row>
    <row r="7" spans="1:15" x14ac:dyDescent="0.25">
      <c r="A7" s="10">
        <v>1999</v>
      </c>
      <c r="B7" s="12">
        <v>5670643852.1000004</v>
      </c>
      <c r="C7" s="12">
        <v>4370924</v>
      </c>
      <c r="D7" s="12">
        <f t="shared" ref="D7:D32" si="0">B7/C7</f>
        <v>1297.3558570453297</v>
      </c>
      <c r="F7" s="10">
        <v>1999</v>
      </c>
      <c r="G7" s="12" t="s">
        <v>329</v>
      </c>
      <c r="H7" s="12" t="s">
        <v>329</v>
      </c>
      <c r="I7" s="12" t="s">
        <v>329</v>
      </c>
    </row>
    <row r="8" spans="1:15" x14ac:dyDescent="0.25">
      <c r="A8" s="10">
        <v>2000</v>
      </c>
      <c r="B8" s="12">
        <v>5855474348.1999998</v>
      </c>
      <c r="C8" s="12">
        <v>4496868</v>
      </c>
      <c r="D8" s="12">
        <f t="shared" si="0"/>
        <v>1302.1227992905283</v>
      </c>
      <c r="F8" s="10">
        <v>2000</v>
      </c>
      <c r="G8" s="12" t="s">
        <v>329</v>
      </c>
      <c r="H8" s="12" t="s">
        <v>329</v>
      </c>
      <c r="I8" s="12" t="s">
        <v>329</v>
      </c>
    </row>
    <row r="9" spans="1:15" x14ac:dyDescent="0.25">
      <c r="A9" s="10">
        <v>2001</v>
      </c>
      <c r="B9" s="12">
        <v>5921506460</v>
      </c>
      <c r="C9" s="12">
        <v>4616118</v>
      </c>
      <c r="D9" s="12">
        <f t="shared" si="0"/>
        <v>1282.7892311245078</v>
      </c>
      <c r="E9" s="200"/>
      <c r="F9" s="10">
        <v>2001</v>
      </c>
      <c r="G9" s="12" t="s">
        <v>329</v>
      </c>
      <c r="H9" s="12" t="s">
        <v>329</v>
      </c>
      <c r="I9" s="12" t="s">
        <v>329</v>
      </c>
    </row>
    <row r="10" spans="1:15" x14ac:dyDescent="0.25">
      <c r="A10" s="10">
        <v>2002</v>
      </c>
      <c r="B10" s="12">
        <v>5943992726</v>
      </c>
      <c r="C10" s="12">
        <v>4628334</v>
      </c>
      <c r="D10" s="12">
        <f t="shared" si="0"/>
        <v>1284.2618371967105</v>
      </c>
      <c r="E10" s="200"/>
      <c r="F10" s="10">
        <v>2002</v>
      </c>
      <c r="G10" s="12" t="s">
        <v>329</v>
      </c>
      <c r="H10" s="12" t="s">
        <v>329</v>
      </c>
      <c r="I10" s="12" t="s">
        <v>329</v>
      </c>
    </row>
    <row r="11" spans="1:15" x14ac:dyDescent="0.25">
      <c r="A11" s="10">
        <v>2003</v>
      </c>
      <c r="B11" s="12">
        <v>6037040610</v>
      </c>
      <c r="C11" s="12">
        <v>4643535</v>
      </c>
      <c r="D11" s="12">
        <f t="shared" si="0"/>
        <v>1300.0958558511995</v>
      </c>
      <c r="E11" s="200"/>
      <c r="F11" s="10">
        <v>2003</v>
      </c>
      <c r="G11" s="12" t="s">
        <v>329</v>
      </c>
      <c r="H11" s="12" t="s">
        <v>329</v>
      </c>
      <c r="I11" s="12" t="s">
        <v>329</v>
      </c>
    </row>
    <row r="12" spans="1:15" x14ac:dyDescent="0.25">
      <c r="A12" s="10">
        <v>2004</v>
      </c>
      <c r="B12" s="12">
        <v>6125068678</v>
      </c>
      <c r="C12" s="12">
        <v>4689599</v>
      </c>
      <c r="D12" s="12">
        <f t="shared" si="0"/>
        <v>1306.0964653907508</v>
      </c>
      <c r="E12" s="200"/>
      <c r="F12" s="10">
        <v>2004</v>
      </c>
      <c r="G12" s="12" t="s">
        <v>329</v>
      </c>
      <c r="H12" s="12" t="s">
        <v>329</v>
      </c>
      <c r="I12" s="12" t="s">
        <v>329</v>
      </c>
    </row>
    <row r="13" spans="1:15" x14ac:dyDescent="0.25">
      <c r="A13" s="10">
        <v>2005</v>
      </c>
      <c r="B13" s="12">
        <v>6158036407</v>
      </c>
      <c r="C13" s="12">
        <v>4744718</v>
      </c>
      <c r="D13" s="12">
        <f t="shared" si="0"/>
        <v>1297.8719508725283</v>
      </c>
      <c r="E13" s="200"/>
      <c r="F13" s="10">
        <v>2005</v>
      </c>
      <c r="G13" s="12" t="s">
        <v>329</v>
      </c>
      <c r="H13" s="12" t="s">
        <v>329</v>
      </c>
      <c r="I13" s="12" t="s">
        <v>329</v>
      </c>
    </row>
    <row r="14" spans="1:15" x14ac:dyDescent="0.25">
      <c r="A14" s="10">
        <v>2006</v>
      </c>
      <c r="B14" s="12">
        <v>6207406936</v>
      </c>
      <c r="C14" s="12">
        <v>4813525</v>
      </c>
      <c r="D14" s="12">
        <f t="shared" si="0"/>
        <v>1289.5761289283842</v>
      </c>
      <c r="E14" s="200"/>
      <c r="F14" s="10">
        <v>2006</v>
      </c>
      <c r="G14" s="12" t="s">
        <v>329</v>
      </c>
      <c r="H14" s="12" t="s">
        <v>329</v>
      </c>
      <c r="I14" s="12" t="s">
        <v>329</v>
      </c>
    </row>
    <row r="15" spans="1:15" x14ac:dyDescent="0.25">
      <c r="A15" s="10">
        <v>2007</v>
      </c>
      <c r="B15" s="12">
        <v>6319684828</v>
      </c>
      <c r="C15" s="12">
        <v>4867107</v>
      </c>
      <c r="D15" s="12">
        <f t="shared" si="0"/>
        <v>1298.4478927625794</v>
      </c>
      <c r="E15" s="200"/>
      <c r="F15" s="10">
        <v>2007</v>
      </c>
      <c r="G15" s="12" t="s">
        <v>329</v>
      </c>
      <c r="H15" s="12" t="s">
        <v>329</v>
      </c>
      <c r="I15" s="12" t="s">
        <v>329</v>
      </c>
    </row>
    <row r="16" spans="1:15" x14ac:dyDescent="0.25">
      <c r="A16" s="10">
        <v>2008</v>
      </c>
      <c r="B16" s="12">
        <v>6367674932</v>
      </c>
      <c r="C16" s="12">
        <v>4833533</v>
      </c>
      <c r="D16" s="12">
        <f t="shared" si="0"/>
        <v>1317.3955638660168</v>
      </c>
      <c r="E16" s="200"/>
      <c r="F16" s="10">
        <v>2008</v>
      </c>
      <c r="G16" s="12" t="s">
        <v>329</v>
      </c>
      <c r="H16" s="12" t="s">
        <v>329</v>
      </c>
      <c r="I16" s="12" t="s">
        <v>329</v>
      </c>
    </row>
    <row r="17" spans="1:10" x14ac:dyDescent="0.25">
      <c r="A17" s="10">
        <v>2009</v>
      </c>
      <c r="B17" s="12">
        <v>6272007118</v>
      </c>
      <c r="C17" s="12">
        <v>4827462</v>
      </c>
      <c r="D17" s="12">
        <f t="shared" si="0"/>
        <v>1299.2349019008332</v>
      </c>
      <c r="E17" s="200"/>
      <c r="F17" s="10">
        <v>2009</v>
      </c>
      <c r="G17" s="12" t="s">
        <v>329</v>
      </c>
      <c r="H17" s="12" t="s">
        <v>329</v>
      </c>
      <c r="I17" s="12" t="s">
        <v>329</v>
      </c>
    </row>
    <row r="18" spans="1:10" x14ac:dyDescent="0.25">
      <c r="A18" s="10">
        <v>2010</v>
      </c>
      <c r="B18" s="12">
        <v>6271244185</v>
      </c>
      <c r="C18" s="12">
        <v>4934447</v>
      </c>
      <c r="D18" s="12">
        <f t="shared" si="0"/>
        <v>1270.911245981566</v>
      </c>
      <c r="E18" s="200"/>
      <c r="F18" s="10">
        <v>2010</v>
      </c>
      <c r="G18" s="12" t="s">
        <v>329</v>
      </c>
      <c r="H18" s="12" t="s">
        <v>329</v>
      </c>
      <c r="I18" s="12" t="s">
        <v>329</v>
      </c>
    </row>
    <row r="19" spans="1:10" x14ac:dyDescent="0.25">
      <c r="A19" s="10">
        <v>2011</v>
      </c>
      <c r="B19" s="12">
        <v>6322594571</v>
      </c>
      <c r="C19" s="12">
        <v>5017674</v>
      </c>
      <c r="D19" s="12">
        <f t="shared" si="0"/>
        <v>1260.0648370141225</v>
      </c>
      <c r="E19" s="200"/>
      <c r="F19" s="10">
        <v>2011</v>
      </c>
      <c r="G19" s="12" t="s">
        <v>329</v>
      </c>
      <c r="H19" s="12" t="s">
        <v>329</v>
      </c>
      <c r="I19" s="12" t="s">
        <v>329</v>
      </c>
    </row>
    <row r="20" spans="1:10" x14ac:dyDescent="0.25">
      <c r="A20" s="10">
        <v>2012</v>
      </c>
      <c r="B20" s="12">
        <v>6280639665.6999998</v>
      </c>
      <c r="C20" s="12">
        <v>5084351</v>
      </c>
      <c r="D20" s="12">
        <f t="shared" si="0"/>
        <v>1235.2883712591834</v>
      </c>
      <c r="E20" s="200"/>
      <c r="F20" s="10">
        <v>2012</v>
      </c>
      <c r="G20" s="12" t="s">
        <v>329</v>
      </c>
      <c r="H20" s="12" t="s">
        <v>329</v>
      </c>
      <c r="I20" s="12" t="s">
        <v>329</v>
      </c>
    </row>
    <row r="21" spans="1:10" x14ac:dyDescent="0.25">
      <c r="A21" s="10">
        <v>2013</v>
      </c>
      <c r="B21" s="12">
        <v>6278008025</v>
      </c>
      <c r="C21" s="12">
        <v>5133323</v>
      </c>
      <c r="D21" s="12">
        <f t="shared" si="0"/>
        <v>1222.9910381637781</v>
      </c>
      <c r="E21" s="200"/>
      <c r="F21" s="10">
        <v>2013</v>
      </c>
      <c r="G21" s="12" t="s">
        <v>329</v>
      </c>
      <c r="H21" s="12" t="s">
        <v>329</v>
      </c>
      <c r="I21" s="12" t="s">
        <v>329</v>
      </c>
    </row>
    <row r="22" spans="1:10" x14ac:dyDescent="0.25">
      <c r="A22" s="10">
        <v>2014</v>
      </c>
      <c r="B22" s="12">
        <v>6381268446.6999998</v>
      </c>
      <c r="C22" s="12">
        <v>5222751</v>
      </c>
      <c r="D22" s="12">
        <f t="shared" si="0"/>
        <v>1221.8213058022486</v>
      </c>
      <c r="E22" s="200"/>
      <c r="F22" s="10">
        <v>2014</v>
      </c>
      <c r="G22" s="12" t="s">
        <v>329</v>
      </c>
      <c r="H22" s="12" t="s">
        <v>329</v>
      </c>
      <c r="I22" s="12" t="s">
        <v>329</v>
      </c>
    </row>
    <row r="23" spans="1:10" x14ac:dyDescent="0.25">
      <c r="A23" s="10">
        <v>2015</v>
      </c>
      <c r="B23" s="12">
        <v>6531145878.4000006</v>
      </c>
      <c r="C23" s="12">
        <v>5346543</v>
      </c>
      <c r="D23" s="12">
        <f t="shared" si="0"/>
        <v>1221.5642665550433</v>
      </c>
      <c r="E23" s="200"/>
      <c r="F23" s="10">
        <v>2015</v>
      </c>
      <c r="G23" s="12" t="s">
        <v>329</v>
      </c>
      <c r="H23" s="12" t="s">
        <v>329</v>
      </c>
      <c r="I23" s="12" t="s">
        <v>329</v>
      </c>
    </row>
    <row r="24" spans="1:10" x14ac:dyDescent="0.25">
      <c r="A24" s="10">
        <v>2016</v>
      </c>
      <c r="B24" s="12">
        <v>6717615860.5</v>
      </c>
      <c r="C24" s="12">
        <v>5488070</v>
      </c>
      <c r="D24" s="12">
        <f t="shared" si="0"/>
        <v>1224.0397554149272</v>
      </c>
      <c r="E24" s="200"/>
      <c r="F24" s="10">
        <v>2016</v>
      </c>
      <c r="G24" s="12" t="s">
        <v>329</v>
      </c>
      <c r="H24" s="12" t="s">
        <v>329</v>
      </c>
      <c r="I24" s="12" t="s">
        <v>329</v>
      </c>
    </row>
    <row r="25" spans="1:10" x14ac:dyDescent="0.25">
      <c r="A25" s="10">
        <v>2017</v>
      </c>
      <c r="B25" s="12">
        <v>6808195546</v>
      </c>
      <c r="C25" s="12">
        <v>5619968</v>
      </c>
      <c r="D25" s="12">
        <f t="shared" si="0"/>
        <v>1211.4295928375393</v>
      </c>
      <c r="E25" s="200"/>
      <c r="F25" s="10">
        <v>2017</v>
      </c>
      <c r="G25" s="12" t="s">
        <v>329</v>
      </c>
      <c r="H25" s="12" t="s">
        <v>329</v>
      </c>
      <c r="I25" s="12" t="s">
        <v>329</v>
      </c>
    </row>
    <row r="26" spans="1:10" x14ac:dyDescent="0.25">
      <c r="A26" s="10">
        <v>2018</v>
      </c>
      <c r="B26" s="12">
        <v>6866374264</v>
      </c>
      <c r="C26" s="12">
        <v>5701798</v>
      </c>
      <c r="D26" s="12">
        <f t="shared" si="0"/>
        <v>1204.2471978137423</v>
      </c>
      <c r="E26" s="200"/>
      <c r="F26" s="10">
        <v>2018</v>
      </c>
      <c r="G26" s="12" t="s">
        <v>329</v>
      </c>
      <c r="H26" s="12" t="s">
        <v>329</v>
      </c>
      <c r="I26" s="12" t="s">
        <v>329</v>
      </c>
    </row>
    <row r="27" spans="1:10" x14ac:dyDescent="0.25">
      <c r="A27" s="10">
        <v>2019</v>
      </c>
      <c r="B27" s="12">
        <v>6714206425</v>
      </c>
      <c r="C27" s="12">
        <v>5733321</v>
      </c>
      <c r="D27" s="12">
        <f t="shared" si="0"/>
        <v>1171.0850351829245</v>
      </c>
      <c r="E27" s="200"/>
      <c r="F27" s="10">
        <v>2019</v>
      </c>
      <c r="G27" s="12" t="s">
        <v>329</v>
      </c>
      <c r="H27" s="12" t="s">
        <v>329</v>
      </c>
      <c r="I27" s="12" t="s">
        <v>329</v>
      </c>
    </row>
    <row r="28" spans="1:10" x14ac:dyDescent="0.25">
      <c r="A28" s="10">
        <v>2020</v>
      </c>
      <c r="B28" s="12">
        <v>6282377816.1999998</v>
      </c>
      <c r="C28" s="12">
        <v>5711535</v>
      </c>
      <c r="D28" s="12">
        <f t="shared" si="0"/>
        <v>1099.9456041501978</v>
      </c>
      <c r="E28" s="200"/>
      <c r="F28" s="10">
        <v>2020</v>
      </c>
      <c r="G28" s="12" t="s">
        <v>329</v>
      </c>
      <c r="H28" s="12" t="s">
        <v>329</v>
      </c>
      <c r="I28" s="12" t="s">
        <v>329</v>
      </c>
    </row>
    <row r="29" spans="1:10" x14ac:dyDescent="0.25">
      <c r="A29" s="10">
        <v>2021</v>
      </c>
      <c r="B29" s="12">
        <v>6385010928.1000004</v>
      </c>
      <c r="C29" s="12">
        <v>5741625</v>
      </c>
      <c r="D29" s="12">
        <f t="shared" si="0"/>
        <v>1112.0564174950473</v>
      </c>
      <c r="F29" s="10">
        <v>2021</v>
      </c>
      <c r="G29" s="12" t="s">
        <v>329</v>
      </c>
      <c r="H29" s="12" t="s">
        <v>329</v>
      </c>
      <c r="I29" s="12" t="s">
        <v>329</v>
      </c>
    </row>
    <row r="30" spans="1:10" x14ac:dyDescent="0.25">
      <c r="A30" s="10">
        <v>2022</v>
      </c>
      <c r="B30" s="12">
        <v>6485144792.5</v>
      </c>
      <c r="C30" s="12">
        <v>5759366</v>
      </c>
      <c r="D30" s="12">
        <f t="shared" si="0"/>
        <v>1126.0171332226498</v>
      </c>
      <c r="F30" s="10">
        <v>2022</v>
      </c>
      <c r="G30" s="12" t="s">
        <v>329</v>
      </c>
      <c r="H30" s="12" t="s">
        <v>329</v>
      </c>
      <c r="I30" s="12" t="s">
        <v>329</v>
      </c>
    </row>
    <row r="31" spans="1:10" x14ac:dyDescent="0.25">
      <c r="A31" s="10">
        <v>2023</v>
      </c>
      <c r="B31" s="12">
        <v>6505712438</v>
      </c>
      <c r="C31" s="12">
        <v>5777573</v>
      </c>
      <c r="D31" s="12">
        <f t="shared" si="0"/>
        <v>1126.0286002444279</v>
      </c>
      <c r="F31" s="10">
        <v>2023</v>
      </c>
      <c r="G31" s="12">
        <v>6763637522.5700035</v>
      </c>
      <c r="H31" s="12">
        <v>5672556</v>
      </c>
      <c r="I31" s="12">
        <f t="shared" ref="I31:I33" si="1">G31/H31</f>
        <v>1192.3438962206815</v>
      </c>
    </row>
    <row r="32" spans="1:10" x14ac:dyDescent="0.25">
      <c r="A32" s="10">
        <v>2024</v>
      </c>
      <c r="B32" s="133">
        <v>6614670472.6000004</v>
      </c>
      <c r="C32" s="133">
        <v>5794736</v>
      </c>
      <c r="D32" s="12">
        <f t="shared" si="0"/>
        <v>1141.4964327279104</v>
      </c>
      <c r="E32" s="272"/>
      <c r="F32" s="10">
        <v>2024</v>
      </c>
      <c r="G32" s="133">
        <v>6872462617.470005</v>
      </c>
      <c r="H32" s="133">
        <v>5653626</v>
      </c>
      <c r="I32" s="12">
        <f t="shared" si="1"/>
        <v>1215.5849392000823</v>
      </c>
      <c r="J32" s="272"/>
    </row>
    <row r="33" spans="1:10" x14ac:dyDescent="0.25">
      <c r="A33" s="43">
        <v>2025</v>
      </c>
      <c r="B33" s="273">
        <v>6750783459.6000004</v>
      </c>
      <c r="C33" s="273">
        <v>5763198</v>
      </c>
      <c r="D33" s="204">
        <v>1171.3606680874057</v>
      </c>
      <c r="E33" s="272"/>
      <c r="F33" s="43">
        <v>2025</v>
      </c>
      <c r="G33" s="204">
        <v>7042865683.96</v>
      </c>
      <c r="H33" s="204">
        <v>5667287</v>
      </c>
      <c r="I33" s="204">
        <f t="shared" si="1"/>
        <v>1242.7226085356185</v>
      </c>
      <c r="J33" s="272"/>
    </row>
    <row r="34" spans="1:10" x14ac:dyDescent="0.25">
      <c r="A34" s="17"/>
      <c r="F34" s="17"/>
    </row>
    <row r="35" spans="1:10" x14ac:dyDescent="0.25">
      <c r="A35" s="7"/>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0">
    <pageSetUpPr fitToPage="1"/>
  </sheetPr>
  <dimension ref="A1:X44"/>
  <sheetViews>
    <sheetView showGridLines="0" zoomScaleNormal="100" workbookViewId="0"/>
  </sheetViews>
  <sheetFormatPr defaultColWidth="9.33203125" defaultRowHeight="12.75" customHeight="1" x14ac:dyDescent="0.2"/>
  <cols>
    <col min="1" max="1" width="15.6640625" style="1" customWidth="1"/>
    <col min="2" max="2" width="13.33203125" style="1" customWidth="1"/>
    <col min="3" max="3" width="14.6640625" style="1" customWidth="1"/>
    <col min="4" max="4" width="2.44140625" style="1" customWidth="1"/>
    <col min="5" max="5" width="13.6640625" style="1" customWidth="1"/>
    <col min="6" max="6" width="9.33203125" style="1"/>
    <col min="7" max="7" width="2.44140625" style="1" customWidth="1"/>
    <col min="8" max="8" width="9.5546875" style="1" customWidth="1"/>
    <col min="9" max="9" width="10.33203125" style="1" customWidth="1"/>
    <col min="10" max="11" width="11.6640625" style="1" customWidth="1"/>
    <col min="12" max="12" width="13.6640625" style="1" customWidth="1"/>
    <col min="13" max="13" width="11.5546875" style="1" customWidth="1"/>
    <col min="14" max="14" width="14.5546875" style="1" customWidth="1"/>
    <col min="15" max="15" width="14.44140625" style="4" customWidth="1"/>
    <col min="16" max="16" width="17.33203125" style="4" customWidth="1"/>
    <col min="17" max="17" width="12.6640625" style="4" customWidth="1"/>
    <col min="18" max="18" width="10.6640625" style="4" bestFit="1" customWidth="1"/>
    <col min="19" max="20" width="12.6640625" style="1" customWidth="1"/>
    <col min="21" max="21" width="9.5546875" style="1" bestFit="1" customWidth="1"/>
    <col min="22" max="23" width="9.33203125" style="1"/>
    <col min="24" max="24" width="9.5546875" style="1" bestFit="1" customWidth="1"/>
    <col min="25" max="16384" width="9.33203125" style="1"/>
  </cols>
  <sheetData>
    <row r="1" spans="1:24" ht="12.75" customHeight="1" x14ac:dyDescent="0.25">
      <c r="A1" s="2" t="s">
        <v>294</v>
      </c>
      <c r="I1" s="13"/>
    </row>
    <row r="2" spans="1:24" ht="12.75" customHeight="1" x14ac:dyDescent="0.2">
      <c r="A2" s="42" t="s">
        <v>339</v>
      </c>
      <c r="B2" s="8"/>
      <c r="C2" s="8"/>
      <c r="D2" s="8"/>
      <c r="L2" s="193"/>
      <c r="M2" s="193"/>
      <c r="N2" s="193"/>
      <c r="O2" s="193"/>
      <c r="P2" s="193"/>
      <c r="Q2" s="193"/>
      <c r="R2" s="193"/>
      <c r="S2" s="193"/>
      <c r="T2" s="193"/>
      <c r="U2" s="193"/>
      <c r="V2" s="193"/>
      <c r="W2" s="193"/>
    </row>
    <row r="3" spans="1:24" ht="12.75" customHeight="1" x14ac:dyDescent="0.2">
      <c r="A3" s="6"/>
      <c r="B3" s="104"/>
      <c r="C3" s="104"/>
      <c r="D3" s="104"/>
      <c r="E3" s="104"/>
      <c r="F3" s="104"/>
      <c r="G3" s="104"/>
      <c r="H3" s="6"/>
      <c r="I3" s="6"/>
      <c r="J3" s="6"/>
      <c r="L3" s="193"/>
      <c r="M3" s="193"/>
      <c r="N3" s="193"/>
      <c r="O3" s="193"/>
      <c r="P3" s="193"/>
      <c r="Q3" s="193"/>
      <c r="R3" s="193"/>
      <c r="S3" s="193"/>
      <c r="T3" s="193"/>
      <c r="U3" s="193"/>
      <c r="V3" s="193"/>
      <c r="W3" s="193"/>
    </row>
    <row r="4" spans="1:24" s="155" customFormat="1" ht="12.75" customHeight="1" x14ac:dyDescent="0.2">
      <c r="B4" s="319" t="s">
        <v>67</v>
      </c>
      <c r="C4" s="319"/>
      <c r="D4" s="3"/>
      <c r="E4" s="319" t="s">
        <v>13</v>
      </c>
      <c r="F4" s="319"/>
      <c r="G4" s="1"/>
      <c r="H4" s="319" t="s">
        <v>14</v>
      </c>
      <c r="I4" s="319"/>
      <c r="J4" s="320"/>
      <c r="L4" s="193"/>
      <c r="M4" s="193"/>
      <c r="N4" s="193"/>
      <c r="O4" s="193"/>
      <c r="P4" s="193"/>
      <c r="Q4" s="193"/>
      <c r="R4" s="193"/>
      <c r="S4" s="193"/>
      <c r="T4" s="193"/>
      <c r="U4" s="193"/>
      <c r="V4" s="193"/>
      <c r="W4" s="193"/>
    </row>
    <row r="5" spans="1:24" ht="12.75" customHeight="1" x14ac:dyDescent="0.2">
      <c r="A5" s="155" t="s">
        <v>11</v>
      </c>
      <c r="B5" s="4" t="s">
        <v>105</v>
      </c>
      <c r="C5" s="4" t="s">
        <v>106</v>
      </c>
      <c r="D5" s="4"/>
      <c r="E5" s="4" t="s">
        <v>105</v>
      </c>
      <c r="F5" s="4" t="s">
        <v>106</v>
      </c>
      <c r="G5" s="4"/>
      <c r="H5" s="4" t="s">
        <v>105</v>
      </c>
      <c r="I5" s="4" t="s">
        <v>106</v>
      </c>
      <c r="L5" s="193"/>
      <c r="M5" s="193"/>
      <c r="N5" s="193"/>
      <c r="O5" s="193"/>
      <c r="P5" s="193"/>
      <c r="Q5" s="193"/>
      <c r="R5" s="193"/>
      <c r="S5" s="193"/>
      <c r="T5" s="193"/>
      <c r="U5" s="193"/>
      <c r="V5" s="193"/>
      <c r="W5" s="193"/>
    </row>
    <row r="6" spans="1:24" s="155" customFormat="1" ht="12.75" customHeight="1" x14ac:dyDescent="0.2">
      <c r="A6" s="194" t="s">
        <v>9</v>
      </c>
      <c r="B6" s="32" t="s">
        <v>78</v>
      </c>
      <c r="C6" s="203" t="s">
        <v>78</v>
      </c>
      <c r="D6" s="203"/>
      <c r="E6" s="203" t="s">
        <v>78</v>
      </c>
      <c r="F6" s="203" t="s">
        <v>78</v>
      </c>
      <c r="G6" s="9"/>
      <c r="H6" s="9" t="s">
        <v>78</v>
      </c>
      <c r="I6" s="9" t="s">
        <v>78</v>
      </c>
      <c r="J6" s="29" t="s">
        <v>1</v>
      </c>
      <c r="L6" s="193"/>
      <c r="M6" s="193"/>
      <c r="N6" s="193"/>
      <c r="O6" s="193"/>
      <c r="P6" s="193"/>
      <c r="Q6" s="193"/>
      <c r="R6" s="193"/>
      <c r="S6" s="193"/>
      <c r="T6" s="193"/>
      <c r="U6" s="193"/>
      <c r="V6" s="193"/>
      <c r="W6" s="193"/>
    </row>
    <row r="7" spans="1:24" ht="12.75" customHeight="1" x14ac:dyDescent="0.2">
      <c r="A7" s="120" t="s">
        <v>123</v>
      </c>
      <c r="B7" s="102">
        <v>10064434</v>
      </c>
      <c r="C7" s="102">
        <v>2395349.31</v>
      </c>
      <c r="D7" s="102"/>
      <c r="E7" s="102">
        <v>19792</v>
      </c>
      <c r="F7" s="102">
        <v>4880</v>
      </c>
      <c r="G7" s="102"/>
      <c r="H7" s="102">
        <f>B7/E7</f>
        <v>508.51020614389654</v>
      </c>
      <c r="I7" s="102">
        <f>C7/F7</f>
        <v>490.85026844262296</v>
      </c>
      <c r="J7" s="102">
        <f>(B7+C7)/(E7+F7)</f>
        <v>505.01715750648509</v>
      </c>
      <c r="K7" s="12"/>
      <c r="L7" s="193"/>
      <c r="M7" s="193"/>
      <c r="N7" s="193"/>
      <c r="O7" s="193"/>
      <c r="P7" s="193"/>
      <c r="Q7" s="193"/>
      <c r="R7" s="193"/>
      <c r="S7" s="193"/>
      <c r="T7" s="193"/>
      <c r="U7" s="193"/>
      <c r="V7" s="193"/>
      <c r="W7" s="193"/>
      <c r="X7" s="5"/>
    </row>
    <row r="8" spans="1:24" ht="12.75" customHeight="1" x14ac:dyDescent="0.2">
      <c r="A8" s="120" t="s">
        <v>122</v>
      </c>
      <c r="B8" s="102">
        <v>54338943.549999997</v>
      </c>
      <c r="C8" s="102">
        <v>8495856.3399999999</v>
      </c>
      <c r="D8" s="102"/>
      <c r="E8" s="102">
        <v>71792</v>
      </c>
      <c r="F8" s="102">
        <v>11035</v>
      </c>
      <c r="G8" s="102"/>
      <c r="H8" s="102">
        <f t="shared" ref="H8:H19" si="0">B8/E8</f>
        <v>756.89413235457982</v>
      </c>
      <c r="I8" s="102">
        <f t="shared" ref="I8:I20" si="1">C8/F8</f>
        <v>769.90089170820113</v>
      </c>
      <c r="J8" s="102">
        <f t="shared" ref="J8:J21" si="2">(B8+C8)/(E8+F8)</f>
        <v>758.62701643183982</v>
      </c>
      <c r="K8" s="12"/>
      <c r="L8" s="193"/>
      <c r="M8" s="193"/>
      <c r="N8" s="193"/>
      <c r="O8" s="193"/>
      <c r="P8" s="193"/>
      <c r="Q8" s="193"/>
      <c r="R8" s="193"/>
      <c r="S8" s="193"/>
      <c r="T8" s="193"/>
      <c r="U8" s="193"/>
      <c r="V8" s="193"/>
      <c r="W8" s="193"/>
      <c r="X8" s="5"/>
    </row>
    <row r="9" spans="1:24" ht="12.75" customHeight="1" x14ac:dyDescent="0.2">
      <c r="A9" s="120" t="s">
        <v>111</v>
      </c>
      <c r="B9" s="102">
        <v>107792400.48</v>
      </c>
      <c r="C9" s="102">
        <v>19968760.68</v>
      </c>
      <c r="D9" s="102"/>
      <c r="E9" s="102">
        <v>142051</v>
      </c>
      <c r="F9" s="102">
        <v>23947</v>
      </c>
      <c r="G9" s="102"/>
      <c r="H9" s="102">
        <f t="shared" si="0"/>
        <v>758.8288746999317</v>
      </c>
      <c r="I9" s="102">
        <f t="shared" si="1"/>
        <v>833.87316490583373</v>
      </c>
      <c r="J9" s="102">
        <f t="shared" si="2"/>
        <v>769.65482210629045</v>
      </c>
      <c r="K9" s="12"/>
      <c r="L9" s="193"/>
      <c r="M9" s="193"/>
      <c r="N9" s="193"/>
      <c r="O9" s="193"/>
      <c r="P9" s="193"/>
      <c r="Q9" s="193"/>
      <c r="R9" s="193"/>
      <c r="S9" s="193"/>
      <c r="T9" s="193"/>
      <c r="U9" s="193"/>
      <c r="V9" s="193"/>
      <c r="W9" s="193"/>
      <c r="X9" s="5"/>
    </row>
    <row r="10" spans="1:24" ht="12.75" customHeight="1" x14ac:dyDescent="0.2">
      <c r="A10" s="120" t="s">
        <v>112</v>
      </c>
      <c r="B10" s="102">
        <v>287327426.58999997</v>
      </c>
      <c r="C10" s="102">
        <v>45657477.479999997</v>
      </c>
      <c r="D10" s="102"/>
      <c r="E10" s="102">
        <v>327141</v>
      </c>
      <c r="F10" s="102">
        <v>47403</v>
      </c>
      <c r="G10" s="102"/>
      <c r="H10" s="102">
        <f t="shared" si="0"/>
        <v>878.29842969850915</v>
      </c>
      <c r="I10" s="102">
        <f t="shared" si="1"/>
        <v>963.1769609518384</v>
      </c>
      <c r="J10" s="102">
        <f t="shared" si="2"/>
        <v>889.04081782113713</v>
      </c>
      <c r="K10" s="12"/>
      <c r="L10" s="193"/>
      <c r="M10" s="193"/>
      <c r="N10" s="193"/>
      <c r="O10" s="193"/>
      <c r="P10" s="193"/>
      <c r="Q10" s="193"/>
      <c r="R10" s="193"/>
      <c r="S10" s="193"/>
      <c r="T10" s="193"/>
      <c r="U10" s="193"/>
      <c r="V10" s="193"/>
      <c r="W10" s="193"/>
      <c r="X10" s="5"/>
    </row>
    <row r="11" spans="1:24" ht="12.75" customHeight="1" x14ac:dyDescent="0.2">
      <c r="A11" s="120" t="s">
        <v>113</v>
      </c>
      <c r="B11" s="102">
        <v>292898517.43000001</v>
      </c>
      <c r="C11" s="102">
        <v>53972266.740000002</v>
      </c>
      <c r="D11" s="102"/>
      <c r="E11" s="102">
        <v>312174</v>
      </c>
      <c r="F11" s="102">
        <v>53892</v>
      </c>
      <c r="G11" s="102"/>
      <c r="H11" s="102">
        <f t="shared" si="0"/>
        <v>938.25404239302441</v>
      </c>
      <c r="I11" s="102">
        <f t="shared" si="1"/>
        <v>1001.489399910933</v>
      </c>
      <c r="J11" s="102">
        <f t="shared" si="2"/>
        <v>947.56351086962468</v>
      </c>
      <c r="K11" s="12"/>
      <c r="L11" s="193"/>
      <c r="M11" s="193"/>
      <c r="N11" s="193"/>
      <c r="O11" s="193"/>
      <c r="P11" s="193"/>
      <c r="Q11" s="193"/>
      <c r="R11" s="193"/>
      <c r="S11" s="193"/>
      <c r="T11" s="193"/>
      <c r="U11" s="193"/>
      <c r="V11" s="193"/>
      <c r="W11" s="193"/>
      <c r="X11" s="5"/>
    </row>
    <row r="12" spans="1:24" ht="12.75" customHeight="1" x14ac:dyDescent="0.2">
      <c r="A12" s="120" t="s">
        <v>114</v>
      </c>
      <c r="B12" s="102">
        <v>507455403.00999999</v>
      </c>
      <c r="C12" s="102">
        <v>95703240.400000006</v>
      </c>
      <c r="D12" s="102"/>
      <c r="E12" s="102">
        <v>503017</v>
      </c>
      <c r="F12" s="102">
        <v>90152</v>
      </c>
      <c r="G12" s="102"/>
      <c r="H12" s="102">
        <f t="shared" si="0"/>
        <v>1008.8235646310164</v>
      </c>
      <c r="I12" s="102">
        <f t="shared" si="1"/>
        <v>1061.5764531014288</v>
      </c>
      <c r="J12" s="102">
        <f t="shared" si="2"/>
        <v>1016.8411420859821</v>
      </c>
      <c r="K12" s="12"/>
      <c r="L12" s="193"/>
      <c r="M12" s="193"/>
      <c r="N12" s="193"/>
      <c r="O12" s="193"/>
      <c r="P12" s="193"/>
      <c r="Q12" s="193"/>
      <c r="R12" s="193"/>
      <c r="S12" s="193"/>
      <c r="T12" s="193"/>
      <c r="U12" s="193"/>
      <c r="V12" s="193"/>
      <c r="W12" s="193"/>
      <c r="X12" s="5"/>
    </row>
    <row r="13" spans="1:24" ht="12.75" customHeight="1" x14ac:dyDescent="0.2">
      <c r="A13" s="120" t="s">
        <v>115</v>
      </c>
      <c r="B13" s="102">
        <v>577157682.08000004</v>
      </c>
      <c r="C13" s="102">
        <v>151976205.27000001</v>
      </c>
      <c r="D13" s="102"/>
      <c r="E13" s="102">
        <v>527864</v>
      </c>
      <c r="F13" s="102">
        <v>113383</v>
      </c>
      <c r="G13" s="102"/>
      <c r="H13" s="102">
        <f t="shared" si="0"/>
        <v>1093.3832996377855</v>
      </c>
      <c r="I13" s="102">
        <f t="shared" si="1"/>
        <v>1340.3791156522584</v>
      </c>
      <c r="J13" s="102">
        <f t="shared" si="2"/>
        <v>1137.0562160134862</v>
      </c>
      <c r="K13" s="12"/>
      <c r="L13" s="193"/>
      <c r="M13" s="193"/>
      <c r="N13" s="193"/>
      <c r="O13" s="193"/>
      <c r="P13" s="193"/>
      <c r="Q13" s="193"/>
      <c r="R13" s="193"/>
      <c r="S13" s="193"/>
      <c r="T13" s="193"/>
      <c r="U13" s="193"/>
      <c r="V13" s="193"/>
      <c r="W13" s="193"/>
      <c r="X13" s="5"/>
    </row>
    <row r="14" spans="1:24" ht="12.75" customHeight="1" x14ac:dyDescent="0.2">
      <c r="A14" s="120" t="s">
        <v>116</v>
      </c>
      <c r="B14" s="102">
        <v>580047475.88</v>
      </c>
      <c r="C14" s="102">
        <v>139791995.15000001</v>
      </c>
      <c r="D14" s="102"/>
      <c r="E14" s="102">
        <v>522123</v>
      </c>
      <c r="F14" s="102">
        <v>110434</v>
      </c>
      <c r="G14" s="102"/>
      <c r="H14" s="102">
        <f t="shared" si="0"/>
        <v>1110.9402877865944</v>
      </c>
      <c r="I14" s="102">
        <f t="shared" si="1"/>
        <v>1265.8419974826593</v>
      </c>
      <c r="J14" s="102">
        <f t="shared" si="2"/>
        <v>1137.9835667457635</v>
      </c>
      <c r="K14" s="12"/>
      <c r="L14" s="193"/>
      <c r="M14" s="193"/>
      <c r="N14" s="193"/>
      <c r="O14" s="193"/>
      <c r="P14" s="193"/>
      <c r="Q14" s="193"/>
      <c r="R14" s="193"/>
      <c r="S14" s="193"/>
      <c r="T14" s="193"/>
      <c r="U14" s="193"/>
      <c r="V14" s="193"/>
      <c r="W14" s="193"/>
      <c r="X14" s="5"/>
    </row>
    <row r="15" spans="1:24" ht="12.75" customHeight="1" x14ac:dyDescent="0.2">
      <c r="A15" s="120" t="s">
        <v>117</v>
      </c>
      <c r="B15" s="102">
        <v>655451001.89999998</v>
      </c>
      <c r="C15" s="102">
        <v>175607339.28</v>
      </c>
      <c r="D15" s="102"/>
      <c r="E15" s="102">
        <v>537769</v>
      </c>
      <c r="F15" s="102">
        <v>133059</v>
      </c>
      <c r="G15" s="102"/>
      <c r="H15" s="102">
        <f t="shared" si="0"/>
        <v>1218.8337406953542</v>
      </c>
      <c r="I15" s="102">
        <f t="shared" si="1"/>
        <v>1319.7704723468537</v>
      </c>
      <c r="J15" s="102">
        <f t="shared" si="2"/>
        <v>1238.8545814724489</v>
      </c>
      <c r="K15" s="12"/>
      <c r="L15" s="193"/>
      <c r="M15" s="193"/>
      <c r="N15" s="193"/>
      <c r="O15" s="193"/>
      <c r="P15" s="193"/>
      <c r="Q15" s="193"/>
      <c r="R15" s="193"/>
      <c r="S15" s="193"/>
      <c r="T15" s="193"/>
      <c r="U15" s="193"/>
      <c r="V15" s="193"/>
      <c r="W15" s="193"/>
      <c r="X15" s="5"/>
    </row>
    <row r="16" spans="1:24" ht="12.75" customHeight="1" x14ac:dyDescent="0.2">
      <c r="A16" s="120" t="s">
        <v>118</v>
      </c>
      <c r="B16" s="102">
        <v>1371835409.0599999</v>
      </c>
      <c r="C16" s="102">
        <v>553958136.55999994</v>
      </c>
      <c r="D16" s="102"/>
      <c r="E16" s="102">
        <v>953915</v>
      </c>
      <c r="F16" s="102">
        <v>332984</v>
      </c>
      <c r="G16" s="102"/>
      <c r="H16" s="102">
        <f t="shared" si="0"/>
        <v>1438.1107426343017</v>
      </c>
      <c r="I16" s="102">
        <f t="shared" si="1"/>
        <v>1663.6178812195178</v>
      </c>
      <c r="J16" s="102">
        <f t="shared" si="2"/>
        <v>1496.4605191394196</v>
      </c>
      <c r="K16" s="12"/>
      <c r="L16" s="193"/>
      <c r="M16" s="193"/>
      <c r="N16" s="193"/>
      <c r="O16" s="193"/>
      <c r="P16" s="193"/>
      <c r="Q16" s="193"/>
      <c r="R16" s="193"/>
      <c r="S16" s="193"/>
      <c r="T16" s="193"/>
      <c r="U16" s="193"/>
      <c r="V16" s="193"/>
      <c r="W16" s="193"/>
      <c r="X16" s="5"/>
    </row>
    <row r="17" spans="1:24" ht="12.75" customHeight="1" x14ac:dyDescent="0.2">
      <c r="A17" s="120" t="s">
        <v>119</v>
      </c>
      <c r="B17" s="102">
        <v>468158760.93000001</v>
      </c>
      <c r="C17" s="102">
        <v>669785683.96000004</v>
      </c>
      <c r="D17" s="102"/>
      <c r="E17" s="102">
        <v>310194</v>
      </c>
      <c r="F17" s="102">
        <v>348045</v>
      </c>
      <c r="G17" s="102"/>
      <c r="H17" s="102">
        <f t="shared" si="0"/>
        <v>1509.2450560939283</v>
      </c>
      <c r="I17" s="102">
        <f>C17/F17</f>
        <v>1924.4226578747002</v>
      </c>
      <c r="J17" s="102">
        <f t="shared" si="2"/>
        <v>1728.7709249831751</v>
      </c>
      <c r="K17" s="12"/>
      <c r="L17" s="193"/>
      <c r="M17" s="193"/>
      <c r="N17" s="193"/>
      <c r="O17" s="193"/>
      <c r="P17" s="193"/>
      <c r="Q17" s="193"/>
      <c r="R17" s="193"/>
      <c r="S17" s="193"/>
      <c r="T17" s="193"/>
      <c r="U17" s="193"/>
      <c r="V17" s="193"/>
      <c r="W17" s="193"/>
      <c r="X17" s="5"/>
    </row>
    <row r="18" spans="1:24" ht="12.75" customHeight="1" x14ac:dyDescent="0.2">
      <c r="A18" s="120" t="s">
        <v>120</v>
      </c>
      <c r="B18" s="102">
        <v>51080037.460000001</v>
      </c>
      <c r="C18" s="102">
        <v>112242383.37</v>
      </c>
      <c r="D18" s="102"/>
      <c r="E18" s="102">
        <v>45407</v>
      </c>
      <c r="F18" s="102">
        <v>54468</v>
      </c>
      <c r="G18" s="102"/>
      <c r="H18" s="102">
        <f t="shared" si="0"/>
        <v>1124.9375087541569</v>
      </c>
      <c r="I18" s="102">
        <f t="shared" si="1"/>
        <v>2060.7032270323862</v>
      </c>
      <c r="J18" s="102">
        <f t="shared" si="2"/>
        <v>1635.268293667084</v>
      </c>
      <c r="K18" s="12"/>
      <c r="L18" s="193"/>
      <c r="M18" s="193"/>
      <c r="N18" s="193"/>
      <c r="O18" s="193"/>
      <c r="P18" s="193"/>
      <c r="Q18" s="193"/>
      <c r="R18" s="193"/>
      <c r="S18" s="193"/>
      <c r="T18" s="193"/>
      <c r="U18" s="193"/>
      <c r="V18" s="193"/>
      <c r="W18" s="193"/>
      <c r="X18" s="5"/>
    </row>
    <row r="19" spans="1:24" ht="12.75" customHeight="1" x14ac:dyDescent="0.2">
      <c r="A19" s="120" t="s">
        <v>121</v>
      </c>
      <c r="B19" s="102">
        <v>36826137.18</v>
      </c>
      <c r="C19" s="102">
        <v>12873785.98</v>
      </c>
      <c r="D19" s="102"/>
      <c r="E19" s="102">
        <v>56269</v>
      </c>
      <c r="F19" s="102">
        <v>14093</v>
      </c>
      <c r="G19" s="102"/>
      <c r="H19" s="102">
        <f t="shared" si="0"/>
        <v>654.46581918996253</v>
      </c>
      <c r="I19" s="102">
        <f t="shared" si="1"/>
        <v>913.48797133328605</v>
      </c>
      <c r="J19" s="102">
        <f t="shared" si="2"/>
        <v>706.34608396577698</v>
      </c>
      <c r="K19" s="12"/>
      <c r="L19" s="193"/>
      <c r="M19" s="193"/>
      <c r="N19" s="193"/>
      <c r="O19" s="193"/>
      <c r="P19" s="193"/>
      <c r="Q19" s="193"/>
      <c r="R19" s="193"/>
      <c r="S19" s="193"/>
      <c r="T19" s="193"/>
      <c r="U19" s="193"/>
      <c r="V19" s="193"/>
      <c r="W19" s="193"/>
      <c r="X19" s="5"/>
    </row>
    <row r="20" spans="1:24" ht="12.75" customHeight="1" x14ac:dyDescent="0.2">
      <c r="A20" s="120" t="s">
        <v>6</v>
      </c>
      <c r="B20" s="102" t="s">
        <v>289</v>
      </c>
      <c r="C20" s="102">
        <v>3573.89</v>
      </c>
      <c r="D20" s="102"/>
      <c r="E20" s="102" t="s">
        <v>289</v>
      </c>
      <c r="F20" s="102">
        <v>4</v>
      </c>
      <c r="G20" s="102"/>
      <c r="H20" s="102" t="s">
        <v>289</v>
      </c>
      <c r="I20" s="102">
        <f t="shared" si="1"/>
        <v>893.47249999999997</v>
      </c>
      <c r="J20" s="102">
        <v>893</v>
      </c>
      <c r="K20" s="12"/>
      <c r="L20" s="193"/>
      <c r="M20" s="193"/>
      <c r="N20" s="193"/>
      <c r="O20" s="193"/>
      <c r="P20" s="193"/>
      <c r="Q20" s="193"/>
      <c r="R20" s="193"/>
      <c r="S20" s="193"/>
      <c r="T20" s="193"/>
      <c r="U20" s="193"/>
      <c r="V20" s="193"/>
      <c r="W20" s="193"/>
      <c r="X20" s="5"/>
    </row>
    <row r="21" spans="1:24" s="107" customFormat="1" ht="12.75" customHeight="1" x14ac:dyDescent="0.2">
      <c r="A21" s="27" t="s">
        <v>1</v>
      </c>
      <c r="B21" s="160">
        <f>SUM(B7:B20)</f>
        <v>5000433629.5500002</v>
      </c>
      <c r="C21" s="160">
        <f>SUM(C7:C20)</f>
        <v>2042432054.4100001</v>
      </c>
      <c r="D21" s="160"/>
      <c r="E21" s="160">
        <f t="shared" ref="E21" si="3">SUM(E7:E20)</f>
        <v>4329508</v>
      </c>
      <c r="F21" s="160">
        <f>SUM(F7:F20)</f>
        <v>1337779</v>
      </c>
      <c r="G21" s="160"/>
      <c r="H21" s="160">
        <f t="shared" ref="H21" si="4">B21/E21</f>
        <v>1154.9657904662608</v>
      </c>
      <c r="I21" s="160">
        <f t="shared" ref="I21" si="5">C21/F21</f>
        <v>1526.7335295366424</v>
      </c>
      <c r="J21" s="160">
        <f t="shared" si="2"/>
        <v>1242.7226085356185</v>
      </c>
      <c r="K21" s="12"/>
      <c r="L21" s="193"/>
      <c r="M21" s="193"/>
      <c r="N21" s="193"/>
      <c r="O21" s="193"/>
      <c r="P21" s="193"/>
      <c r="Q21" s="193"/>
      <c r="R21" s="193"/>
      <c r="S21" s="193"/>
      <c r="T21" s="193"/>
      <c r="U21" s="193"/>
      <c r="V21" s="193"/>
      <c r="W21" s="193"/>
      <c r="X21" s="5"/>
    </row>
    <row r="22" spans="1:24" ht="12.75" customHeight="1" x14ac:dyDescent="0.2">
      <c r="A22" s="17"/>
      <c r="B22" s="193"/>
      <c r="C22" s="193"/>
      <c r="D22" s="193"/>
      <c r="E22" s="193"/>
      <c r="F22" s="193"/>
      <c r="L22" s="193"/>
      <c r="M22" s="193"/>
      <c r="N22" s="193"/>
      <c r="O22" s="193"/>
      <c r="P22" s="193"/>
      <c r="Q22" s="193"/>
      <c r="R22" s="193"/>
      <c r="S22" s="193"/>
      <c r="T22" s="193"/>
      <c r="U22" s="193"/>
      <c r="V22" s="193"/>
      <c r="W22" s="193"/>
    </row>
    <row r="23" spans="1:24" ht="12.75" customHeight="1" x14ac:dyDescent="0.2">
      <c r="A23" s="7"/>
      <c r="B23" s="193"/>
      <c r="C23" s="193"/>
      <c r="D23" s="193"/>
      <c r="E23" s="193"/>
      <c r="F23" s="193"/>
      <c r="L23" s="193"/>
      <c r="M23" s="193"/>
      <c r="N23" s="193"/>
      <c r="O23" s="193"/>
      <c r="P23" s="193"/>
      <c r="Q23" s="193"/>
      <c r="R23" s="193"/>
      <c r="S23" s="193"/>
      <c r="T23" s="193"/>
      <c r="U23" s="193"/>
      <c r="V23" s="193"/>
      <c r="W23" s="193"/>
    </row>
    <row r="24" spans="1:24" ht="12.75" customHeight="1" x14ac:dyDescent="0.2">
      <c r="B24" s="193"/>
      <c r="C24" s="193"/>
      <c r="D24" s="193"/>
      <c r="E24" s="193"/>
      <c r="F24" s="193"/>
      <c r="L24" s="193"/>
      <c r="M24" s="193"/>
      <c r="N24" s="193"/>
      <c r="O24" s="193"/>
      <c r="P24" s="193"/>
      <c r="Q24" s="193"/>
      <c r="R24" s="193"/>
      <c r="S24" s="193"/>
      <c r="T24" s="193"/>
      <c r="U24" s="193"/>
      <c r="V24" s="193"/>
      <c r="W24" s="193"/>
    </row>
    <row r="25" spans="1:24" ht="12.75" customHeight="1" x14ac:dyDescent="0.2">
      <c r="B25" s="193"/>
      <c r="C25" s="205"/>
      <c r="D25" s="205"/>
      <c r="E25" s="205"/>
      <c r="F25" s="205"/>
      <c r="K25" s="5"/>
      <c r="N25" s="5"/>
    </row>
    <row r="26" spans="1:24" ht="12.75" customHeight="1" x14ac:dyDescent="0.25">
      <c r="A26" s="28"/>
      <c r="B26" s="8"/>
      <c r="C26" s="8"/>
      <c r="D26" s="8"/>
      <c r="K26" s="5"/>
    </row>
    <row r="27" spans="1:24" ht="12.75" customHeight="1" x14ac:dyDescent="0.25">
      <c r="A27" s="2" t="s">
        <v>295</v>
      </c>
      <c r="B27" s="8"/>
      <c r="C27" s="8"/>
      <c r="D27" s="8"/>
    </row>
    <row r="28" spans="1:24" ht="12.75" customHeight="1" x14ac:dyDescent="0.2">
      <c r="A28" s="42" t="s">
        <v>340</v>
      </c>
      <c r="B28" s="8"/>
      <c r="C28" s="8"/>
      <c r="D28" s="8"/>
      <c r="J28" s="17"/>
    </row>
    <row r="29" spans="1:24" ht="12.75" customHeight="1" x14ac:dyDescent="0.2">
      <c r="A29" s="198"/>
      <c r="B29" s="104"/>
      <c r="C29" s="104"/>
      <c r="D29" s="104"/>
      <c r="E29" s="6"/>
      <c r="F29" s="6"/>
      <c r="G29" s="6"/>
      <c r="H29" s="6"/>
      <c r="K29" s="5"/>
      <c r="L29" s="5"/>
      <c r="M29" s="12"/>
      <c r="N29" s="12"/>
      <c r="O29" s="133"/>
      <c r="P29" s="133"/>
      <c r="Q29" s="193"/>
    </row>
    <row r="30" spans="1:24" s="26" customFormat="1" ht="12.75" customHeight="1" x14ac:dyDescent="0.2">
      <c r="A30" s="34" t="s">
        <v>15</v>
      </c>
      <c r="B30" s="34"/>
      <c r="C30" s="33" t="s">
        <v>12</v>
      </c>
      <c r="D30" s="33"/>
      <c r="E30" s="33" t="s">
        <v>13</v>
      </c>
      <c r="F30" s="33"/>
      <c r="G30" s="216"/>
      <c r="H30" s="33" t="s">
        <v>14</v>
      </c>
      <c r="I30" s="31"/>
      <c r="J30" s="1"/>
      <c r="K30" s="1"/>
      <c r="L30" s="12"/>
      <c r="M30" s="12"/>
      <c r="N30" s="133"/>
      <c r="O30" s="12"/>
      <c r="P30" s="193"/>
      <c r="Q30" s="4"/>
      <c r="R30" s="12"/>
      <c r="S30" s="1"/>
      <c r="T30" s="1"/>
      <c r="U30" s="1"/>
      <c r="V30" s="1"/>
      <c r="W30" s="1"/>
    </row>
    <row r="31" spans="1:24" ht="12.75" customHeight="1" x14ac:dyDescent="0.2">
      <c r="A31" s="165" t="s">
        <v>3</v>
      </c>
      <c r="B31" s="157"/>
      <c r="C31" s="102">
        <v>5000433629.5500002</v>
      </c>
      <c r="D31" s="102"/>
      <c r="E31" s="102">
        <v>4329508</v>
      </c>
      <c r="F31" s="102"/>
      <c r="G31" s="102"/>
      <c r="H31" s="157">
        <f t="shared" ref="H31:H39" si="6">C31/E31</f>
        <v>1154.9657904662608</v>
      </c>
      <c r="I31" s="5"/>
      <c r="L31" s="12"/>
      <c r="M31" s="12"/>
      <c r="N31" s="133"/>
      <c r="O31" s="12"/>
      <c r="P31" s="193"/>
      <c r="R31" s="12"/>
    </row>
    <row r="32" spans="1:24" ht="12.75" customHeight="1" x14ac:dyDescent="0.2">
      <c r="A32" s="165" t="s">
        <v>16</v>
      </c>
      <c r="B32" s="157"/>
      <c r="C32" s="102">
        <v>1700160109.1099999</v>
      </c>
      <c r="D32" s="102"/>
      <c r="E32" s="102">
        <v>1512763</v>
      </c>
      <c r="F32" s="102"/>
      <c r="G32" s="102"/>
      <c r="H32" s="157">
        <f t="shared" si="6"/>
        <v>1123.8773747837565</v>
      </c>
      <c r="I32" s="5"/>
      <c r="L32" s="12"/>
      <c r="N32" s="4"/>
      <c r="O32" s="12"/>
      <c r="R32" s="12"/>
    </row>
    <row r="33" spans="1:23" ht="12.75" customHeight="1" x14ac:dyDescent="0.2">
      <c r="A33" s="165" t="s">
        <v>17</v>
      </c>
      <c r="B33" s="157"/>
      <c r="C33" s="102">
        <v>3300273520.4400001</v>
      </c>
      <c r="D33" s="102"/>
      <c r="E33" s="102">
        <v>2816745</v>
      </c>
      <c r="F33" s="102"/>
      <c r="G33" s="102"/>
      <c r="H33" s="157">
        <f t="shared" si="6"/>
        <v>1171.6621562974285</v>
      </c>
      <c r="I33" s="5"/>
      <c r="L33" s="12"/>
      <c r="N33" s="4"/>
      <c r="O33" s="12"/>
      <c r="R33" s="12"/>
    </row>
    <row r="34" spans="1:23" ht="12.75" customHeight="1" x14ac:dyDescent="0.2">
      <c r="A34" s="165" t="s">
        <v>4</v>
      </c>
      <c r="B34" s="157"/>
      <c r="C34" s="102">
        <v>2042432054.4100001</v>
      </c>
      <c r="D34" s="102"/>
      <c r="E34" s="102">
        <v>1337779</v>
      </c>
      <c r="F34" s="102"/>
      <c r="G34" s="102"/>
      <c r="H34" s="157">
        <f t="shared" si="6"/>
        <v>1526.7335295366424</v>
      </c>
      <c r="I34" s="5"/>
      <c r="L34" s="12"/>
      <c r="N34" s="4"/>
      <c r="O34" s="12"/>
      <c r="R34" s="12"/>
    </row>
    <row r="35" spans="1:23" ht="12.75" customHeight="1" x14ac:dyDescent="0.2">
      <c r="A35" s="165" t="s">
        <v>238</v>
      </c>
      <c r="B35" s="157"/>
      <c r="C35" s="102">
        <v>711415179.55999994</v>
      </c>
      <c r="D35" s="102"/>
      <c r="E35" s="102">
        <v>540579</v>
      </c>
      <c r="F35" s="102"/>
      <c r="G35" s="102"/>
      <c r="H35" s="157">
        <f t="shared" si="6"/>
        <v>1316.0244470465925</v>
      </c>
      <c r="I35" s="5"/>
      <c r="L35" s="12"/>
      <c r="N35" s="4"/>
      <c r="O35" s="12"/>
      <c r="R35" s="12"/>
    </row>
    <row r="36" spans="1:23" s="107" customFormat="1" ht="12.75" customHeight="1" x14ac:dyDescent="0.2">
      <c r="A36" s="281" t="s">
        <v>1</v>
      </c>
      <c r="B36" s="142"/>
      <c r="C36" s="142">
        <f>C31+C34</f>
        <v>7042865683.96</v>
      </c>
      <c r="D36" s="142"/>
      <c r="E36" s="142">
        <f>E31+E34</f>
        <v>5667287</v>
      </c>
      <c r="F36" s="142"/>
      <c r="G36" s="142"/>
      <c r="H36" s="142">
        <f t="shared" si="6"/>
        <v>1242.7226085356185</v>
      </c>
      <c r="I36" s="169"/>
      <c r="J36" s="8"/>
      <c r="K36" s="8"/>
      <c r="L36" s="176"/>
      <c r="M36" s="8"/>
      <c r="N36" s="13"/>
      <c r="O36" s="176"/>
      <c r="P36" s="13"/>
      <c r="Q36" s="13"/>
      <c r="R36" s="176"/>
      <c r="S36" s="8"/>
      <c r="T36" s="8"/>
      <c r="U36" s="8"/>
      <c r="V36" s="8"/>
      <c r="W36" s="8"/>
    </row>
    <row r="37" spans="1:23" ht="12.75" customHeight="1" x14ac:dyDescent="0.2">
      <c r="A37" s="282" t="s">
        <v>107</v>
      </c>
      <c r="B37" s="283"/>
      <c r="C37" s="284">
        <v>862507680.05999994</v>
      </c>
      <c r="D37" s="283"/>
      <c r="E37" s="284">
        <v>509219</v>
      </c>
      <c r="F37" s="283"/>
      <c r="G37" s="283"/>
      <c r="H37" s="283">
        <f t="shared" si="6"/>
        <v>1693.7853459120731</v>
      </c>
      <c r="I37" s="5"/>
      <c r="L37" s="12"/>
      <c r="N37" s="4"/>
      <c r="O37" s="12"/>
      <c r="R37" s="12"/>
    </row>
    <row r="38" spans="1:23" ht="12.75" customHeight="1" x14ac:dyDescent="0.2">
      <c r="A38" s="282" t="s">
        <v>157</v>
      </c>
      <c r="B38" s="283"/>
      <c r="C38" s="284">
        <v>142351596.96000001</v>
      </c>
      <c r="D38" s="283"/>
      <c r="E38" s="284">
        <v>23051</v>
      </c>
      <c r="F38" s="283"/>
      <c r="G38" s="283"/>
      <c r="H38" s="283">
        <f t="shared" si="6"/>
        <v>6175.5063537373653</v>
      </c>
      <c r="I38" s="5"/>
      <c r="L38" s="12"/>
      <c r="N38" s="4"/>
      <c r="O38" s="12"/>
      <c r="R38" s="12"/>
    </row>
    <row r="39" spans="1:23" s="195" customFormat="1" ht="12.75" customHeight="1" x14ac:dyDescent="0.2">
      <c r="A39" s="285" t="s">
        <v>158</v>
      </c>
      <c r="B39" s="286"/>
      <c r="C39" s="287">
        <v>64667451.259999998</v>
      </c>
      <c r="D39" s="286"/>
      <c r="E39" s="287">
        <v>95698</v>
      </c>
      <c r="F39" s="286"/>
      <c r="G39" s="286"/>
      <c r="H39" s="286">
        <f t="shared" si="6"/>
        <v>675.7450653096198</v>
      </c>
      <c r="I39" s="5"/>
      <c r="J39" s="1"/>
      <c r="K39" s="1"/>
      <c r="L39" s="12"/>
      <c r="M39" s="1"/>
      <c r="N39" s="4"/>
      <c r="O39" s="4"/>
      <c r="P39" s="4"/>
      <c r="Q39" s="4"/>
      <c r="R39" s="1"/>
      <c r="S39" s="1"/>
      <c r="T39" s="1"/>
      <c r="U39" s="1"/>
      <c r="V39" s="1"/>
      <c r="W39" s="1"/>
    </row>
    <row r="40" spans="1:23" ht="12.75" customHeight="1" x14ac:dyDescent="0.2">
      <c r="A40" s="17"/>
      <c r="M40" s="12"/>
    </row>
    <row r="41" spans="1:23" ht="12.75" customHeight="1" x14ac:dyDescent="0.2">
      <c r="A41" s="7"/>
    </row>
    <row r="44" spans="1:23" ht="12.75" customHeight="1" x14ac:dyDescent="0.2">
      <c r="C44" s="143"/>
    </row>
  </sheetData>
  <mergeCells count="3">
    <mergeCell ref="B4:C4"/>
    <mergeCell ref="E4:F4"/>
    <mergeCell ref="H4:J4"/>
  </mergeCells>
  <phoneticPr fontId="5" type="noConversion"/>
  <pageMargins left="0.70866141732283472" right="0.15748031496062992" top="0.98425196850393704" bottom="0.55118110236220474" header="0.51181102362204722" footer="0.51181102362204722"/>
  <pageSetup paperSize="9" scale="94" orientation="portrait" r:id="rId1"/>
  <headerFooter alignWithMargins="0">
    <oddHeader>&amp;R&amp;"Arial,Fet"PERSONBILAR</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pageSetUpPr fitToPage="1"/>
  </sheetPr>
  <dimension ref="A1:AF71"/>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ColWidth="9.33203125" defaultRowHeight="12.75" customHeight="1" x14ac:dyDescent="0.2"/>
  <cols>
    <col min="1" max="1" width="12" style="17" customWidth="1"/>
    <col min="2" max="2" width="12.6640625" style="17" customWidth="1"/>
    <col min="3" max="3" width="5.6640625" style="17" customWidth="1"/>
    <col min="4" max="4" width="12.33203125" style="17" customWidth="1"/>
    <col min="5" max="5" width="2.33203125" style="17" customWidth="1"/>
    <col min="6" max="6" width="7.33203125" style="17" customWidth="1"/>
    <col min="7" max="7" width="11.6640625" style="17" customWidth="1"/>
    <col min="8" max="8" width="3.33203125" style="17" customWidth="1"/>
    <col min="9" max="9" width="11.33203125" style="17" customWidth="1"/>
    <col min="10" max="10" width="2.33203125" style="17" customWidth="1"/>
    <col min="11" max="11" width="10.5546875" style="17" customWidth="1"/>
    <col min="12" max="12" width="2.33203125" style="17" customWidth="1"/>
    <col min="13" max="13" width="12.33203125" style="17" customWidth="1"/>
    <col min="14" max="14" width="2.33203125" style="17" customWidth="1"/>
    <col min="15" max="15" width="10.33203125" style="17" customWidth="1"/>
    <col min="16" max="16" width="2.33203125" style="17" customWidth="1"/>
    <col min="17" max="17" width="10.33203125" style="17" customWidth="1"/>
    <col min="18" max="19" width="12" style="17" customWidth="1"/>
    <col min="20" max="21" width="13.33203125" style="17" customWidth="1"/>
    <col min="22" max="22" width="10.6640625" style="17" bestFit="1" customWidth="1"/>
    <col min="23" max="23" width="21.33203125" style="17" customWidth="1"/>
    <col min="24" max="24" width="13.5546875" style="17" customWidth="1"/>
    <col min="25" max="26" width="9.5546875" style="17" bestFit="1" customWidth="1"/>
    <col min="27" max="27" width="9.5546875" style="17" customWidth="1"/>
    <col min="28" max="28" width="12.6640625" style="17" customWidth="1"/>
    <col min="29" max="30" width="9.33203125" style="17"/>
    <col min="31" max="31" width="13.44140625" style="17" customWidth="1"/>
    <col min="32" max="16384" width="9.33203125" style="17"/>
  </cols>
  <sheetData>
    <row r="1" spans="1:32" ht="12.75" customHeight="1" x14ac:dyDescent="0.25">
      <c r="A1" s="2" t="s">
        <v>296</v>
      </c>
      <c r="B1" s="8"/>
      <c r="C1" s="8"/>
      <c r="D1" s="8"/>
      <c r="E1" s="8"/>
      <c r="F1" s="8"/>
      <c r="G1" s="8"/>
      <c r="H1" s="8"/>
      <c r="I1" s="8"/>
      <c r="J1" s="8"/>
    </row>
    <row r="2" spans="1:32" ht="12.75" customHeight="1" x14ac:dyDescent="0.2">
      <c r="A2" s="42" t="s">
        <v>297</v>
      </c>
      <c r="B2" s="8"/>
      <c r="C2" s="8"/>
      <c r="D2" s="8"/>
      <c r="E2" s="8"/>
      <c r="F2" s="8"/>
      <c r="G2" s="8"/>
      <c r="H2" s="8"/>
      <c r="I2" s="8"/>
      <c r="J2" s="8"/>
    </row>
    <row r="3" spans="1:32" ht="12.75" customHeight="1" x14ac:dyDescent="0.2">
      <c r="A3" s="125"/>
      <c r="B3" s="104"/>
      <c r="C3" s="104"/>
      <c r="D3" s="104"/>
      <c r="E3" s="104"/>
      <c r="F3" s="104"/>
      <c r="G3" s="104"/>
      <c r="H3" s="104"/>
      <c r="I3" s="104"/>
      <c r="J3" s="104"/>
      <c r="K3" s="125"/>
      <c r="L3" s="125"/>
      <c r="M3" s="125"/>
      <c r="N3" s="125"/>
      <c r="O3" s="125"/>
      <c r="P3" s="125"/>
      <c r="Q3" s="125"/>
    </row>
    <row r="4" spans="1:32" ht="12.75" customHeight="1" x14ac:dyDescent="0.2">
      <c r="A4" s="10"/>
      <c r="B4" s="320" t="s">
        <v>12</v>
      </c>
      <c r="C4" s="320"/>
      <c r="D4" s="320"/>
      <c r="E4" s="177"/>
      <c r="F4" s="10"/>
      <c r="G4" s="320" t="s">
        <v>19</v>
      </c>
      <c r="H4" s="320"/>
      <c r="I4" s="320"/>
      <c r="J4" s="10"/>
      <c r="K4" s="320" t="s">
        <v>14</v>
      </c>
      <c r="L4" s="320"/>
      <c r="M4" s="320"/>
      <c r="N4" s="320"/>
      <c r="O4" s="320"/>
      <c r="P4" s="177"/>
      <c r="Q4" s="17" t="s">
        <v>143</v>
      </c>
      <c r="R4" s="124"/>
    </row>
    <row r="5" spans="1:32" s="26" customFormat="1" ht="12.75" customHeight="1" x14ac:dyDescent="0.2">
      <c r="A5" s="17" t="s">
        <v>18</v>
      </c>
      <c r="B5" s="178" t="s">
        <v>105</v>
      </c>
      <c r="C5" s="178"/>
      <c r="D5" s="178" t="s">
        <v>106</v>
      </c>
      <c r="E5" s="178"/>
      <c r="F5" s="178"/>
      <c r="G5" s="178" t="s">
        <v>105</v>
      </c>
      <c r="H5" s="178"/>
      <c r="I5" s="178" t="s">
        <v>106</v>
      </c>
      <c r="J5" s="178"/>
      <c r="K5" s="178" t="s">
        <v>105</v>
      </c>
      <c r="L5" s="178"/>
      <c r="M5" s="178" t="s">
        <v>106</v>
      </c>
      <c r="N5" s="178"/>
      <c r="Q5" s="26" t="s">
        <v>145</v>
      </c>
      <c r="S5" s="17"/>
      <c r="T5" s="17"/>
      <c r="U5" s="17"/>
      <c r="V5" s="17"/>
      <c r="W5" s="17"/>
      <c r="X5" s="17"/>
      <c r="Y5" s="17"/>
      <c r="Z5" s="17"/>
      <c r="AA5" s="17"/>
      <c r="AB5" s="17"/>
      <c r="AC5" s="17"/>
    </row>
    <row r="6" spans="1:32" ht="12.75" customHeight="1" x14ac:dyDescent="0.2">
      <c r="A6" s="125" t="s">
        <v>20</v>
      </c>
      <c r="B6" s="204" t="s">
        <v>78</v>
      </c>
      <c r="C6" s="204"/>
      <c r="D6" s="204" t="s">
        <v>78</v>
      </c>
      <c r="E6" s="204"/>
      <c r="F6" s="204"/>
      <c r="G6" s="179" t="s">
        <v>78</v>
      </c>
      <c r="H6" s="179"/>
      <c r="I6" s="179" t="s">
        <v>78</v>
      </c>
      <c r="J6" s="179"/>
      <c r="K6" s="179" t="s">
        <v>78</v>
      </c>
      <c r="L6" s="179"/>
      <c r="M6" s="179" t="s">
        <v>78</v>
      </c>
      <c r="N6" s="179"/>
      <c r="O6" s="35" t="s">
        <v>1</v>
      </c>
      <c r="P6" s="35"/>
      <c r="Q6" s="125" t="s">
        <v>146</v>
      </c>
      <c r="S6" s="133"/>
    </row>
    <row r="7" spans="1:32" ht="12.75" customHeight="1" x14ac:dyDescent="0.2">
      <c r="A7" s="156" t="s">
        <v>312</v>
      </c>
      <c r="B7" s="102">
        <v>779491688.02999997</v>
      </c>
      <c r="C7" s="102"/>
      <c r="D7" s="102">
        <v>167782165.84</v>
      </c>
      <c r="E7" s="102"/>
      <c r="F7" s="102"/>
      <c r="G7" s="102">
        <v>1054481</v>
      </c>
      <c r="H7" s="102"/>
      <c r="I7" s="102">
        <v>233660</v>
      </c>
      <c r="J7" s="102"/>
      <c r="K7" s="102">
        <f>B7/G7</f>
        <v>739.21833397661976</v>
      </c>
      <c r="L7" s="102"/>
      <c r="M7" s="102">
        <f>D7/I7</f>
        <v>718.0611394333647</v>
      </c>
      <c r="N7" s="102"/>
      <c r="O7" s="102">
        <f>(B7+D7)/(G7+I7)</f>
        <v>735.38056305171563</v>
      </c>
      <c r="P7" s="102"/>
      <c r="Q7" s="213">
        <v>2.3339889999999999</v>
      </c>
      <c r="R7" s="108"/>
      <c r="S7" s="108"/>
      <c r="T7" s="124"/>
      <c r="AD7" s="180"/>
      <c r="AE7" s="19"/>
      <c r="AF7" s="19"/>
    </row>
    <row r="8" spans="1:32" ht="12.75" customHeight="1" x14ac:dyDescent="0.2">
      <c r="A8" s="25">
        <v>2008</v>
      </c>
      <c r="B8" s="102">
        <v>132105881.20999999</v>
      </c>
      <c r="C8" s="102"/>
      <c r="D8" s="102">
        <v>24712670.510000002</v>
      </c>
      <c r="E8" s="102"/>
      <c r="F8" s="102"/>
      <c r="G8" s="102">
        <v>137215</v>
      </c>
      <c r="H8" s="102"/>
      <c r="I8" s="102">
        <v>25647</v>
      </c>
      <c r="J8" s="102"/>
      <c r="K8" s="102">
        <f t="shared" ref="K8:K26" si="0">B8/G8</f>
        <v>962.7655956710272</v>
      </c>
      <c r="L8" s="102"/>
      <c r="M8" s="102">
        <f t="shared" ref="M8:M26" si="1">D8/I8</f>
        <v>963.56963816430778</v>
      </c>
      <c r="N8" s="102"/>
      <c r="O8" s="102">
        <f t="shared" ref="O8:O26" si="2">(B8+D8)/(G8+I8)</f>
        <v>962.89221377608033</v>
      </c>
      <c r="P8" s="102"/>
      <c r="Q8" s="213">
        <v>2.931076</v>
      </c>
      <c r="R8" s="108"/>
      <c r="S8" s="108"/>
      <c r="T8" s="124"/>
      <c r="AD8" s="180"/>
      <c r="AE8" s="19"/>
      <c r="AF8" s="19"/>
    </row>
    <row r="9" spans="1:32" ht="12.75" customHeight="1" x14ac:dyDescent="0.2">
      <c r="A9" s="25">
        <v>2009</v>
      </c>
      <c r="B9" s="102">
        <v>122223760.40000001</v>
      </c>
      <c r="C9" s="102"/>
      <c r="D9" s="102">
        <v>21791673.870000001</v>
      </c>
      <c r="E9" s="102"/>
      <c r="F9" s="102"/>
      <c r="G9" s="102">
        <v>119639</v>
      </c>
      <c r="H9" s="102"/>
      <c r="I9" s="102">
        <v>20881</v>
      </c>
      <c r="J9" s="102"/>
      <c r="K9" s="102">
        <f t="shared" si="0"/>
        <v>1021.6046640309598</v>
      </c>
      <c r="L9" s="102"/>
      <c r="M9" s="102">
        <f t="shared" si="1"/>
        <v>1043.6125602222116</v>
      </c>
      <c r="N9" s="102"/>
      <c r="O9" s="102">
        <f t="shared" si="2"/>
        <v>1024.8749948050101</v>
      </c>
      <c r="P9" s="102"/>
      <c r="Q9" s="213">
        <v>3.0479880000000001</v>
      </c>
      <c r="R9" s="108"/>
      <c r="S9" s="108"/>
      <c r="T9" s="124"/>
      <c r="AD9" s="180"/>
      <c r="AE9" s="19"/>
      <c r="AF9" s="19"/>
    </row>
    <row r="10" spans="1:32" ht="12.75" customHeight="1" x14ac:dyDescent="0.2">
      <c r="A10" s="25">
        <v>2010</v>
      </c>
      <c r="B10" s="102">
        <v>201669633.66</v>
      </c>
      <c r="C10" s="102"/>
      <c r="D10" s="102">
        <v>37268367.810000002</v>
      </c>
      <c r="E10" s="102"/>
      <c r="F10" s="102"/>
      <c r="G10" s="102">
        <v>187066</v>
      </c>
      <c r="H10" s="102"/>
      <c r="I10" s="102">
        <v>33333</v>
      </c>
      <c r="J10" s="102"/>
      <c r="K10" s="102">
        <f t="shared" si="0"/>
        <v>1078.0667446783489</v>
      </c>
      <c r="L10" s="102"/>
      <c r="M10" s="102">
        <f t="shared" si="1"/>
        <v>1118.0622149221492</v>
      </c>
      <c r="N10" s="102"/>
      <c r="O10" s="102">
        <f t="shared" si="2"/>
        <v>1084.1156333286449</v>
      </c>
      <c r="P10" s="102"/>
      <c r="Q10" s="213">
        <v>3.1951679999999998</v>
      </c>
      <c r="R10" s="108"/>
      <c r="S10" s="108"/>
      <c r="T10" s="124"/>
      <c r="AD10" s="180"/>
      <c r="AE10" s="19"/>
      <c r="AF10" s="19"/>
    </row>
    <row r="11" spans="1:32" ht="12.75" customHeight="1" x14ac:dyDescent="0.2">
      <c r="A11" s="25">
        <v>2011</v>
      </c>
      <c r="B11" s="102">
        <v>236713818.61000001</v>
      </c>
      <c r="C11" s="102"/>
      <c r="D11" s="102">
        <v>43203086.280000001</v>
      </c>
      <c r="E11" s="102"/>
      <c r="F11" s="102"/>
      <c r="G11" s="102">
        <v>206551</v>
      </c>
      <c r="H11" s="102"/>
      <c r="I11" s="102">
        <v>36128</v>
      </c>
      <c r="J11" s="102"/>
      <c r="K11" s="102">
        <f t="shared" si="0"/>
        <v>1146.0308524771121</v>
      </c>
      <c r="L11" s="102"/>
      <c r="M11" s="102">
        <f t="shared" si="1"/>
        <v>1195.8338762178919</v>
      </c>
      <c r="N11" s="102"/>
      <c r="O11" s="102">
        <f t="shared" si="2"/>
        <v>1153.4451060454344</v>
      </c>
      <c r="P11" s="102"/>
      <c r="Q11" s="213">
        <v>3.3704209999999999</v>
      </c>
      <c r="R11" s="108"/>
      <c r="S11" s="108"/>
      <c r="T11" s="124"/>
      <c r="AD11" s="180"/>
      <c r="AE11" s="19"/>
      <c r="AF11" s="19"/>
    </row>
    <row r="12" spans="1:32" ht="12.75" customHeight="1" x14ac:dyDescent="0.2">
      <c r="A12" s="25">
        <v>2012</v>
      </c>
      <c r="B12" s="102">
        <v>223301719.08000001</v>
      </c>
      <c r="C12" s="102"/>
      <c r="D12" s="102">
        <v>40349633.340000004</v>
      </c>
      <c r="E12" s="102"/>
      <c r="F12" s="102"/>
      <c r="G12" s="102">
        <v>187029</v>
      </c>
      <c r="H12" s="102"/>
      <c r="I12" s="102">
        <v>32368</v>
      </c>
      <c r="J12" s="102"/>
      <c r="K12" s="102">
        <f t="shared" si="0"/>
        <v>1193.9416832683703</v>
      </c>
      <c r="L12" s="102"/>
      <c r="M12" s="102">
        <f t="shared" si="1"/>
        <v>1246.5902539545232</v>
      </c>
      <c r="N12" s="102"/>
      <c r="O12" s="102">
        <f t="shared" si="2"/>
        <v>1201.7090134322711</v>
      </c>
      <c r="P12" s="102"/>
      <c r="Q12" s="213">
        <v>3.4984259999999998</v>
      </c>
      <c r="R12" s="108"/>
      <c r="S12" s="108"/>
      <c r="T12" s="124"/>
      <c r="AD12" s="180"/>
      <c r="AE12" s="19"/>
      <c r="AF12" s="19"/>
    </row>
    <row r="13" spans="1:32" ht="12.75" customHeight="1" x14ac:dyDescent="0.2">
      <c r="A13" s="25">
        <v>2013</v>
      </c>
      <c r="B13" s="102">
        <v>235405909.00999999</v>
      </c>
      <c r="C13" s="102"/>
      <c r="D13" s="102">
        <v>42443232.210000001</v>
      </c>
      <c r="E13" s="102"/>
      <c r="F13" s="102"/>
      <c r="G13" s="102">
        <v>193406</v>
      </c>
      <c r="H13" s="102"/>
      <c r="I13" s="102">
        <v>32767</v>
      </c>
      <c r="J13" s="102"/>
      <c r="K13" s="102">
        <f t="shared" si="0"/>
        <v>1217.1592867336069</v>
      </c>
      <c r="L13" s="102"/>
      <c r="M13" s="102">
        <f t="shared" si="1"/>
        <v>1295.3041843928343</v>
      </c>
      <c r="N13" s="102"/>
      <c r="O13" s="102">
        <f t="shared" si="2"/>
        <v>1228.4805932626793</v>
      </c>
      <c r="P13" s="102"/>
      <c r="Q13" s="213">
        <v>3.549547</v>
      </c>
      <c r="R13" s="108"/>
      <c r="S13" s="108"/>
      <c r="T13" s="124"/>
      <c r="AD13" s="180"/>
      <c r="AE13" s="19"/>
      <c r="AF13" s="19"/>
    </row>
    <row r="14" spans="1:32" ht="12.75" customHeight="1" x14ac:dyDescent="0.2">
      <c r="A14" s="25">
        <v>2014</v>
      </c>
      <c r="B14" s="102">
        <v>279305551.86000001</v>
      </c>
      <c r="C14" s="102"/>
      <c r="D14" s="102">
        <v>51797686.850000001</v>
      </c>
      <c r="E14" s="102"/>
      <c r="F14" s="102"/>
      <c r="G14" s="102">
        <v>222133</v>
      </c>
      <c r="H14" s="102"/>
      <c r="I14" s="102">
        <v>38424</v>
      </c>
      <c r="J14" s="102"/>
      <c r="K14" s="102">
        <f t="shared" si="0"/>
        <v>1257.3798213682794</v>
      </c>
      <c r="L14" s="102"/>
      <c r="M14" s="102">
        <f t="shared" si="1"/>
        <v>1348.055560326879</v>
      </c>
      <c r="N14" s="102"/>
      <c r="O14" s="102">
        <f t="shared" si="2"/>
        <v>1270.7516539950952</v>
      </c>
      <c r="P14" s="102"/>
      <c r="Q14" s="213">
        <v>3.6519379999999999</v>
      </c>
      <c r="R14" s="108"/>
      <c r="S14" s="108"/>
      <c r="T14" s="124"/>
      <c r="AD14" s="180"/>
      <c r="AE14" s="19"/>
      <c r="AF14" s="19"/>
    </row>
    <row r="15" spans="1:32" ht="12.75" customHeight="1" x14ac:dyDescent="0.2">
      <c r="A15" s="25">
        <v>2015</v>
      </c>
      <c r="B15" s="102">
        <v>325140027.06999999</v>
      </c>
      <c r="C15" s="102"/>
      <c r="D15" s="102">
        <v>62624897.670000002</v>
      </c>
      <c r="E15" s="102"/>
      <c r="F15" s="102"/>
      <c r="G15" s="102">
        <v>249758</v>
      </c>
      <c r="H15" s="102"/>
      <c r="I15" s="102">
        <v>44113</v>
      </c>
      <c r="J15" s="102"/>
      <c r="K15" s="102">
        <f t="shared" si="0"/>
        <v>1301.820270301652</v>
      </c>
      <c r="L15" s="102"/>
      <c r="M15" s="102">
        <f t="shared" si="1"/>
        <v>1419.6472166934918</v>
      </c>
      <c r="N15" s="102"/>
      <c r="O15" s="102">
        <f t="shared" si="2"/>
        <v>1319.5072829234596</v>
      </c>
      <c r="P15" s="102"/>
      <c r="Q15" s="213">
        <v>3.781031</v>
      </c>
      <c r="R15" s="108"/>
      <c r="S15" s="108"/>
      <c r="T15" s="124"/>
      <c r="AD15" s="180"/>
      <c r="AE15" s="19"/>
      <c r="AF15" s="19"/>
    </row>
    <row r="16" spans="1:32" ht="12.75" customHeight="1" x14ac:dyDescent="0.2">
      <c r="A16" s="25">
        <v>2016</v>
      </c>
      <c r="B16" s="102">
        <v>362623075.88</v>
      </c>
      <c r="C16" s="102"/>
      <c r="D16" s="102">
        <v>72150499.299999997</v>
      </c>
      <c r="E16" s="102"/>
      <c r="F16" s="102"/>
      <c r="G16" s="102">
        <v>275988</v>
      </c>
      <c r="H16" s="102"/>
      <c r="I16" s="102">
        <v>49098</v>
      </c>
      <c r="J16" s="102"/>
      <c r="K16" s="102">
        <f t="shared" si="0"/>
        <v>1313.9088506746671</v>
      </c>
      <c r="L16" s="102"/>
      <c r="M16" s="102">
        <f t="shared" si="1"/>
        <v>1469.5201291294961</v>
      </c>
      <c r="N16" s="102"/>
      <c r="O16" s="102">
        <f t="shared" si="2"/>
        <v>1337.4109471955114</v>
      </c>
      <c r="P16" s="102"/>
      <c r="Q16" s="213">
        <v>3.831655</v>
      </c>
      <c r="R16" s="108"/>
      <c r="S16" s="108"/>
      <c r="T16" s="124"/>
      <c r="AD16" s="180"/>
      <c r="AE16" s="19"/>
      <c r="AF16" s="19"/>
    </row>
    <row r="17" spans="1:32" ht="12.75" customHeight="1" x14ac:dyDescent="0.2">
      <c r="A17" s="25">
        <v>2017</v>
      </c>
      <c r="B17" s="102">
        <v>348223737.99000001</v>
      </c>
      <c r="C17" s="102"/>
      <c r="D17" s="102">
        <v>76526714.810000002</v>
      </c>
      <c r="E17" s="102"/>
      <c r="F17" s="102"/>
      <c r="G17" s="102">
        <v>257599</v>
      </c>
      <c r="H17" s="102"/>
      <c r="I17" s="102">
        <v>49147</v>
      </c>
      <c r="J17" s="102"/>
      <c r="K17" s="102">
        <f t="shared" si="0"/>
        <v>1351.8054728085126</v>
      </c>
      <c r="L17" s="102"/>
      <c r="M17" s="102">
        <f t="shared" si="1"/>
        <v>1557.0983948155533</v>
      </c>
      <c r="N17" s="102"/>
      <c r="O17" s="102">
        <f t="shared" si="2"/>
        <v>1384.6976090967771</v>
      </c>
      <c r="P17" s="102"/>
      <c r="Q17" s="213">
        <v>3.9773079999999998</v>
      </c>
      <c r="R17" s="108"/>
      <c r="S17" s="108"/>
      <c r="T17" s="124"/>
      <c r="AD17" s="180"/>
      <c r="AE17" s="19"/>
      <c r="AF17" s="19"/>
    </row>
    <row r="18" spans="1:32" ht="12.75" customHeight="1" x14ac:dyDescent="0.2">
      <c r="A18" s="25">
        <v>2018</v>
      </c>
      <c r="B18" s="102">
        <v>311888725.56</v>
      </c>
      <c r="C18" s="102"/>
      <c r="D18" s="102">
        <v>75635526.909999996</v>
      </c>
      <c r="E18" s="102"/>
      <c r="F18" s="102"/>
      <c r="G18" s="102">
        <v>228660</v>
      </c>
      <c r="H18" s="102"/>
      <c r="I18" s="102">
        <v>45993</v>
      </c>
      <c r="J18" s="102"/>
      <c r="K18" s="102">
        <f t="shared" si="0"/>
        <v>1363.9846302807662</v>
      </c>
      <c r="L18" s="102"/>
      <c r="M18" s="102">
        <f t="shared" si="1"/>
        <v>1644.5008351270844</v>
      </c>
      <c r="N18" s="102"/>
      <c r="O18" s="102">
        <f t="shared" si="2"/>
        <v>1410.9594742092752</v>
      </c>
      <c r="P18" s="102"/>
      <c r="Q18" s="213">
        <v>4.0517440000000002</v>
      </c>
      <c r="R18" s="108"/>
      <c r="S18" s="108"/>
      <c r="T18" s="124"/>
      <c r="AD18" s="180"/>
      <c r="AE18" s="19"/>
      <c r="AF18" s="19"/>
    </row>
    <row r="19" spans="1:32" ht="12.75" customHeight="1" x14ac:dyDescent="0.2">
      <c r="A19" s="25">
        <v>2019</v>
      </c>
      <c r="B19" s="102">
        <v>305762289.52999997</v>
      </c>
      <c r="C19" s="102"/>
      <c r="D19" s="102">
        <v>95359945.75</v>
      </c>
      <c r="E19" s="102"/>
      <c r="F19" s="102"/>
      <c r="G19" s="102">
        <v>215362</v>
      </c>
      <c r="H19" s="102"/>
      <c r="I19" s="102">
        <v>52617</v>
      </c>
      <c r="J19" s="102"/>
      <c r="K19" s="102">
        <f t="shared" si="0"/>
        <v>1419.7597047297108</v>
      </c>
      <c r="L19" s="102"/>
      <c r="M19" s="102">
        <f t="shared" si="1"/>
        <v>1812.3409877035938</v>
      </c>
      <c r="N19" s="102"/>
      <c r="O19" s="102">
        <f t="shared" si="2"/>
        <v>1496.8420483694617</v>
      </c>
      <c r="P19" s="102"/>
      <c r="Q19" s="213">
        <v>4.2901860000000003</v>
      </c>
      <c r="R19" s="108"/>
      <c r="S19" s="108"/>
      <c r="T19" s="124"/>
      <c r="AD19" s="180"/>
      <c r="AE19" s="19"/>
      <c r="AF19" s="19"/>
    </row>
    <row r="20" spans="1:32" ht="12.75" customHeight="1" x14ac:dyDescent="0.2">
      <c r="A20" s="25">
        <v>2020</v>
      </c>
      <c r="B20" s="102">
        <v>249926310.97999999</v>
      </c>
      <c r="C20" s="102"/>
      <c r="D20" s="102">
        <v>100842892.73</v>
      </c>
      <c r="E20" s="102"/>
      <c r="F20" s="102"/>
      <c r="G20" s="102">
        <v>168538</v>
      </c>
      <c r="H20" s="102"/>
      <c r="I20" s="102">
        <v>50971</v>
      </c>
      <c r="J20" s="102"/>
      <c r="K20" s="102">
        <f t="shared" si="0"/>
        <v>1482.9077773558486</v>
      </c>
      <c r="L20" s="102"/>
      <c r="M20" s="102">
        <f t="shared" si="1"/>
        <v>1978.4366155264759</v>
      </c>
      <c r="N20" s="102"/>
      <c r="O20" s="102">
        <f t="shared" si="2"/>
        <v>1597.9718540469867</v>
      </c>
      <c r="P20" s="102"/>
      <c r="Q20" s="213">
        <v>4.59924</v>
      </c>
      <c r="R20" s="108"/>
      <c r="S20" s="108"/>
      <c r="T20" s="124"/>
      <c r="AD20" s="180"/>
      <c r="AE20" s="19"/>
      <c r="AF20" s="19"/>
    </row>
    <row r="21" spans="1:32" ht="12.75" customHeight="1" x14ac:dyDescent="0.2">
      <c r="A21" s="25">
        <v>2021</v>
      </c>
      <c r="B21" s="102">
        <v>250372872.41</v>
      </c>
      <c r="C21" s="102"/>
      <c r="D21" s="102">
        <v>132178358.87</v>
      </c>
      <c r="E21" s="102"/>
      <c r="F21" s="102"/>
      <c r="G21" s="102">
        <v>165314</v>
      </c>
      <c r="H21" s="102"/>
      <c r="I21" s="102">
        <v>64662</v>
      </c>
      <c r="J21" s="102"/>
      <c r="K21" s="102">
        <f t="shared" si="0"/>
        <v>1514.529153066286</v>
      </c>
      <c r="L21" s="102"/>
      <c r="M21" s="102">
        <f t="shared" si="1"/>
        <v>2044.14275571433</v>
      </c>
      <c r="N21" s="102"/>
      <c r="O21" s="102">
        <f t="shared" si="2"/>
        <v>1663.4397992834033</v>
      </c>
      <c r="P21" s="102"/>
      <c r="Q21" s="213">
        <v>4.9188879999999999</v>
      </c>
      <c r="R21" s="108"/>
      <c r="S21" s="108"/>
      <c r="T21" s="124"/>
      <c r="AD21" s="180"/>
      <c r="AE21" s="19"/>
      <c r="AF21" s="19"/>
    </row>
    <row r="22" spans="1:32" ht="12.75" customHeight="1" x14ac:dyDescent="0.2">
      <c r="A22" s="25">
        <v>2022</v>
      </c>
      <c r="B22" s="102">
        <v>228770304.96000001</v>
      </c>
      <c r="C22" s="102"/>
      <c r="D22" s="102">
        <v>230754574.05000001</v>
      </c>
      <c r="E22" s="102"/>
      <c r="F22" s="102"/>
      <c r="G22" s="102">
        <v>148739</v>
      </c>
      <c r="H22" s="102"/>
      <c r="I22" s="102">
        <v>106766</v>
      </c>
      <c r="J22" s="102"/>
      <c r="K22" s="102">
        <f t="shared" si="0"/>
        <v>1538.065369271005</v>
      </c>
      <c r="L22" s="102"/>
      <c r="M22" s="102">
        <f t="shared" si="1"/>
        <v>2161.311410467752</v>
      </c>
      <c r="N22" s="102"/>
      <c r="O22" s="102">
        <f t="shared" si="2"/>
        <v>1798.4966204575253</v>
      </c>
      <c r="P22" s="102"/>
      <c r="Q22" s="213">
        <v>5.3292859999999997</v>
      </c>
      <c r="R22" s="108"/>
      <c r="S22" s="108"/>
      <c r="T22" s="124"/>
      <c r="AD22" s="180"/>
      <c r="AE22" s="19"/>
      <c r="AF22" s="19"/>
    </row>
    <row r="23" spans="1:32" ht="12.75" customHeight="1" x14ac:dyDescent="0.2">
      <c r="A23" s="25">
        <v>2023</v>
      </c>
      <c r="B23" s="102">
        <v>200375186.52000001</v>
      </c>
      <c r="C23" s="102"/>
      <c r="D23" s="102">
        <v>336212561.10000002</v>
      </c>
      <c r="E23" s="102"/>
      <c r="F23" s="102"/>
      <c r="G23" s="102">
        <v>129396</v>
      </c>
      <c r="H23" s="102"/>
      <c r="I23" s="102">
        <v>146339</v>
      </c>
      <c r="J23" s="102"/>
      <c r="K23" s="102">
        <f t="shared" si="0"/>
        <v>1548.5423546322916</v>
      </c>
      <c r="L23" s="102"/>
      <c r="M23" s="102">
        <f t="shared" si="1"/>
        <v>2297.4911752847843</v>
      </c>
      <c r="N23" s="102"/>
      <c r="O23" s="102">
        <f t="shared" si="2"/>
        <v>1946.0269737973053</v>
      </c>
      <c r="P23" s="102"/>
      <c r="Q23" s="213">
        <v>5.6846880000000004</v>
      </c>
      <c r="R23" s="108"/>
      <c r="S23" s="108"/>
      <c r="T23" s="124"/>
      <c r="AD23" s="180"/>
      <c r="AE23" s="19"/>
      <c r="AF23" s="19"/>
    </row>
    <row r="24" spans="1:32" ht="12.75" customHeight="1" x14ac:dyDescent="0.2">
      <c r="A24" s="25">
        <v>2024</v>
      </c>
      <c r="B24" s="102">
        <v>160331140.18000001</v>
      </c>
      <c r="C24" s="102"/>
      <c r="D24" s="102">
        <v>308776956.42000002</v>
      </c>
      <c r="E24" s="102"/>
      <c r="F24" s="102"/>
      <c r="G24" s="102">
        <v>108585</v>
      </c>
      <c r="H24" s="102"/>
      <c r="I24" s="102">
        <v>145175</v>
      </c>
      <c r="J24" s="102"/>
      <c r="K24" s="102">
        <f t="shared" si="0"/>
        <v>1476.5496171662753</v>
      </c>
      <c r="L24" s="102"/>
      <c r="M24" s="102">
        <f t="shared" si="1"/>
        <v>2126.9292675736183</v>
      </c>
      <c r="N24" s="102"/>
      <c r="O24" s="102">
        <f t="shared" si="2"/>
        <v>1848.6290061475411</v>
      </c>
      <c r="P24" s="102"/>
      <c r="Q24" s="213">
        <v>5.7952959999999996</v>
      </c>
      <c r="R24" s="108"/>
      <c r="S24" s="108"/>
      <c r="T24" s="124"/>
      <c r="AD24" s="180"/>
      <c r="AE24" s="19"/>
      <c r="AF24" s="19"/>
    </row>
    <row r="25" spans="1:32" ht="12.75" customHeight="1" x14ac:dyDescent="0.2">
      <c r="A25" s="105" t="s">
        <v>313</v>
      </c>
      <c r="B25" s="102">
        <v>46801996.609999999</v>
      </c>
      <c r="C25" s="102"/>
      <c r="D25" s="102">
        <v>122020610.09</v>
      </c>
      <c r="E25" s="102"/>
      <c r="F25" s="102"/>
      <c r="G25" s="102">
        <v>74049</v>
      </c>
      <c r="H25" s="102"/>
      <c r="I25" s="102">
        <v>129690</v>
      </c>
      <c r="J25" s="102"/>
      <c r="K25" s="102">
        <f t="shared" si="0"/>
        <v>632.04090007967693</v>
      </c>
      <c r="L25" s="102"/>
      <c r="M25" s="102">
        <f t="shared" si="1"/>
        <v>940.86367561107261</v>
      </c>
      <c r="N25" s="102"/>
      <c r="O25" s="102">
        <f t="shared" si="2"/>
        <v>828.62194621550111</v>
      </c>
      <c r="P25" s="102"/>
      <c r="Q25" s="213">
        <v>5.8816309999999996</v>
      </c>
      <c r="R25" s="108"/>
      <c r="S25" s="108"/>
      <c r="T25" s="124"/>
      <c r="AD25" s="180"/>
      <c r="AE25" s="19"/>
      <c r="AF25" s="19"/>
    </row>
    <row r="26" spans="1:32" s="107" customFormat="1" ht="12.75" customHeight="1" x14ac:dyDescent="0.2">
      <c r="A26" s="27" t="s">
        <v>10</v>
      </c>
      <c r="B26" s="160">
        <f>SUM(B7:B25)</f>
        <v>5000433629.5500011</v>
      </c>
      <c r="C26" s="160"/>
      <c r="D26" s="160">
        <f>SUM(D7:D25)</f>
        <v>2042432054.4100001</v>
      </c>
      <c r="E26" s="160"/>
      <c r="F26" s="160"/>
      <c r="G26" s="160">
        <f>SUM(G7:G25)</f>
        <v>4329508</v>
      </c>
      <c r="H26" s="160"/>
      <c r="I26" s="160">
        <f>SUM(I7:I25)</f>
        <v>1337779</v>
      </c>
      <c r="J26" s="160"/>
      <c r="K26" s="160">
        <f t="shared" si="0"/>
        <v>1154.9657904662611</v>
      </c>
      <c r="L26" s="160"/>
      <c r="M26" s="160">
        <f t="shared" si="1"/>
        <v>1526.7335295366424</v>
      </c>
      <c r="N26" s="160"/>
      <c r="O26" s="160">
        <f t="shared" si="2"/>
        <v>1242.7226085356187</v>
      </c>
      <c r="P26" s="160"/>
      <c r="Q26" s="214">
        <v>3.7763059999999999</v>
      </c>
      <c r="R26" s="108"/>
      <c r="S26" s="108"/>
      <c r="T26" s="124"/>
      <c r="U26" s="17"/>
      <c r="V26" s="17"/>
      <c r="W26" s="17"/>
      <c r="X26" s="17"/>
      <c r="Y26" s="17"/>
      <c r="Z26" s="17"/>
      <c r="AA26" s="17"/>
      <c r="AB26" s="17"/>
      <c r="AC26" s="17"/>
      <c r="AD26" s="180"/>
      <c r="AE26" s="19"/>
      <c r="AF26" s="19"/>
    </row>
    <row r="27" spans="1:32" ht="12.75" customHeight="1" x14ac:dyDescent="0.2">
      <c r="AD27" s="181"/>
      <c r="AE27" s="19"/>
      <c r="AF27" s="19"/>
    </row>
    <row r="28" spans="1:32" ht="12.75" customHeight="1" x14ac:dyDescent="0.2">
      <c r="A28" s="7"/>
      <c r="AD28" s="181"/>
      <c r="AE28" s="19"/>
      <c r="AF28" s="19"/>
    </row>
    <row r="29" spans="1:32" ht="12.75" customHeight="1" x14ac:dyDescent="0.2">
      <c r="A29" s="196"/>
      <c r="F29" s="19"/>
      <c r="W29" s="12"/>
      <c r="X29" s="37"/>
      <c r="Y29" s="12"/>
      <c r="Z29" s="19"/>
      <c r="AA29" s="180"/>
    </row>
    <row r="30" spans="1:32" ht="12.75" customHeight="1" x14ac:dyDescent="0.2">
      <c r="A30" s="196"/>
      <c r="F30" s="19"/>
      <c r="W30" s="12"/>
      <c r="X30" s="37"/>
      <c r="Y30" s="12"/>
      <c r="Z30" s="19"/>
      <c r="AA30" s="180"/>
    </row>
    <row r="31" spans="1:32" ht="12.75" customHeight="1" x14ac:dyDescent="0.2">
      <c r="A31" s="10"/>
      <c r="D31" s="19"/>
      <c r="E31" s="19"/>
      <c r="F31" s="19"/>
      <c r="I31" s="12"/>
      <c r="J31" s="14"/>
      <c r="K31" s="14"/>
      <c r="L31" s="14"/>
      <c r="M31" s="19"/>
      <c r="W31" s="12"/>
      <c r="X31" s="37"/>
      <c r="Y31" s="12"/>
      <c r="Z31" s="19"/>
      <c r="AA31" s="180"/>
    </row>
    <row r="32" spans="1:32" ht="12.75" customHeight="1" x14ac:dyDescent="0.25">
      <c r="A32" s="28"/>
      <c r="B32" s="8"/>
      <c r="C32" s="8"/>
      <c r="D32" s="8"/>
      <c r="E32" s="8"/>
      <c r="F32" s="8"/>
      <c r="G32" s="8"/>
      <c r="H32" s="8"/>
      <c r="I32" s="8"/>
      <c r="P32" s="19"/>
      <c r="Q32" s="19"/>
      <c r="AB32" s="12"/>
      <c r="AC32" s="37"/>
      <c r="AD32" s="12"/>
      <c r="AE32" s="19"/>
      <c r="AF32" s="180"/>
    </row>
    <row r="33" spans="1:27" ht="12.75" customHeight="1" x14ac:dyDescent="0.25">
      <c r="A33" s="2" t="s">
        <v>298</v>
      </c>
      <c r="B33" s="8"/>
      <c r="C33" s="8"/>
      <c r="D33" s="8"/>
      <c r="E33" s="8"/>
      <c r="F33" s="8"/>
      <c r="W33" s="12"/>
      <c r="X33" s="37"/>
      <c r="Y33" s="12"/>
      <c r="Z33" s="19"/>
      <c r="AA33" s="180"/>
    </row>
    <row r="34" spans="1:27" ht="12.75" customHeight="1" x14ac:dyDescent="0.2">
      <c r="A34" s="42" t="s">
        <v>299</v>
      </c>
      <c r="B34" s="8"/>
      <c r="C34" s="8"/>
      <c r="D34" s="8"/>
      <c r="E34" s="8"/>
      <c r="F34" s="8"/>
      <c r="W34" s="12"/>
      <c r="X34" s="37"/>
      <c r="Y34" s="12"/>
      <c r="Z34" s="19"/>
      <c r="AA34" s="180"/>
    </row>
    <row r="35" spans="1:27" ht="12.75" customHeight="1" x14ac:dyDescent="0.2">
      <c r="A35" s="125"/>
      <c r="B35" s="104"/>
      <c r="C35" s="104"/>
      <c r="D35" s="104"/>
      <c r="E35" s="104"/>
      <c r="F35" s="104"/>
      <c r="G35" s="125"/>
      <c r="H35" s="125"/>
      <c r="I35" s="125"/>
      <c r="J35" s="125"/>
      <c r="K35" s="125"/>
      <c r="L35" s="125"/>
      <c r="M35" s="125"/>
      <c r="N35" s="125"/>
      <c r="O35" s="125"/>
      <c r="P35" s="125"/>
      <c r="W35" s="12"/>
      <c r="X35" s="37"/>
      <c r="Y35" s="12"/>
      <c r="Z35" s="19"/>
      <c r="AA35" s="180"/>
    </row>
    <row r="36" spans="1:27" ht="12.75" customHeight="1" x14ac:dyDescent="0.2">
      <c r="B36" s="320" t="s">
        <v>12</v>
      </c>
      <c r="C36" s="320"/>
      <c r="D36" s="320"/>
      <c r="E36" s="177"/>
      <c r="F36" s="10"/>
      <c r="G36" s="320" t="s">
        <v>13</v>
      </c>
      <c r="H36" s="320"/>
      <c r="I36" s="320"/>
      <c r="J36" s="182"/>
      <c r="K36" s="320" t="s">
        <v>14</v>
      </c>
      <c r="L36" s="320"/>
      <c r="M36" s="320"/>
      <c r="N36" s="320"/>
      <c r="O36" s="320"/>
      <c r="P36" s="177"/>
      <c r="W36" s="12"/>
      <c r="X36" s="37"/>
      <c r="Y36" s="12"/>
      <c r="Z36" s="19"/>
      <c r="AA36" s="180"/>
    </row>
    <row r="37" spans="1:27" ht="12.75" customHeight="1" x14ac:dyDescent="0.2">
      <c r="A37" s="7"/>
      <c r="B37" s="178" t="s">
        <v>105</v>
      </c>
      <c r="C37" s="178"/>
      <c r="D37" s="178" t="s">
        <v>106</v>
      </c>
      <c r="E37" s="178"/>
      <c r="F37" s="178"/>
      <c r="G37" s="178" t="s">
        <v>105</v>
      </c>
      <c r="H37" s="178"/>
      <c r="I37" s="178" t="s">
        <v>106</v>
      </c>
      <c r="J37" s="178"/>
      <c r="K37" s="178" t="s">
        <v>105</v>
      </c>
      <c r="L37" s="178"/>
      <c r="M37" s="178" t="s">
        <v>106</v>
      </c>
      <c r="N37" s="178"/>
      <c r="O37" s="26"/>
      <c r="P37" s="183"/>
      <c r="W37" s="12"/>
      <c r="X37" s="37"/>
      <c r="Y37" s="12"/>
      <c r="Z37" s="19"/>
      <c r="AA37" s="180"/>
    </row>
    <row r="38" spans="1:27" ht="12.75" customHeight="1" x14ac:dyDescent="0.25">
      <c r="A38" s="125" t="s">
        <v>21</v>
      </c>
      <c r="B38" s="179" t="s">
        <v>78</v>
      </c>
      <c r="C38" s="179"/>
      <c r="D38" s="179" t="s">
        <v>78</v>
      </c>
      <c r="E38" s="179"/>
      <c r="F38" s="179"/>
      <c r="G38" s="179" t="s">
        <v>78</v>
      </c>
      <c r="H38" s="179"/>
      <c r="I38" s="179" t="s">
        <v>78</v>
      </c>
      <c r="J38" s="179"/>
      <c r="K38" s="179" t="s">
        <v>78</v>
      </c>
      <c r="L38" s="179"/>
      <c r="M38" s="179" t="s">
        <v>78</v>
      </c>
      <c r="N38" s="179"/>
      <c r="O38" s="35" t="s">
        <v>1</v>
      </c>
      <c r="P38" s="35"/>
      <c r="R38"/>
      <c r="S38"/>
      <c r="W38" s="139"/>
      <c r="X38" s="37"/>
      <c r="Y38" s="12"/>
      <c r="Z38" s="19"/>
      <c r="AA38" s="180"/>
    </row>
    <row r="39" spans="1:27" ht="12.75" customHeight="1" x14ac:dyDescent="0.25">
      <c r="A39" s="137" t="s">
        <v>7</v>
      </c>
      <c r="B39" s="102">
        <v>2057170886.8</v>
      </c>
      <c r="C39" s="102"/>
      <c r="D39" s="102">
        <v>415783714.80000001</v>
      </c>
      <c r="E39" s="102"/>
      <c r="F39" s="102"/>
      <c r="G39" s="102">
        <v>2208086</v>
      </c>
      <c r="H39" s="102"/>
      <c r="I39" s="102">
        <v>420984</v>
      </c>
      <c r="J39" s="102"/>
      <c r="K39" s="102">
        <f t="shared" ref="K39:K47" si="3">B39/G39</f>
        <v>931.65342599880614</v>
      </c>
      <c r="L39" s="102"/>
      <c r="M39" s="102">
        <f t="shared" ref="M39:M47" si="4">D39/I39</f>
        <v>987.64730916139331</v>
      </c>
      <c r="N39" s="102"/>
      <c r="O39" s="102">
        <f t="shared" ref="O39:O47" si="5">(B39+D39)/(G39+I39)</f>
        <v>940.61953527292917</v>
      </c>
      <c r="P39" s="184"/>
      <c r="R39" s="166"/>
      <c r="S39" s="166"/>
      <c r="W39" s="14"/>
      <c r="X39" s="14"/>
    </row>
    <row r="40" spans="1:27" ht="12.75" customHeight="1" x14ac:dyDescent="0.25">
      <c r="A40" s="174" t="s">
        <v>8</v>
      </c>
      <c r="B40" s="102">
        <v>1878590944.77</v>
      </c>
      <c r="C40" s="102"/>
      <c r="D40" s="102">
        <v>633922634.28999996</v>
      </c>
      <c r="E40" s="102"/>
      <c r="F40" s="102"/>
      <c r="G40" s="102">
        <v>1342414</v>
      </c>
      <c r="H40" s="102"/>
      <c r="I40" s="102">
        <v>376283</v>
      </c>
      <c r="J40" s="102"/>
      <c r="K40" s="102">
        <f t="shared" si="3"/>
        <v>1399.412509680322</v>
      </c>
      <c r="L40" s="102"/>
      <c r="M40" s="102">
        <f t="shared" si="4"/>
        <v>1684.6964499857818</v>
      </c>
      <c r="N40" s="102"/>
      <c r="O40" s="102">
        <f t="shared" si="5"/>
        <v>1461.8711611528965</v>
      </c>
      <c r="P40" s="184"/>
      <c r="R40" s="166"/>
      <c r="S40" s="166"/>
      <c r="W40" s="14"/>
      <c r="X40" s="14"/>
    </row>
    <row r="41" spans="1:27" ht="12.75" customHeight="1" x14ac:dyDescent="0.25">
      <c r="A41" s="174" t="s">
        <v>5</v>
      </c>
      <c r="B41" s="102">
        <v>319869112.19999999</v>
      </c>
      <c r="C41" s="102"/>
      <c r="D41" s="102">
        <v>469313711.60000002</v>
      </c>
      <c r="E41" s="102"/>
      <c r="F41" s="102"/>
      <c r="G41" s="102">
        <v>213864</v>
      </c>
      <c r="H41" s="102"/>
      <c r="I41" s="102">
        <v>258353</v>
      </c>
      <c r="J41" s="102"/>
      <c r="K41" s="102">
        <f t="shared" si="3"/>
        <v>1495.6659942767365</v>
      </c>
      <c r="L41" s="102"/>
      <c r="M41" s="102">
        <f t="shared" si="4"/>
        <v>1816.5599455009233</v>
      </c>
      <c r="N41" s="102"/>
      <c r="O41" s="102">
        <f t="shared" si="5"/>
        <v>1671.2291675225583</v>
      </c>
      <c r="P41" s="102"/>
      <c r="R41" s="166"/>
      <c r="S41" s="166"/>
      <c r="W41" s="14"/>
      <c r="X41" s="14"/>
    </row>
    <row r="42" spans="1:27" ht="13.2" x14ac:dyDescent="0.25">
      <c r="A42" s="174" t="s">
        <v>287</v>
      </c>
      <c r="B42" s="102">
        <v>226752164.97</v>
      </c>
      <c r="C42" s="102"/>
      <c r="D42" s="102">
        <v>120662707.73</v>
      </c>
      <c r="E42" s="102"/>
      <c r="F42" s="102"/>
      <c r="G42" s="102">
        <v>177857</v>
      </c>
      <c r="H42" s="102"/>
      <c r="I42" s="102">
        <v>56479</v>
      </c>
      <c r="J42" s="102"/>
      <c r="K42" s="102">
        <f t="shared" si="3"/>
        <v>1274.912794942004</v>
      </c>
      <c r="L42" s="102"/>
      <c r="M42" s="102">
        <f t="shared" si="4"/>
        <v>2136.4172122381769</v>
      </c>
      <c r="N42" s="102"/>
      <c r="O42" s="102">
        <f t="shared" si="5"/>
        <v>1482.5501531988255</v>
      </c>
      <c r="P42" s="184"/>
      <c r="R42" s="166"/>
      <c r="S42" s="166"/>
      <c r="U42" s="180"/>
      <c r="W42" s="14"/>
      <c r="X42" s="14"/>
    </row>
    <row r="43" spans="1:27" ht="13.2" x14ac:dyDescent="0.25">
      <c r="A43" s="174" t="s">
        <v>141</v>
      </c>
      <c r="B43" s="102">
        <v>347871501.87</v>
      </c>
      <c r="C43" s="102"/>
      <c r="D43" s="102">
        <v>344212402.55000001</v>
      </c>
      <c r="E43" s="102"/>
      <c r="F43" s="102"/>
      <c r="G43" s="102">
        <v>220010</v>
      </c>
      <c r="H43" s="102"/>
      <c r="I43" s="102">
        <v>181349</v>
      </c>
      <c r="J43" s="102"/>
      <c r="K43" s="102">
        <f t="shared" si="3"/>
        <v>1581.1622283987092</v>
      </c>
      <c r="L43" s="102"/>
      <c r="M43" s="102">
        <f t="shared" si="4"/>
        <v>1898.0661737864559</v>
      </c>
      <c r="N43" s="102"/>
      <c r="O43" s="102">
        <f t="shared" si="5"/>
        <v>1724.3512775844072</v>
      </c>
      <c r="P43" s="102"/>
      <c r="R43" s="166"/>
      <c r="S43" s="166"/>
      <c r="U43" s="180"/>
      <c r="W43" s="14"/>
      <c r="X43" s="14"/>
    </row>
    <row r="44" spans="1:27" ht="13.2" x14ac:dyDescent="0.25">
      <c r="A44" s="174" t="s">
        <v>139</v>
      </c>
      <c r="B44" s="102">
        <v>147414234.02000001</v>
      </c>
      <c r="C44" s="102"/>
      <c r="D44" s="102">
        <v>28363159.780000001</v>
      </c>
      <c r="E44" s="102"/>
      <c r="F44" s="102"/>
      <c r="G44" s="102">
        <v>148926</v>
      </c>
      <c r="H44" s="102"/>
      <c r="I44" s="102">
        <v>27240</v>
      </c>
      <c r="J44" s="102"/>
      <c r="K44" s="102">
        <f t="shared" si="3"/>
        <v>989.84887810053317</v>
      </c>
      <c r="L44" s="102"/>
      <c r="M44" s="102">
        <f t="shared" si="4"/>
        <v>1041.2320036710721</v>
      </c>
      <c r="N44" s="102"/>
      <c r="O44" s="102">
        <f t="shared" si="5"/>
        <v>997.79409080072207</v>
      </c>
      <c r="P44" s="102"/>
      <c r="R44" s="166"/>
      <c r="S44" s="166"/>
      <c r="U44" s="180"/>
      <c r="W44" s="14"/>
      <c r="X44" s="14"/>
    </row>
    <row r="45" spans="1:27" ht="13.2" x14ac:dyDescent="0.25">
      <c r="A45" s="174" t="s">
        <v>140</v>
      </c>
      <c r="B45" s="102">
        <v>22581534.489999998</v>
      </c>
      <c r="C45" s="102"/>
      <c r="D45" s="102">
        <v>30071180.41</v>
      </c>
      <c r="E45" s="102"/>
      <c r="F45" s="102"/>
      <c r="G45" s="102">
        <v>18120</v>
      </c>
      <c r="H45" s="102"/>
      <c r="I45" s="102">
        <v>16973</v>
      </c>
      <c r="J45" s="102"/>
      <c r="K45" s="102">
        <f t="shared" si="3"/>
        <v>1246.2215502207505</v>
      </c>
      <c r="L45" s="102"/>
      <c r="M45" s="102">
        <f t="shared" si="4"/>
        <v>1771.7068526483238</v>
      </c>
      <c r="N45" s="102"/>
      <c r="O45" s="102">
        <f t="shared" si="5"/>
        <v>1500.3765679765195</v>
      </c>
      <c r="P45" s="102"/>
      <c r="R45" s="166"/>
      <c r="S45" s="166"/>
      <c r="T45"/>
      <c r="U45" s="180"/>
      <c r="W45" s="14"/>
      <c r="X45" s="14"/>
    </row>
    <row r="46" spans="1:27" s="124" customFormat="1" ht="12.75" customHeight="1" x14ac:dyDescent="0.25">
      <c r="A46" s="174" t="s">
        <v>66</v>
      </c>
      <c r="B46" s="102">
        <v>183250.43</v>
      </c>
      <c r="C46" s="102"/>
      <c r="D46" s="102">
        <v>102543.25</v>
      </c>
      <c r="E46" s="102"/>
      <c r="F46" s="102"/>
      <c r="G46" s="102">
        <v>231</v>
      </c>
      <c r="H46" s="102"/>
      <c r="I46" s="102">
        <v>118</v>
      </c>
      <c r="J46" s="102"/>
      <c r="K46" s="102">
        <f t="shared" si="3"/>
        <v>793.29190476190468</v>
      </c>
      <c r="L46" s="102"/>
      <c r="M46" s="102">
        <f t="shared" si="4"/>
        <v>869.01059322033893</v>
      </c>
      <c r="N46" s="102"/>
      <c r="O46" s="102">
        <f t="shared" si="5"/>
        <v>818.89306590257877</v>
      </c>
      <c r="P46" s="102"/>
      <c r="R46" s="166"/>
      <c r="S46" s="166"/>
      <c r="W46" s="14"/>
      <c r="X46" s="14"/>
      <c r="Y46" s="17"/>
      <c r="Z46" s="17"/>
      <c r="AA46" s="17"/>
    </row>
    <row r="47" spans="1:27" ht="12.75" customHeight="1" x14ac:dyDescent="0.25">
      <c r="A47" s="27" t="s">
        <v>1</v>
      </c>
      <c r="B47" s="160">
        <f>SUM(B39:B46)</f>
        <v>5000433629.5500002</v>
      </c>
      <c r="C47" s="160"/>
      <c r="D47" s="160">
        <f>SUM(D39:D46)</f>
        <v>2042432054.4100001</v>
      </c>
      <c r="E47" s="160"/>
      <c r="F47" s="160"/>
      <c r="G47" s="160">
        <f>SUM(G39:G46)</f>
        <v>4329508</v>
      </c>
      <c r="H47" s="160"/>
      <c r="I47" s="160">
        <f>SUM(I39:I46)</f>
        <v>1337779</v>
      </c>
      <c r="J47" s="160"/>
      <c r="K47" s="160">
        <f t="shared" si="3"/>
        <v>1154.9657904662608</v>
      </c>
      <c r="L47" s="160"/>
      <c r="M47" s="160">
        <f t="shared" si="4"/>
        <v>1526.7335295366424</v>
      </c>
      <c r="N47" s="160"/>
      <c r="O47" s="160">
        <f t="shared" si="5"/>
        <v>1242.7226085356185</v>
      </c>
      <c r="P47" s="103"/>
      <c r="R47"/>
      <c r="S47"/>
      <c r="W47" s="15"/>
      <c r="X47" s="15"/>
      <c r="Y47" s="26"/>
      <c r="Z47" s="26"/>
      <c r="AA47" s="26"/>
    </row>
    <row r="48" spans="1:27" ht="12.75" customHeight="1" x14ac:dyDescent="0.2">
      <c r="A48" s="186" t="s">
        <v>286</v>
      </c>
      <c r="D48" s="185"/>
      <c r="E48" s="185"/>
      <c r="F48" s="185"/>
      <c r="I48" s="12"/>
      <c r="J48" s="12"/>
      <c r="K48" s="133"/>
      <c r="L48" s="133"/>
      <c r="M48" s="12"/>
      <c r="N48" s="12"/>
      <c r="O48" s="12"/>
      <c r="P48" s="12"/>
      <c r="W48" s="14"/>
      <c r="X48" s="14"/>
    </row>
    <row r="49" spans="1:24" ht="12.75" customHeight="1" x14ac:dyDescent="0.2">
      <c r="A49" s="38"/>
      <c r="B49" s="187"/>
      <c r="C49" s="187"/>
      <c r="D49" s="187"/>
      <c r="E49" s="187"/>
      <c r="F49" s="187"/>
      <c r="G49" s="187"/>
      <c r="H49" s="187"/>
      <c r="I49" s="187"/>
      <c r="J49" s="187"/>
      <c r="K49" s="19"/>
      <c r="L49" s="19"/>
      <c r="M49" s="19"/>
      <c r="N49" s="19"/>
      <c r="O49" s="19"/>
      <c r="P49" s="19"/>
      <c r="Q49" s="19"/>
      <c r="W49" s="14"/>
      <c r="X49" s="14"/>
    </row>
    <row r="50" spans="1:24" ht="12.75" customHeight="1" x14ac:dyDescent="0.2">
      <c r="A50" s="38"/>
      <c r="B50" s="187"/>
      <c r="C50" s="187"/>
      <c r="D50" s="187"/>
      <c r="E50" s="187"/>
      <c r="F50" s="187"/>
      <c r="G50" s="188"/>
      <c r="H50" s="188"/>
      <c r="I50" s="188"/>
      <c r="J50" s="187"/>
      <c r="K50" s="19"/>
      <c r="L50" s="19"/>
      <c r="M50" s="19"/>
      <c r="N50" s="19"/>
      <c r="O50" s="19"/>
      <c r="P50" s="19"/>
      <c r="Q50" s="19"/>
      <c r="W50" s="14"/>
      <c r="X50" s="14"/>
    </row>
    <row r="51" spans="1:24" ht="12.75" customHeight="1" x14ac:dyDescent="0.3">
      <c r="B51" s="189"/>
      <c r="C51" s="189"/>
      <c r="D51" s="188"/>
      <c r="E51" s="188"/>
      <c r="F51" s="187"/>
      <c r="G51" s="188"/>
      <c r="H51" s="187"/>
      <c r="I51" s="187"/>
      <c r="J51" s="187"/>
      <c r="K51" s="19"/>
      <c r="L51" s="19"/>
      <c r="M51" s="19"/>
      <c r="N51" s="19"/>
      <c r="O51" s="19"/>
      <c r="P51" s="19"/>
      <c r="Q51" s="19"/>
    </row>
    <row r="52" spans="1:24" ht="12.75" customHeight="1" x14ac:dyDescent="0.3">
      <c r="A52" s="7"/>
      <c r="B52" s="189"/>
      <c r="C52" s="189"/>
      <c r="D52" s="188"/>
      <c r="E52" s="188"/>
      <c r="F52" s="12"/>
      <c r="G52" s="188"/>
      <c r="H52" s="12"/>
      <c r="I52" s="12"/>
      <c r="J52" s="12"/>
      <c r="K52" s="19"/>
      <c r="L52" s="19"/>
      <c r="M52" s="19"/>
      <c r="N52" s="19"/>
      <c r="O52" s="19"/>
      <c r="P52" s="19"/>
      <c r="Q52" s="19"/>
    </row>
    <row r="53" spans="1:24" ht="12.75" customHeight="1" x14ac:dyDescent="0.3">
      <c r="A53" s="12"/>
      <c r="B53" s="189"/>
      <c r="C53" s="189"/>
      <c r="D53" s="188"/>
      <c r="E53" s="188"/>
      <c r="F53" s="12"/>
      <c r="G53" s="190"/>
      <c r="H53" s="108"/>
      <c r="I53" s="191"/>
      <c r="J53" s="191"/>
      <c r="K53" s="192"/>
      <c r="L53" s="19"/>
      <c r="M53" s="19"/>
      <c r="N53" s="19"/>
    </row>
    <row r="54" spans="1:24" ht="12.75" customHeight="1" x14ac:dyDescent="0.3">
      <c r="A54" s="12"/>
      <c r="B54" s="189"/>
      <c r="C54" s="189"/>
      <c r="D54" s="188"/>
      <c r="E54" s="188"/>
      <c r="F54" s="12"/>
      <c r="G54" s="190"/>
      <c r="H54" s="108"/>
      <c r="I54" s="191"/>
      <c r="J54" s="108"/>
      <c r="K54" s="192"/>
      <c r="L54" s="19"/>
      <c r="M54" s="19"/>
      <c r="N54" s="19"/>
    </row>
    <row r="55" spans="1:24" ht="12.75" customHeight="1" x14ac:dyDescent="0.3">
      <c r="A55" s="12"/>
      <c r="B55" s="189"/>
      <c r="C55" s="189"/>
      <c r="D55" s="188"/>
      <c r="E55" s="188"/>
      <c r="F55" s="12"/>
      <c r="G55" s="188"/>
      <c r="H55" s="12"/>
      <c r="I55" s="12"/>
      <c r="J55" s="12"/>
      <c r="K55" s="19"/>
      <c r="L55" s="19"/>
      <c r="M55" s="19"/>
      <c r="N55" s="19"/>
    </row>
    <row r="56" spans="1:24" ht="12.75" customHeight="1" x14ac:dyDescent="0.3">
      <c r="A56" s="12"/>
      <c r="B56" s="189"/>
      <c r="C56" s="189"/>
      <c r="D56" s="188"/>
      <c r="E56" s="188"/>
      <c r="F56" s="12"/>
      <c r="G56" s="188"/>
      <c r="H56" s="12"/>
      <c r="I56" s="12"/>
      <c r="J56" s="12"/>
      <c r="K56" s="19"/>
      <c r="L56" s="19"/>
      <c r="M56" s="19"/>
      <c r="N56" s="19"/>
    </row>
    <row r="57" spans="1:24" ht="12.75" customHeight="1" x14ac:dyDescent="0.3">
      <c r="A57" s="12"/>
      <c r="B57" s="189"/>
      <c r="C57" s="189"/>
      <c r="D57" s="188"/>
      <c r="E57" s="188"/>
      <c r="F57" s="12"/>
      <c r="G57" s="188"/>
      <c r="H57" s="12"/>
      <c r="I57" s="12"/>
      <c r="J57" s="12"/>
      <c r="K57" s="19"/>
      <c r="L57" s="19"/>
      <c r="M57" s="19"/>
      <c r="N57" s="19"/>
    </row>
    <row r="58" spans="1:24" ht="12.75" customHeight="1" x14ac:dyDescent="0.3">
      <c r="A58" s="12"/>
      <c r="B58" s="189"/>
      <c r="C58" s="189"/>
      <c r="D58" s="188"/>
      <c r="E58" s="188"/>
      <c r="F58" s="12"/>
      <c r="G58" s="188"/>
      <c r="H58" s="12"/>
      <c r="I58" s="12"/>
      <c r="J58" s="12"/>
      <c r="K58" s="19"/>
      <c r="L58" s="19"/>
      <c r="M58" s="19"/>
      <c r="N58" s="19"/>
    </row>
    <row r="59" spans="1:24" ht="12.75" customHeight="1" x14ac:dyDescent="0.2">
      <c r="A59" s="12"/>
      <c r="B59" s="188"/>
      <c r="C59" s="12"/>
      <c r="D59" s="12"/>
      <c r="E59" s="12"/>
      <c r="F59" s="12"/>
      <c r="G59" s="188"/>
      <c r="H59" s="12"/>
      <c r="I59" s="12"/>
      <c r="J59" s="12"/>
      <c r="K59" s="19"/>
      <c r="L59" s="19"/>
      <c r="M59" s="19"/>
      <c r="N59" s="19"/>
    </row>
    <row r="60" spans="1:24" ht="12.75" customHeight="1" x14ac:dyDescent="0.2">
      <c r="A60" s="12"/>
      <c r="B60" s="188"/>
      <c r="C60" s="12"/>
      <c r="D60" s="12"/>
      <c r="E60" s="12"/>
      <c r="F60" s="12"/>
      <c r="G60" s="12"/>
      <c r="H60" s="12"/>
      <c r="I60" s="12"/>
      <c r="J60" s="12"/>
      <c r="K60" s="19"/>
      <c r="L60" s="19"/>
      <c r="M60" s="19"/>
      <c r="N60" s="19"/>
    </row>
    <row r="61" spans="1:24" ht="12.75" customHeight="1" x14ac:dyDescent="0.2">
      <c r="A61" s="12"/>
      <c r="B61" s="188"/>
      <c r="C61" s="12"/>
      <c r="D61" s="12"/>
      <c r="E61" s="12"/>
      <c r="F61" s="12"/>
      <c r="G61" s="12"/>
      <c r="H61" s="12"/>
      <c r="I61" s="12"/>
      <c r="J61" s="12"/>
      <c r="K61" s="19"/>
      <c r="L61" s="19"/>
      <c r="M61" s="19"/>
      <c r="N61" s="19"/>
    </row>
    <row r="62" spans="1:24" ht="12.75" customHeight="1" x14ac:dyDescent="0.2">
      <c r="A62" s="12"/>
      <c r="B62" s="12"/>
      <c r="C62" s="12"/>
      <c r="D62" s="12"/>
      <c r="E62" s="12"/>
      <c r="F62" s="12"/>
      <c r="G62" s="12"/>
      <c r="H62" s="12"/>
      <c r="I62" s="12"/>
      <c r="J62" s="12"/>
      <c r="K62" s="19"/>
      <c r="L62" s="19"/>
      <c r="M62" s="19"/>
      <c r="N62" s="19"/>
    </row>
    <row r="63" spans="1:24" ht="12.75" customHeight="1" x14ac:dyDescent="0.2">
      <c r="A63" s="19"/>
      <c r="B63" s="19"/>
      <c r="C63" s="19"/>
      <c r="D63" s="19"/>
      <c r="E63" s="19"/>
      <c r="F63" s="19"/>
      <c r="G63" s="19"/>
      <c r="H63" s="19"/>
      <c r="I63" s="19"/>
      <c r="J63" s="19"/>
      <c r="K63" s="19"/>
      <c r="L63" s="19"/>
      <c r="M63" s="19"/>
      <c r="N63" s="19"/>
    </row>
    <row r="64" spans="1:24" ht="12.75" customHeight="1" x14ac:dyDescent="0.2">
      <c r="A64" s="19"/>
      <c r="B64" s="19"/>
      <c r="C64" s="19"/>
      <c r="D64" s="19"/>
      <c r="E64" s="19"/>
      <c r="F64" s="19"/>
      <c r="G64" s="19"/>
      <c r="H64" s="19"/>
      <c r="I64" s="19"/>
      <c r="J64" s="19"/>
      <c r="K64" s="19"/>
      <c r="L64" s="19"/>
      <c r="M64" s="19"/>
      <c r="N64" s="19"/>
    </row>
    <row r="65" spans="1:14" ht="12.75" customHeight="1" x14ac:dyDescent="0.2">
      <c r="A65" s="19"/>
      <c r="B65" s="19"/>
      <c r="C65" s="19"/>
      <c r="D65" s="19"/>
      <c r="E65" s="19"/>
      <c r="F65" s="19"/>
      <c r="G65" s="19"/>
      <c r="H65" s="19"/>
      <c r="I65" s="19"/>
      <c r="J65" s="19"/>
      <c r="K65" s="19"/>
      <c r="L65" s="19"/>
      <c r="M65" s="19"/>
      <c r="N65" s="19"/>
    </row>
    <row r="66" spans="1:14" ht="12.75" customHeight="1" x14ac:dyDescent="0.2">
      <c r="A66" s="19"/>
      <c r="B66" s="19"/>
      <c r="C66" s="19"/>
      <c r="D66" s="19"/>
      <c r="E66" s="19"/>
      <c r="F66" s="19"/>
      <c r="G66" s="19"/>
      <c r="H66" s="19"/>
      <c r="I66" s="19"/>
      <c r="J66" s="19"/>
      <c r="K66" s="19"/>
      <c r="L66" s="19"/>
      <c r="M66" s="19"/>
      <c r="N66" s="19"/>
    </row>
    <row r="67" spans="1:14" ht="12.75" customHeight="1" x14ac:dyDescent="0.2">
      <c r="A67" s="19"/>
      <c r="B67" s="19"/>
      <c r="C67" s="19"/>
      <c r="D67" s="19"/>
      <c r="E67" s="19"/>
      <c r="F67" s="19"/>
      <c r="G67" s="19"/>
      <c r="H67" s="19"/>
      <c r="I67" s="19"/>
      <c r="J67" s="19"/>
      <c r="K67" s="19"/>
      <c r="L67" s="19"/>
      <c r="M67" s="19"/>
      <c r="N67" s="19"/>
    </row>
    <row r="68" spans="1:14" ht="12.75" customHeight="1" x14ac:dyDescent="0.2">
      <c r="B68" s="19"/>
      <c r="C68" s="19"/>
      <c r="D68" s="19"/>
      <c r="E68" s="19"/>
      <c r="F68" s="19"/>
      <c r="G68" s="19"/>
      <c r="H68" s="19"/>
      <c r="I68" s="19"/>
    </row>
    <row r="69" spans="1:14" ht="12.75" customHeight="1" x14ac:dyDescent="0.2">
      <c r="B69" s="19"/>
      <c r="C69" s="19"/>
      <c r="D69" s="19"/>
      <c r="E69" s="19"/>
      <c r="F69" s="19"/>
      <c r="G69" s="19"/>
      <c r="H69" s="19"/>
      <c r="I69" s="19"/>
    </row>
    <row r="70" spans="1:14" ht="12.75" customHeight="1" x14ac:dyDescent="0.2">
      <c r="B70" s="19"/>
      <c r="C70" s="19"/>
      <c r="D70" s="19"/>
      <c r="E70" s="19"/>
      <c r="F70" s="19"/>
      <c r="G70" s="19"/>
      <c r="H70" s="19"/>
      <c r="I70" s="19"/>
    </row>
    <row r="71" spans="1:14" ht="12.75" customHeight="1" x14ac:dyDescent="0.2">
      <c r="B71" s="19"/>
      <c r="C71" s="19"/>
      <c r="D71" s="19"/>
      <c r="E71" s="19"/>
      <c r="G71" s="19"/>
      <c r="H71" s="19"/>
      <c r="I71" s="19"/>
    </row>
  </sheetData>
  <mergeCells count="6">
    <mergeCell ref="B36:D36"/>
    <mergeCell ref="G36:I36"/>
    <mergeCell ref="K36:O36"/>
    <mergeCell ref="B4:D4"/>
    <mergeCell ref="G4:I4"/>
    <mergeCell ref="K4:O4"/>
  </mergeCells>
  <phoneticPr fontId="5" type="noConversion"/>
  <pageMargins left="0.70866141732283472" right="0.15748031496062992" top="0.98425196850393704" bottom="0.55118110236220474" header="0.51181102362204722" footer="0.51181102362204722"/>
  <pageSetup paperSize="9" scale="76" orientation="portrait" r:id="rId1"/>
  <headerFooter alignWithMargins="0">
    <oddHeader>&amp;R&amp;"Arial,Fet"PERSONBILAR</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DE3AD-AB28-47B6-BAFF-AABE103E15D8}">
  <dimension ref="A1:K42"/>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ColWidth="9.33203125" defaultRowHeight="13.2" x14ac:dyDescent="0.25"/>
  <cols>
    <col min="1" max="1" width="9.33203125" style="210"/>
    <col min="2" max="2" width="17.5546875" style="210" customWidth="1"/>
    <col min="3" max="3" width="14.6640625" style="210" customWidth="1"/>
    <col min="4" max="4" width="22.33203125" style="210" customWidth="1"/>
    <col min="5" max="5" width="10.6640625" style="210" customWidth="1"/>
    <col min="6" max="6" width="9.33203125" style="210" customWidth="1"/>
    <col min="7" max="7" width="16.44140625" style="210" customWidth="1"/>
    <col min="8" max="8" width="14.6640625" style="210" customWidth="1"/>
    <col min="9" max="9" width="22.33203125" style="210" customWidth="1"/>
    <col min="10" max="16384" width="9.33203125" style="66"/>
  </cols>
  <sheetData>
    <row r="1" spans="1:11" x14ac:dyDescent="0.25">
      <c r="A1" s="209" t="s">
        <v>300</v>
      </c>
    </row>
    <row r="2" spans="1:11" s="210" customFormat="1" ht="12.75" customHeight="1" x14ac:dyDescent="0.2">
      <c r="A2" s="211" t="s">
        <v>341</v>
      </c>
      <c r="B2" s="209"/>
      <c r="C2" s="209"/>
      <c r="D2" s="209"/>
      <c r="E2" s="209"/>
      <c r="F2" s="209"/>
    </row>
    <row r="3" spans="1:11" s="210" customFormat="1" ht="12.75" customHeight="1" x14ac:dyDescent="0.2">
      <c r="A3" s="211"/>
      <c r="B3" s="209"/>
      <c r="C3" s="209"/>
      <c r="D3" s="209"/>
      <c r="E3" s="209"/>
      <c r="F3" s="209"/>
    </row>
    <row r="4" spans="1:11" customFormat="1" x14ac:dyDescent="0.25">
      <c r="A4" s="235"/>
      <c r="B4" s="236" t="s">
        <v>352</v>
      </c>
      <c r="C4" s="235"/>
      <c r="D4" s="235"/>
      <c r="E4" s="235"/>
      <c r="F4" s="235"/>
      <c r="G4" s="236" t="s">
        <v>351</v>
      </c>
      <c r="H4" s="235"/>
      <c r="I4" s="235"/>
      <c r="J4" s="235"/>
      <c r="K4" s="235"/>
    </row>
    <row r="5" spans="1:11" customFormat="1" ht="12.75" customHeight="1" x14ac:dyDescent="0.25">
      <c r="A5" s="34" t="s">
        <v>0</v>
      </c>
      <c r="B5" s="46" t="s">
        <v>151</v>
      </c>
      <c r="C5" s="46" t="s">
        <v>152</v>
      </c>
      <c r="D5" s="46" t="s">
        <v>150</v>
      </c>
      <c r="E5" s="17"/>
      <c r="F5" s="34" t="s">
        <v>0</v>
      </c>
      <c r="G5" s="46" t="s">
        <v>151</v>
      </c>
      <c r="H5" s="46" t="s">
        <v>152</v>
      </c>
      <c r="I5" s="46" t="s">
        <v>150</v>
      </c>
    </row>
    <row r="6" spans="1:11" s="239" customFormat="1" ht="12.75" customHeight="1" x14ac:dyDescent="0.25">
      <c r="A6" s="237" t="s">
        <v>325</v>
      </c>
      <c r="B6" s="238" t="s">
        <v>326</v>
      </c>
      <c r="C6" s="238" t="s">
        <v>330</v>
      </c>
      <c r="D6" s="238" t="s">
        <v>328</v>
      </c>
      <c r="E6" s="7"/>
      <c r="F6" s="237" t="s">
        <v>325</v>
      </c>
      <c r="G6" s="238" t="s">
        <v>326</v>
      </c>
      <c r="H6" s="238" t="s">
        <v>330</v>
      </c>
      <c r="I6" s="238" t="s">
        <v>328</v>
      </c>
    </row>
    <row r="7" spans="1:11" x14ac:dyDescent="0.25">
      <c r="A7" s="10">
        <v>1999</v>
      </c>
      <c r="B7" s="12">
        <v>422257663.39999998</v>
      </c>
      <c r="C7" s="12">
        <v>317665</v>
      </c>
      <c r="D7" s="12">
        <f>B7/C7</f>
        <v>1329.2546028048414</v>
      </c>
      <c r="F7" s="10">
        <v>1999</v>
      </c>
      <c r="G7" s="12" t="s">
        <v>329</v>
      </c>
      <c r="H7" s="12" t="s">
        <v>329</v>
      </c>
      <c r="I7" s="12" t="s">
        <v>329</v>
      </c>
    </row>
    <row r="8" spans="1:11" x14ac:dyDescent="0.25">
      <c r="A8" s="240">
        <v>2000</v>
      </c>
      <c r="B8" s="212">
        <v>457395257.80000007</v>
      </c>
      <c r="C8" s="212">
        <v>337939</v>
      </c>
      <c r="D8" s="12">
        <f t="shared" ref="D8:D33" si="0">B8/C8</f>
        <v>1353.4846756367276</v>
      </c>
      <c r="F8" s="240">
        <v>2000</v>
      </c>
      <c r="G8" s="12" t="s">
        <v>329</v>
      </c>
      <c r="H8" s="12" t="s">
        <v>329</v>
      </c>
      <c r="I8" s="12" t="s">
        <v>329</v>
      </c>
    </row>
    <row r="9" spans="1:11" x14ac:dyDescent="0.25">
      <c r="A9" s="241">
        <v>2001</v>
      </c>
      <c r="B9" s="212">
        <v>488193162.80000001</v>
      </c>
      <c r="C9" s="212">
        <v>367472</v>
      </c>
      <c r="D9" s="12">
        <f t="shared" si="0"/>
        <v>1328.5179899420909</v>
      </c>
      <c r="F9" s="241">
        <v>2001</v>
      </c>
      <c r="G9" s="12" t="s">
        <v>329</v>
      </c>
      <c r="H9" s="12" t="s">
        <v>329</v>
      </c>
      <c r="I9" s="12" t="s">
        <v>329</v>
      </c>
    </row>
    <row r="10" spans="1:11" x14ac:dyDescent="0.25">
      <c r="A10" s="241">
        <v>2002</v>
      </c>
      <c r="B10" s="212">
        <v>514755393.50000006</v>
      </c>
      <c r="C10" s="212">
        <v>385708</v>
      </c>
      <c r="D10" s="12">
        <f t="shared" si="0"/>
        <v>1334.5727687784542</v>
      </c>
      <c r="F10" s="241">
        <v>2002</v>
      </c>
      <c r="G10" s="12" t="s">
        <v>329</v>
      </c>
      <c r="H10" s="12" t="s">
        <v>329</v>
      </c>
      <c r="I10" s="12" t="s">
        <v>329</v>
      </c>
    </row>
    <row r="11" spans="1:11" x14ac:dyDescent="0.25">
      <c r="A11" s="241">
        <v>2003</v>
      </c>
      <c r="B11" s="212">
        <v>545141383.5</v>
      </c>
      <c r="C11" s="212">
        <v>400511</v>
      </c>
      <c r="D11" s="12">
        <f t="shared" si="0"/>
        <v>1361.1146348040379</v>
      </c>
      <c r="F11" s="241">
        <v>2003</v>
      </c>
      <c r="G11" s="12" t="s">
        <v>329</v>
      </c>
      <c r="H11" s="12" t="s">
        <v>329</v>
      </c>
      <c r="I11" s="12" t="s">
        <v>329</v>
      </c>
    </row>
    <row r="12" spans="1:11" x14ac:dyDescent="0.25">
      <c r="A12" s="241">
        <v>2004</v>
      </c>
      <c r="B12" s="212">
        <v>580338676.20000005</v>
      </c>
      <c r="C12" s="212">
        <v>421708</v>
      </c>
      <c r="D12" s="12">
        <f t="shared" si="0"/>
        <v>1376.1623592628075</v>
      </c>
      <c r="F12" s="241">
        <v>2004</v>
      </c>
      <c r="G12" s="12" t="s">
        <v>329</v>
      </c>
      <c r="H12" s="12" t="s">
        <v>329</v>
      </c>
      <c r="I12" s="12" t="s">
        <v>329</v>
      </c>
    </row>
    <row r="13" spans="1:11" x14ac:dyDescent="0.25">
      <c r="A13" s="241">
        <v>2005</v>
      </c>
      <c r="B13" s="212">
        <v>631604271.80000007</v>
      </c>
      <c r="C13" s="212">
        <v>445394</v>
      </c>
      <c r="D13" s="12">
        <f t="shared" si="0"/>
        <v>1418.0798838780945</v>
      </c>
      <c r="F13" s="241">
        <v>2005</v>
      </c>
      <c r="G13" s="12" t="s">
        <v>329</v>
      </c>
      <c r="H13" s="12" t="s">
        <v>329</v>
      </c>
      <c r="I13" s="12" t="s">
        <v>329</v>
      </c>
    </row>
    <row r="14" spans="1:11" x14ac:dyDescent="0.25">
      <c r="A14" s="241">
        <v>2006</v>
      </c>
      <c r="B14" s="212">
        <v>674180412.50000012</v>
      </c>
      <c r="C14" s="212">
        <v>471809</v>
      </c>
      <c r="D14" s="12">
        <f t="shared" si="0"/>
        <v>1428.926562443701</v>
      </c>
      <c r="F14" s="241">
        <v>2006</v>
      </c>
      <c r="G14" s="12" t="s">
        <v>329</v>
      </c>
      <c r="H14" s="12" t="s">
        <v>329</v>
      </c>
      <c r="I14" s="12" t="s">
        <v>329</v>
      </c>
    </row>
    <row r="15" spans="1:11" x14ac:dyDescent="0.25">
      <c r="A15" s="241">
        <v>2007</v>
      </c>
      <c r="B15" s="212">
        <v>722000073.39999998</v>
      </c>
      <c r="C15" s="212">
        <v>495214</v>
      </c>
      <c r="D15" s="12">
        <f t="shared" si="0"/>
        <v>1457.9556987484198</v>
      </c>
      <c r="F15" s="241">
        <v>2007</v>
      </c>
      <c r="G15" s="12" t="s">
        <v>329</v>
      </c>
      <c r="H15" s="12" t="s">
        <v>329</v>
      </c>
      <c r="I15" s="12" t="s">
        <v>329</v>
      </c>
    </row>
    <row r="16" spans="1:11" x14ac:dyDescent="0.25">
      <c r="A16" s="241">
        <v>2008</v>
      </c>
      <c r="B16" s="12">
        <v>748182703</v>
      </c>
      <c r="C16" s="212">
        <v>504850</v>
      </c>
      <c r="D16" s="12">
        <f t="shared" si="0"/>
        <v>1481.9901020104983</v>
      </c>
      <c r="F16" s="241">
        <v>2008</v>
      </c>
      <c r="G16" s="12" t="s">
        <v>329</v>
      </c>
      <c r="H16" s="12" t="s">
        <v>329</v>
      </c>
      <c r="I16" s="12" t="s">
        <v>329</v>
      </c>
    </row>
    <row r="17" spans="1:10" x14ac:dyDescent="0.25">
      <c r="A17" s="241">
        <v>2009</v>
      </c>
      <c r="B17" s="212">
        <v>742110599.69999993</v>
      </c>
      <c r="C17" s="212">
        <v>507566</v>
      </c>
      <c r="D17" s="12">
        <f t="shared" si="0"/>
        <v>1462.096751358444</v>
      </c>
      <c r="F17" s="241">
        <v>2009</v>
      </c>
      <c r="G17" s="12" t="s">
        <v>329</v>
      </c>
      <c r="H17" s="12" t="s">
        <v>329</v>
      </c>
      <c r="I17" s="12" t="s">
        <v>329</v>
      </c>
    </row>
    <row r="18" spans="1:10" x14ac:dyDescent="0.25">
      <c r="A18" s="241">
        <v>2010</v>
      </c>
      <c r="B18" s="212">
        <v>757725514.19999993</v>
      </c>
      <c r="C18" s="212">
        <v>525547</v>
      </c>
      <c r="D18" s="12">
        <f t="shared" si="0"/>
        <v>1441.7844915868609</v>
      </c>
      <c r="F18" s="241">
        <v>2010</v>
      </c>
      <c r="G18" s="12" t="s">
        <v>329</v>
      </c>
      <c r="H18" s="12" t="s">
        <v>329</v>
      </c>
      <c r="I18" s="12" t="s">
        <v>329</v>
      </c>
    </row>
    <row r="19" spans="1:10" x14ac:dyDescent="0.25">
      <c r="A19" s="241">
        <v>2011</v>
      </c>
      <c r="B19" s="12">
        <v>797023975</v>
      </c>
      <c r="C19" s="212">
        <v>547033</v>
      </c>
      <c r="D19" s="12">
        <f t="shared" si="0"/>
        <v>1456.9943220975699</v>
      </c>
      <c r="F19" s="241">
        <v>2011</v>
      </c>
      <c r="G19" s="12" t="s">
        <v>329</v>
      </c>
      <c r="H19" s="12" t="s">
        <v>329</v>
      </c>
      <c r="I19" s="12" t="s">
        <v>329</v>
      </c>
    </row>
    <row r="20" spans="1:10" x14ac:dyDescent="0.25">
      <c r="A20" s="241">
        <v>2012</v>
      </c>
      <c r="B20" s="212">
        <v>808048451</v>
      </c>
      <c r="C20" s="212">
        <v>561948</v>
      </c>
      <c r="D20" s="12">
        <f t="shared" si="0"/>
        <v>1437.9416796571925</v>
      </c>
      <c r="F20" s="241">
        <v>2012</v>
      </c>
      <c r="G20" s="12" t="s">
        <v>329</v>
      </c>
      <c r="H20" s="12" t="s">
        <v>329</v>
      </c>
      <c r="I20" s="12" t="s">
        <v>329</v>
      </c>
    </row>
    <row r="21" spans="1:10" x14ac:dyDescent="0.25">
      <c r="A21" s="241">
        <v>2013</v>
      </c>
      <c r="B21" s="212">
        <v>810917728</v>
      </c>
      <c r="C21" s="212">
        <v>571800</v>
      </c>
      <c r="D21" s="12">
        <f t="shared" si="0"/>
        <v>1418.1842042672263</v>
      </c>
      <c r="F21" s="241">
        <v>2013</v>
      </c>
      <c r="G21" s="12" t="s">
        <v>329</v>
      </c>
      <c r="H21" s="12" t="s">
        <v>329</v>
      </c>
      <c r="I21" s="12" t="s">
        <v>329</v>
      </c>
    </row>
    <row r="22" spans="1:10" x14ac:dyDescent="0.25">
      <c r="A22" s="241">
        <v>2014</v>
      </c>
      <c r="B22" s="212">
        <v>830330963.4000001</v>
      </c>
      <c r="C22" s="212">
        <v>587802</v>
      </c>
      <c r="D22" s="12">
        <f t="shared" si="0"/>
        <v>1412.6031612685906</v>
      </c>
      <c r="F22" s="241">
        <v>2014</v>
      </c>
      <c r="G22" s="12" t="s">
        <v>329</v>
      </c>
      <c r="H22" s="12" t="s">
        <v>329</v>
      </c>
      <c r="I22" s="12" t="s">
        <v>329</v>
      </c>
    </row>
    <row r="23" spans="1:10" x14ac:dyDescent="0.25">
      <c r="A23" s="241">
        <v>2015</v>
      </c>
      <c r="B23" s="212">
        <v>850273283.50000012</v>
      </c>
      <c r="C23" s="212">
        <v>605470</v>
      </c>
      <c r="D23" s="12">
        <f t="shared" si="0"/>
        <v>1404.3194270566669</v>
      </c>
      <c r="F23" s="241">
        <v>2015</v>
      </c>
      <c r="G23" s="12" t="s">
        <v>329</v>
      </c>
      <c r="H23" s="12" t="s">
        <v>329</v>
      </c>
      <c r="I23" s="12" t="s">
        <v>329</v>
      </c>
    </row>
    <row r="24" spans="1:10" x14ac:dyDescent="0.25">
      <c r="A24" s="241">
        <v>2016</v>
      </c>
      <c r="B24" s="212">
        <v>880672465.60000014</v>
      </c>
      <c r="C24" s="212">
        <v>630096</v>
      </c>
      <c r="D24" s="12">
        <f t="shared" si="0"/>
        <v>1397.6798227571674</v>
      </c>
      <c r="F24" s="241">
        <v>2016</v>
      </c>
      <c r="G24" s="12" t="s">
        <v>329</v>
      </c>
      <c r="H24" s="12" t="s">
        <v>329</v>
      </c>
      <c r="I24" s="12" t="s">
        <v>329</v>
      </c>
    </row>
    <row r="25" spans="1:10" x14ac:dyDescent="0.25">
      <c r="A25" s="241">
        <v>2017</v>
      </c>
      <c r="B25" s="212">
        <v>906673343.5999999</v>
      </c>
      <c r="C25" s="212">
        <v>655881</v>
      </c>
      <c r="D25" s="12">
        <f t="shared" si="0"/>
        <v>1382.3747655443592</v>
      </c>
      <c r="F25" s="241">
        <v>2017</v>
      </c>
      <c r="G25" s="12" t="s">
        <v>329</v>
      </c>
      <c r="H25" s="12" t="s">
        <v>329</v>
      </c>
      <c r="I25" s="12" t="s">
        <v>329</v>
      </c>
    </row>
    <row r="26" spans="1:10" x14ac:dyDescent="0.25">
      <c r="A26" s="241">
        <v>2018</v>
      </c>
      <c r="B26" s="212">
        <v>939618081</v>
      </c>
      <c r="C26" s="212">
        <v>680384</v>
      </c>
      <c r="D26" s="12">
        <f t="shared" si="0"/>
        <v>1381.0114303099426</v>
      </c>
      <c r="F26" s="241">
        <v>2018</v>
      </c>
      <c r="G26" s="12" t="s">
        <v>329</v>
      </c>
      <c r="H26" s="12" t="s">
        <v>329</v>
      </c>
      <c r="I26" s="12" t="s">
        <v>329</v>
      </c>
    </row>
    <row r="27" spans="1:10" x14ac:dyDescent="0.25">
      <c r="A27" s="241">
        <v>2019</v>
      </c>
      <c r="B27" s="212">
        <v>932735513</v>
      </c>
      <c r="C27" s="212">
        <v>696742</v>
      </c>
      <c r="D27" s="12">
        <f t="shared" si="0"/>
        <v>1338.7100433158903</v>
      </c>
      <c r="F27" s="241">
        <v>2019</v>
      </c>
      <c r="G27" s="12" t="s">
        <v>329</v>
      </c>
      <c r="H27" s="12" t="s">
        <v>329</v>
      </c>
      <c r="I27" s="12" t="s">
        <v>329</v>
      </c>
    </row>
    <row r="28" spans="1:10" x14ac:dyDescent="0.25">
      <c r="A28" s="241">
        <v>2020</v>
      </c>
      <c r="B28" s="212">
        <v>943099242.19999993</v>
      </c>
      <c r="C28" s="212">
        <v>690216</v>
      </c>
      <c r="D28" s="12">
        <f t="shared" si="0"/>
        <v>1366.3827587306002</v>
      </c>
      <c r="F28" s="241">
        <v>2020</v>
      </c>
      <c r="G28" s="12" t="s">
        <v>329</v>
      </c>
      <c r="H28" s="12" t="s">
        <v>329</v>
      </c>
      <c r="I28" s="12" t="s">
        <v>329</v>
      </c>
    </row>
    <row r="29" spans="1:10" x14ac:dyDescent="0.25">
      <c r="A29" s="241">
        <v>2021</v>
      </c>
      <c r="B29" s="212">
        <v>968735746</v>
      </c>
      <c r="C29" s="212">
        <v>697301</v>
      </c>
      <c r="D29" s="12">
        <f t="shared" si="0"/>
        <v>1389.264816772097</v>
      </c>
      <c r="F29" s="241">
        <v>2021</v>
      </c>
      <c r="G29" s="12" t="s">
        <v>329</v>
      </c>
      <c r="H29" s="12" t="s">
        <v>329</v>
      </c>
      <c r="I29" s="12" t="s">
        <v>329</v>
      </c>
    </row>
    <row r="30" spans="1:10" x14ac:dyDescent="0.25">
      <c r="A30" s="241">
        <v>2022</v>
      </c>
      <c r="B30" s="212">
        <v>967695435.70000005</v>
      </c>
      <c r="C30" s="212">
        <v>703523</v>
      </c>
      <c r="D30" s="12">
        <f t="shared" si="0"/>
        <v>1375.4993592249295</v>
      </c>
      <c r="F30" s="241">
        <v>2022</v>
      </c>
      <c r="G30" s="12" t="s">
        <v>329</v>
      </c>
      <c r="H30" s="12" t="s">
        <v>329</v>
      </c>
      <c r="I30" s="12" t="s">
        <v>329</v>
      </c>
    </row>
    <row r="31" spans="1:10" x14ac:dyDescent="0.25">
      <c r="A31" s="241">
        <v>2023</v>
      </c>
      <c r="B31" s="212">
        <v>957073165.60000002</v>
      </c>
      <c r="C31" s="212">
        <v>718693</v>
      </c>
      <c r="D31" s="12">
        <f t="shared" si="0"/>
        <v>1331.6856649501249</v>
      </c>
      <c r="F31" s="241">
        <v>2023</v>
      </c>
      <c r="G31" s="265">
        <v>1014528264.83</v>
      </c>
      <c r="H31" s="265">
        <v>706215</v>
      </c>
      <c r="I31" s="12">
        <f t="shared" ref="I31:I33" si="1">G31/H31</f>
        <v>1436.5713909078681</v>
      </c>
    </row>
    <row r="32" spans="1:10" x14ac:dyDescent="0.25">
      <c r="A32" s="241">
        <v>2024</v>
      </c>
      <c r="B32" s="212">
        <v>958093272.89999998</v>
      </c>
      <c r="C32" s="212">
        <v>735048</v>
      </c>
      <c r="D32" s="12">
        <f t="shared" si="0"/>
        <v>1303.4431396316975</v>
      </c>
      <c r="E32" s="275"/>
      <c r="F32" s="241">
        <v>2024</v>
      </c>
      <c r="G32" s="265">
        <v>1007754285.23</v>
      </c>
      <c r="H32" s="265">
        <v>711714</v>
      </c>
      <c r="I32" s="12">
        <f t="shared" si="1"/>
        <v>1415.9540001039743</v>
      </c>
      <c r="J32" s="275"/>
    </row>
    <row r="33" spans="1:10" x14ac:dyDescent="0.25">
      <c r="A33" s="276">
        <v>2025</v>
      </c>
      <c r="B33" s="277">
        <v>965801400.29999995</v>
      </c>
      <c r="C33" s="277">
        <v>723416</v>
      </c>
      <c r="D33" s="204">
        <f t="shared" si="0"/>
        <v>1335.056731258363</v>
      </c>
      <c r="E33" s="275"/>
      <c r="F33" s="276">
        <v>2025</v>
      </c>
      <c r="G33" s="279">
        <v>1014794539.1999999</v>
      </c>
      <c r="H33" s="279">
        <v>708731</v>
      </c>
      <c r="I33" s="204">
        <f t="shared" si="1"/>
        <v>1431.8472582686518</v>
      </c>
      <c r="J33" s="275"/>
    </row>
    <row r="35" spans="1:10" x14ac:dyDescent="0.25">
      <c r="A35" s="211"/>
    </row>
    <row r="38" spans="1:10" x14ac:dyDescent="0.25">
      <c r="A38" s="211"/>
      <c r="B38" s="266"/>
      <c r="C38" s="266"/>
      <c r="D38" s="211"/>
      <c r="F38" s="211"/>
      <c r="G38" s="211"/>
      <c r="H38" s="211"/>
      <c r="I38" s="211"/>
    </row>
    <row r="39" spans="1:10" x14ac:dyDescent="0.25">
      <c r="G39" s="211"/>
      <c r="H39" s="211"/>
    </row>
    <row r="40" spans="1:10" x14ac:dyDescent="0.25">
      <c r="B40" s="265"/>
      <c r="C40" s="265"/>
      <c r="D40" s="265"/>
      <c r="G40" s="211"/>
      <c r="H40" s="211"/>
    </row>
    <row r="41" spans="1:10" x14ac:dyDescent="0.25">
      <c r="B41" s="265"/>
      <c r="C41" s="265"/>
      <c r="D41" s="265"/>
    </row>
    <row r="42" spans="1:10" x14ac:dyDescent="0.25">
      <c r="B42" s="265"/>
      <c r="C42" s="265"/>
      <c r="D42" s="265"/>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7A6E8-1A86-4775-9A97-43EDBF583077}">
  <dimension ref="A1:K36"/>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ColWidth="9.33203125" defaultRowHeight="13.2" x14ac:dyDescent="0.25"/>
  <cols>
    <col min="1" max="1" width="9.33203125" style="66"/>
    <col min="2" max="2" width="17.5546875" style="66" customWidth="1"/>
    <col min="3" max="3" width="14.6640625" style="66" customWidth="1"/>
    <col min="4" max="4" width="22.33203125" style="66" customWidth="1"/>
    <col min="5" max="5" width="10.6640625" style="66" customWidth="1"/>
    <col min="6" max="6" width="9.33203125" style="66" customWidth="1"/>
    <col min="7" max="7" width="16.44140625" style="66" customWidth="1"/>
    <col min="8" max="8" width="14.6640625" style="66" customWidth="1"/>
    <col min="9" max="9" width="22.33203125" style="66" customWidth="1"/>
    <col min="10" max="16384" width="9.33203125" style="66"/>
  </cols>
  <sheetData>
    <row r="1" spans="1:11" x14ac:dyDescent="0.25">
      <c r="A1" s="207" t="s">
        <v>331</v>
      </c>
    </row>
    <row r="2" spans="1:11" s="210" customFormat="1" ht="12.75" customHeight="1" x14ac:dyDescent="0.2">
      <c r="A2" s="208" t="s">
        <v>342</v>
      </c>
      <c r="B2" s="209"/>
      <c r="C2" s="209"/>
      <c r="D2" s="209"/>
      <c r="E2" s="209"/>
      <c r="F2" s="209"/>
    </row>
    <row r="3" spans="1:11" s="210" customFormat="1" ht="12.75" customHeight="1" x14ac:dyDescent="0.2">
      <c r="A3" s="208"/>
      <c r="B3" s="209"/>
      <c r="C3" s="209"/>
      <c r="D3" s="209"/>
      <c r="E3" s="209"/>
      <c r="F3" s="209"/>
    </row>
    <row r="4" spans="1:11" customFormat="1" x14ac:dyDescent="0.25">
      <c r="A4" s="235"/>
      <c r="B4" s="236" t="s">
        <v>352</v>
      </c>
      <c r="C4" s="235"/>
      <c r="D4" s="235"/>
      <c r="E4" s="235"/>
      <c r="F4" s="235"/>
      <c r="G4" s="236" t="s">
        <v>351</v>
      </c>
      <c r="H4" s="235"/>
      <c r="I4" s="235"/>
      <c r="J4" s="235"/>
      <c r="K4" s="235"/>
    </row>
    <row r="5" spans="1:11" customFormat="1" ht="12.75" customHeight="1" x14ac:dyDescent="0.25">
      <c r="A5" s="34" t="s">
        <v>0</v>
      </c>
      <c r="B5" s="46" t="s">
        <v>151</v>
      </c>
      <c r="C5" s="46" t="s">
        <v>153</v>
      </c>
      <c r="D5" s="46" t="s">
        <v>150</v>
      </c>
      <c r="F5" s="34" t="s">
        <v>0</v>
      </c>
      <c r="G5" s="46" t="s">
        <v>151</v>
      </c>
      <c r="H5" s="46" t="s">
        <v>153</v>
      </c>
      <c r="I5" s="46" t="s">
        <v>150</v>
      </c>
    </row>
    <row r="6" spans="1:11" s="239" customFormat="1" ht="12.75" customHeight="1" x14ac:dyDescent="0.25">
      <c r="A6" s="237" t="s">
        <v>325</v>
      </c>
      <c r="B6" s="238" t="s">
        <v>326</v>
      </c>
      <c r="C6" s="238" t="s">
        <v>332</v>
      </c>
      <c r="D6" s="238" t="s">
        <v>328</v>
      </c>
      <c r="F6" s="237" t="s">
        <v>325</v>
      </c>
      <c r="G6" s="238" t="s">
        <v>326</v>
      </c>
      <c r="H6" s="238" t="s">
        <v>332</v>
      </c>
      <c r="I6" s="238" t="s">
        <v>328</v>
      </c>
    </row>
    <row r="7" spans="1:11" x14ac:dyDescent="0.25">
      <c r="A7" s="10">
        <v>1999</v>
      </c>
      <c r="B7" s="242">
        <v>387529952.69999999</v>
      </c>
      <c r="C7" s="242">
        <v>91088</v>
      </c>
      <c r="D7" s="265">
        <f t="shared" ref="D7:D33" si="0">B7/C7</f>
        <v>4254.4567088968906</v>
      </c>
      <c r="F7" s="10">
        <v>1999</v>
      </c>
      <c r="G7" s="12" t="s">
        <v>329</v>
      </c>
      <c r="H7" s="12" t="s">
        <v>329</v>
      </c>
      <c r="I7" s="12" t="s">
        <v>329</v>
      </c>
    </row>
    <row r="8" spans="1:11" x14ac:dyDescent="0.25">
      <c r="A8" s="240">
        <v>2000</v>
      </c>
      <c r="B8" s="12">
        <v>407949959.09999996</v>
      </c>
      <c r="C8" s="12">
        <v>92349</v>
      </c>
      <c r="D8" s="265">
        <f t="shared" si="0"/>
        <v>4417.4810674723058</v>
      </c>
      <c r="F8" s="240">
        <v>2000</v>
      </c>
      <c r="G8" s="12" t="s">
        <v>329</v>
      </c>
      <c r="H8" s="12" t="s">
        <v>329</v>
      </c>
      <c r="I8" s="12" t="s">
        <v>329</v>
      </c>
    </row>
    <row r="9" spans="1:11" x14ac:dyDescent="0.25">
      <c r="A9" s="241">
        <v>2001</v>
      </c>
      <c r="B9" s="212">
        <v>404401727.10000002</v>
      </c>
      <c r="C9" s="212">
        <v>93203</v>
      </c>
      <c r="D9" s="265">
        <f t="shared" si="0"/>
        <v>4338.9346598285465</v>
      </c>
      <c r="F9" s="241">
        <v>2001</v>
      </c>
      <c r="G9" s="12" t="s">
        <v>329</v>
      </c>
      <c r="H9" s="12" t="s">
        <v>329</v>
      </c>
      <c r="I9" s="12" t="s">
        <v>329</v>
      </c>
    </row>
    <row r="10" spans="1:11" x14ac:dyDescent="0.25">
      <c r="A10" s="241">
        <v>2002</v>
      </c>
      <c r="B10" s="212">
        <v>400458597.80000007</v>
      </c>
      <c r="C10" s="212">
        <v>93717</v>
      </c>
      <c r="D10" s="265">
        <f t="shared" si="0"/>
        <v>4273.0624945314094</v>
      </c>
      <c r="F10" s="241">
        <v>2002</v>
      </c>
      <c r="G10" s="12" t="s">
        <v>329</v>
      </c>
      <c r="H10" s="12" t="s">
        <v>329</v>
      </c>
      <c r="I10" s="12" t="s">
        <v>329</v>
      </c>
    </row>
    <row r="11" spans="1:11" x14ac:dyDescent="0.25">
      <c r="A11" s="241">
        <v>2003</v>
      </c>
      <c r="B11" s="212">
        <v>402120426.30000001</v>
      </c>
      <c r="C11" s="212">
        <v>92752</v>
      </c>
      <c r="D11" s="265">
        <f t="shared" si="0"/>
        <v>4335.4367161894088</v>
      </c>
      <c r="F11" s="241">
        <v>2003</v>
      </c>
      <c r="G11" s="12" t="s">
        <v>329</v>
      </c>
      <c r="H11" s="12" t="s">
        <v>329</v>
      </c>
      <c r="I11" s="12" t="s">
        <v>329</v>
      </c>
    </row>
    <row r="12" spans="1:11" x14ac:dyDescent="0.25">
      <c r="A12" s="241">
        <v>2004</v>
      </c>
      <c r="B12" s="212">
        <v>406208411.10000008</v>
      </c>
      <c r="C12" s="212">
        <v>92807</v>
      </c>
      <c r="D12" s="265">
        <f t="shared" si="0"/>
        <v>4376.9156539916175</v>
      </c>
      <c r="F12" s="241">
        <v>2004</v>
      </c>
      <c r="G12" s="12" t="s">
        <v>329</v>
      </c>
      <c r="H12" s="12" t="s">
        <v>329</v>
      </c>
      <c r="I12" s="12" t="s">
        <v>329</v>
      </c>
    </row>
    <row r="13" spans="1:11" x14ac:dyDescent="0.25">
      <c r="A13" s="241">
        <v>2005</v>
      </c>
      <c r="B13" s="212">
        <v>417862383</v>
      </c>
      <c r="C13" s="212">
        <v>93548</v>
      </c>
      <c r="D13" s="265">
        <f t="shared" si="0"/>
        <v>4466.8232671997266</v>
      </c>
      <c r="F13" s="241">
        <v>2005</v>
      </c>
      <c r="G13" s="12" t="s">
        <v>329</v>
      </c>
      <c r="H13" s="12" t="s">
        <v>329</v>
      </c>
      <c r="I13" s="12" t="s">
        <v>329</v>
      </c>
    </row>
    <row r="14" spans="1:11" x14ac:dyDescent="0.25">
      <c r="A14" s="241">
        <v>2006</v>
      </c>
      <c r="B14" s="212">
        <v>430717904.19999993</v>
      </c>
      <c r="C14" s="212">
        <v>94702</v>
      </c>
      <c r="D14" s="265">
        <f t="shared" si="0"/>
        <v>4548.13947118329</v>
      </c>
      <c r="F14" s="241">
        <v>2006</v>
      </c>
      <c r="G14" s="12" t="s">
        <v>329</v>
      </c>
      <c r="H14" s="12" t="s">
        <v>329</v>
      </c>
      <c r="I14" s="12" t="s">
        <v>329</v>
      </c>
    </row>
    <row r="15" spans="1:11" x14ac:dyDescent="0.25">
      <c r="A15" s="241">
        <v>2007</v>
      </c>
      <c r="B15" s="212">
        <v>447498910.00000006</v>
      </c>
      <c r="C15" s="212">
        <v>96277</v>
      </c>
      <c r="D15" s="265">
        <f t="shared" si="0"/>
        <v>4648.0354601825984</v>
      </c>
      <c r="F15" s="241">
        <v>2007</v>
      </c>
      <c r="G15" s="12" t="s">
        <v>329</v>
      </c>
      <c r="H15" s="12" t="s">
        <v>329</v>
      </c>
      <c r="I15" s="12" t="s">
        <v>329</v>
      </c>
    </row>
    <row r="16" spans="1:11" x14ac:dyDescent="0.25">
      <c r="A16" s="241">
        <v>2008</v>
      </c>
      <c r="B16" s="212">
        <v>446391725.19999999</v>
      </c>
      <c r="C16" s="212">
        <v>97317</v>
      </c>
      <c r="D16" s="265">
        <f t="shared" si="0"/>
        <v>4586.9860887614705</v>
      </c>
      <c r="F16" s="241">
        <v>2008</v>
      </c>
      <c r="G16" s="12" t="s">
        <v>329</v>
      </c>
      <c r="H16" s="12" t="s">
        <v>329</v>
      </c>
      <c r="I16" s="12" t="s">
        <v>329</v>
      </c>
    </row>
    <row r="17" spans="1:10" x14ac:dyDescent="0.25">
      <c r="A17" s="241">
        <v>2009</v>
      </c>
      <c r="B17" s="212">
        <v>412813674.09999996</v>
      </c>
      <c r="C17" s="212">
        <v>96187</v>
      </c>
      <c r="D17" s="265">
        <f t="shared" si="0"/>
        <v>4291.7824040670776</v>
      </c>
      <c r="F17" s="241">
        <v>2009</v>
      </c>
      <c r="G17" s="12" t="s">
        <v>329</v>
      </c>
      <c r="H17" s="12" t="s">
        <v>329</v>
      </c>
      <c r="I17" s="12" t="s">
        <v>329</v>
      </c>
    </row>
    <row r="18" spans="1:10" x14ac:dyDescent="0.25">
      <c r="A18" s="241">
        <v>2010</v>
      </c>
      <c r="B18" s="212">
        <v>416291188.89999998</v>
      </c>
      <c r="C18" s="212">
        <v>97217</v>
      </c>
      <c r="D18" s="265">
        <f t="shared" si="0"/>
        <v>4282.0822376744809</v>
      </c>
      <c r="F18" s="241">
        <v>2010</v>
      </c>
      <c r="G18" s="12" t="s">
        <v>329</v>
      </c>
      <c r="H18" s="12" t="s">
        <v>329</v>
      </c>
      <c r="I18" s="12" t="s">
        <v>329</v>
      </c>
    </row>
    <row r="19" spans="1:10" x14ac:dyDescent="0.25">
      <c r="A19" s="241">
        <v>2011</v>
      </c>
      <c r="B19" s="212">
        <v>429105680</v>
      </c>
      <c r="C19" s="212">
        <v>96850</v>
      </c>
      <c r="D19" s="265">
        <f t="shared" si="0"/>
        <v>4430.6213732576152</v>
      </c>
      <c r="F19" s="241">
        <v>2011</v>
      </c>
      <c r="G19" s="12" t="s">
        <v>329</v>
      </c>
      <c r="H19" s="12" t="s">
        <v>329</v>
      </c>
      <c r="I19" s="12" t="s">
        <v>329</v>
      </c>
    </row>
    <row r="20" spans="1:10" x14ac:dyDescent="0.25">
      <c r="A20" s="241">
        <v>2012</v>
      </c>
      <c r="B20" s="212">
        <v>411414014</v>
      </c>
      <c r="C20" s="212">
        <v>97661</v>
      </c>
      <c r="D20" s="265">
        <f t="shared" si="0"/>
        <v>4212.6745988675111</v>
      </c>
      <c r="F20" s="241">
        <v>2012</v>
      </c>
      <c r="G20" s="12" t="s">
        <v>329</v>
      </c>
      <c r="H20" s="12" t="s">
        <v>329</v>
      </c>
      <c r="I20" s="12" t="s">
        <v>329</v>
      </c>
    </row>
    <row r="21" spans="1:10" x14ac:dyDescent="0.25">
      <c r="A21" s="241">
        <v>2013</v>
      </c>
      <c r="B21" s="243">
        <v>402097443</v>
      </c>
      <c r="C21" s="243">
        <v>96749</v>
      </c>
      <c r="D21" s="265">
        <f t="shared" si="0"/>
        <v>4156.088879471622</v>
      </c>
      <c r="F21" s="241">
        <v>2013</v>
      </c>
      <c r="G21" s="12" t="s">
        <v>329</v>
      </c>
      <c r="H21" s="12" t="s">
        <v>329</v>
      </c>
      <c r="I21" s="12" t="s">
        <v>329</v>
      </c>
    </row>
    <row r="22" spans="1:10" x14ac:dyDescent="0.25">
      <c r="A22" s="241">
        <v>2014</v>
      </c>
      <c r="B22" s="212">
        <v>401650327.69999999</v>
      </c>
      <c r="C22" s="212">
        <v>97364</v>
      </c>
      <c r="D22" s="265">
        <f t="shared" si="0"/>
        <v>4125.2447280308943</v>
      </c>
      <c r="F22" s="241">
        <v>2014</v>
      </c>
      <c r="G22" s="12" t="s">
        <v>329</v>
      </c>
      <c r="H22" s="12" t="s">
        <v>329</v>
      </c>
      <c r="I22" s="12" t="s">
        <v>329</v>
      </c>
    </row>
    <row r="23" spans="1:10" x14ac:dyDescent="0.25">
      <c r="A23" s="241">
        <v>2015</v>
      </c>
      <c r="B23" s="212">
        <v>403178550.59999996</v>
      </c>
      <c r="C23" s="212">
        <v>97469</v>
      </c>
      <c r="D23" s="265">
        <f t="shared" si="0"/>
        <v>4136.4798099908685</v>
      </c>
      <c r="F23" s="241">
        <v>2015</v>
      </c>
      <c r="G23" s="12" t="s">
        <v>329</v>
      </c>
      <c r="H23" s="12" t="s">
        <v>329</v>
      </c>
      <c r="I23" s="12" t="s">
        <v>329</v>
      </c>
    </row>
    <row r="24" spans="1:10" x14ac:dyDescent="0.25">
      <c r="A24" s="241">
        <v>2016</v>
      </c>
      <c r="B24" s="243">
        <v>408689185.09999996</v>
      </c>
      <c r="C24" s="243">
        <v>98746</v>
      </c>
      <c r="D24" s="265">
        <f t="shared" si="0"/>
        <v>4138.7923065238083</v>
      </c>
      <c r="F24" s="241">
        <v>2016</v>
      </c>
      <c r="G24" s="12" t="s">
        <v>329</v>
      </c>
      <c r="H24" s="12" t="s">
        <v>329</v>
      </c>
      <c r="I24" s="12" t="s">
        <v>329</v>
      </c>
    </row>
    <row r="25" spans="1:10" x14ac:dyDescent="0.25">
      <c r="A25" s="241">
        <v>2017</v>
      </c>
      <c r="B25" s="212">
        <v>417208858.00000006</v>
      </c>
      <c r="C25" s="212">
        <v>100233</v>
      </c>
      <c r="D25" s="265">
        <f t="shared" si="0"/>
        <v>4162.3902108088159</v>
      </c>
      <c r="F25" s="241">
        <v>2017</v>
      </c>
      <c r="G25" s="12" t="s">
        <v>329</v>
      </c>
      <c r="H25" s="12" t="s">
        <v>329</v>
      </c>
      <c r="I25" s="12" t="s">
        <v>329</v>
      </c>
    </row>
    <row r="26" spans="1:10" x14ac:dyDescent="0.25">
      <c r="A26" s="241">
        <v>2018</v>
      </c>
      <c r="B26" s="212">
        <v>421093690</v>
      </c>
      <c r="C26" s="212">
        <v>101773</v>
      </c>
      <c r="D26" s="265">
        <f t="shared" si="0"/>
        <v>4137.5776482957172</v>
      </c>
      <c r="F26" s="241">
        <v>2018</v>
      </c>
      <c r="G26" s="12" t="s">
        <v>329</v>
      </c>
      <c r="H26" s="12" t="s">
        <v>329</v>
      </c>
      <c r="I26" s="12" t="s">
        <v>329</v>
      </c>
    </row>
    <row r="27" spans="1:10" x14ac:dyDescent="0.25">
      <c r="A27" s="241">
        <v>2019</v>
      </c>
      <c r="B27" s="212">
        <v>417605755</v>
      </c>
      <c r="C27" s="212">
        <v>102922</v>
      </c>
      <c r="D27" s="265">
        <f t="shared" si="0"/>
        <v>4057.4974738151222</v>
      </c>
      <c r="F27" s="241">
        <v>2019</v>
      </c>
      <c r="G27" s="12" t="s">
        <v>329</v>
      </c>
      <c r="H27" s="12" t="s">
        <v>329</v>
      </c>
      <c r="I27" s="12" t="s">
        <v>329</v>
      </c>
    </row>
    <row r="28" spans="1:10" x14ac:dyDescent="0.25">
      <c r="A28" s="241">
        <v>2020</v>
      </c>
      <c r="B28" s="212">
        <v>411537668.69999999</v>
      </c>
      <c r="C28" s="212">
        <v>101831</v>
      </c>
      <c r="D28" s="265">
        <f t="shared" si="0"/>
        <v>4041.3790368355412</v>
      </c>
      <c r="F28" s="241">
        <v>2020</v>
      </c>
      <c r="G28" s="12" t="s">
        <v>329</v>
      </c>
      <c r="H28" s="12" t="s">
        <v>329</v>
      </c>
      <c r="I28" s="12" t="s">
        <v>329</v>
      </c>
    </row>
    <row r="29" spans="1:10" x14ac:dyDescent="0.25">
      <c r="A29" s="241">
        <v>2021</v>
      </c>
      <c r="B29" s="212">
        <v>429040332.5</v>
      </c>
      <c r="C29" s="212">
        <v>102235</v>
      </c>
      <c r="D29" s="265">
        <f t="shared" si="0"/>
        <v>4196.6091113610801</v>
      </c>
      <c r="F29" s="241">
        <v>2021</v>
      </c>
      <c r="G29" s="12" t="s">
        <v>329</v>
      </c>
      <c r="H29" s="12" t="s">
        <v>329</v>
      </c>
      <c r="I29" s="12" t="s">
        <v>329</v>
      </c>
    </row>
    <row r="30" spans="1:10" x14ac:dyDescent="0.25">
      <c r="A30" s="241">
        <v>2022</v>
      </c>
      <c r="B30" s="212">
        <v>437923044.5</v>
      </c>
      <c r="C30" s="212">
        <v>103349</v>
      </c>
      <c r="D30" s="265">
        <f t="shared" si="0"/>
        <v>4237.3225140059412</v>
      </c>
      <c r="F30" s="241">
        <v>2022</v>
      </c>
      <c r="G30" s="12" t="s">
        <v>329</v>
      </c>
      <c r="H30" s="12" t="s">
        <v>329</v>
      </c>
      <c r="I30" s="12" t="s">
        <v>329</v>
      </c>
    </row>
    <row r="31" spans="1:10" x14ac:dyDescent="0.25">
      <c r="A31" s="241">
        <v>2023</v>
      </c>
      <c r="B31" s="212">
        <v>425092773.80000001</v>
      </c>
      <c r="C31" s="212">
        <v>104484</v>
      </c>
      <c r="D31" s="265">
        <f t="shared" si="0"/>
        <v>4068.4963611653461</v>
      </c>
      <c r="F31" s="241">
        <v>2023</v>
      </c>
      <c r="G31" s="265">
        <v>416568569.93000001</v>
      </c>
      <c r="H31" s="265">
        <v>101221</v>
      </c>
      <c r="I31" s="265">
        <f>G31/H31</f>
        <v>4115.4362230169627</v>
      </c>
    </row>
    <row r="32" spans="1:10" x14ac:dyDescent="0.25">
      <c r="A32" s="241">
        <v>2024</v>
      </c>
      <c r="B32" s="212">
        <v>417208071</v>
      </c>
      <c r="C32" s="212">
        <v>104156</v>
      </c>
      <c r="D32" s="265">
        <f t="shared" si="0"/>
        <v>4005.6076558239565</v>
      </c>
      <c r="E32" s="278"/>
      <c r="F32" s="241">
        <v>2024</v>
      </c>
      <c r="G32" s="265">
        <v>408201453.54000002</v>
      </c>
      <c r="H32" s="265">
        <v>99899</v>
      </c>
      <c r="I32" s="265">
        <f>G32/H32</f>
        <v>4086.1415383537374</v>
      </c>
      <c r="J32" s="278"/>
    </row>
    <row r="33" spans="1:10" x14ac:dyDescent="0.25">
      <c r="A33" s="276">
        <v>2025</v>
      </c>
      <c r="B33" s="277">
        <v>417309036.20000005</v>
      </c>
      <c r="C33" s="277">
        <v>103934</v>
      </c>
      <c r="D33" s="279">
        <f t="shared" si="0"/>
        <v>4015.1349529509116</v>
      </c>
      <c r="E33" s="278"/>
      <c r="F33" s="276">
        <v>2025</v>
      </c>
      <c r="G33" s="279">
        <v>406576078.75999999</v>
      </c>
      <c r="H33" s="279">
        <v>99667</v>
      </c>
      <c r="I33" s="279">
        <f>G33/H33</f>
        <v>4079.3450064715503</v>
      </c>
      <c r="J33" s="278"/>
    </row>
    <row r="34" spans="1:10" x14ac:dyDescent="0.25">
      <c r="A34" s="210"/>
    </row>
    <row r="35" spans="1:10" x14ac:dyDescent="0.25">
      <c r="A35" s="211"/>
    </row>
    <row r="36" spans="1:10" x14ac:dyDescent="0.25">
      <c r="G36"/>
      <c r="H36"/>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8">
    <pageSetUpPr fitToPage="1"/>
  </sheetPr>
  <dimension ref="A1:Y104"/>
  <sheetViews>
    <sheetView showGridLines="0" zoomScaleNormal="100" workbookViewId="0"/>
  </sheetViews>
  <sheetFormatPr defaultColWidth="9.33203125" defaultRowHeight="12.75" customHeight="1" x14ac:dyDescent="0.25"/>
  <cols>
    <col min="1" max="1" width="24.6640625" style="111" customWidth="1"/>
    <col min="2" max="2" width="16.44140625" style="1" customWidth="1"/>
    <col min="3" max="3" width="17.5546875" style="1" customWidth="1"/>
    <col min="4" max="4" width="16.33203125" style="1" customWidth="1"/>
    <col min="5" max="5" width="3.33203125" style="1" customWidth="1"/>
    <col min="6" max="8" width="10.6640625" style="1" customWidth="1"/>
    <col min="9" max="9" width="2.5546875" style="1" customWidth="1"/>
    <col min="10" max="12" width="10.6640625" style="1" customWidth="1"/>
    <col min="13" max="13" width="9.44140625" style="1" customWidth="1"/>
    <col min="14" max="14" width="10.33203125" style="1" customWidth="1"/>
    <col min="15" max="15" width="12" style="1" customWidth="1"/>
    <col min="16" max="17" width="16.6640625" customWidth="1"/>
    <col min="18" max="18" width="12" customWidth="1"/>
    <col min="19" max="19" width="12.33203125" customWidth="1"/>
    <col min="24" max="16384" width="9.33203125" style="1"/>
  </cols>
  <sheetData>
    <row r="1" spans="1:25" s="17" customFormat="1" ht="12.75" customHeight="1" x14ac:dyDescent="0.25">
      <c r="A1" s="2" t="s">
        <v>301</v>
      </c>
      <c r="N1" s="1"/>
      <c r="O1" s="1"/>
      <c r="P1"/>
      <c r="Q1"/>
      <c r="R1"/>
      <c r="S1"/>
      <c r="T1"/>
      <c r="U1"/>
      <c r="V1"/>
      <c r="W1"/>
    </row>
    <row r="2" spans="1:25" ht="12.75" customHeight="1" x14ac:dyDescent="0.25">
      <c r="A2" s="42" t="s">
        <v>344</v>
      </c>
      <c r="B2" s="8"/>
      <c r="C2" s="8"/>
      <c r="D2" s="8"/>
      <c r="E2" s="8"/>
      <c r="F2" s="8"/>
      <c r="G2" s="8"/>
      <c r="H2" s="8"/>
      <c r="I2" s="8"/>
    </row>
    <row r="3" spans="1:25" ht="12.75" customHeight="1" x14ac:dyDescent="0.25">
      <c r="A3" s="6"/>
      <c r="B3" s="104"/>
      <c r="C3" s="104"/>
      <c r="D3" s="104"/>
      <c r="E3" s="104"/>
      <c r="F3" s="104"/>
      <c r="G3" s="104"/>
      <c r="H3" s="104"/>
      <c r="I3" s="104"/>
      <c r="J3" s="6"/>
      <c r="K3" s="6"/>
      <c r="L3" s="6"/>
      <c r="M3" s="6"/>
      <c r="N3" s="6"/>
    </row>
    <row r="4" spans="1:25" ht="12.75" customHeight="1" x14ac:dyDescent="0.25">
      <c r="B4" s="319" t="s">
        <v>67</v>
      </c>
      <c r="C4" s="319"/>
      <c r="D4" s="319"/>
      <c r="E4" s="111"/>
      <c r="F4" s="319" t="s">
        <v>68</v>
      </c>
      <c r="G4" s="319"/>
      <c r="H4" s="319"/>
      <c r="I4" s="111"/>
      <c r="J4" s="320" t="s">
        <v>14</v>
      </c>
      <c r="K4" s="320"/>
      <c r="L4" s="320"/>
      <c r="M4" s="150"/>
      <c r="N4" s="17" t="s">
        <v>143</v>
      </c>
      <c r="O4" s="124"/>
      <c r="X4"/>
      <c r="Y4"/>
    </row>
    <row r="5" spans="1:25" ht="12.75" customHeight="1" x14ac:dyDescent="0.25">
      <c r="A5" s="1" t="s">
        <v>18</v>
      </c>
      <c r="B5" s="151" t="s">
        <v>65</v>
      </c>
      <c r="C5" s="152"/>
      <c r="D5" s="152"/>
      <c r="E5" s="3"/>
      <c r="F5" s="153"/>
      <c r="G5" s="153"/>
      <c r="H5" s="153"/>
      <c r="I5" s="154"/>
      <c r="J5" s="153"/>
      <c r="K5" s="153"/>
      <c r="L5" s="153"/>
      <c r="M5" s="154"/>
      <c r="N5" s="26" t="s">
        <v>145</v>
      </c>
      <c r="O5" s="155"/>
      <c r="X5"/>
      <c r="Y5"/>
    </row>
    <row r="6" spans="1:25" ht="12.75" customHeight="1" x14ac:dyDescent="0.25">
      <c r="A6" s="6" t="s">
        <v>20</v>
      </c>
      <c r="B6" s="32">
        <v>-3500</v>
      </c>
      <c r="C6" s="32" t="s">
        <v>24</v>
      </c>
      <c r="D6" s="179" t="s">
        <v>1</v>
      </c>
      <c r="E6" s="32"/>
      <c r="F6" s="32">
        <v>-3500</v>
      </c>
      <c r="G6" s="24" t="s">
        <v>24</v>
      </c>
      <c r="H6" s="179" t="s">
        <v>1</v>
      </c>
      <c r="I6" s="24"/>
      <c r="J6" s="32">
        <v>-3500</v>
      </c>
      <c r="K6" s="24" t="s">
        <v>24</v>
      </c>
      <c r="L6" s="24" t="s">
        <v>1</v>
      </c>
      <c r="M6" s="24"/>
      <c r="N6" s="125" t="s">
        <v>146</v>
      </c>
      <c r="X6"/>
      <c r="Y6"/>
    </row>
    <row r="7" spans="1:25" ht="12.75" customHeight="1" x14ac:dyDescent="0.25">
      <c r="A7" s="156" t="s">
        <v>312</v>
      </c>
      <c r="B7" s="157">
        <v>66299871.270000003</v>
      </c>
      <c r="C7" s="157">
        <v>12297972.58</v>
      </c>
      <c r="D7" s="157">
        <v>78597843.849999994</v>
      </c>
      <c r="E7" s="102"/>
      <c r="F7" s="157">
        <v>108681</v>
      </c>
      <c r="G7" s="157">
        <v>19975</v>
      </c>
      <c r="H7" s="157">
        <v>128656</v>
      </c>
      <c r="I7" s="102"/>
      <c r="J7" s="102">
        <f>B7/F7</f>
        <v>610.04104921743453</v>
      </c>
      <c r="K7" s="102">
        <f>C7/G7</f>
        <v>615.66821426783474</v>
      </c>
      <c r="L7" s="102">
        <f>D7/H7</f>
        <v>610.91471715271723</v>
      </c>
      <c r="M7" s="102"/>
      <c r="N7" s="213">
        <v>2.1173449999999998</v>
      </c>
      <c r="O7" s="133"/>
      <c r="X7"/>
      <c r="Y7"/>
    </row>
    <row r="8" spans="1:25" ht="12.75" customHeight="1" x14ac:dyDescent="0.25">
      <c r="A8" s="158">
        <v>2008</v>
      </c>
      <c r="B8" s="157">
        <v>17610142</v>
      </c>
      <c r="C8" s="157">
        <v>2775973.62</v>
      </c>
      <c r="D8" s="157">
        <v>20386115.620000001</v>
      </c>
      <c r="E8" s="102"/>
      <c r="F8" s="157">
        <v>19197</v>
      </c>
      <c r="G8" s="157">
        <v>1896</v>
      </c>
      <c r="H8" s="157">
        <v>21093</v>
      </c>
      <c r="I8" s="102"/>
      <c r="J8" s="102">
        <f t="shared" ref="J8:J25" si="0">B8/F8</f>
        <v>917.33822993176022</v>
      </c>
      <c r="K8" s="102">
        <f t="shared" ref="K8:K26" si="1">C8/G8</f>
        <v>1464.1211075949368</v>
      </c>
      <c r="L8" s="102">
        <f t="shared" ref="L8:L26" si="2">D8/H8</f>
        <v>966.48725264305699</v>
      </c>
      <c r="M8" s="102"/>
      <c r="N8" s="213">
        <v>3.065493</v>
      </c>
      <c r="O8" s="133"/>
      <c r="X8"/>
      <c r="Y8"/>
    </row>
    <row r="9" spans="1:25" ht="12.75" customHeight="1" x14ac:dyDescent="0.25">
      <c r="A9" s="158">
        <v>2009</v>
      </c>
      <c r="B9" s="157">
        <v>10566681.810000001</v>
      </c>
      <c r="C9" s="157">
        <v>2217689.37</v>
      </c>
      <c r="D9" s="157">
        <v>12784371.18</v>
      </c>
      <c r="E9" s="102"/>
      <c r="F9" s="157">
        <v>10963</v>
      </c>
      <c r="G9" s="157">
        <v>1475</v>
      </c>
      <c r="H9" s="157">
        <v>12438</v>
      </c>
      <c r="I9" s="102"/>
      <c r="J9" s="102">
        <f t="shared" si="0"/>
        <v>963.84947642068778</v>
      </c>
      <c r="K9" s="102">
        <f t="shared" si="1"/>
        <v>1503.5182169491527</v>
      </c>
      <c r="L9" s="102">
        <f t="shared" si="2"/>
        <v>1027.8478195851424</v>
      </c>
      <c r="M9" s="102"/>
      <c r="N9" s="213">
        <v>3.2010589999999999</v>
      </c>
      <c r="O9" s="133"/>
      <c r="X9"/>
      <c r="Y9"/>
    </row>
    <row r="10" spans="1:25" ht="12.75" customHeight="1" x14ac:dyDescent="0.25">
      <c r="A10" s="158">
        <v>2010</v>
      </c>
      <c r="B10" s="157">
        <v>25433823.710000001</v>
      </c>
      <c r="C10" s="157">
        <v>2327060.39</v>
      </c>
      <c r="D10" s="157">
        <v>27760884.100000001</v>
      </c>
      <c r="E10" s="102"/>
      <c r="F10" s="157">
        <v>24109</v>
      </c>
      <c r="G10" s="157">
        <v>1299</v>
      </c>
      <c r="H10" s="157">
        <v>25408</v>
      </c>
      <c r="I10" s="102"/>
      <c r="J10" s="102">
        <f t="shared" si="0"/>
        <v>1054.9514168982539</v>
      </c>
      <c r="K10" s="102">
        <f t="shared" si="1"/>
        <v>1791.4244726712857</v>
      </c>
      <c r="L10" s="102">
        <f t="shared" si="2"/>
        <v>1092.6040656486148</v>
      </c>
      <c r="M10" s="102"/>
      <c r="N10" s="213">
        <v>3.3275100000000002</v>
      </c>
      <c r="O10" s="133"/>
      <c r="X10"/>
      <c r="Y10"/>
    </row>
    <row r="11" spans="1:25" ht="12.75" customHeight="1" x14ac:dyDescent="0.25">
      <c r="A11" s="158">
        <v>2011</v>
      </c>
      <c r="B11" s="157">
        <v>33596360.780000001</v>
      </c>
      <c r="C11" s="157">
        <v>4260578.95</v>
      </c>
      <c r="D11" s="157">
        <v>37856939.729999997</v>
      </c>
      <c r="E11" s="102"/>
      <c r="F11" s="157">
        <v>30210</v>
      </c>
      <c r="G11" s="157">
        <v>2042</v>
      </c>
      <c r="H11" s="157">
        <v>32252</v>
      </c>
      <c r="I11" s="102"/>
      <c r="J11" s="102">
        <f t="shared" si="0"/>
        <v>1112.0940344256869</v>
      </c>
      <c r="K11" s="102">
        <f t="shared" si="1"/>
        <v>2086.4735308521058</v>
      </c>
      <c r="L11" s="102">
        <f t="shared" si="2"/>
        <v>1173.7858033610319</v>
      </c>
      <c r="M11" s="102"/>
      <c r="N11" s="213">
        <v>3.5581740000000002</v>
      </c>
      <c r="O11" s="133"/>
      <c r="X11"/>
      <c r="Y11"/>
    </row>
    <row r="12" spans="1:25" ht="12.75" customHeight="1" x14ac:dyDescent="0.25">
      <c r="A12" s="158">
        <v>2012</v>
      </c>
      <c r="B12" s="157">
        <v>29263240.050000001</v>
      </c>
      <c r="C12" s="157">
        <v>5098010.71</v>
      </c>
      <c r="D12" s="157">
        <v>34361250.759999998</v>
      </c>
      <c r="E12" s="102"/>
      <c r="F12" s="157">
        <v>24875</v>
      </c>
      <c r="G12" s="157">
        <v>2200</v>
      </c>
      <c r="H12" s="157">
        <v>27075</v>
      </c>
      <c r="I12" s="102"/>
      <c r="J12" s="102">
        <f t="shared" si="0"/>
        <v>1176.4116603015075</v>
      </c>
      <c r="K12" s="102">
        <f t="shared" si="1"/>
        <v>2317.2775954545455</v>
      </c>
      <c r="L12" s="102">
        <f t="shared" si="2"/>
        <v>1269.1136014773776</v>
      </c>
      <c r="M12" s="102"/>
      <c r="N12" s="213">
        <v>3.8040590000000001</v>
      </c>
      <c r="O12" s="133"/>
      <c r="X12"/>
      <c r="Y12"/>
    </row>
    <row r="13" spans="1:25" ht="12.75" customHeight="1" x14ac:dyDescent="0.25">
      <c r="A13" s="158">
        <v>2013</v>
      </c>
      <c r="B13" s="157">
        <v>32210934.469999999</v>
      </c>
      <c r="C13" s="157">
        <v>5775576.3799999999</v>
      </c>
      <c r="D13" s="157">
        <v>37986510.850000001</v>
      </c>
      <c r="E13" s="102"/>
      <c r="F13" s="157">
        <v>25607</v>
      </c>
      <c r="G13" s="157">
        <v>2139</v>
      </c>
      <c r="H13" s="157">
        <v>27746</v>
      </c>
      <c r="I13" s="102"/>
      <c r="J13" s="102">
        <f t="shared" si="0"/>
        <v>1257.8956718865934</v>
      </c>
      <c r="K13" s="102">
        <f t="shared" si="1"/>
        <v>2700.1292099111733</v>
      </c>
      <c r="L13" s="102">
        <f t="shared" si="2"/>
        <v>1369.0806188279391</v>
      </c>
      <c r="M13" s="102"/>
      <c r="N13" s="213">
        <v>4.0461530000000003</v>
      </c>
      <c r="O13" s="133"/>
      <c r="X13"/>
      <c r="Y13"/>
    </row>
    <row r="14" spans="1:25" ht="12.75" customHeight="1" x14ac:dyDescent="0.25">
      <c r="A14" s="158">
        <v>2014</v>
      </c>
      <c r="B14" s="157">
        <v>44038081.689999998</v>
      </c>
      <c r="C14" s="157">
        <v>10776365.84</v>
      </c>
      <c r="D14" s="157">
        <v>54814447.530000001</v>
      </c>
      <c r="E14" s="102"/>
      <c r="F14" s="157">
        <v>33125</v>
      </c>
      <c r="G14" s="157">
        <v>3501</v>
      </c>
      <c r="H14" s="157">
        <v>36626</v>
      </c>
      <c r="I14" s="102"/>
      <c r="J14" s="102">
        <f t="shared" si="0"/>
        <v>1329.4515227169811</v>
      </c>
      <c r="K14" s="102">
        <f t="shared" si="1"/>
        <v>3078.0822165095688</v>
      </c>
      <c r="L14" s="102">
        <f t="shared" si="2"/>
        <v>1496.5993428165784</v>
      </c>
      <c r="M14" s="102"/>
      <c r="N14" s="213">
        <v>4.3933840000000002</v>
      </c>
      <c r="O14" s="133"/>
      <c r="X14"/>
      <c r="Y14"/>
    </row>
    <row r="15" spans="1:25" ht="12.75" customHeight="1" x14ac:dyDescent="0.25">
      <c r="A15" s="158">
        <v>2015</v>
      </c>
      <c r="B15" s="157">
        <v>54909489.700000003</v>
      </c>
      <c r="C15" s="157">
        <v>18346404.469999999</v>
      </c>
      <c r="D15" s="157">
        <v>73255894.170000002</v>
      </c>
      <c r="E15" s="102"/>
      <c r="F15" s="157">
        <v>37518</v>
      </c>
      <c r="G15" s="157">
        <v>5013</v>
      </c>
      <c r="H15" s="157">
        <v>42531</v>
      </c>
      <c r="I15" s="102"/>
      <c r="J15" s="102">
        <f t="shared" si="0"/>
        <v>1463.5505544005546</v>
      </c>
      <c r="K15" s="102">
        <f t="shared" si="1"/>
        <v>3659.7655036904048</v>
      </c>
      <c r="L15" s="102">
        <f t="shared" si="2"/>
        <v>1722.4117507230021</v>
      </c>
      <c r="M15" s="102"/>
      <c r="N15" s="213">
        <v>5.0131920000000001</v>
      </c>
      <c r="O15" s="133"/>
      <c r="X15"/>
      <c r="Y15"/>
    </row>
    <row r="16" spans="1:25" ht="12.75" customHeight="1" x14ac:dyDescent="0.25">
      <c r="A16" s="158">
        <v>2016</v>
      </c>
      <c r="B16" s="157">
        <v>71529110.25</v>
      </c>
      <c r="C16" s="157">
        <v>22669211.760000002</v>
      </c>
      <c r="D16" s="157">
        <v>94198322.010000005</v>
      </c>
      <c r="E16" s="102"/>
      <c r="F16" s="157">
        <v>46475</v>
      </c>
      <c r="G16" s="157">
        <v>5578</v>
      </c>
      <c r="H16" s="157">
        <v>52053</v>
      </c>
      <c r="I16" s="102"/>
      <c r="J16" s="102">
        <f t="shared" si="0"/>
        <v>1539.0879020979021</v>
      </c>
      <c r="K16" s="102">
        <f t="shared" si="1"/>
        <v>4064.0393976335608</v>
      </c>
      <c r="L16" s="102">
        <f t="shared" si="2"/>
        <v>1809.6617295833094</v>
      </c>
      <c r="M16" s="102"/>
      <c r="N16" s="213">
        <v>5.2403459999999997</v>
      </c>
      <c r="O16" s="133"/>
      <c r="X16"/>
      <c r="Y16"/>
    </row>
    <row r="17" spans="1:25" ht="12.75" customHeight="1" x14ac:dyDescent="0.25">
      <c r="A17" s="158">
        <v>2017</v>
      </c>
      <c r="B17" s="157">
        <v>83552450.879999995</v>
      </c>
      <c r="C17" s="157">
        <v>27294047.140000001</v>
      </c>
      <c r="D17" s="157">
        <v>110846498.02</v>
      </c>
      <c r="E17" s="102"/>
      <c r="F17" s="157">
        <v>50725</v>
      </c>
      <c r="G17" s="157">
        <v>6020</v>
      </c>
      <c r="H17" s="157">
        <v>56745</v>
      </c>
      <c r="I17" s="102"/>
      <c r="J17" s="102">
        <f t="shared" si="0"/>
        <v>1647.1651233119762</v>
      </c>
      <c r="K17" s="102">
        <f t="shared" si="1"/>
        <v>4533.8948737541532</v>
      </c>
      <c r="L17" s="102">
        <f t="shared" si="2"/>
        <v>1953.4143628513525</v>
      </c>
      <c r="M17" s="102"/>
      <c r="N17" s="213">
        <v>5.6235989999999996</v>
      </c>
      <c r="O17" s="133"/>
      <c r="X17"/>
      <c r="Y17"/>
    </row>
    <row r="18" spans="1:25" ht="12.75" customHeight="1" x14ac:dyDescent="0.25">
      <c r="A18" s="158">
        <v>2018</v>
      </c>
      <c r="B18" s="157">
        <v>83305393.560000002</v>
      </c>
      <c r="C18" s="157">
        <v>33906199.280000001</v>
      </c>
      <c r="D18" s="157">
        <v>117211592.84</v>
      </c>
      <c r="E18" s="102"/>
      <c r="F18" s="157">
        <v>47132</v>
      </c>
      <c r="G18" s="157">
        <v>6678</v>
      </c>
      <c r="H18" s="157">
        <v>53810</v>
      </c>
      <c r="I18" s="102"/>
      <c r="J18" s="102">
        <f t="shared" si="0"/>
        <v>1767.4911643893745</v>
      </c>
      <c r="K18" s="102">
        <f t="shared" si="1"/>
        <v>5077.2984845762203</v>
      </c>
      <c r="L18" s="102">
        <f t="shared" si="2"/>
        <v>2178.2492629622748</v>
      </c>
      <c r="M18" s="102"/>
      <c r="N18" s="213">
        <v>6.2550429999999997</v>
      </c>
      <c r="O18" s="133"/>
      <c r="X18"/>
      <c r="Y18"/>
    </row>
    <row r="19" spans="1:25" ht="12.75" customHeight="1" x14ac:dyDescent="0.25">
      <c r="A19" s="158">
        <v>2019</v>
      </c>
      <c r="B19" s="157">
        <v>84836304.069999993</v>
      </c>
      <c r="C19" s="157">
        <v>39664044.329999998</v>
      </c>
      <c r="D19" s="157">
        <v>124500348.40000001</v>
      </c>
      <c r="E19" s="102"/>
      <c r="F19" s="157">
        <v>46127</v>
      </c>
      <c r="G19" s="157">
        <v>7003</v>
      </c>
      <c r="H19" s="157">
        <v>53130</v>
      </c>
      <c r="I19" s="102"/>
      <c r="J19" s="102">
        <f t="shared" si="0"/>
        <v>1839.1897168686451</v>
      </c>
      <c r="K19" s="102">
        <f t="shared" si="1"/>
        <v>5663.8646765671856</v>
      </c>
      <c r="L19" s="102">
        <f t="shared" si="2"/>
        <v>2343.3154225484664</v>
      </c>
      <c r="M19" s="102"/>
      <c r="N19" s="213">
        <v>6.7147899999999998</v>
      </c>
      <c r="O19" s="133"/>
      <c r="X19"/>
      <c r="Y19"/>
    </row>
    <row r="20" spans="1:25" ht="12.75" customHeight="1" x14ac:dyDescent="0.25">
      <c r="A20" s="158">
        <v>2020</v>
      </c>
      <c r="B20" s="157">
        <v>57344234.450000003</v>
      </c>
      <c r="C20" s="157">
        <v>31982830.850000001</v>
      </c>
      <c r="D20" s="157">
        <v>89327065.299999997</v>
      </c>
      <c r="E20" s="102"/>
      <c r="F20" s="157">
        <v>29628</v>
      </c>
      <c r="G20" s="157">
        <v>5304</v>
      </c>
      <c r="H20" s="157">
        <v>34932</v>
      </c>
      <c r="I20" s="102"/>
      <c r="J20" s="102">
        <f t="shared" si="0"/>
        <v>1935.474363777508</v>
      </c>
      <c r="K20" s="102">
        <f t="shared" si="1"/>
        <v>6029.9454845399705</v>
      </c>
      <c r="L20" s="102">
        <f t="shared" si="2"/>
        <v>2557.1700818733539</v>
      </c>
      <c r="M20" s="102"/>
      <c r="N20" s="213">
        <v>7.313777</v>
      </c>
      <c r="O20" s="133"/>
      <c r="X20"/>
      <c r="Y20"/>
    </row>
    <row r="21" spans="1:25" ht="12.75" customHeight="1" x14ac:dyDescent="0.25">
      <c r="A21" s="158">
        <v>2021</v>
      </c>
      <c r="B21" s="157">
        <v>67692194.909999996</v>
      </c>
      <c r="C21" s="157">
        <v>39380695.200000003</v>
      </c>
      <c r="D21" s="157">
        <v>107072890.11</v>
      </c>
      <c r="E21" s="102"/>
      <c r="F21" s="157">
        <v>33276</v>
      </c>
      <c r="G21" s="157">
        <v>5883</v>
      </c>
      <c r="H21" s="157">
        <v>39159</v>
      </c>
      <c r="I21" s="102"/>
      <c r="J21" s="102">
        <f t="shared" si="0"/>
        <v>2034.264782726289</v>
      </c>
      <c r="K21" s="102">
        <f t="shared" si="1"/>
        <v>6693.981845996941</v>
      </c>
      <c r="L21" s="102">
        <f t="shared" si="2"/>
        <v>2734.3111445644681</v>
      </c>
      <c r="M21" s="102"/>
      <c r="N21" s="213">
        <v>7.7883680000000002</v>
      </c>
      <c r="O21" s="133"/>
      <c r="X21"/>
      <c r="Y21"/>
    </row>
    <row r="22" spans="1:25" ht="12.75" customHeight="1" x14ac:dyDescent="0.25">
      <c r="A22" s="158">
        <v>2022</v>
      </c>
      <c r="B22" s="157">
        <v>76692818.730000004</v>
      </c>
      <c r="C22" s="157">
        <v>52515256.979999997</v>
      </c>
      <c r="D22" s="157">
        <v>129208075.70999999</v>
      </c>
      <c r="E22" s="102"/>
      <c r="F22" s="157">
        <v>36782</v>
      </c>
      <c r="G22" s="157">
        <v>7311</v>
      </c>
      <c r="H22" s="157">
        <v>44093</v>
      </c>
      <c r="I22" s="102"/>
      <c r="J22" s="102">
        <f t="shared" si="0"/>
        <v>2085.0638554184111</v>
      </c>
      <c r="K22" s="102">
        <f t="shared" si="1"/>
        <v>7183.0470496512098</v>
      </c>
      <c r="L22" s="102">
        <f t="shared" si="2"/>
        <v>2930.3534735672329</v>
      </c>
      <c r="M22" s="102"/>
      <c r="N22" s="213">
        <v>8.3277269999999994</v>
      </c>
      <c r="O22" s="133"/>
      <c r="X22"/>
      <c r="Y22"/>
    </row>
    <row r="23" spans="1:25" ht="12.75" customHeight="1" x14ac:dyDescent="0.25">
      <c r="A23" s="158">
        <v>2023</v>
      </c>
      <c r="B23" s="157">
        <v>105298120.66</v>
      </c>
      <c r="C23" s="157">
        <v>53869610.119999997</v>
      </c>
      <c r="D23" s="157">
        <v>159167730.78</v>
      </c>
      <c r="E23" s="102"/>
      <c r="F23" s="157">
        <v>51923</v>
      </c>
      <c r="G23" s="157">
        <v>7406</v>
      </c>
      <c r="H23" s="157">
        <v>59329</v>
      </c>
      <c r="I23" s="102"/>
      <c r="J23" s="102">
        <f t="shared" si="0"/>
        <v>2027.9668096989772</v>
      </c>
      <c r="K23" s="102">
        <f t="shared" si="1"/>
        <v>7273.7793842830133</v>
      </c>
      <c r="L23" s="102">
        <f t="shared" si="2"/>
        <v>2682.7981388528374</v>
      </c>
      <c r="M23" s="102"/>
      <c r="N23" s="213">
        <v>7.6421979999999996</v>
      </c>
      <c r="O23" s="133"/>
      <c r="X23"/>
      <c r="Y23"/>
    </row>
    <row r="24" spans="1:25" ht="12.75" customHeight="1" x14ac:dyDescent="0.25">
      <c r="A24" s="111">
        <v>2024</v>
      </c>
      <c r="B24" s="157">
        <v>55278766.299999997</v>
      </c>
      <c r="C24" s="157">
        <v>33077205.670000002</v>
      </c>
      <c r="D24" s="157">
        <v>88355971.969999999</v>
      </c>
      <c r="E24" s="102"/>
      <c r="F24" s="157">
        <v>30085</v>
      </c>
      <c r="G24" s="157">
        <v>5339</v>
      </c>
      <c r="H24" s="157">
        <v>35424</v>
      </c>
      <c r="I24" s="102"/>
      <c r="J24" s="102">
        <f t="shared" si="0"/>
        <v>1837.4195213561575</v>
      </c>
      <c r="K24" s="102">
        <f t="shared" si="1"/>
        <v>6195.3934575763251</v>
      </c>
      <c r="L24" s="102">
        <f t="shared" si="2"/>
        <v>2494.2404011404697</v>
      </c>
      <c r="M24" s="102"/>
      <c r="N24" s="213">
        <v>7.994802</v>
      </c>
      <c r="O24" s="133"/>
      <c r="X24"/>
      <c r="Y24"/>
    </row>
    <row r="25" spans="1:25" ht="12.75" customHeight="1" x14ac:dyDescent="0.25">
      <c r="A25" s="156" t="s">
        <v>313</v>
      </c>
      <c r="B25" s="157">
        <v>15336519.82</v>
      </c>
      <c r="C25" s="157">
        <v>8341345.0099999998</v>
      </c>
      <c r="D25" s="157">
        <v>23677864.829999998</v>
      </c>
      <c r="E25" s="102"/>
      <c r="F25" s="157">
        <v>22293</v>
      </c>
      <c r="G25" s="157">
        <v>3605</v>
      </c>
      <c r="H25" s="157">
        <v>25898</v>
      </c>
      <c r="I25" s="102"/>
      <c r="J25" s="102">
        <f t="shared" si="0"/>
        <v>687.9522639393532</v>
      </c>
      <c r="K25" s="102">
        <f t="shared" si="1"/>
        <v>2313.8266324549236</v>
      </c>
      <c r="L25" s="102">
        <f t="shared" si="2"/>
        <v>914.27387558884845</v>
      </c>
      <c r="M25" s="102"/>
      <c r="N25" s="213">
        <v>7.3058540000000001</v>
      </c>
      <c r="O25" s="133"/>
      <c r="Q25" s="49"/>
      <c r="R25" s="49"/>
      <c r="S25" s="49"/>
      <c r="T25" s="49"/>
      <c r="U25" s="49"/>
      <c r="V25" s="49"/>
      <c r="W25" s="49"/>
      <c r="X25"/>
      <c r="Y25"/>
    </row>
    <row r="26" spans="1:25" ht="12.75" customHeight="1" x14ac:dyDescent="0.25">
      <c r="A26" s="141" t="s">
        <v>10</v>
      </c>
      <c r="B26" s="159">
        <f>SUM(B7:B25)</f>
        <v>1014794539.11</v>
      </c>
      <c r="C26" s="159">
        <f t="shared" ref="C26:G26" si="3">SUM(C7:C25)</f>
        <v>406576078.65000004</v>
      </c>
      <c r="D26" s="159">
        <f t="shared" si="3"/>
        <v>1421370617.76</v>
      </c>
      <c r="E26" s="159"/>
      <c r="F26" s="159">
        <f t="shared" si="3"/>
        <v>708731</v>
      </c>
      <c r="G26" s="159">
        <f t="shared" si="3"/>
        <v>99667</v>
      </c>
      <c r="H26" s="159">
        <f t="shared" ref="H26" si="4">F26+G26</f>
        <v>808398</v>
      </c>
      <c r="I26" s="159"/>
      <c r="J26" s="159">
        <f>B26/F26</f>
        <v>1431.8472581416645</v>
      </c>
      <c r="K26" s="159">
        <f t="shared" si="1"/>
        <v>4079.3450053678753</v>
      </c>
      <c r="L26" s="159">
        <f t="shared" si="2"/>
        <v>1758.2559800494312</v>
      </c>
      <c r="M26" s="159"/>
      <c r="N26" s="215">
        <v>5.3876359999999996</v>
      </c>
      <c r="O26" s="133"/>
      <c r="X26"/>
      <c r="Y26"/>
    </row>
    <row r="27" spans="1:25" s="107" customFormat="1" ht="12.75" customHeight="1" x14ac:dyDescent="0.25">
      <c r="A27" s="17"/>
      <c r="B27" s="1"/>
      <c r="C27" s="1"/>
      <c r="D27" s="1"/>
      <c r="E27" s="1"/>
      <c r="F27" s="1"/>
      <c r="G27" s="1"/>
      <c r="H27" s="1"/>
      <c r="I27" s="1"/>
      <c r="J27" s="1"/>
      <c r="K27" s="1"/>
      <c r="L27" s="1"/>
      <c r="M27" s="1"/>
      <c r="O27" s="133"/>
      <c r="P27"/>
      <c r="Q27" s="49"/>
      <c r="R27" s="49"/>
      <c r="S27" s="49"/>
      <c r="T27" s="49"/>
      <c r="U27" s="49"/>
      <c r="V27" s="49"/>
      <c r="W27" s="49"/>
      <c r="X27"/>
      <c r="Y27"/>
    </row>
    <row r="28" spans="1:25" ht="12.75" customHeight="1" x14ac:dyDescent="0.25">
      <c r="A28" s="7"/>
      <c r="Q28" s="49"/>
      <c r="R28" s="49"/>
      <c r="S28" s="49"/>
      <c r="T28" s="49"/>
      <c r="U28" s="49"/>
      <c r="V28" s="49"/>
      <c r="W28" s="49"/>
      <c r="X28"/>
      <c r="Y28"/>
    </row>
    <row r="29" spans="1:25" ht="12.75" customHeight="1" x14ac:dyDescent="0.25">
      <c r="A29" s="197"/>
      <c r="D29" s="161"/>
      <c r="E29" s="161"/>
      <c r="F29" s="4"/>
      <c r="G29" s="4"/>
      <c r="H29" s="4"/>
      <c r="I29" s="4"/>
      <c r="J29" s="110"/>
      <c r="K29" s="39"/>
      <c r="L29" s="39"/>
      <c r="M29"/>
      <c r="Q29" s="1"/>
      <c r="X29"/>
      <c r="Y29"/>
    </row>
    <row r="30" spans="1:25" ht="12.75" customHeight="1" x14ac:dyDescent="0.25">
      <c r="A30" s="197"/>
      <c r="D30" s="161"/>
      <c r="E30" s="161"/>
      <c r="F30" s="4"/>
      <c r="G30" s="4"/>
      <c r="H30" s="4"/>
      <c r="I30" s="4"/>
      <c r="J30" s="110"/>
      <c r="K30" s="39"/>
      <c r="L30" s="39"/>
      <c r="M30"/>
      <c r="Q30" s="1"/>
      <c r="X30"/>
      <c r="Y30"/>
    </row>
    <row r="31" spans="1:25" customFormat="1" ht="12.75" customHeight="1" x14ac:dyDescent="0.25">
      <c r="A31" s="2"/>
      <c r="B31" s="8"/>
      <c r="C31" s="8"/>
      <c r="D31" s="8"/>
      <c r="E31" s="1"/>
      <c r="F31" s="1"/>
      <c r="G31" s="1"/>
      <c r="H31" s="1"/>
      <c r="I31" s="1"/>
      <c r="J31" s="162"/>
      <c r="K31" s="162"/>
      <c r="L31" s="162"/>
      <c r="M31" s="162"/>
      <c r="N31" s="17"/>
      <c r="O31" s="1"/>
    </row>
    <row r="32" spans="1:25" customFormat="1" ht="12.75" customHeight="1" x14ac:dyDescent="0.25">
      <c r="A32" s="2" t="s">
        <v>302</v>
      </c>
      <c r="B32" s="8"/>
      <c r="C32" s="8"/>
      <c r="D32" s="8"/>
      <c r="E32" s="1"/>
      <c r="F32" s="1"/>
      <c r="G32" s="1"/>
      <c r="H32" s="1"/>
      <c r="I32" s="1"/>
      <c r="J32" s="162"/>
      <c r="K32" s="162"/>
      <c r="L32" s="162"/>
      <c r="M32" s="162"/>
      <c r="N32" s="17"/>
      <c r="O32" s="1"/>
    </row>
    <row r="33" spans="1:25" ht="12.75" customHeight="1" x14ac:dyDescent="0.25">
      <c r="A33" s="42" t="s">
        <v>345</v>
      </c>
      <c r="B33" s="8"/>
      <c r="C33" s="8"/>
      <c r="D33" s="8"/>
      <c r="E33" s="8"/>
      <c r="F33" s="8"/>
      <c r="G33" s="8"/>
      <c r="H33" s="8"/>
      <c r="I33" s="8"/>
      <c r="X33"/>
      <c r="Y33"/>
    </row>
    <row r="34" spans="1:25" customFormat="1" ht="12.75" customHeight="1" x14ac:dyDescent="0.25">
      <c r="A34" s="6"/>
      <c r="B34" s="104"/>
      <c r="C34" s="104"/>
      <c r="D34" s="104"/>
      <c r="E34" s="6"/>
      <c r="F34" s="6"/>
      <c r="G34" s="6"/>
      <c r="H34" s="6"/>
      <c r="I34" s="6"/>
      <c r="J34" s="6"/>
      <c r="K34" s="6"/>
      <c r="L34" s="6"/>
      <c r="M34" s="1"/>
    </row>
    <row r="35" spans="1:25" customFormat="1" ht="12.75" customHeight="1" x14ac:dyDescent="0.25">
      <c r="A35" s="47" t="s">
        <v>147</v>
      </c>
      <c r="B35" s="319" t="s">
        <v>12</v>
      </c>
      <c r="C35" s="319"/>
      <c r="D35" s="319"/>
      <c r="E35" s="152"/>
      <c r="F35" s="320" t="s">
        <v>68</v>
      </c>
      <c r="G35" s="319"/>
      <c r="H35" s="319"/>
      <c r="I35" s="163"/>
      <c r="J35" s="319" t="s">
        <v>14</v>
      </c>
      <c r="K35" s="319"/>
      <c r="L35" s="319"/>
      <c r="M35" s="150"/>
      <c r="Q35" s="1"/>
      <c r="R35" s="1"/>
      <c r="S35" s="1"/>
      <c r="T35" s="1"/>
      <c r="U35" s="1"/>
      <c r="V35" s="1"/>
      <c r="W35" s="1"/>
    </row>
    <row r="36" spans="1:25" customFormat="1" ht="12.75" customHeight="1" x14ac:dyDescent="0.25">
      <c r="A36" s="17"/>
      <c r="B36" s="151" t="s">
        <v>65</v>
      </c>
      <c r="C36" s="152"/>
      <c r="D36" s="152"/>
      <c r="E36" s="3"/>
      <c r="F36" s="151" t="s">
        <v>65</v>
      </c>
      <c r="G36" s="152"/>
      <c r="H36" s="152"/>
      <c r="I36" s="4"/>
      <c r="J36" s="151" t="s">
        <v>65</v>
      </c>
      <c r="K36" s="152"/>
      <c r="L36" s="152"/>
      <c r="M36" s="3"/>
      <c r="Q36" s="1"/>
      <c r="R36" s="1"/>
    </row>
    <row r="37" spans="1:25" customFormat="1" ht="12.75" customHeight="1" x14ac:dyDescent="0.25">
      <c r="A37" s="125"/>
      <c r="B37" s="32">
        <v>-3500</v>
      </c>
      <c r="C37" s="24" t="s">
        <v>24</v>
      </c>
      <c r="D37" s="24" t="s">
        <v>1</v>
      </c>
      <c r="E37" s="164"/>
      <c r="F37" s="32">
        <v>-3500</v>
      </c>
      <c r="G37" s="24" t="s">
        <v>24</v>
      </c>
      <c r="H37" s="24" t="s">
        <v>1</v>
      </c>
      <c r="I37" s="24"/>
      <c r="J37" s="32">
        <v>-3500</v>
      </c>
      <c r="K37" s="24" t="s">
        <v>24</v>
      </c>
      <c r="L37" s="24" t="s">
        <v>1</v>
      </c>
      <c r="M37" s="4"/>
      <c r="Q37" s="1"/>
      <c r="R37" s="1"/>
    </row>
    <row r="38" spans="1:25" customFormat="1" ht="12.75" customHeight="1" x14ac:dyDescent="0.25">
      <c r="A38" s="165" t="s">
        <v>4</v>
      </c>
      <c r="B38" s="157">
        <v>865067047.30999994</v>
      </c>
      <c r="C38" s="157">
        <v>404248015.37</v>
      </c>
      <c r="D38" s="157">
        <f>B38+C38</f>
        <v>1269315062.6799998</v>
      </c>
      <c r="E38" s="157"/>
      <c r="F38" s="157">
        <v>554186</v>
      </c>
      <c r="G38" s="157">
        <v>94764</v>
      </c>
      <c r="H38" s="157">
        <f>F38+G38</f>
        <v>648950</v>
      </c>
      <c r="I38" s="157"/>
      <c r="J38" s="157">
        <f>B38/F38</f>
        <v>1560.9687854077872</v>
      </c>
      <c r="K38" s="157">
        <f>C38/G38</f>
        <v>4265.8395104681103</v>
      </c>
      <c r="L38" s="157">
        <f>D38/H38</f>
        <v>1955.9520189228751</v>
      </c>
      <c r="M38" s="133"/>
      <c r="Q38" s="1"/>
      <c r="R38" s="166"/>
    </row>
    <row r="39" spans="1:25" customFormat="1" ht="12.75" customHeight="1" x14ac:dyDescent="0.25">
      <c r="A39" s="165" t="s">
        <v>148</v>
      </c>
      <c r="B39" s="157">
        <v>58616184.460000001</v>
      </c>
      <c r="C39" s="157">
        <v>340810973.35000002</v>
      </c>
      <c r="D39" s="157">
        <f t="shared" ref="D39:D41" si="5">B39+C39</f>
        <v>399427157.81</v>
      </c>
      <c r="E39" s="157"/>
      <c r="F39" s="157">
        <v>22090</v>
      </c>
      <c r="G39" s="157">
        <v>58508</v>
      </c>
      <c r="H39" s="157">
        <f t="shared" ref="H39:H41" si="6">F39+G39</f>
        <v>80598</v>
      </c>
      <c r="I39" s="157"/>
      <c r="J39" s="157">
        <f t="shared" ref="J39:J41" si="7">B39/F39</f>
        <v>2653.5167252150295</v>
      </c>
      <c r="K39" s="157">
        <f t="shared" ref="K39:K41" si="8">C39/G39</f>
        <v>5825.0320186982981</v>
      </c>
      <c r="L39" s="157">
        <f t="shared" ref="L39:L42" si="9">D39/H39</f>
        <v>4955.7949057048563</v>
      </c>
      <c r="M39" s="133"/>
      <c r="Q39" s="1"/>
      <c r="R39" s="166"/>
    </row>
    <row r="40" spans="1:25" customFormat="1" ht="12.75" customHeight="1" x14ac:dyDescent="0.25">
      <c r="A40" s="165" t="s">
        <v>149</v>
      </c>
      <c r="B40" s="157">
        <f>B38-B39</f>
        <v>806450862.8499999</v>
      </c>
      <c r="C40" s="157">
        <f>C38-C39</f>
        <v>63437042.019999981</v>
      </c>
      <c r="D40" s="157">
        <f t="shared" si="5"/>
        <v>869887904.86999989</v>
      </c>
      <c r="E40" s="157"/>
      <c r="F40" s="157">
        <f>F38-F39</f>
        <v>532096</v>
      </c>
      <c r="G40" s="157">
        <f>G38-G39</f>
        <v>36256</v>
      </c>
      <c r="H40" s="157">
        <f t="shared" si="6"/>
        <v>568352</v>
      </c>
      <c r="I40" s="157"/>
      <c r="J40" s="157">
        <f t="shared" si="7"/>
        <v>1515.6115867249516</v>
      </c>
      <c r="K40" s="157">
        <f t="shared" si="8"/>
        <v>1749.6977609223295</v>
      </c>
      <c r="L40" s="157">
        <f t="shared" si="9"/>
        <v>1530.5442839472719</v>
      </c>
      <c r="M40" s="133"/>
      <c r="Q40" s="1"/>
      <c r="R40" s="166"/>
    </row>
    <row r="41" spans="1:25" customFormat="1" ht="12.75" customHeight="1" x14ac:dyDescent="0.25">
      <c r="A41" s="165" t="s">
        <v>3</v>
      </c>
      <c r="B41" s="157">
        <v>149727491.80000001</v>
      </c>
      <c r="C41" s="157">
        <v>2328063.2799999998</v>
      </c>
      <c r="D41" s="157">
        <f t="shared" si="5"/>
        <v>152055555.08000001</v>
      </c>
      <c r="E41" s="157"/>
      <c r="F41" s="157">
        <v>154545</v>
      </c>
      <c r="G41" s="157">
        <v>4903</v>
      </c>
      <c r="H41" s="157">
        <f t="shared" si="6"/>
        <v>159448</v>
      </c>
      <c r="I41" s="157"/>
      <c r="J41" s="157">
        <f t="shared" si="7"/>
        <v>968.82779643469553</v>
      </c>
      <c r="K41" s="157">
        <f t="shared" si="8"/>
        <v>474.82424637976743</v>
      </c>
      <c r="L41" s="157">
        <f t="shared" si="9"/>
        <v>953.63726782399283</v>
      </c>
      <c r="M41" s="133"/>
      <c r="Q41" s="1"/>
      <c r="R41" s="1"/>
    </row>
    <row r="42" spans="1:25" customFormat="1" ht="12.75" customHeight="1" x14ac:dyDescent="0.25">
      <c r="A42" s="167" t="s">
        <v>1</v>
      </c>
      <c r="B42" s="142">
        <f>B38+B41</f>
        <v>1014794539.1099999</v>
      </c>
      <c r="C42" s="142">
        <f>C38+C41</f>
        <v>406576078.64999998</v>
      </c>
      <c r="D42" s="142">
        <f>D38+D41</f>
        <v>1421370617.7599998</v>
      </c>
      <c r="E42" s="142"/>
      <c r="F42" s="142">
        <f t="shared" ref="F42" si="10">F38+F41</f>
        <v>708731</v>
      </c>
      <c r="G42" s="142">
        <f>G38+G41</f>
        <v>99667</v>
      </c>
      <c r="H42" s="142">
        <f>F42+G42</f>
        <v>808398</v>
      </c>
      <c r="I42" s="142"/>
      <c r="J42" s="142">
        <f>B42/F42</f>
        <v>1431.8472581416643</v>
      </c>
      <c r="K42" s="142">
        <f>C42/G42</f>
        <v>4079.3450053678748</v>
      </c>
      <c r="L42" s="142">
        <f t="shared" si="9"/>
        <v>1758.2559800494307</v>
      </c>
      <c r="M42" s="133"/>
      <c r="Q42" s="1"/>
      <c r="R42" s="166"/>
    </row>
    <row r="43" spans="1:25" customFormat="1" ht="12.75" customHeight="1" x14ac:dyDescent="0.25">
      <c r="A43" s="17"/>
      <c r="B43" s="1"/>
      <c r="C43" s="1"/>
      <c r="D43" s="1"/>
      <c r="E43" s="1"/>
      <c r="F43" s="1"/>
      <c r="G43" s="1"/>
      <c r="H43" s="1"/>
      <c r="I43" s="1"/>
      <c r="N43" s="1"/>
      <c r="O43" s="166"/>
    </row>
    <row r="44" spans="1:25" customFormat="1" ht="12.75" customHeight="1" x14ac:dyDescent="0.25">
      <c r="A44" s="7"/>
      <c r="B44" s="1"/>
      <c r="C44" s="1"/>
      <c r="D44" s="1"/>
      <c r="E44" s="1"/>
      <c r="F44" s="1"/>
      <c r="G44" s="1"/>
      <c r="H44" s="1"/>
      <c r="I44" s="1"/>
      <c r="N44" s="124"/>
      <c r="O44" s="166"/>
    </row>
    <row r="45" spans="1:25" customFormat="1" ht="12.75" customHeight="1" x14ac:dyDescent="0.25">
      <c r="B45" s="168"/>
      <c r="C45" s="168"/>
    </row>
    <row r="46" spans="1:25" customFormat="1" ht="12.75" customHeight="1" x14ac:dyDescent="0.25"/>
    <row r="47" spans="1:25" s="8" customFormat="1" ht="12.75" customHeight="1" x14ac:dyDescent="0.25">
      <c r="A47" s="28"/>
      <c r="I47"/>
      <c r="J47"/>
      <c r="K47"/>
      <c r="L47"/>
      <c r="M47"/>
      <c r="N47"/>
      <c r="O47"/>
      <c r="P47"/>
      <c r="Q47"/>
      <c r="R47"/>
      <c r="S47"/>
      <c r="T47"/>
      <c r="U47"/>
      <c r="V47"/>
      <c r="W47"/>
    </row>
    <row r="48" spans="1:25" s="8" customFormat="1" ht="12.75" customHeight="1" x14ac:dyDescent="0.25">
      <c r="A48" s="2" t="s">
        <v>303</v>
      </c>
      <c r="I48"/>
      <c r="J48"/>
      <c r="K48"/>
      <c r="L48"/>
      <c r="M48"/>
      <c r="N48"/>
      <c r="O48"/>
      <c r="P48"/>
      <c r="Q48"/>
      <c r="R48"/>
      <c r="S48"/>
      <c r="T48"/>
      <c r="U48"/>
      <c r="V48"/>
      <c r="W48"/>
    </row>
    <row r="49" spans="1:23" s="8" customFormat="1" ht="12.75" customHeight="1" x14ac:dyDescent="0.25">
      <c r="A49" s="42" t="s">
        <v>343</v>
      </c>
      <c r="I49"/>
      <c r="J49"/>
      <c r="K49"/>
      <c r="L49"/>
      <c r="M49"/>
      <c r="N49"/>
      <c r="O49"/>
      <c r="P49"/>
      <c r="Q49"/>
      <c r="R49"/>
      <c r="S49"/>
      <c r="T49"/>
      <c r="U49"/>
      <c r="V49"/>
      <c r="W49"/>
    </row>
    <row r="50" spans="1:23" s="8" customFormat="1" ht="12.75" customHeight="1" x14ac:dyDescent="0.25">
      <c r="A50" s="125"/>
      <c r="B50" s="104"/>
      <c r="C50" s="104"/>
      <c r="D50" s="104"/>
      <c r="E50" s="169"/>
      <c r="F50" s="169"/>
      <c r="G50" s="169"/>
      <c r="H50" s="170"/>
      <c r="I50"/>
      <c r="J50"/>
      <c r="K50"/>
      <c r="L50"/>
      <c r="M50"/>
      <c r="N50"/>
      <c r="O50"/>
      <c r="P50"/>
      <c r="Q50"/>
      <c r="R50"/>
      <c r="S50"/>
      <c r="T50"/>
      <c r="U50"/>
      <c r="V50"/>
      <c r="W50"/>
    </row>
    <row r="51" spans="1:23" s="8" customFormat="1" ht="12.75" customHeight="1" x14ac:dyDescent="0.25">
      <c r="A51" s="126" t="s">
        <v>70</v>
      </c>
      <c r="B51" s="33" t="s">
        <v>12</v>
      </c>
      <c r="C51" s="33" t="s">
        <v>68</v>
      </c>
      <c r="D51" s="33" t="s">
        <v>14</v>
      </c>
      <c r="E51" s="19"/>
      <c r="F51" s="171"/>
      <c r="G51" s="169"/>
      <c r="H51" s="170"/>
      <c r="I51"/>
      <c r="J51"/>
      <c r="K51"/>
      <c r="L51"/>
      <c r="M51"/>
      <c r="N51"/>
      <c r="O51"/>
      <c r="P51"/>
      <c r="Q51"/>
      <c r="R51"/>
      <c r="S51"/>
      <c r="T51"/>
      <c r="U51"/>
      <c r="V51"/>
      <c r="W51"/>
    </row>
    <row r="52" spans="1:23" ht="12.75" customHeight="1" x14ac:dyDescent="0.25">
      <c r="A52" s="137" t="s">
        <v>25</v>
      </c>
      <c r="B52" s="172">
        <v>70931505.019999996</v>
      </c>
      <c r="C52" s="172">
        <v>72231</v>
      </c>
      <c r="D52" s="172">
        <f>B52/C52</f>
        <v>982.00917916130186</v>
      </c>
      <c r="E52" s="19"/>
      <c r="F52" s="173"/>
      <c r="G52" s="173"/>
      <c r="H52" s="170"/>
      <c r="I52"/>
      <c r="J52"/>
      <c r="K52"/>
      <c r="L52"/>
      <c r="M52"/>
      <c r="N52"/>
      <c r="O52"/>
    </row>
    <row r="53" spans="1:23" ht="12.75" customHeight="1" x14ac:dyDescent="0.25">
      <c r="A53" s="174" t="s">
        <v>26</v>
      </c>
      <c r="B53" s="172">
        <v>936140100.53999996</v>
      </c>
      <c r="C53" s="172">
        <v>576198</v>
      </c>
      <c r="D53" s="172">
        <f t="shared" ref="D53:D60" si="11">B53/C53</f>
        <v>1624.684744723168</v>
      </c>
      <c r="E53" s="19"/>
      <c r="G53" s="17"/>
      <c r="H53" s="170"/>
      <c r="I53"/>
      <c r="J53"/>
      <c r="K53"/>
      <c r="L53"/>
      <c r="M53"/>
      <c r="N53"/>
      <c r="O53"/>
    </row>
    <row r="54" spans="1:23" ht="12.75" customHeight="1" x14ac:dyDescent="0.25">
      <c r="A54" s="174" t="s">
        <v>71</v>
      </c>
      <c r="B54" s="173">
        <v>70877181.159999996</v>
      </c>
      <c r="C54" s="172">
        <v>13178</v>
      </c>
      <c r="D54" s="172">
        <f t="shared" si="11"/>
        <v>5378.4475003794196</v>
      </c>
      <c r="E54" s="19"/>
      <c r="H54" s="170"/>
      <c r="I54"/>
      <c r="J54"/>
      <c r="K54"/>
      <c r="L54"/>
      <c r="M54"/>
      <c r="N54"/>
      <c r="O54"/>
    </row>
    <row r="55" spans="1:23" ht="12.75" customHeight="1" x14ac:dyDescent="0.25">
      <c r="A55" s="174" t="s">
        <v>159</v>
      </c>
      <c r="B55" s="172">
        <v>24878400.489999998</v>
      </c>
      <c r="C55" s="172">
        <v>2611</v>
      </c>
      <c r="D55" s="172">
        <f t="shared" si="11"/>
        <v>9528.3035197242425</v>
      </c>
      <c r="E55" s="19"/>
      <c r="H55" s="170"/>
      <c r="I55"/>
      <c r="J55"/>
      <c r="K55"/>
      <c r="L55"/>
      <c r="M55"/>
      <c r="N55"/>
      <c r="O55"/>
    </row>
    <row r="56" spans="1:23" ht="12.75" customHeight="1" x14ac:dyDescent="0.25">
      <c r="A56" s="174" t="s">
        <v>27</v>
      </c>
      <c r="B56" s="172">
        <v>15481313.08</v>
      </c>
      <c r="C56" s="172">
        <v>2923</v>
      </c>
      <c r="D56" s="172">
        <f t="shared" si="11"/>
        <v>5296.378063633254</v>
      </c>
      <c r="E56" s="19"/>
      <c r="F56" s="7"/>
      <c r="G56" s="7"/>
      <c r="H56" s="170"/>
      <c r="I56"/>
      <c r="J56"/>
      <c r="K56"/>
      <c r="L56"/>
      <c r="M56"/>
      <c r="N56"/>
      <c r="O56"/>
    </row>
    <row r="57" spans="1:23" ht="12.75" customHeight="1" x14ac:dyDescent="0.25">
      <c r="A57" s="174" t="s">
        <v>72</v>
      </c>
      <c r="B57" s="172">
        <v>117289.82</v>
      </c>
      <c r="C57" s="172">
        <v>74</v>
      </c>
      <c r="D57" s="172">
        <f t="shared" si="11"/>
        <v>1584.9975675675676</v>
      </c>
      <c r="E57" s="19"/>
      <c r="F57" s="173"/>
      <c r="G57" s="173"/>
      <c r="H57" s="170"/>
      <c r="I57"/>
      <c r="J57"/>
      <c r="K57"/>
      <c r="L57"/>
      <c r="M57"/>
      <c r="N57"/>
      <c r="O57"/>
    </row>
    <row r="58" spans="1:23" ht="12.75" customHeight="1" x14ac:dyDescent="0.25">
      <c r="A58" s="174" t="s">
        <v>129</v>
      </c>
      <c r="B58" s="172">
        <v>76742313.299999997</v>
      </c>
      <c r="C58" s="172">
        <v>11954</v>
      </c>
      <c r="D58" s="172">
        <f t="shared" si="11"/>
        <v>6419.8020160615688</v>
      </c>
      <c r="E58" s="19"/>
      <c r="F58" s="173"/>
      <c r="G58" s="173"/>
      <c r="H58" s="170"/>
      <c r="I58"/>
      <c r="J58"/>
      <c r="K58"/>
      <c r="L58"/>
      <c r="M58"/>
      <c r="N58"/>
      <c r="O58"/>
    </row>
    <row r="59" spans="1:23" ht="26.25" customHeight="1" x14ac:dyDescent="0.25">
      <c r="A59" s="175" t="s">
        <v>73</v>
      </c>
      <c r="B59" s="172">
        <v>27051945.699999999</v>
      </c>
      <c r="C59" s="172">
        <v>5394</v>
      </c>
      <c r="D59" s="172">
        <f t="shared" si="11"/>
        <v>5015.192009640341</v>
      </c>
      <c r="E59" s="19"/>
      <c r="F59" s="173"/>
      <c r="G59" s="173"/>
      <c r="H59" s="170"/>
      <c r="I59" s="49"/>
      <c r="J59" s="49"/>
      <c r="K59"/>
      <c r="L59"/>
      <c r="M59"/>
      <c r="N59"/>
      <c r="O59"/>
    </row>
    <row r="60" spans="1:23" ht="12.75" customHeight="1" x14ac:dyDescent="0.25">
      <c r="A60" s="174" t="s">
        <v>66</v>
      </c>
      <c r="B60" s="172">
        <v>270145039.63</v>
      </c>
      <c r="C60" s="172">
        <v>137087</v>
      </c>
      <c r="D60" s="172">
        <f t="shared" si="11"/>
        <v>1970.6101937455776</v>
      </c>
      <c r="E60" s="19"/>
      <c r="F60" s="173"/>
      <c r="G60" s="173"/>
      <c r="H60" s="170"/>
      <c r="I60"/>
      <c r="J60"/>
      <c r="K60"/>
      <c r="L60"/>
      <c r="M60"/>
      <c r="N60"/>
      <c r="O60"/>
    </row>
    <row r="61" spans="1:23" s="107" customFormat="1" ht="12.75" customHeight="1" x14ac:dyDescent="0.25">
      <c r="A61" s="141" t="s">
        <v>10</v>
      </c>
      <c r="B61" s="160">
        <f>B52+B53+B55+B56+B58+B59+B60</f>
        <v>1421370617.7600002</v>
      </c>
      <c r="C61" s="160">
        <f>C52+C53+C55+C56+C58+C59+C60</f>
        <v>808398</v>
      </c>
      <c r="D61" s="160">
        <f>B61/C61</f>
        <v>1758.2559800494314</v>
      </c>
      <c r="E61" s="19"/>
      <c r="F61" s="147"/>
      <c r="G61" s="147"/>
      <c r="H61" s="170"/>
      <c r="I61"/>
      <c r="J61"/>
      <c r="K61"/>
      <c r="L61"/>
      <c r="M61"/>
      <c r="N61"/>
      <c r="O61"/>
      <c r="P61"/>
      <c r="Q61"/>
      <c r="R61"/>
      <c r="S61"/>
      <c r="T61"/>
      <c r="U61"/>
      <c r="V61"/>
      <c r="W61"/>
    </row>
    <row r="62" spans="1:23" ht="12.75" customHeight="1" x14ac:dyDescent="0.25">
      <c r="A62" s="17"/>
      <c r="B62" s="17"/>
      <c r="C62" s="17"/>
      <c r="D62" s="17"/>
      <c r="E62" s="19"/>
      <c r="F62" s="5"/>
      <c r="H62" s="170"/>
      <c r="I62"/>
      <c r="J62"/>
      <c r="K62"/>
      <c r="L62"/>
      <c r="M62"/>
      <c r="N62"/>
      <c r="O62"/>
    </row>
    <row r="63" spans="1:23" s="8" customFormat="1" ht="12.75" customHeight="1" x14ac:dyDescent="0.25">
      <c r="A63" s="7"/>
      <c r="B63" s="176"/>
      <c r="C63" s="176"/>
      <c r="D63" s="176"/>
      <c r="E63" s="169"/>
      <c r="I63"/>
      <c r="J63"/>
      <c r="K63"/>
      <c r="L63"/>
      <c r="M63"/>
      <c r="N63"/>
      <c r="O63"/>
      <c r="P63"/>
      <c r="Q63"/>
      <c r="R63"/>
      <c r="S63"/>
      <c r="T63"/>
      <c r="U63"/>
      <c r="V63"/>
      <c r="W63"/>
    </row>
    <row r="64" spans="1:23" ht="12.75" customHeight="1" x14ac:dyDescent="0.25">
      <c r="A64" s="1"/>
      <c r="E64" s="5"/>
      <c r="I64"/>
      <c r="J64"/>
      <c r="K64"/>
      <c r="L64"/>
      <c r="M64"/>
      <c r="N64"/>
      <c r="O64"/>
    </row>
    <row r="65" spans="9:15" ht="12.75" customHeight="1" x14ac:dyDescent="0.25">
      <c r="I65"/>
      <c r="J65"/>
      <c r="K65"/>
      <c r="L65"/>
      <c r="M65"/>
      <c r="N65"/>
      <c r="O65"/>
    </row>
    <row r="66" spans="9:15" ht="12.75" customHeight="1" x14ac:dyDescent="0.25">
      <c r="I66"/>
      <c r="J66"/>
      <c r="K66"/>
      <c r="L66"/>
      <c r="M66"/>
      <c r="N66"/>
      <c r="O66"/>
    </row>
    <row r="67" spans="9:15" ht="12.75" customHeight="1" x14ac:dyDescent="0.25">
      <c r="I67"/>
      <c r="J67"/>
      <c r="K67"/>
      <c r="L67"/>
      <c r="M67"/>
      <c r="N67"/>
      <c r="O67"/>
    </row>
    <row r="68" spans="9:15" ht="12.75" customHeight="1" x14ac:dyDescent="0.25">
      <c r="I68"/>
      <c r="J68"/>
      <c r="K68"/>
      <c r="L68"/>
      <c r="M68"/>
      <c r="N68"/>
      <c r="O68"/>
    </row>
    <row r="69" spans="9:15" ht="12.75" customHeight="1" x14ac:dyDescent="0.25">
      <c r="I69"/>
      <c r="J69"/>
      <c r="K69"/>
      <c r="L69"/>
      <c r="M69"/>
      <c r="N69"/>
      <c r="O69"/>
    </row>
    <row r="70" spans="9:15" ht="12.75" customHeight="1" x14ac:dyDescent="0.25">
      <c r="I70"/>
      <c r="J70"/>
      <c r="K70"/>
      <c r="L70"/>
      <c r="M70"/>
      <c r="N70"/>
      <c r="O70"/>
    </row>
    <row r="71" spans="9:15" ht="12.75" customHeight="1" x14ac:dyDescent="0.25">
      <c r="I71"/>
      <c r="J71"/>
      <c r="K71"/>
      <c r="L71"/>
      <c r="M71"/>
      <c r="N71"/>
      <c r="O71"/>
    </row>
    <row r="72" spans="9:15" ht="12.75" customHeight="1" x14ac:dyDescent="0.25">
      <c r="I72"/>
      <c r="J72"/>
      <c r="K72"/>
      <c r="L72"/>
      <c r="M72"/>
      <c r="N72"/>
      <c r="O72"/>
    </row>
    <row r="73" spans="9:15" ht="12.75" customHeight="1" x14ac:dyDescent="0.25">
      <c r="I73"/>
      <c r="J73"/>
      <c r="K73"/>
      <c r="L73"/>
      <c r="M73"/>
      <c r="N73"/>
      <c r="O73"/>
    </row>
    <row r="74" spans="9:15" ht="12.75" customHeight="1" x14ac:dyDescent="0.25">
      <c r="I74"/>
      <c r="J74"/>
      <c r="K74"/>
      <c r="L74"/>
      <c r="M74"/>
      <c r="N74"/>
      <c r="O74"/>
    </row>
    <row r="75" spans="9:15" ht="12.75" customHeight="1" x14ac:dyDescent="0.25">
      <c r="I75"/>
      <c r="J75"/>
      <c r="K75"/>
      <c r="L75"/>
      <c r="M75"/>
      <c r="N75"/>
      <c r="O75"/>
    </row>
    <row r="76" spans="9:15" ht="12.75" customHeight="1" x14ac:dyDescent="0.25">
      <c r="I76"/>
      <c r="J76"/>
      <c r="K76"/>
      <c r="L76"/>
      <c r="M76"/>
      <c r="N76"/>
      <c r="O76"/>
    </row>
    <row r="77" spans="9:15" ht="12.75" customHeight="1" x14ac:dyDescent="0.25">
      <c r="I77"/>
      <c r="J77"/>
      <c r="K77"/>
      <c r="L77"/>
      <c r="M77"/>
      <c r="N77"/>
      <c r="O77"/>
    </row>
    <row r="78" spans="9:15" ht="12.75" customHeight="1" x14ac:dyDescent="0.25">
      <c r="I78"/>
      <c r="J78"/>
      <c r="K78"/>
      <c r="L78"/>
      <c r="M78"/>
      <c r="N78"/>
      <c r="O78"/>
    </row>
    <row r="79" spans="9:15" ht="12.75" customHeight="1" x14ac:dyDescent="0.25">
      <c r="I79"/>
      <c r="J79"/>
      <c r="K79"/>
      <c r="L79"/>
      <c r="M79"/>
      <c r="N79"/>
      <c r="O79"/>
    </row>
    <row r="80" spans="9:15" ht="12.75" customHeight="1" x14ac:dyDescent="0.25">
      <c r="I80"/>
      <c r="J80"/>
      <c r="K80"/>
      <c r="L80"/>
      <c r="M80"/>
      <c r="N80"/>
      <c r="O80"/>
    </row>
    <row r="81" spans="9:23" ht="12.75" customHeight="1" x14ac:dyDescent="0.25">
      <c r="I81"/>
      <c r="J81"/>
      <c r="K81"/>
      <c r="L81"/>
      <c r="M81"/>
      <c r="N81"/>
      <c r="O81"/>
    </row>
    <row r="82" spans="9:23" ht="12.75" customHeight="1" x14ac:dyDescent="0.25">
      <c r="I82"/>
      <c r="J82"/>
      <c r="K82"/>
      <c r="L82"/>
      <c r="M82"/>
      <c r="N82"/>
      <c r="O82"/>
    </row>
    <row r="83" spans="9:23" ht="12.75" customHeight="1" x14ac:dyDescent="0.25">
      <c r="I83"/>
      <c r="J83"/>
      <c r="K83"/>
      <c r="L83"/>
      <c r="M83"/>
      <c r="N83"/>
      <c r="O83"/>
    </row>
    <row r="84" spans="9:23" ht="12.75" customHeight="1" x14ac:dyDescent="0.25">
      <c r="I84"/>
      <c r="J84"/>
      <c r="K84"/>
      <c r="L84"/>
      <c r="M84"/>
      <c r="N84"/>
      <c r="O84"/>
    </row>
    <row r="85" spans="9:23" ht="12.75" customHeight="1" x14ac:dyDescent="0.25">
      <c r="I85"/>
      <c r="J85"/>
      <c r="K85"/>
      <c r="L85"/>
      <c r="M85"/>
      <c r="N85"/>
      <c r="O85"/>
    </row>
    <row r="86" spans="9:23" ht="12.75" customHeight="1" x14ac:dyDescent="0.25">
      <c r="I86"/>
      <c r="J86"/>
      <c r="K86"/>
      <c r="L86"/>
      <c r="M86"/>
      <c r="N86"/>
      <c r="O86"/>
    </row>
    <row r="87" spans="9:23" ht="12.75" customHeight="1" x14ac:dyDescent="0.25">
      <c r="K87"/>
      <c r="L87"/>
      <c r="M87"/>
      <c r="V87" s="1"/>
      <c r="W87" s="1"/>
    </row>
    <row r="88" spans="9:23" ht="12.75" customHeight="1" x14ac:dyDescent="0.25">
      <c r="K88"/>
      <c r="L88"/>
      <c r="M88"/>
      <c r="V88" s="1"/>
      <c r="W88" s="1"/>
    </row>
    <row r="89" spans="9:23" ht="12.75" customHeight="1" x14ac:dyDescent="0.25">
      <c r="K89"/>
      <c r="L89"/>
      <c r="M89"/>
      <c r="V89" s="1"/>
      <c r="W89" s="1"/>
    </row>
    <row r="90" spans="9:23" ht="12.75" customHeight="1" x14ac:dyDescent="0.25">
      <c r="K90"/>
      <c r="L90"/>
      <c r="M90"/>
      <c r="V90" s="1"/>
      <c r="W90" s="1"/>
    </row>
    <row r="91" spans="9:23" ht="12.75" customHeight="1" x14ac:dyDescent="0.25">
      <c r="K91"/>
      <c r="L91"/>
      <c r="M91"/>
      <c r="V91" s="1"/>
      <c r="W91" s="1"/>
    </row>
    <row r="92" spans="9:23" ht="12.75" customHeight="1" x14ac:dyDescent="0.25">
      <c r="K92"/>
      <c r="L92"/>
      <c r="M92"/>
      <c r="V92" s="1"/>
      <c r="W92" s="1"/>
    </row>
    <row r="93" spans="9:23" ht="12.75" customHeight="1" x14ac:dyDescent="0.25">
      <c r="K93"/>
      <c r="L93"/>
      <c r="M93"/>
      <c r="V93" s="1"/>
      <c r="W93" s="1"/>
    </row>
    <row r="94" spans="9:23" ht="12.75" customHeight="1" x14ac:dyDescent="0.25">
      <c r="K94"/>
      <c r="L94"/>
      <c r="M94"/>
      <c r="V94" s="1"/>
      <c r="W94" s="1"/>
    </row>
    <row r="95" spans="9:23" ht="12.75" customHeight="1" x14ac:dyDescent="0.25">
      <c r="K95"/>
      <c r="L95"/>
      <c r="M95"/>
      <c r="V95" s="1"/>
      <c r="W95" s="1"/>
    </row>
    <row r="96" spans="9:23" ht="12.75" customHeight="1" x14ac:dyDescent="0.25">
      <c r="K96"/>
      <c r="L96"/>
      <c r="M96"/>
      <c r="V96" s="1"/>
      <c r="W96" s="1"/>
    </row>
    <row r="97" spans="11:23" ht="12.75" customHeight="1" x14ac:dyDescent="0.25">
      <c r="K97"/>
      <c r="L97"/>
      <c r="M97"/>
      <c r="V97" s="1"/>
      <c r="W97" s="1"/>
    </row>
    <row r="98" spans="11:23" ht="12.75" customHeight="1" x14ac:dyDescent="0.25">
      <c r="K98"/>
      <c r="L98"/>
      <c r="M98"/>
      <c r="V98" s="1"/>
      <c r="W98" s="1"/>
    </row>
    <row r="99" spans="11:23" ht="12.75" customHeight="1" x14ac:dyDescent="0.25">
      <c r="K99"/>
      <c r="L99"/>
      <c r="M99"/>
      <c r="V99" s="1"/>
      <c r="W99" s="1"/>
    </row>
    <row r="100" spans="11:23" ht="12.75" customHeight="1" x14ac:dyDescent="0.25">
      <c r="K100"/>
      <c r="L100"/>
      <c r="M100"/>
      <c r="V100" s="1"/>
      <c r="W100" s="1"/>
    </row>
    <row r="101" spans="11:23" ht="12.75" customHeight="1" x14ac:dyDescent="0.25">
      <c r="K101"/>
      <c r="L101"/>
      <c r="M101"/>
      <c r="V101" s="1"/>
      <c r="W101" s="1"/>
    </row>
    <row r="102" spans="11:23" ht="12.75" customHeight="1" x14ac:dyDescent="0.25">
      <c r="K102"/>
      <c r="L102"/>
      <c r="M102"/>
      <c r="V102" s="1"/>
      <c r="W102" s="1"/>
    </row>
    <row r="103" spans="11:23" ht="12.75" customHeight="1" x14ac:dyDescent="0.25">
      <c r="K103"/>
      <c r="L103"/>
      <c r="M103"/>
      <c r="V103" s="1"/>
      <c r="W103" s="1"/>
    </row>
    <row r="104" spans="11:23" ht="12.75" customHeight="1" x14ac:dyDescent="0.25">
      <c r="K104"/>
      <c r="L104"/>
      <c r="M104"/>
      <c r="V104" s="1"/>
      <c r="W104" s="1"/>
    </row>
  </sheetData>
  <mergeCells count="6">
    <mergeCell ref="J4:L4"/>
    <mergeCell ref="F4:H4"/>
    <mergeCell ref="B4:D4"/>
    <mergeCell ref="J35:L35"/>
    <mergeCell ref="F35:H35"/>
    <mergeCell ref="B35:D35"/>
  </mergeCells>
  <phoneticPr fontId="5" type="noConversion"/>
  <pageMargins left="0.70866141732283472" right="0.15748031496062992" top="0.98425196850393704" bottom="0.55118110236220474" header="0.51181102362204722" footer="0.51181102362204722"/>
  <pageSetup paperSize="9" scale="61" orientation="portrait" r:id="rId1"/>
  <headerFooter alignWithMargins="0">
    <oddHeader>&amp;R&amp;"Arial,Fet"LASTBILAR</oddHeader>
  </headerFooter>
  <ignoredErrors>
    <ignoredError sqref="B26 F26"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9">
    <pageSetUpPr fitToPage="1"/>
  </sheetPr>
  <dimension ref="A1:R59"/>
  <sheetViews>
    <sheetView showGridLines="0" zoomScaleNormal="100" workbookViewId="0"/>
  </sheetViews>
  <sheetFormatPr defaultColWidth="9.33203125" defaultRowHeight="12.75" customHeight="1" x14ac:dyDescent="0.2"/>
  <cols>
    <col min="1" max="1" width="14.5546875" style="8" customWidth="1"/>
    <col min="2" max="2" width="18.33203125" style="8" customWidth="1"/>
    <col min="3" max="3" width="17.6640625" style="8" customWidth="1"/>
    <col min="4" max="4" width="21.6640625" style="8" customWidth="1"/>
    <col min="5" max="5" width="20.5546875" style="8" customWidth="1"/>
    <col min="6" max="6" width="14" style="8" bestFit="1" customWidth="1"/>
    <col min="7" max="7" width="10" style="8" bestFit="1" customWidth="1"/>
    <col min="8" max="8" width="9.33203125" style="8" bestFit="1" customWidth="1"/>
    <col min="9" max="16384" width="9.33203125" style="8"/>
  </cols>
  <sheetData>
    <row r="1" spans="1:14" ht="12.75" customHeight="1" x14ac:dyDescent="0.25">
      <c r="A1" s="2" t="s">
        <v>304</v>
      </c>
      <c r="E1" s="13"/>
    </row>
    <row r="2" spans="1:14" ht="12.75" customHeight="1" x14ac:dyDescent="0.2">
      <c r="A2" s="42" t="s">
        <v>346</v>
      </c>
    </row>
    <row r="3" spans="1:14" ht="12.75" customHeight="1" x14ac:dyDescent="0.2">
      <c r="A3" s="104"/>
      <c r="B3" s="104"/>
      <c r="C3" s="104"/>
      <c r="D3" s="104"/>
      <c r="H3" s="1"/>
      <c r="I3" s="1"/>
      <c r="J3" s="1"/>
      <c r="K3" s="1"/>
      <c r="L3" s="1"/>
      <c r="M3" s="1"/>
      <c r="N3" s="1"/>
    </row>
    <row r="4" spans="1:14" s="1" customFormat="1" ht="12.75" customHeight="1" x14ac:dyDescent="0.2">
      <c r="A4" s="136" t="s">
        <v>49</v>
      </c>
      <c r="B4" s="50" t="s">
        <v>67</v>
      </c>
      <c r="C4" s="50" t="s">
        <v>68</v>
      </c>
      <c r="D4" s="50" t="s">
        <v>14</v>
      </c>
      <c r="E4" s="8"/>
      <c r="F4" s="8"/>
      <c r="G4" s="8"/>
      <c r="H4" s="8"/>
      <c r="I4" s="8"/>
      <c r="J4" s="17"/>
      <c r="K4" s="8"/>
      <c r="L4" s="8"/>
      <c r="M4" s="8"/>
      <c r="N4" s="8"/>
    </row>
    <row r="5" spans="1:14" ht="12.75" customHeight="1" x14ac:dyDescent="0.2">
      <c r="A5" s="137" t="s">
        <v>142</v>
      </c>
      <c r="B5" s="102">
        <v>3215860.5</v>
      </c>
      <c r="C5" s="102">
        <v>5281</v>
      </c>
      <c r="D5" s="102">
        <f>B5/C5</f>
        <v>608.94915735656127</v>
      </c>
    </row>
    <row r="6" spans="1:14" ht="12.75" customHeight="1" x14ac:dyDescent="0.2">
      <c r="A6" s="138" t="s">
        <v>50</v>
      </c>
      <c r="B6" s="102">
        <v>55505506.600000001</v>
      </c>
      <c r="C6" s="102">
        <v>50832</v>
      </c>
      <c r="D6" s="102">
        <f t="shared" ref="D6:D21" si="0">B6/C6</f>
        <v>1091.9402463015424</v>
      </c>
      <c r="E6" s="176"/>
      <c r="F6" s="176"/>
    </row>
    <row r="7" spans="1:14" ht="12.75" customHeight="1" x14ac:dyDescent="0.2">
      <c r="A7" s="138" t="s">
        <v>51</v>
      </c>
      <c r="B7" s="102">
        <v>297810583.83999997</v>
      </c>
      <c r="C7" s="102">
        <v>223012</v>
      </c>
      <c r="D7" s="102">
        <f t="shared" si="0"/>
        <v>1335.4016099582084</v>
      </c>
      <c r="E7" s="176"/>
      <c r="F7" s="176"/>
    </row>
    <row r="8" spans="1:14" ht="12.75" customHeight="1" x14ac:dyDescent="0.2">
      <c r="A8" s="138" t="s">
        <v>52</v>
      </c>
      <c r="B8" s="102">
        <v>246635972.74000001</v>
      </c>
      <c r="C8" s="102">
        <v>171733</v>
      </c>
      <c r="D8" s="102">
        <f t="shared" si="0"/>
        <v>1436.1594611402584</v>
      </c>
      <c r="E8" s="176"/>
      <c r="F8" s="176"/>
    </row>
    <row r="9" spans="1:14" ht="12.75" customHeight="1" x14ac:dyDescent="0.2">
      <c r="A9" s="138" t="s">
        <v>53</v>
      </c>
      <c r="B9" s="102">
        <v>411626615.43000001</v>
      </c>
      <c r="C9" s="102">
        <v>257873</v>
      </c>
      <c r="D9" s="102">
        <f t="shared" si="0"/>
        <v>1596.2377427260706</v>
      </c>
      <c r="E9" s="176"/>
      <c r="F9" s="176"/>
    </row>
    <row r="10" spans="1:14" ht="12.75" customHeight="1" x14ac:dyDescent="0.2">
      <c r="A10" s="138" t="s">
        <v>54</v>
      </c>
      <c r="B10" s="102">
        <v>7561942.9500000002</v>
      </c>
      <c r="C10" s="102">
        <v>6658</v>
      </c>
      <c r="D10" s="102">
        <f t="shared" si="0"/>
        <v>1135.7679408230699</v>
      </c>
      <c r="E10" s="176"/>
      <c r="F10" s="176"/>
    </row>
    <row r="11" spans="1:14" ht="12.75" customHeight="1" x14ac:dyDescent="0.2">
      <c r="A11" s="138" t="s">
        <v>55</v>
      </c>
      <c r="B11" s="102">
        <v>4486917.37</v>
      </c>
      <c r="C11" s="102">
        <v>3708</v>
      </c>
      <c r="D11" s="102">
        <f t="shared" si="0"/>
        <v>1210.0640156418556</v>
      </c>
      <c r="E11" s="176"/>
      <c r="F11" s="176"/>
    </row>
    <row r="12" spans="1:14" ht="12.75" customHeight="1" x14ac:dyDescent="0.2">
      <c r="A12" s="138" t="s">
        <v>56</v>
      </c>
      <c r="B12" s="102">
        <v>6249059.3300000001</v>
      </c>
      <c r="C12" s="102">
        <v>4056</v>
      </c>
      <c r="D12" s="102">
        <f t="shared" si="0"/>
        <v>1540.6951010848127</v>
      </c>
      <c r="E12" s="176"/>
      <c r="F12" s="176"/>
    </row>
    <row r="13" spans="1:14" ht="12.75" customHeight="1" x14ac:dyDescent="0.2">
      <c r="A13" s="138" t="s">
        <v>57</v>
      </c>
      <c r="B13" s="102">
        <v>9411871.3900000006</v>
      </c>
      <c r="C13" s="102">
        <v>5225</v>
      </c>
      <c r="D13" s="102">
        <f t="shared" si="0"/>
        <v>1801.3150985645934</v>
      </c>
      <c r="E13" s="176"/>
      <c r="F13" s="176"/>
    </row>
    <row r="14" spans="1:14" ht="12.75" customHeight="1" x14ac:dyDescent="0.2">
      <c r="A14" s="138" t="s">
        <v>58</v>
      </c>
      <c r="B14" s="102">
        <v>28904581.989999998</v>
      </c>
      <c r="C14" s="102">
        <v>10603</v>
      </c>
      <c r="D14" s="102">
        <f t="shared" si="0"/>
        <v>2726.0758266528342</v>
      </c>
      <c r="E14" s="176"/>
      <c r="F14" s="176"/>
    </row>
    <row r="15" spans="1:14" ht="12.75" customHeight="1" x14ac:dyDescent="0.2">
      <c r="A15" s="138" t="s">
        <v>59</v>
      </c>
      <c r="B15" s="102">
        <v>10698409.779999999</v>
      </c>
      <c r="C15" s="102">
        <v>3355</v>
      </c>
      <c r="D15" s="102">
        <f t="shared" si="0"/>
        <v>3188.7957615499254</v>
      </c>
      <c r="E15" s="176"/>
      <c r="F15" s="176"/>
    </row>
    <row r="16" spans="1:14" ht="12.75" customHeight="1" x14ac:dyDescent="0.2">
      <c r="A16" s="138" t="s">
        <v>60</v>
      </c>
      <c r="B16" s="102">
        <v>1025498.61</v>
      </c>
      <c r="C16" s="102">
        <v>673</v>
      </c>
      <c r="D16" s="102">
        <f t="shared" si="0"/>
        <v>1523.7720802377414</v>
      </c>
      <c r="E16" s="176"/>
      <c r="F16" s="176"/>
    </row>
    <row r="17" spans="1:18" ht="12.75" customHeight="1" x14ac:dyDescent="0.2">
      <c r="A17" s="138" t="s">
        <v>61</v>
      </c>
      <c r="B17" s="102">
        <v>6620668.8600000003</v>
      </c>
      <c r="C17" s="102">
        <v>3126</v>
      </c>
      <c r="D17" s="102">
        <f t="shared" si="0"/>
        <v>2117.9362955854126</v>
      </c>
      <c r="E17" s="176"/>
      <c r="F17" s="176"/>
    </row>
    <row r="18" spans="1:18" ht="12.75" customHeight="1" x14ac:dyDescent="0.2">
      <c r="A18" s="138" t="s">
        <v>62</v>
      </c>
      <c r="B18" s="102">
        <v>200865106.97</v>
      </c>
      <c r="C18" s="102">
        <v>34780</v>
      </c>
      <c r="D18" s="102">
        <f t="shared" si="0"/>
        <v>5775.3049732604941</v>
      </c>
      <c r="E18" s="176"/>
      <c r="F18" s="176"/>
    </row>
    <row r="19" spans="1:18" ht="12.75" customHeight="1" x14ac:dyDescent="0.2">
      <c r="A19" s="138" t="s">
        <v>63</v>
      </c>
      <c r="B19" s="102">
        <v>52990456.850000001</v>
      </c>
      <c r="C19" s="102">
        <v>9390</v>
      </c>
      <c r="D19" s="102">
        <f t="shared" si="0"/>
        <v>5643.2861395101172</v>
      </c>
      <c r="E19" s="176"/>
      <c r="F19" s="176"/>
    </row>
    <row r="20" spans="1:18" ht="12.75" customHeight="1" x14ac:dyDescent="0.2">
      <c r="A20" s="138" t="s">
        <v>64</v>
      </c>
      <c r="B20" s="102">
        <v>77761564.549999997</v>
      </c>
      <c r="C20" s="102">
        <v>18093</v>
      </c>
      <c r="D20" s="102">
        <f t="shared" si="0"/>
        <v>4297.8811999115678</v>
      </c>
      <c r="E20" s="176"/>
      <c r="F20" s="176"/>
      <c r="H20" s="139"/>
      <c r="J20" s="140"/>
      <c r="K20" s="1"/>
      <c r="L20" s="1"/>
      <c r="M20" s="1"/>
      <c r="N20" s="1"/>
    </row>
    <row r="21" spans="1:18" s="1" customFormat="1" ht="12.75" customHeight="1" x14ac:dyDescent="0.2">
      <c r="A21" s="141" t="s">
        <v>10</v>
      </c>
      <c r="B21" s="142">
        <f>SUM(B5:B20)</f>
        <v>1421370617.76</v>
      </c>
      <c r="C21" s="142">
        <f>SUM(C5:C20)</f>
        <v>808398</v>
      </c>
      <c r="D21" s="160">
        <f t="shared" si="0"/>
        <v>1758.2559800494312</v>
      </c>
      <c r="E21" s="176"/>
      <c r="F21" s="176"/>
      <c r="G21" s="8"/>
      <c r="H21" s="8"/>
      <c r="I21" s="8"/>
      <c r="J21" s="8"/>
      <c r="K21" s="8"/>
      <c r="L21" s="8"/>
      <c r="M21" s="8"/>
      <c r="N21" s="8"/>
    </row>
    <row r="22" spans="1:18" ht="12.75" customHeight="1" x14ac:dyDescent="0.2">
      <c r="A22" s="17"/>
      <c r="B22" s="139"/>
      <c r="C22" s="139"/>
      <c r="D22" s="139"/>
      <c r="E22" s="176"/>
      <c r="F22" s="176"/>
    </row>
    <row r="23" spans="1:18" ht="12.75" customHeight="1" x14ac:dyDescent="0.2">
      <c r="A23" s="7"/>
      <c r="B23" s="176"/>
      <c r="C23" s="176"/>
      <c r="D23" s="176"/>
      <c r="E23" s="176"/>
      <c r="F23" s="176"/>
    </row>
    <row r="24" spans="1:18" ht="15.75" customHeight="1" x14ac:dyDescent="0.2">
      <c r="B24" s="139"/>
      <c r="C24" s="139"/>
      <c r="D24" s="139"/>
      <c r="E24" s="176"/>
      <c r="F24" s="176"/>
      <c r="J24" s="1"/>
      <c r="K24" s="1"/>
      <c r="L24" s="1"/>
      <c r="M24" s="1"/>
      <c r="N24" s="1"/>
      <c r="O24" s="1"/>
      <c r="P24" s="1"/>
      <c r="Q24" s="1"/>
      <c r="R24" s="1"/>
    </row>
    <row r="25" spans="1:18" ht="15.75" customHeight="1" x14ac:dyDescent="0.2">
      <c r="B25" s="139"/>
      <c r="C25" s="139"/>
      <c r="D25" s="139"/>
      <c r="E25" s="176"/>
      <c r="F25" s="176"/>
      <c r="J25" s="1"/>
      <c r="K25" s="1"/>
      <c r="L25" s="1"/>
      <c r="M25" s="1"/>
      <c r="N25" s="1"/>
      <c r="O25" s="1"/>
      <c r="P25" s="1"/>
      <c r="Q25" s="1"/>
      <c r="R25" s="1"/>
    </row>
    <row r="26" spans="1:18" s="1" customFormat="1" ht="12.75" customHeight="1" x14ac:dyDescent="0.25">
      <c r="A26" s="28"/>
      <c r="B26" s="143"/>
      <c r="C26" s="8"/>
      <c r="E26" s="8"/>
    </row>
    <row r="27" spans="1:18" s="1" customFormat="1" ht="12.75" customHeight="1" x14ac:dyDescent="0.25">
      <c r="A27" s="2" t="s">
        <v>305</v>
      </c>
    </row>
    <row r="28" spans="1:18" s="1" customFormat="1" ht="12.75" customHeight="1" x14ac:dyDescent="0.2">
      <c r="A28" s="42" t="s">
        <v>347</v>
      </c>
    </row>
    <row r="29" spans="1:18" s="1" customFormat="1" ht="12.75" customHeight="1" x14ac:dyDescent="0.2">
      <c r="A29" s="198"/>
      <c r="B29" s="6"/>
      <c r="C29" s="6"/>
      <c r="D29" s="6"/>
    </row>
    <row r="30" spans="1:18" s="17" customFormat="1" ht="12.75" customHeight="1" x14ac:dyDescent="0.2">
      <c r="A30" s="217" t="s">
        <v>271</v>
      </c>
      <c r="B30" s="33" t="s">
        <v>12</v>
      </c>
      <c r="C30" s="33" t="s">
        <v>68</v>
      </c>
      <c r="D30" s="33" t="s">
        <v>14</v>
      </c>
    </row>
    <row r="31" spans="1:18" s="1" customFormat="1" ht="12.75" customHeight="1" x14ac:dyDescent="0.2">
      <c r="A31" s="144" t="s">
        <v>69</v>
      </c>
      <c r="B31" s="102">
        <v>70729984.640000001</v>
      </c>
      <c r="C31" s="102">
        <v>67754</v>
      </c>
      <c r="D31" s="102">
        <f>B31/C31</f>
        <v>1043.92337928388</v>
      </c>
      <c r="E31" s="133"/>
      <c r="F31" s="133"/>
      <c r="G31" s="133"/>
      <c r="H31" s="5"/>
      <c r="I31" s="5"/>
    </row>
    <row r="32" spans="1:18" s="1" customFormat="1" ht="12.75" customHeight="1" x14ac:dyDescent="0.2">
      <c r="A32" s="145" t="s">
        <v>28</v>
      </c>
      <c r="B32" s="102">
        <v>763446143.67999995</v>
      </c>
      <c r="C32" s="102">
        <v>522687</v>
      </c>
      <c r="D32" s="102">
        <f t="shared" ref="D32:D54" si="1">B32/C32</f>
        <v>1460.618197276764</v>
      </c>
      <c r="E32" s="133"/>
      <c r="F32" s="133"/>
      <c r="G32" s="133"/>
      <c r="H32" s="5"/>
      <c r="I32" s="5"/>
    </row>
    <row r="33" spans="1:9" s="1" customFormat="1" ht="12.75" customHeight="1" x14ac:dyDescent="0.2">
      <c r="A33" s="145" t="s">
        <v>29</v>
      </c>
      <c r="B33" s="102">
        <v>183201959.91</v>
      </c>
      <c r="C33" s="102">
        <v>120810</v>
      </c>
      <c r="D33" s="102">
        <f t="shared" si="1"/>
        <v>1516.4469821206853</v>
      </c>
      <c r="E33" s="133"/>
      <c r="F33" s="133"/>
      <c r="G33" s="133"/>
      <c r="H33" s="5"/>
      <c r="I33" s="5"/>
    </row>
    <row r="34" spans="1:9" s="1" customFormat="1" ht="12.75" customHeight="1" x14ac:dyDescent="0.2">
      <c r="A34" s="145" t="s">
        <v>30</v>
      </c>
      <c r="B34" s="102">
        <v>4103114.87</v>
      </c>
      <c r="C34" s="102">
        <v>3965</v>
      </c>
      <c r="D34" s="102">
        <f t="shared" si="1"/>
        <v>1034.8335107187895</v>
      </c>
      <c r="E34" s="133"/>
      <c r="F34" s="133"/>
      <c r="G34" s="133"/>
      <c r="H34" s="5"/>
      <c r="I34" s="5"/>
    </row>
    <row r="35" spans="1:9" s="1" customFormat="1" ht="12.75" customHeight="1" x14ac:dyDescent="0.2">
      <c r="A35" s="145" t="s">
        <v>31</v>
      </c>
      <c r="B35" s="102">
        <v>2756423.11</v>
      </c>
      <c r="C35" s="102">
        <v>1995</v>
      </c>
      <c r="D35" s="102">
        <f t="shared" si="1"/>
        <v>1381.6657192982454</v>
      </c>
      <c r="E35" s="133"/>
      <c r="F35" s="133"/>
      <c r="G35" s="133"/>
      <c r="H35" s="5"/>
      <c r="I35" s="5"/>
    </row>
    <row r="36" spans="1:9" s="1" customFormat="1" ht="12.75" customHeight="1" x14ac:dyDescent="0.2">
      <c r="A36" s="145" t="s">
        <v>32</v>
      </c>
      <c r="B36" s="102">
        <v>1456608.03</v>
      </c>
      <c r="C36" s="102">
        <v>1315</v>
      </c>
      <c r="D36" s="102">
        <f t="shared" si="1"/>
        <v>1107.6867148288973</v>
      </c>
      <c r="E36" s="133"/>
      <c r="F36" s="133"/>
      <c r="G36" s="133"/>
      <c r="H36" s="5"/>
      <c r="I36" s="5"/>
    </row>
    <row r="37" spans="1:9" s="1" customFormat="1" ht="12.75" customHeight="1" x14ac:dyDescent="0.2">
      <c r="A37" s="145" t="s">
        <v>33</v>
      </c>
      <c r="B37" s="102">
        <v>1882429.53</v>
      </c>
      <c r="C37" s="102">
        <v>1389</v>
      </c>
      <c r="D37" s="102">
        <f t="shared" si="1"/>
        <v>1355.2408423326135</v>
      </c>
      <c r="E37" s="133"/>
      <c r="F37" s="133"/>
      <c r="G37" s="133"/>
      <c r="H37" s="5"/>
      <c r="I37" s="5"/>
    </row>
    <row r="38" spans="1:9" s="1" customFormat="1" ht="12.75" customHeight="1" x14ac:dyDescent="0.2">
      <c r="A38" s="145" t="s">
        <v>34</v>
      </c>
      <c r="B38" s="102">
        <v>2031288.72</v>
      </c>
      <c r="C38" s="102">
        <v>1269</v>
      </c>
      <c r="D38" s="102">
        <f t="shared" si="1"/>
        <v>1600.700330969267</v>
      </c>
      <c r="E38" s="146"/>
      <c r="F38" s="133"/>
      <c r="G38" s="133"/>
      <c r="H38" s="5"/>
      <c r="I38" s="5"/>
    </row>
    <row r="39" spans="1:9" s="1" customFormat="1" ht="12.75" customHeight="1" x14ac:dyDescent="0.2">
      <c r="A39" s="145" t="s">
        <v>35</v>
      </c>
      <c r="B39" s="102">
        <v>3845561.51</v>
      </c>
      <c r="C39" s="102">
        <v>2570</v>
      </c>
      <c r="D39" s="102">
        <f t="shared" si="1"/>
        <v>1496.3274357976652</v>
      </c>
      <c r="E39" s="133"/>
      <c r="F39" s="133"/>
      <c r="G39" s="133"/>
      <c r="H39" s="5"/>
      <c r="I39" s="5"/>
    </row>
    <row r="40" spans="1:9" s="1" customFormat="1" ht="12.75" customHeight="1" x14ac:dyDescent="0.2">
      <c r="A40" s="145" t="s">
        <v>36</v>
      </c>
      <c r="B40" s="102">
        <v>3234500.04</v>
      </c>
      <c r="C40" s="102">
        <v>2254</v>
      </c>
      <c r="D40" s="102">
        <f t="shared" si="1"/>
        <v>1435.0044543034605</v>
      </c>
      <c r="E40" s="133"/>
      <c r="F40" s="133"/>
      <c r="G40" s="133"/>
      <c r="H40" s="5"/>
      <c r="I40" s="5"/>
    </row>
    <row r="41" spans="1:9" s="1" customFormat="1" ht="12.75" customHeight="1" x14ac:dyDescent="0.2">
      <c r="A41" s="145" t="s">
        <v>37</v>
      </c>
      <c r="B41" s="102">
        <v>4292329.24</v>
      </c>
      <c r="C41" s="102">
        <v>2543</v>
      </c>
      <c r="D41" s="102">
        <f t="shared" si="1"/>
        <v>1687.899819111286</v>
      </c>
      <c r="E41" s="133"/>
      <c r="F41" s="133"/>
      <c r="G41" s="133"/>
      <c r="H41" s="5"/>
      <c r="I41" s="5"/>
    </row>
    <row r="42" spans="1:9" s="1" customFormat="1" ht="12.75" customHeight="1" x14ac:dyDescent="0.2">
      <c r="A42" s="145" t="s">
        <v>38</v>
      </c>
      <c r="B42" s="102">
        <v>10072881.289999999</v>
      </c>
      <c r="C42" s="102">
        <v>4604</v>
      </c>
      <c r="D42" s="102">
        <f t="shared" si="1"/>
        <v>2187.8543201563857</v>
      </c>
      <c r="E42" s="133"/>
      <c r="F42" s="133"/>
      <c r="G42" s="133"/>
      <c r="H42" s="5"/>
      <c r="I42" s="5"/>
    </row>
    <row r="43" spans="1:9" s="1" customFormat="1" ht="12.75" customHeight="1" x14ac:dyDescent="0.2">
      <c r="A43" s="145" t="s">
        <v>39</v>
      </c>
      <c r="B43" s="102">
        <v>10245849.99</v>
      </c>
      <c r="C43" s="102">
        <v>4310</v>
      </c>
      <c r="D43" s="102">
        <f t="shared" si="1"/>
        <v>2377.2273758700699</v>
      </c>
      <c r="E43" s="133"/>
      <c r="F43" s="133"/>
      <c r="G43" s="133"/>
      <c r="H43" s="5"/>
      <c r="I43" s="5"/>
    </row>
    <row r="44" spans="1:9" s="1" customFormat="1" ht="12.75" customHeight="1" x14ac:dyDescent="0.2">
      <c r="A44" s="145" t="s">
        <v>40</v>
      </c>
      <c r="B44" s="102">
        <v>12077963.15</v>
      </c>
      <c r="C44" s="102">
        <v>4098</v>
      </c>
      <c r="D44" s="102">
        <f t="shared" si="1"/>
        <v>2947.2823694485114</v>
      </c>
      <c r="E44" s="146"/>
      <c r="F44" s="133"/>
      <c r="G44" s="133"/>
      <c r="H44" s="5"/>
      <c r="I44" s="5"/>
    </row>
    <row r="45" spans="1:9" s="1" customFormat="1" ht="12.75" customHeight="1" x14ac:dyDescent="0.2">
      <c r="A45" s="145" t="s">
        <v>41</v>
      </c>
      <c r="B45" s="102">
        <v>11346201.449999999</v>
      </c>
      <c r="C45" s="102">
        <v>3445</v>
      </c>
      <c r="D45" s="102">
        <f t="shared" si="1"/>
        <v>3293.5272714078374</v>
      </c>
      <c r="E45" s="146"/>
      <c r="F45" s="133"/>
      <c r="G45" s="133"/>
      <c r="H45" s="5"/>
      <c r="I45" s="5"/>
    </row>
    <row r="46" spans="1:9" s="1" customFormat="1" ht="12.75" customHeight="1" x14ac:dyDescent="0.2">
      <c r="A46" s="145" t="s">
        <v>42</v>
      </c>
      <c r="B46" s="102">
        <v>10338359.59</v>
      </c>
      <c r="C46" s="102">
        <v>3181</v>
      </c>
      <c r="D46" s="102">
        <f t="shared" si="1"/>
        <v>3250.0344514303679</v>
      </c>
      <c r="E46" s="146"/>
      <c r="F46" s="133"/>
      <c r="G46" s="133"/>
      <c r="H46" s="5"/>
      <c r="I46" s="5"/>
    </row>
    <row r="47" spans="1:9" s="1" customFormat="1" ht="12.75" customHeight="1" x14ac:dyDescent="0.2">
      <c r="A47" s="145" t="s">
        <v>43</v>
      </c>
      <c r="B47" s="102">
        <v>17407985.07</v>
      </c>
      <c r="C47" s="102">
        <v>4590</v>
      </c>
      <c r="D47" s="102">
        <f t="shared" si="1"/>
        <v>3792.589339869281</v>
      </c>
      <c r="E47" s="133"/>
      <c r="F47" s="133"/>
      <c r="G47" s="133"/>
      <c r="H47" s="5"/>
      <c r="I47" s="5"/>
    </row>
    <row r="48" spans="1:9" s="1" customFormat="1" ht="12.75" customHeight="1" x14ac:dyDescent="0.2">
      <c r="A48" s="145" t="s">
        <v>44</v>
      </c>
      <c r="B48" s="102">
        <v>39346146.060000002</v>
      </c>
      <c r="C48" s="102">
        <v>7348</v>
      </c>
      <c r="D48" s="102">
        <f t="shared" si="1"/>
        <v>5354.6742052259124</v>
      </c>
      <c r="E48" s="133"/>
      <c r="F48" s="133"/>
      <c r="G48" s="133"/>
      <c r="H48" s="5"/>
      <c r="I48" s="5"/>
    </row>
    <row r="49" spans="1:9" s="1" customFormat="1" ht="12.75" customHeight="1" x14ac:dyDescent="0.2">
      <c r="A49" s="145" t="s">
        <v>45</v>
      </c>
      <c r="B49" s="102">
        <v>58047436.619999997</v>
      </c>
      <c r="C49" s="102">
        <v>10092</v>
      </c>
      <c r="D49" s="102">
        <f t="shared" si="1"/>
        <v>5751.8268549346012</v>
      </c>
      <c r="E49" s="133"/>
      <c r="F49" s="133"/>
      <c r="G49" s="133"/>
      <c r="H49" s="5"/>
      <c r="I49" s="5"/>
    </row>
    <row r="50" spans="1:9" s="1" customFormat="1" ht="12.75" customHeight="1" x14ac:dyDescent="0.2">
      <c r="A50" s="145" t="s">
        <v>46</v>
      </c>
      <c r="B50" s="102">
        <v>44151899.700000003</v>
      </c>
      <c r="C50" s="102">
        <v>8193</v>
      </c>
      <c r="D50" s="102">
        <f t="shared" si="1"/>
        <v>5388.9783595752479</v>
      </c>
      <c r="E50" s="146"/>
      <c r="F50" s="133"/>
      <c r="G50" s="133"/>
      <c r="H50" s="5"/>
      <c r="I50" s="5"/>
    </row>
    <row r="51" spans="1:9" s="1" customFormat="1" ht="12.75" customHeight="1" x14ac:dyDescent="0.2">
      <c r="A51" s="145" t="s">
        <v>47</v>
      </c>
      <c r="B51" s="102">
        <v>35400031.340000004</v>
      </c>
      <c r="C51" s="102">
        <v>6498</v>
      </c>
      <c r="D51" s="102">
        <f t="shared" si="1"/>
        <v>5447.8349245921827</v>
      </c>
      <c r="E51" s="146"/>
      <c r="F51" s="133"/>
      <c r="G51" s="133"/>
      <c r="H51" s="5"/>
      <c r="I51" s="5"/>
    </row>
    <row r="52" spans="1:9" s="1" customFormat="1" ht="12.75" customHeight="1" x14ac:dyDescent="0.2">
      <c r="A52" s="25" t="s">
        <v>48</v>
      </c>
      <c r="B52" s="102">
        <v>131879953.23999999</v>
      </c>
      <c r="C52" s="102">
        <v>23411</v>
      </c>
      <c r="D52" s="102">
        <f t="shared" si="1"/>
        <v>5633.2473298876594</v>
      </c>
      <c r="E52" s="146"/>
      <c r="F52" s="133"/>
      <c r="G52" s="133"/>
      <c r="H52" s="5"/>
      <c r="I52" s="5"/>
    </row>
    <row r="53" spans="1:9" s="1" customFormat="1" ht="12.75" customHeight="1" x14ac:dyDescent="0.2">
      <c r="A53" s="145" t="s">
        <v>6</v>
      </c>
      <c r="B53" s="102">
        <v>75566.98</v>
      </c>
      <c r="C53" s="102">
        <v>77</v>
      </c>
      <c r="D53" s="102">
        <f t="shared" si="1"/>
        <v>981.3893506493506</v>
      </c>
      <c r="E53" s="146"/>
      <c r="F53" s="133"/>
      <c r="G53" s="133"/>
      <c r="H53" s="5"/>
      <c r="I53" s="5"/>
    </row>
    <row r="54" spans="1:9" s="107" customFormat="1" ht="12.75" customHeight="1" x14ac:dyDescent="0.2">
      <c r="A54" s="141" t="s">
        <v>10</v>
      </c>
      <c r="B54" s="142">
        <f>SUM(B31:B53)</f>
        <v>1421370617.7599995</v>
      </c>
      <c r="C54" s="142">
        <f>SUM(C31:C53)</f>
        <v>808398</v>
      </c>
      <c r="D54" s="142">
        <f t="shared" si="1"/>
        <v>1758.2559800494305</v>
      </c>
      <c r="E54" s="147"/>
      <c r="F54" s="148"/>
      <c r="G54" s="133"/>
      <c r="H54" s="5"/>
      <c r="I54" s="5"/>
    </row>
    <row r="55" spans="1:9" s="1" customFormat="1" ht="12.75" customHeight="1" x14ac:dyDescent="0.2">
      <c r="A55" s="17"/>
      <c r="F55" s="5"/>
      <c r="G55" s="5"/>
      <c r="H55" s="5"/>
      <c r="I55" s="5"/>
    </row>
    <row r="56" spans="1:9" s="1" customFormat="1" ht="12.75" customHeight="1" x14ac:dyDescent="0.2">
      <c r="A56" s="7"/>
      <c r="C56" s="4"/>
      <c r="F56" s="5"/>
      <c r="G56" s="5"/>
      <c r="H56" s="5"/>
      <c r="I56" s="5"/>
    </row>
    <row r="57" spans="1:9" s="1" customFormat="1" ht="12.75" customHeight="1" x14ac:dyDescent="0.2">
      <c r="F57" s="5"/>
      <c r="G57" s="5"/>
      <c r="H57" s="5"/>
      <c r="I57" s="5"/>
    </row>
    <row r="59" spans="1:9" ht="12.75" customHeight="1" x14ac:dyDescent="0.2">
      <c r="B59" s="149"/>
      <c r="C59" s="149"/>
    </row>
  </sheetData>
  <phoneticPr fontId="5" type="noConversion"/>
  <pageMargins left="0.70866141732283472" right="0.15748031496062992" top="0.98425196850393704" bottom="0.55118110236220474" header="0.51181102362204722" footer="0.51181102362204722"/>
  <pageSetup paperSize="9" orientation="portrait" r:id="rId1"/>
  <headerFooter alignWithMargins="0">
    <oddHeader>&amp;R&amp;"Arial,Fet"LASTBILAR</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56517-BF75-40B3-8D3A-E62DC5F43AA9}">
  <dimension ref="A1:U19"/>
  <sheetViews>
    <sheetView workbookViewId="0"/>
  </sheetViews>
  <sheetFormatPr defaultColWidth="9.33203125" defaultRowHeight="13.2" x14ac:dyDescent="0.25"/>
  <cols>
    <col min="1" max="1" width="16.5546875" style="66" customWidth="1"/>
    <col min="2" max="3" width="13.33203125" style="66" customWidth="1"/>
    <col min="4" max="4" width="5.44140625" style="66" customWidth="1"/>
    <col min="5" max="6" width="13.33203125" style="66" customWidth="1"/>
    <col min="7" max="7" width="5.6640625" style="66" customWidth="1"/>
    <col min="8" max="9" width="13.33203125" style="66" customWidth="1"/>
    <col min="10" max="11" width="9.33203125" style="66"/>
    <col min="12" max="12" width="10.6640625" style="66" bestFit="1" customWidth="1"/>
    <col min="13" max="13" width="10.5546875" style="66" bestFit="1" customWidth="1"/>
    <col min="14" max="15" width="9.44140625" style="66" bestFit="1" customWidth="1"/>
    <col min="16" max="16" width="10.6640625" style="66" bestFit="1" customWidth="1"/>
    <col min="17" max="17" width="9.44140625" style="66" bestFit="1" customWidth="1"/>
    <col min="18" max="18" width="9.33203125" style="66"/>
    <col min="19" max="19" width="12.33203125" style="66" customWidth="1"/>
    <col min="20" max="20" width="9.33203125" style="66"/>
    <col min="21" max="21" width="12.5546875" style="66" customWidth="1"/>
    <col min="22" max="22" width="9.33203125" style="66"/>
    <col min="23" max="23" width="10.44140625" style="66" customWidth="1"/>
    <col min="24" max="16384" width="9.33203125" style="66"/>
  </cols>
  <sheetData>
    <row r="1" spans="1:21" ht="12.75" customHeight="1" x14ac:dyDescent="0.25">
      <c r="A1" s="207" t="s">
        <v>336</v>
      </c>
      <c r="B1" s="209"/>
      <c r="C1" s="209"/>
      <c r="D1" s="210"/>
      <c r="E1" s="210"/>
      <c r="F1" s="210"/>
      <c r="G1" s="210"/>
      <c r="H1" s="162"/>
      <c r="I1" s="162"/>
    </row>
    <row r="2" spans="1:21" s="210" customFormat="1" ht="12.75" customHeight="1" x14ac:dyDescent="0.25">
      <c r="A2" s="208" t="s">
        <v>348</v>
      </c>
      <c r="B2" s="209"/>
      <c r="C2" s="209"/>
      <c r="D2" s="209"/>
      <c r="E2" s="209"/>
      <c r="F2" s="209"/>
      <c r="G2" s="209"/>
      <c r="J2" s="66"/>
      <c r="K2" s="66"/>
    </row>
    <row r="3" spans="1:21" ht="12.75" customHeight="1" x14ac:dyDescent="0.25">
      <c r="A3" s="244"/>
      <c r="B3" s="245"/>
      <c r="C3" s="245"/>
      <c r="D3" s="244"/>
      <c r="E3" s="244"/>
      <c r="F3" s="244"/>
      <c r="G3" s="244"/>
      <c r="H3" s="244"/>
      <c r="I3" s="244"/>
    </row>
    <row r="4" spans="1:21" ht="12.75" customHeight="1" x14ac:dyDescent="0.25">
      <c r="A4" s="246"/>
      <c r="B4" s="321" t="s">
        <v>12</v>
      </c>
      <c r="C4" s="321"/>
      <c r="D4" s="247"/>
      <c r="E4" s="321" t="s">
        <v>68</v>
      </c>
      <c r="F4" s="321"/>
      <c r="G4" s="248"/>
      <c r="H4" s="321" t="s">
        <v>14</v>
      </c>
      <c r="I4" s="321"/>
    </row>
    <row r="5" spans="1:21" ht="12.75" customHeight="1" x14ac:dyDescent="0.25">
      <c r="A5" s="209"/>
      <c r="B5" s="249" t="s">
        <v>65</v>
      </c>
      <c r="C5" s="247"/>
      <c r="D5" s="250"/>
      <c r="E5" s="249" t="s">
        <v>65</v>
      </c>
      <c r="F5" s="247"/>
      <c r="G5" s="251"/>
      <c r="H5" s="249" t="s">
        <v>65</v>
      </c>
      <c r="I5" s="252"/>
    </row>
    <row r="6" spans="1:21" ht="12.75" customHeight="1" x14ac:dyDescent="0.25">
      <c r="A6" s="253" t="s">
        <v>21</v>
      </c>
      <c r="B6" s="254">
        <v>-3500</v>
      </c>
      <c r="C6" s="255" t="s">
        <v>24</v>
      </c>
      <c r="D6" s="256"/>
      <c r="E6" s="254">
        <v>-3500</v>
      </c>
      <c r="F6" s="255" t="s">
        <v>24</v>
      </c>
      <c r="G6" s="255"/>
      <c r="H6" s="254">
        <v>-3500</v>
      </c>
      <c r="I6" s="255" t="s">
        <v>24</v>
      </c>
    </row>
    <row r="7" spans="1:21" ht="12.75" customHeight="1" x14ac:dyDescent="0.25">
      <c r="A7" s="257" t="s">
        <v>7</v>
      </c>
      <c r="B7" s="267">
        <v>33828426.020000003</v>
      </c>
      <c r="C7" s="265">
        <v>583576.99</v>
      </c>
      <c r="E7" s="267">
        <v>49342</v>
      </c>
      <c r="F7" s="265">
        <v>994</v>
      </c>
      <c r="H7" s="258">
        <f>B7/E7</f>
        <v>685.59089659924609</v>
      </c>
      <c r="I7" s="258">
        <f t="shared" ref="I7:I15" si="0">C7/F7</f>
        <v>587.09958752515092</v>
      </c>
      <c r="J7" s="231"/>
      <c r="K7" s="265"/>
      <c r="L7" s="265"/>
      <c r="M7" s="265"/>
      <c r="N7" s="265"/>
      <c r="O7" s="265"/>
      <c r="P7" s="265"/>
      <c r="Q7" s="265"/>
      <c r="R7" s="231"/>
      <c r="S7" s="231"/>
      <c r="T7" s="231"/>
      <c r="U7" s="231"/>
    </row>
    <row r="8" spans="1:21" ht="12.75" customHeight="1" x14ac:dyDescent="0.25">
      <c r="A8" s="259" t="s">
        <v>8</v>
      </c>
      <c r="B8" s="267">
        <v>918259853.3599999</v>
      </c>
      <c r="C8" s="265">
        <v>380389115.81</v>
      </c>
      <c r="E8" s="267">
        <v>604109</v>
      </c>
      <c r="F8" s="265">
        <v>92942</v>
      </c>
      <c r="H8" s="258">
        <f t="shared" ref="H8:H15" si="1">B8/E8</f>
        <v>1520.0234615938514</v>
      </c>
      <c r="I8" s="258">
        <f t="shared" si="0"/>
        <v>4092.7580190871727</v>
      </c>
      <c r="J8" s="231"/>
      <c r="K8" s="265"/>
      <c r="L8" s="265"/>
      <c r="M8" s="265"/>
      <c r="N8" s="265"/>
      <c r="O8" s="265"/>
      <c r="P8" s="265"/>
      <c r="Q8" s="265"/>
      <c r="R8" s="231"/>
      <c r="S8" s="231"/>
      <c r="T8" s="231"/>
      <c r="U8" s="231"/>
    </row>
    <row r="9" spans="1:21" ht="12.75" customHeight="1" x14ac:dyDescent="0.25">
      <c r="A9" s="260" t="s">
        <v>5</v>
      </c>
      <c r="B9" s="267">
        <v>36649191.770000003</v>
      </c>
      <c r="C9" s="265">
        <v>4072833.13</v>
      </c>
      <c r="E9" s="267">
        <v>37279</v>
      </c>
      <c r="F9" s="265">
        <v>1922</v>
      </c>
      <c r="H9" s="258">
        <f t="shared" si="1"/>
        <v>983.10554923683583</v>
      </c>
      <c r="I9" s="258">
        <f t="shared" si="0"/>
        <v>2119.0599011446411</v>
      </c>
      <c r="J9" s="231"/>
      <c r="K9" s="265"/>
      <c r="L9" s="265"/>
      <c r="M9" s="265"/>
      <c r="N9" s="265"/>
      <c r="O9" s="265"/>
      <c r="P9" s="265"/>
      <c r="Q9" s="265"/>
      <c r="R9" s="231"/>
      <c r="S9" s="231"/>
      <c r="T9" s="231"/>
      <c r="U9" s="231"/>
    </row>
    <row r="10" spans="1:21" ht="12.75" customHeight="1" x14ac:dyDescent="0.25">
      <c r="A10" s="260" t="s">
        <v>287</v>
      </c>
      <c r="B10" s="267">
        <v>278113.91000000003</v>
      </c>
      <c r="C10" s="265">
        <v>132220.1</v>
      </c>
      <c r="E10" s="267">
        <v>165</v>
      </c>
      <c r="F10" s="265">
        <v>41</v>
      </c>
      <c r="H10" s="258">
        <f t="shared" si="1"/>
        <v>1685.5388484848486</v>
      </c>
      <c r="I10" s="258">
        <f t="shared" si="0"/>
        <v>3224.8804878048782</v>
      </c>
      <c r="J10" s="231"/>
      <c r="K10" s="265"/>
      <c r="L10" s="265"/>
      <c r="M10" s="265"/>
      <c r="N10" s="265"/>
      <c r="O10" s="265"/>
      <c r="P10" s="265"/>
      <c r="Q10" s="265"/>
      <c r="R10" s="231"/>
      <c r="S10" s="231"/>
      <c r="T10" s="231"/>
      <c r="U10" s="231"/>
    </row>
    <row r="11" spans="1:21" ht="12.75" customHeight="1" x14ac:dyDescent="0.25">
      <c r="A11" s="260" t="s">
        <v>141</v>
      </c>
      <c r="B11" s="267">
        <v>2431131.4700000002</v>
      </c>
      <c r="C11" s="258" t="s">
        <v>333</v>
      </c>
      <c r="E11" s="267">
        <v>2300</v>
      </c>
      <c r="F11" s="258" t="s">
        <v>333</v>
      </c>
      <c r="H11" s="258">
        <f t="shared" si="1"/>
        <v>1057.0136826086957</v>
      </c>
      <c r="I11" s="258" t="s">
        <v>333</v>
      </c>
      <c r="J11" s="231"/>
      <c r="K11" s="265"/>
      <c r="L11" s="265"/>
      <c r="M11" s="265"/>
      <c r="N11" s="265"/>
      <c r="O11" s="265"/>
      <c r="P11" s="265"/>
      <c r="Q11" s="265"/>
      <c r="R11" s="231"/>
      <c r="S11" s="231"/>
      <c r="T11" s="231"/>
      <c r="U11" s="231"/>
    </row>
    <row r="12" spans="1:21" ht="12.75" customHeight="1" x14ac:dyDescent="0.25">
      <c r="A12" s="260" t="s">
        <v>139</v>
      </c>
      <c r="B12" s="267">
        <v>15475228.560000001</v>
      </c>
      <c r="C12" s="265">
        <v>109615.15</v>
      </c>
      <c r="E12" s="267">
        <v>7985</v>
      </c>
      <c r="F12" s="265">
        <v>41</v>
      </c>
      <c r="H12" s="258">
        <f t="shared" si="1"/>
        <v>1938.0373901064497</v>
      </c>
      <c r="I12" s="258">
        <f t="shared" si="0"/>
        <v>2673.5402439024388</v>
      </c>
      <c r="J12" s="231"/>
      <c r="K12" s="265"/>
      <c r="L12" s="265"/>
      <c r="M12" s="265"/>
      <c r="N12" s="265"/>
      <c r="O12" s="265"/>
      <c r="P12" s="265"/>
      <c r="Q12" s="265"/>
      <c r="R12" s="231"/>
      <c r="S12" s="231"/>
      <c r="T12" s="231"/>
      <c r="U12" s="231"/>
    </row>
    <row r="13" spans="1:21" ht="12.75" customHeight="1" x14ac:dyDescent="0.25">
      <c r="A13" s="260" t="s">
        <v>140</v>
      </c>
      <c r="B13" s="267">
        <v>7809790.9600000009</v>
      </c>
      <c r="C13" s="265">
        <v>21264818.390000001</v>
      </c>
      <c r="E13" s="267">
        <v>7490</v>
      </c>
      <c r="F13" s="265">
        <v>3706</v>
      </c>
      <c r="H13" s="258">
        <f t="shared" si="1"/>
        <v>1042.6957222963954</v>
      </c>
      <c r="I13" s="258">
        <f t="shared" si="0"/>
        <v>5737.9434403669729</v>
      </c>
      <c r="J13" s="231"/>
      <c r="K13" s="265"/>
      <c r="L13" s="265"/>
      <c r="M13" s="265"/>
      <c r="N13" s="265"/>
      <c r="O13" s="265"/>
      <c r="P13" s="265"/>
      <c r="Q13" s="265"/>
      <c r="R13" s="231"/>
      <c r="S13" s="231"/>
      <c r="T13" s="231"/>
      <c r="U13" s="231"/>
    </row>
    <row r="14" spans="1:21" ht="12.75" customHeight="1" x14ac:dyDescent="0.25">
      <c r="A14" s="296" t="s">
        <v>66</v>
      </c>
      <c r="B14" s="297">
        <v>62803.15</v>
      </c>
      <c r="C14" s="265">
        <v>23899.19</v>
      </c>
      <c r="E14" s="300">
        <v>61</v>
      </c>
      <c r="F14" s="265">
        <v>21</v>
      </c>
      <c r="H14" s="300">
        <f t="shared" si="1"/>
        <v>1029.5598360655738</v>
      </c>
      <c r="I14" s="300">
        <f t="shared" si="0"/>
        <v>1138.0566666666666</v>
      </c>
      <c r="J14" s="231"/>
      <c r="K14" s="265"/>
      <c r="L14" s="265"/>
      <c r="M14" s="265"/>
      <c r="N14" s="265"/>
      <c r="O14" s="265"/>
      <c r="P14" s="265"/>
      <c r="Q14" s="265"/>
      <c r="R14" s="231"/>
      <c r="S14" s="231"/>
      <c r="T14" s="231"/>
      <c r="U14" s="231"/>
    </row>
    <row r="15" spans="1:21" ht="12.75" customHeight="1" x14ac:dyDescent="0.25">
      <c r="A15" s="298" t="s">
        <v>1</v>
      </c>
      <c r="B15" s="299">
        <f>SUM(B7:B14)</f>
        <v>1014794539.1999998</v>
      </c>
      <c r="C15" s="299">
        <f>SUM(C7:C14)</f>
        <v>406576078.75999999</v>
      </c>
      <c r="E15" s="299">
        <f>SUM(E7:E14)</f>
        <v>708731</v>
      </c>
      <c r="F15" s="299">
        <f>SUM(F7:F14)</f>
        <v>99667</v>
      </c>
      <c r="H15" s="301">
        <f t="shared" si="1"/>
        <v>1431.8472582686518</v>
      </c>
      <c r="I15" s="301">
        <f t="shared" si="0"/>
        <v>4079.3450064715503</v>
      </c>
      <c r="J15" s="231"/>
      <c r="K15" s="265"/>
      <c r="L15" s="265"/>
      <c r="M15" s="265"/>
      <c r="N15" s="265"/>
      <c r="O15" s="265"/>
      <c r="P15" s="265"/>
      <c r="Q15" s="265"/>
      <c r="R15" s="231"/>
      <c r="S15" s="231"/>
      <c r="T15" s="231"/>
      <c r="U15" s="231"/>
    </row>
    <row r="16" spans="1:21" ht="12.75" customHeight="1" x14ac:dyDescent="0.25">
      <c r="A16" s="186" t="s">
        <v>286</v>
      </c>
      <c r="B16" s="210"/>
      <c r="C16" s="210"/>
      <c r="D16" s="210"/>
      <c r="E16" s="210"/>
      <c r="F16" s="210"/>
      <c r="G16" s="210"/>
    </row>
    <row r="17" spans="1:7" ht="12.75" customHeight="1" x14ac:dyDescent="0.25">
      <c r="A17" s="211"/>
      <c r="B17" s="210"/>
      <c r="C17" s="210"/>
      <c r="D17" s="210"/>
      <c r="E17" s="210"/>
      <c r="F17" s="210"/>
      <c r="G17" s="210"/>
    </row>
    <row r="18" spans="1:7" ht="12.75" customHeight="1" x14ac:dyDescent="0.25">
      <c r="B18" s="168"/>
      <c r="C18" s="168"/>
    </row>
    <row r="19" spans="1:7" ht="12.75" customHeight="1" x14ac:dyDescent="0.25"/>
  </sheetData>
  <mergeCells count="3">
    <mergeCell ref="B4:C4"/>
    <mergeCell ref="E4:F4"/>
    <mergeCell ref="H4:I4"/>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F9C14-BE97-4507-9126-5218148D48A9}">
  <dimension ref="A1:R37"/>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3.2" x14ac:dyDescent="0.25"/>
  <cols>
    <col min="2" max="2" width="19" customWidth="1"/>
    <col min="3" max="3" width="17.6640625" customWidth="1"/>
    <col min="4" max="4" width="23.5546875" bestFit="1" customWidth="1"/>
    <col min="7" max="7" width="19.33203125" customWidth="1"/>
    <col min="8" max="8" width="18.5546875" customWidth="1"/>
    <col min="9" max="9" width="22.5546875" customWidth="1"/>
  </cols>
  <sheetData>
    <row r="1" spans="1:18" s="17" customFormat="1" ht="12.75" customHeight="1" x14ac:dyDescent="0.25">
      <c r="A1" s="2" t="s">
        <v>306</v>
      </c>
      <c r="B1" s="8"/>
      <c r="C1" s="8"/>
      <c r="D1" s="8"/>
      <c r="O1" s="14"/>
      <c r="P1" s="14"/>
      <c r="Q1" s="14"/>
      <c r="R1" s="14"/>
    </row>
    <row r="2" spans="1:18" s="17" customFormat="1" ht="12.75" customHeight="1" x14ac:dyDescent="0.2">
      <c r="A2" s="42" t="s">
        <v>349</v>
      </c>
      <c r="B2" s="8"/>
      <c r="C2" s="8"/>
      <c r="D2" s="8"/>
      <c r="O2" s="14"/>
      <c r="P2" s="14"/>
      <c r="Q2" s="14"/>
      <c r="R2" s="14"/>
    </row>
    <row r="3" spans="1:18" s="17" customFormat="1" ht="12.75" customHeight="1" x14ac:dyDescent="0.2">
      <c r="A3" s="42"/>
      <c r="B3" s="8"/>
      <c r="C3" s="8"/>
      <c r="D3" s="8"/>
      <c r="O3" s="14"/>
      <c r="P3" s="14"/>
      <c r="Q3" s="14"/>
      <c r="R3" s="14"/>
    </row>
    <row r="4" spans="1:18" x14ac:dyDescent="0.25">
      <c r="A4" s="235"/>
      <c r="B4" s="236" t="s">
        <v>352</v>
      </c>
      <c r="C4" s="235"/>
      <c r="D4" s="235"/>
      <c r="E4" s="235"/>
      <c r="F4" s="235"/>
      <c r="G4" s="236" t="s">
        <v>351</v>
      </c>
      <c r="H4" s="235"/>
      <c r="I4" s="235"/>
      <c r="J4" s="235"/>
      <c r="K4" s="235"/>
    </row>
    <row r="5" spans="1:18" ht="12.75" customHeight="1" x14ac:dyDescent="0.25">
      <c r="A5" s="34" t="s">
        <v>0</v>
      </c>
      <c r="B5" s="46" t="s">
        <v>151</v>
      </c>
      <c r="C5" s="46" t="s">
        <v>74</v>
      </c>
      <c r="D5" s="46" t="s">
        <v>150</v>
      </c>
      <c r="F5" s="34" t="s">
        <v>0</v>
      </c>
      <c r="G5" s="46" t="s">
        <v>151</v>
      </c>
      <c r="H5" s="46" t="s">
        <v>74</v>
      </c>
      <c r="I5" s="46" t="s">
        <v>150</v>
      </c>
    </row>
    <row r="6" spans="1:18" s="239" customFormat="1" ht="12.75" customHeight="1" x14ac:dyDescent="0.25">
      <c r="A6" s="237" t="s">
        <v>325</v>
      </c>
      <c r="B6" s="238" t="s">
        <v>326</v>
      </c>
      <c r="C6" s="238" t="s">
        <v>334</v>
      </c>
      <c r="D6" s="238" t="s">
        <v>328</v>
      </c>
      <c r="F6" s="237" t="s">
        <v>325</v>
      </c>
      <c r="G6" s="238" t="s">
        <v>326</v>
      </c>
      <c r="H6" s="238" t="s">
        <v>334</v>
      </c>
      <c r="I6" s="238" t="s">
        <v>328</v>
      </c>
    </row>
    <row r="7" spans="1:18" x14ac:dyDescent="0.25">
      <c r="A7" s="127">
        <v>1999</v>
      </c>
      <c r="B7" s="206">
        <v>88068745.800000012</v>
      </c>
      <c r="C7" s="206">
        <v>17007</v>
      </c>
      <c r="D7" s="206">
        <v>5178.3821838066688</v>
      </c>
      <c r="F7" s="127">
        <v>1999</v>
      </c>
      <c r="G7" s="12" t="s">
        <v>329</v>
      </c>
      <c r="H7" s="12" t="s">
        <v>329</v>
      </c>
      <c r="I7" s="12" t="s">
        <v>329</v>
      </c>
      <c r="J7" s="17"/>
    </row>
    <row r="8" spans="1:18" x14ac:dyDescent="0.25">
      <c r="A8" s="25">
        <v>2000</v>
      </c>
      <c r="B8" s="102">
        <v>91705466.199999988</v>
      </c>
      <c r="C8" s="102">
        <v>17315</v>
      </c>
      <c r="D8" s="102">
        <f>B8/C8</f>
        <v>5296.3018307825578</v>
      </c>
      <c r="F8" s="25">
        <v>2000</v>
      </c>
      <c r="G8" s="12" t="s">
        <v>329</v>
      </c>
      <c r="H8" s="12" t="s">
        <v>329</v>
      </c>
      <c r="I8" s="12" t="s">
        <v>329</v>
      </c>
    </row>
    <row r="9" spans="1:18" x14ac:dyDescent="0.25">
      <c r="A9" s="25">
        <v>2001</v>
      </c>
      <c r="B9" s="102">
        <v>91658398.299999997</v>
      </c>
      <c r="C9" s="102">
        <v>17215</v>
      </c>
      <c r="D9" s="102">
        <f t="shared" ref="D9:D33" si="0">B9/C9</f>
        <v>5324.333331397037</v>
      </c>
      <c r="E9" s="200"/>
      <c r="F9" s="25">
        <v>2001</v>
      </c>
      <c r="G9" s="12" t="s">
        <v>329</v>
      </c>
      <c r="H9" s="12" t="s">
        <v>329</v>
      </c>
      <c r="I9" s="12" t="s">
        <v>329</v>
      </c>
    </row>
    <row r="10" spans="1:18" x14ac:dyDescent="0.25">
      <c r="A10" s="25">
        <v>2002</v>
      </c>
      <c r="B10" s="102">
        <v>91307116.599999994</v>
      </c>
      <c r="C10" s="102">
        <v>17142</v>
      </c>
      <c r="D10" s="102">
        <f t="shared" si="0"/>
        <v>5326.5147940730367</v>
      </c>
      <c r="E10" s="200"/>
      <c r="F10" s="25">
        <v>2002</v>
      </c>
      <c r="G10" s="12" t="s">
        <v>329</v>
      </c>
      <c r="H10" s="12" t="s">
        <v>329</v>
      </c>
      <c r="I10" s="12" t="s">
        <v>329</v>
      </c>
    </row>
    <row r="11" spans="1:18" x14ac:dyDescent="0.25">
      <c r="A11" s="25">
        <v>2003</v>
      </c>
      <c r="B11" s="102">
        <v>91810402.299999997</v>
      </c>
      <c r="C11" s="102">
        <v>16564</v>
      </c>
      <c r="D11" s="102">
        <f t="shared" si="0"/>
        <v>5542.7675863318036</v>
      </c>
      <c r="E11" s="200"/>
      <c r="F11" s="25">
        <v>2003</v>
      </c>
      <c r="G11" s="12" t="s">
        <v>329</v>
      </c>
      <c r="H11" s="12" t="s">
        <v>329</v>
      </c>
      <c r="I11" s="12" t="s">
        <v>329</v>
      </c>
    </row>
    <row r="12" spans="1:18" x14ac:dyDescent="0.25">
      <c r="A12" s="25">
        <v>2004</v>
      </c>
      <c r="B12" s="102">
        <v>91551523.5</v>
      </c>
      <c r="C12" s="102">
        <v>16533</v>
      </c>
      <c r="D12" s="102">
        <f t="shared" si="0"/>
        <v>5537.5021774632551</v>
      </c>
      <c r="E12" s="200"/>
      <c r="F12" s="25">
        <v>2004</v>
      </c>
      <c r="G12" s="12" t="s">
        <v>329</v>
      </c>
      <c r="H12" s="12" t="s">
        <v>329</v>
      </c>
      <c r="I12" s="12" t="s">
        <v>329</v>
      </c>
    </row>
    <row r="13" spans="1:18" x14ac:dyDescent="0.25">
      <c r="A13" s="25">
        <v>2005</v>
      </c>
      <c r="B13" s="102">
        <v>91821421.799999997</v>
      </c>
      <c r="C13" s="102">
        <v>16509</v>
      </c>
      <c r="D13" s="102">
        <f t="shared" si="0"/>
        <v>5561.9008904234051</v>
      </c>
      <c r="E13" s="200"/>
      <c r="F13" s="25">
        <v>2005</v>
      </c>
      <c r="G13" s="12" t="s">
        <v>329</v>
      </c>
      <c r="H13" s="12" t="s">
        <v>329</v>
      </c>
      <c r="I13" s="12" t="s">
        <v>329</v>
      </c>
    </row>
    <row r="14" spans="1:18" x14ac:dyDescent="0.25">
      <c r="A14" s="25">
        <v>2006</v>
      </c>
      <c r="B14" s="102">
        <v>93208075.700000003</v>
      </c>
      <c r="C14" s="102">
        <v>16934</v>
      </c>
      <c r="D14" s="102">
        <f t="shared" si="0"/>
        <v>5504.1972186134408</v>
      </c>
      <c r="E14" s="200"/>
      <c r="F14" s="25">
        <v>2006</v>
      </c>
      <c r="G14" s="12" t="s">
        <v>329</v>
      </c>
      <c r="H14" s="12" t="s">
        <v>329</v>
      </c>
      <c r="I14" s="12" t="s">
        <v>329</v>
      </c>
    </row>
    <row r="15" spans="1:18" x14ac:dyDescent="0.25">
      <c r="A15" s="25">
        <v>2007</v>
      </c>
      <c r="B15" s="102">
        <v>93942192.900000006</v>
      </c>
      <c r="C15" s="102">
        <v>16975</v>
      </c>
      <c r="D15" s="102">
        <f t="shared" si="0"/>
        <v>5534.149802650958</v>
      </c>
      <c r="E15" s="200"/>
      <c r="F15" s="25">
        <v>2007</v>
      </c>
      <c r="G15" s="12" t="s">
        <v>329</v>
      </c>
      <c r="H15" s="12" t="s">
        <v>329</v>
      </c>
      <c r="I15" s="12" t="s">
        <v>329</v>
      </c>
    </row>
    <row r="16" spans="1:18" x14ac:dyDescent="0.25">
      <c r="A16" s="25">
        <v>2008</v>
      </c>
      <c r="B16" s="102">
        <v>92253430.299999997</v>
      </c>
      <c r="C16" s="102">
        <v>16311</v>
      </c>
      <c r="D16" s="102">
        <f t="shared" si="0"/>
        <v>5655.902783397707</v>
      </c>
      <c r="E16" s="200"/>
      <c r="F16" s="25">
        <v>2008</v>
      </c>
      <c r="G16" s="12" t="s">
        <v>329</v>
      </c>
      <c r="H16" s="12" t="s">
        <v>329</v>
      </c>
      <c r="I16" s="12" t="s">
        <v>329</v>
      </c>
    </row>
    <row r="17" spans="1:9" x14ac:dyDescent="0.25">
      <c r="A17" s="25">
        <v>2009</v>
      </c>
      <c r="B17" s="102">
        <v>92055071.099999994</v>
      </c>
      <c r="C17" s="102">
        <v>16253</v>
      </c>
      <c r="D17" s="102">
        <f t="shared" si="0"/>
        <v>5663.8818125884445</v>
      </c>
      <c r="E17" s="200"/>
      <c r="F17" s="25">
        <v>2009</v>
      </c>
      <c r="G17" s="12" t="s">
        <v>329</v>
      </c>
      <c r="H17" s="12" t="s">
        <v>329</v>
      </c>
      <c r="I17" s="12" t="s">
        <v>329</v>
      </c>
    </row>
    <row r="18" spans="1:9" x14ac:dyDescent="0.25">
      <c r="A18" s="25">
        <v>2010</v>
      </c>
      <c r="B18" s="102">
        <v>93610479.400000006</v>
      </c>
      <c r="C18" s="102">
        <v>16910</v>
      </c>
      <c r="D18" s="102">
        <f t="shared" si="0"/>
        <v>5535.8059964518043</v>
      </c>
      <c r="E18" s="200"/>
      <c r="F18" s="25">
        <v>2010</v>
      </c>
      <c r="G18" s="12" t="s">
        <v>329</v>
      </c>
      <c r="H18" s="12" t="s">
        <v>329</v>
      </c>
      <c r="I18" s="12" t="s">
        <v>329</v>
      </c>
    </row>
    <row r="19" spans="1:9" x14ac:dyDescent="0.25">
      <c r="A19" s="25">
        <v>2011</v>
      </c>
      <c r="B19" s="102">
        <v>96220058.700000003</v>
      </c>
      <c r="C19" s="102">
        <v>17005</v>
      </c>
      <c r="D19" s="102">
        <f t="shared" si="0"/>
        <v>5658.3392355189653</v>
      </c>
      <c r="E19" s="200"/>
      <c r="F19" s="25">
        <v>2011</v>
      </c>
      <c r="G19" s="12" t="s">
        <v>329</v>
      </c>
      <c r="H19" s="12" t="s">
        <v>329</v>
      </c>
      <c r="I19" s="12" t="s">
        <v>329</v>
      </c>
    </row>
    <row r="20" spans="1:9" x14ac:dyDescent="0.25">
      <c r="A20" s="25">
        <v>2012</v>
      </c>
      <c r="B20" s="102">
        <v>94929589.900000006</v>
      </c>
      <c r="C20" s="102">
        <v>17655</v>
      </c>
      <c r="D20" s="102">
        <f t="shared" si="0"/>
        <v>5376.9238119512893</v>
      </c>
      <c r="E20" s="200"/>
      <c r="F20" s="25">
        <v>2012</v>
      </c>
      <c r="G20" s="12" t="s">
        <v>329</v>
      </c>
      <c r="H20" s="12" t="s">
        <v>329</v>
      </c>
      <c r="I20" s="12" t="s">
        <v>329</v>
      </c>
    </row>
    <row r="21" spans="1:9" x14ac:dyDescent="0.25">
      <c r="A21" s="25">
        <v>2013</v>
      </c>
      <c r="B21" s="102">
        <v>96275326</v>
      </c>
      <c r="C21" s="102">
        <v>17586</v>
      </c>
      <c r="D21" s="102">
        <f t="shared" si="0"/>
        <v>5474.543727965427</v>
      </c>
      <c r="E21" s="200"/>
      <c r="F21" s="25">
        <v>2013</v>
      </c>
      <c r="G21" s="12" t="s">
        <v>329</v>
      </c>
      <c r="H21" s="12" t="s">
        <v>329</v>
      </c>
      <c r="I21" s="12" t="s">
        <v>329</v>
      </c>
    </row>
    <row r="22" spans="1:9" x14ac:dyDescent="0.25">
      <c r="A22" s="25">
        <v>2014</v>
      </c>
      <c r="B22" s="102">
        <v>95853494.099999994</v>
      </c>
      <c r="C22" s="102">
        <v>17105</v>
      </c>
      <c r="D22" s="102">
        <f t="shared" si="0"/>
        <v>5603.828944752996</v>
      </c>
      <c r="E22" s="200"/>
      <c r="F22" s="25">
        <v>2014</v>
      </c>
      <c r="G22" s="12" t="s">
        <v>329</v>
      </c>
      <c r="H22" s="12" t="s">
        <v>329</v>
      </c>
      <c r="I22" s="12" t="s">
        <v>329</v>
      </c>
    </row>
    <row r="23" spans="1:9" x14ac:dyDescent="0.25">
      <c r="A23" s="25">
        <v>2015</v>
      </c>
      <c r="B23" s="102">
        <v>97499011.499999985</v>
      </c>
      <c r="C23" s="102">
        <v>17413</v>
      </c>
      <c r="D23" s="102">
        <f t="shared" si="0"/>
        <v>5599.2081490840164</v>
      </c>
      <c r="E23" s="200"/>
      <c r="F23" s="25">
        <v>2015</v>
      </c>
      <c r="G23" s="12" t="s">
        <v>329</v>
      </c>
      <c r="H23" s="12" t="s">
        <v>329</v>
      </c>
      <c r="I23" s="12" t="s">
        <v>329</v>
      </c>
    </row>
    <row r="24" spans="1:9" x14ac:dyDescent="0.25">
      <c r="A24" s="25">
        <v>2016</v>
      </c>
      <c r="B24" s="102">
        <v>98203637.099999979</v>
      </c>
      <c r="C24" s="102">
        <v>17240</v>
      </c>
      <c r="D24" s="102">
        <f t="shared" si="0"/>
        <v>5696.2666531322493</v>
      </c>
      <c r="E24" s="200"/>
      <c r="F24" s="25">
        <v>2016</v>
      </c>
      <c r="G24" s="12" t="s">
        <v>329</v>
      </c>
      <c r="H24" s="12" t="s">
        <v>329</v>
      </c>
      <c r="I24" s="12" t="s">
        <v>329</v>
      </c>
    </row>
    <row r="25" spans="1:9" x14ac:dyDescent="0.25">
      <c r="A25" s="25">
        <v>2017</v>
      </c>
      <c r="B25" s="102">
        <v>99463592.800000012</v>
      </c>
      <c r="C25" s="102">
        <v>17337</v>
      </c>
      <c r="D25" s="102">
        <f t="shared" si="0"/>
        <v>5737.0705889138844</v>
      </c>
      <c r="E25" s="200"/>
      <c r="F25" s="25">
        <v>2017</v>
      </c>
      <c r="G25" s="12" t="s">
        <v>329</v>
      </c>
      <c r="H25" s="12" t="s">
        <v>329</v>
      </c>
      <c r="I25" s="12" t="s">
        <v>329</v>
      </c>
    </row>
    <row r="26" spans="1:9" x14ac:dyDescent="0.25">
      <c r="A26" s="25">
        <v>2018</v>
      </c>
      <c r="B26" s="102">
        <v>99879372.999999985</v>
      </c>
      <c r="C26" s="102">
        <v>17172</v>
      </c>
      <c r="D26" s="102">
        <f t="shared" si="0"/>
        <v>5816.4088632657804</v>
      </c>
      <c r="E26" s="200"/>
      <c r="F26" s="25">
        <v>2018</v>
      </c>
      <c r="G26" s="12" t="s">
        <v>329</v>
      </c>
      <c r="H26" s="12" t="s">
        <v>329</v>
      </c>
      <c r="I26" s="12" t="s">
        <v>329</v>
      </c>
    </row>
    <row r="27" spans="1:9" x14ac:dyDescent="0.25">
      <c r="A27" s="134">
        <v>2019</v>
      </c>
      <c r="B27" s="135">
        <v>99613542</v>
      </c>
      <c r="C27" s="135">
        <v>17750</v>
      </c>
      <c r="D27" s="102">
        <f t="shared" si="0"/>
        <v>5612.0305352112673</v>
      </c>
      <c r="E27" s="200"/>
      <c r="F27" s="134">
        <v>2019</v>
      </c>
      <c r="G27" s="12" t="s">
        <v>329</v>
      </c>
      <c r="H27" s="12" t="s">
        <v>329</v>
      </c>
      <c r="I27" s="12" t="s">
        <v>329</v>
      </c>
    </row>
    <row r="28" spans="1:9" x14ac:dyDescent="0.25">
      <c r="A28" s="134">
        <v>2020</v>
      </c>
      <c r="B28" s="135">
        <v>90891250</v>
      </c>
      <c r="C28" s="135">
        <v>18357</v>
      </c>
      <c r="D28" s="102">
        <f t="shared" si="0"/>
        <v>4951.3128506836629</v>
      </c>
      <c r="E28" s="200"/>
      <c r="F28" s="134">
        <v>2020</v>
      </c>
      <c r="G28" s="12" t="s">
        <v>329</v>
      </c>
      <c r="H28" s="12" t="s">
        <v>329</v>
      </c>
      <c r="I28" s="12" t="s">
        <v>329</v>
      </c>
    </row>
    <row r="29" spans="1:9" x14ac:dyDescent="0.25">
      <c r="A29" s="134">
        <v>2021</v>
      </c>
      <c r="B29" s="135">
        <v>88706874.900000006</v>
      </c>
      <c r="C29" s="135">
        <v>17837</v>
      </c>
      <c r="D29" s="102">
        <f t="shared" si="0"/>
        <v>4973.1947580871229</v>
      </c>
      <c r="F29" s="134">
        <v>2021</v>
      </c>
      <c r="G29" s="12" t="s">
        <v>329</v>
      </c>
      <c r="H29" s="12" t="s">
        <v>329</v>
      </c>
      <c r="I29" s="12" t="s">
        <v>329</v>
      </c>
    </row>
    <row r="30" spans="1:9" x14ac:dyDescent="0.25">
      <c r="A30" s="134">
        <v>2022</v>
      </c>
      <c r="B30" s="135">
        <v>92886971</v>
      </c>
      <c r="C30" s="135">
        <v>17544</v>
      </c>
      <c r="D30" s="102">
        <f t="shared" si="0"/>
        <v>5294.5149908800731</v>
      </c>
      <c r="F30" s="134">
        <v>2022</v>
      </c>
      <c r="G30" s="12" t="s">
        <v>329</v>
      </c>
      <c r="H30" s="12" t="s">
        <v>329</v>
      </c>
      <c r="I30" s="12" t="s">
        <v>329</v>
      </c>
    </row>
    <row r="31" spans="1:9" x14ac:dyDescent="0.25">
      <c r="A31" s="134">
        <v>2023</v>
      </c>
      <c r="B31" s="135">
        <v>94913827.299999982</v>
      </c>
      <c r="C31" s="135">
        <v>17376</v>
      </c>
      <c r="D31" s="102">
        <f t="shared" si="0"/>
        <v>5462.3519394567211</v>
      </c>
      <c r="F31" s="134">
        <v>2023</v>
      </c>
      <c r="G31" s="19">
        <v>92923250.349999979</v>
      </c>
      <c r="H31" s="19">
        <v>16763</v>
      </c>
      <c r="I31" s="19">
        <f>G31/H31</f>
        <v>5543.3544323808374</v>
      </c>
    </row>
    <row r="32" spans="1:9" x14ac:dyDescent="0.25">
      <c r="A32" s="134">
        <v>2024</v>
      </c>
      <c r="B32" s="135">
        <v>95594534.5</v>
      </c>
      <c r="C32" s="135">
        <v>17316</v>
      </c>
      <c r="D32" s="102">
        <f t="shared" si="0"/>
        <v>5520.5898879648876</v>
      </c>
      <c r="F32" s="134">
        <v>2024</v>
      </c>
      <c r="G32" s="19">
        <v>92923410.029999971</v>
      </c>
      <c r="H32" s="19">
        <v>16478</v>
      </c>
      <c r="I32" s="19">
        <f t="shared" ref="I32:I33" si="1">G32/H32</f>
        <v>5639.2408077436567</v>
      </c>
    </row>
    <row r="33" spans="1:9" x14ac:dyDescent="0.25">
      <c r="A33" s="274">
        <v>2025</v>
      </c>
      <c r="B33" s="103">
        <v>95468820.5</v>
      </c>
      <c r="C33" s="103">
        <v>18071</v>
      </c>
      <c r="D33" s="103">
        <f t="shared" si="0"/>
        <v>5282.9849205910023</v>
      </c>
      <c r="F33" s="274">
        <v>2025</v>
      </c>
      <c r="G33" s="280">
        <v>93638724.37999998</v>
      </c>
      <c r="H33" s="280">
        <v>17521</v>
      </c>
      <c r="I33" s="280">
        <f t="shared" si="1"/>
        <v>5344.371005079618</v>
      </c>
    </row>
    <row r="34" spans="1:9" x14ac:dyDescent="0.25">
      <c r="A34" s="17"/>
    </row>
    <row r="35" spans="1:9" x14ac:dyDescent="0.25">
      <c r="A35" s="7"/>
    </row>
    <row r="37" spans="1:9" x14ac:dyDescent="0.25">
      <c r="A37" s="239"/>
      <c r="B37" s="239"/>
      <c r="C37" s="239"/>
      <c r="D37" s="239"/>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3">
    <pageSetUpPr fitToPage="1"/>
  </sheetPr>
  <dimension ref="A1:R65"/>
  <sheetViews>
    <sheetView showGridLines="0" zoomScaleNormal="100" workbookViewId="0"/>
  </sheetViews>
  <sheetFormatPr defaultColWidth="9.33203125" defaultRowHeight="12.75" customHeight="1" x14ac:dyDescent="0.25"/>
  <cols>
    <col min="1" max="1" width="16.33203125" style="111" customWidth="1"/>
    <col min="2" max="2" width="15.44140625" style="1" customWidth="1"/>
    <col min="3" max="3" width="13.44140625" style="1" customWidth="1"/>
    <col min="4" max="4" width="17.5546875" style="1" customWidth="1"/>
    <col min="5" max="5" width="15" style="1" customWidth="1"/>
    <col min="6" max="6" width="13.33203125" style="1" customWidth="1"/>
    <col min="7" max="7" width="14.6640625" customWidth="1"/>
    <col min="8" max="8" width="12.33203125" customWidth="1"/>
    <col min="9" max="9" width="12.6640625" customWidth="1"/>
    <col min="10" max="10" width="13.33203125" customWidth="1"/>
    <col min="11" max="11" width="17.6640625" customWidth="1"/>
    <col min="12" max="12" width="12" customWidth="1"/>
    <col min="15" max="15" width="14.6640625" bestFit="1" customWidth="1"/>
    <col min="16" max="17" width="9.6640625" style="1" bestFit="1" customWidth="1"/>
    <col min="18" max="16384" width="9.33203125" style="1"/>
  </cols>
  <sheetData>
    <row r="1" spans="1:15" ht="12.75" customHeight="1" x14ac:dyDescent="0.25">
      <c r="A1" s="2" t="s">
        <v>307</v>
      </c>
    </row>
    <row r="2" spans="1:15" ht="12.75" customHeight="1" x14ac:dyDescent="0.25">
      <c r="A2" s="42" t="s">
        <v>308</v>
      </c>
      <c r="B2" s="8"/>
      <c r="C2" s="8"/>
    </row>
    <row r="3" spans="1:15" ht="12.75" customHeight="1" x14ac:dyDescent="0.25">
      <c r="A3" s="6"/>
      <c r="B3" s="104"/>
      <c r="C3" s="104"/>
      <c r="D3" s="6"/>
      <c r="E3" s="6"/>
      <c r="F3" s="6"/>
    </row>
    <row r="4" spans="1:15" ht="12.75" customHeight="1" x14ac:dyDescent="0.25">
      <c r="A4" s="1" t="s">
        <v>18</v>
      </c>
      <c r="B4" s="4" t="s">
        <v>108</v>
      </c>
      <c r="C4" s="4" t="s">
        <v>74</v>
      </c>
      <c r="D4" s="4" t="s">
        <v>110</v>
      </c>
      <c r="E4" s="14" t="s">
        <v>143</v>
      </c>
      <c r="F4"/>
      <c r="I4" s="17"/>
      <c r="O4" s="1"/>
    </row>
    <row r="5" spans="1:15" ht="12.75" customHeight="1" x14ac:dyDescent="0.25">
      <c r="A5" s="6" t="s">
        <v>75</v>
      </c>
      <c r="B5" s="24" t="s">
        <v>109</v>
      </c>
      <c r="C5" s="24"/>
      <c r="D5" s="24" t="s">
        <v>22</v>
      </c>
      <c r="E5" s="11" t="s">
        <v>144</v>
      </c>
      <c r="F5"/>
      <c r="O5" s="1"/>
    </row>
    <row r="6" spans="1:15" ht="12.75" customHeight="1" x14ac:dyDescent="0.25">
      <c r="A6" s="105" t="s">
        <v>312</v>
      </c>
      <c r="B6" s="201">
        <v>663199.62</v>
      </c>
      <c r="C6" s="201">
        <v>541</v>
      </c>
      <c r="D6" s="102">
        <f>B6/C6</f>
        <v>1225.8773012939002</v>
      </c>
      <c r="E6" s="219">
        <v>6.0630949999999997</v>
      </c>
      <c r="F6" s="106"/>
      <c r="H6" s="218"/>
      <c r="O6" s="1"/>
    </row>
    <row r="7" spans="1:15" ht="12.75" customHeight="1" x14ac:dyDescent="0.25">
      <c r="A7" s="105">
        <v>2008</v>
      </c>
      <c r="B7" s="201">
        <v>140021.07999999999</v>
      </c>
      <c r="C7" s="201">
        <v>71</v>
      </c>
      <c r="D7" s="102">
        <f t="shared" ref="D7:D24" si="0">B7/C7</f>
        <v>1972.1278873239435</v>
      </c>
      <c r="E7" s="219">
        <v>6.6518319999999997</v>
      </c>
      <c r="F7" s="106"/>
      <c r="H7" s="218"/>
      <c r="O7" s="1"/>
    </row>
    <row r="8" spans="1:15" ht="12.75" customHeight="1" x14ac:dyDescent="0.25">
      <c r="A8" s="105">
        <v>2009</v>
      </c>
      <c r="B8" s="201">
        <v>460137.58</v>
      </c>
      <c r="C8" s="201">
        <v>181</v>
      </c>
      <c r="D8" s="102">
        <f t="shared" si="0"/>
        <v>2542.1965745856355</v>
      </c>
      <c r="E8" s="219">
        <v>10.06293</v>
      </c>
      <c r="F8" s="106"/>
      <c r="H8" s="218"/>
      <c r="O8" s="1"/>
    </row>
    <row r="9" spans="1:15" ht="12.75" customHeight="1" x14ac:dyDescent="0.25">
      <c r="A9" s="105">
        <v>2010</v>
      </c>
      <c r="B9" s="201">
        <v>1462208.77</v>
      </c>
      <c r="C9" s="201">
        <v>384</v>
      </c>
      <c r="D9" s="102">
        <f t="shared" si="0"/>
        <v>3807.8353385416667</v>
      </c>
      <c r="E9" s="219">
        <v>13.958633000000001</v>
      </c>
      <c r="F9" s="106"/>
      <c r="H9" s="218"/>
      <c r="O9" s="1"/>
    </row>
    <row r="10" spans="1:15" ht="12.75" customHeight="1" x14ac:dyDescent="0.25">
      <c r="A10" s="105">
        <v>2011</v>
      </c>
      <c r="B10" s="201">
        <v>3046775.67</v>
      </c>
      <c r="C10" s="201">
        <v>726</v>
      </c>
      <c r="D10" s="102">
        <f t="shared" si="0"/>
        <v>4196.6607024793384</v>
      </c>
      <c r="E10" s="219">
        <v>14.873638</v>
      </c>
      <c r="F10" s="106"/>
      <c r="H10" s="218"/>
      <c r="O10" s="1"/>
    </row>
    <row r="11" spans="1:15" ht="12.75" customHeight="1" x14ac:dyDescent="0.25">
      <c r="A11" s="105">
        <v>2012</v>
      </c>
      <c r="B11" s="201">
        <v>2805759.76</v>
      </c>
      <c r="C11" s="201">
        <v>696</v>
      </c>
      <c r="D11" s="102">
        <f t="shared" si="0"/>
        <v>4031.2640229885055</v>
      </c>
      <c r="E11" s="219">
        <v>13.853961</v>
      </c>
      <c r="F11" s="106"/>
      <c r="H11" s="218"/>
      <c r="O11" s="1"/>
    </row>
    <row r="12" spans="1:15" ht="12.75" customHeight="1" x14ac:dyDescent="0.25">
      <c r="A12" s="105">
        <v>2013</v>
      </c>
      <c r="B12" s="201">
        <v>3365582.94</v>
      </c>
      <c r="C12" s="201">
        <v>657</v>
      </c>
      <c r="D12" s="102">
        <f t="shared" si="0"/>
        <v>5122.6528767123291</v>
      </c>
      <c r="E12" s="219">
        <v>15.659262999999999</v>
      </c>
      <c r="F12" s="106"/>
      <c r="H12" s="218"/>
      <c r="O12" s="1"/>
    </row>
    <row r="13" spans="1:15" ht="12.75" customHeight="1" x14ac:dyDescent="0.25">
      <c r="A13" s="105">
        <v>2014</v>
      </c>
      <c r="B13" s="201">
        <v>4633898.4000000004</v>
      </c>
      <c r="C13" s="201">
        <v>946</v>
      </c>
      <c r="D13" s="102">
        <f t="shared" si="0"/>
        <v>4898.4126849894292</v>
      </c>
      <c r="E13" s="219">
        <v>14.496696999999999</v>
      </c>
      <c r="F13" s="106"/>
      <c r="H13" s="218"/>
      <c r="O13" s="1"/>
    </row>
    <row r="14" spans="1:15" ht="12.75" customHeight="1" x14ac:dyDescent="0.25">
      <c r="A14" s="105">
        <v>2015</v>
      </c>
      <c r="B14" s="201">
        <v>5751787.54</v>
      </c>
      <c r="C14" s="201">
        <v>1111</v>
      </c>
      <c r="D14" s="102">
        <f t="shared" si="0"/>
        <v>5177.1264986498654</v>
      </c>
      <c r="E14" s="219">
        <v>15.50113</v>
      </c>
      <c r="F14" s="106"/>
      <c r="H14" s="218"/>
      <c r="O14" s="1"/>
    </row>
    <row r="15" spans="1:15" ht="12.75" customHeight="1" x14ac:dyDescent="0.25">
      <c r="A15" s="105">
        <v>2016</v>
      </c>
      <c r="B15" s="201">
        <v>6578542.4100000001</v>
      </c>
      <c r="C15" s="201">
        <v>1146</v>
      </c>
      <c r="D15" s="102">
        <f t="shared" si="0"/>
        <v>5740.4384031413611</v>
      </c>
      <c r="E15" s="219">
        <v>16.860146</v>
      </c>
      <c r="F15" s="106"/>
      <c r="H15" s="218"/>
      <c r="O15" s="1"/>
    </row>
    <row r="16" spans="1:15" ht="12.75" customHeight="1" x14ac:dyDescent="0.25">
      <c r="A16" s="105">
        <v>2017</v>
      </c>
      <c r="B16" s="201">
        <v>6011283.4800000004</v>
      </c>
      <c r="C16" s="201">
        <v>1161</v>
      </c>
      <c r="D16" s="102">
        <f t="shared" si="0"/>
        <v>5177.6774160206724</v>
      </c>
      <c r="E16" s="219">
        <v>15.303440999999999</v>
      </c>
      <c r="F16" s="106"/>
      <c r="H16" s="218"/>
      <c r="O16" s="1"/>
    </row>
    <row r="17" spans="1:15" ht="12.75" customHeight="1" x14ac:dyDescent="0.25">
      <c r="A17" s="105">
        <v>2018</v>
      </c>
      <c r="B17" s="201">
        <v>4961343.2699999996</v>
      </c>
      <c r="C17" s="201">
        <v>999</v>
      </c>
      <c r="D17" s="102">
        <f t="shared" si="0"/>
        <v>4966.3095795795789</v>
      </c>
      <c r="E17" s="219">
        <v>14.612902</v>
      </c>
      <c r="F17" s="106"/>
      <c r="H17" s="218"/>
      <c r="O17" s="1"/>
    </row>
    <row r="18" spans="1:15" ht="12.75" customHeight="1" x14ac:dyDescent="0.25">
      <c r="A18" s="105">
        <v>2019</v>
      </c>
      <c r="B18" s="201">
        <v>8929772.2200000007</v>
      </c>
      <c r="C18" s="201">
        <v>1397</v>
      </c>
      <c r="D18" s="102">
        <f t="shared" si="0"/>
        <v>6392.106098783107</v>
      </c>
      <c r="E18" s="219">
        <v>18.084845000000001</v>
      </c>
      <c r="F18" s="106"/>
      <c r="H18" s="218"/>
      <c r="O18" s="1"/>
    </row>
    <row r="19" spans="1:15" ht="12.75" customHeight="1" x14ac:dyDescent="0.25">
      <c r="A19" s="105">
        <v>2020</v>
      </c>
      <c r="B19" s="201">
        <v>12778156.01</v>
      </c>
      <c r="C19" s="201">
        <v>1901</v>
      </c>
      <c r="D19" s="102">
        <f t="shared" si="0"/>
        <v>6721.8074750131509</v>
      </c>
      <c r="E19" s="219">
        <v>18.857239</v>
      </c>
      <c r="F19" s="106"/>
      <c r="H19" s="218"/>
      <c r="O19" s="1"/>
    </row>
    <row r="20" spans="1:15" ht="12.75" customHeight="1" x14ac:dyDescent="0.25">
      <c r="A20" s="105">
        <v>2021</v>
      </c>
      <c r="B20" s="201">
        <v>6522821.46</v>
      </c>
      <c r="C20" s="201">
        <v>761</v>
      </c>
      <c r="D20" s="102">
        <f t="shared" si="0"/>
        <v>8571.3816819973727</v>
      </c>
      <c r="E20" s="219">
        <v>23.964836999999999</v>
      </c>
      <c r="F20" s="106"/>
      <c r="H20" s="218"/>
      <c r="O20" s="1"/>
    </row>
    <row r="21" spans="1:15" ht="12.75" customHeight="1" x14ac:dyDescent="0.25">
      <c r="A21" s="105">
        <v>2022</v>
      </c>
      <c r="B21" s="201">
        <v>9080886.3000000007</v>
      </c>
      <c r="C21" s="201">
        <v>1176</v>
      </c>
      <c r="D21" s="102">
        <f t="shared" si="0"/>
        <v>7721.8420918367356</v>
      </c>
      <c r="E21" s="219">
        <v>21.545389</v>
      </c>
      <c r="F21" s="106"/>
      <c r="H21" s="218"/>
      <c r="O21" s="1"/>
    </row>
    <row r="22" spans="1:15" ht="12.75" customHeight="1" x14ac:dyDescent="0.25">
      <c r="A22" s="105">
        <v>2023</v>
      </c>
      <c r="B22" s="201">
        <v>6874034.2800000003</v>
      </c>
      <c r="C22" s="201">
        <v>1100</v>
      </c>
      <c r="D22" s="102">
        <f t="shared" si="0"/>
        <v>6249.122072727273</v>
      </c>
      <c r="E22" s="219">
        <v>17.668631000000001</v>
      </c>
      <c r="F22" s="106"/>
      <c r="H22" s="218"/>
      <c r="O22" s="1"/>
    </row>
    <row r="23" spans="1:15" ht="12.75" customHeight="1" x14ac:dyDescent="0.25">
      <c r="A23" s="111">
        <v>2024</v>
      </c>
      <c r="B23" s="201">
        <v>5647434.0800000001</v>
      </c>
      <c r="C23" s="201">
        <v>1034</v>
      </c>
      <c r="D23" s="102">
        <f t="shared" si="0"/>
        <v>5461.735087040619</v>
      </c>
      <c r="E23" s="219">
        <v>16.737601000000002</v>
      </c>
      <c r="F23" s="106"/>
      <c r="H23" s="218"/>
      <c r="O23" s="1"/>
    </row>
    <row r="24" spans="1:15" ht="12.75" customHeight="1" x14ac:dyDescent="0.25">
      <c r="A24" s="291" t="s">
        <v>313</v>
      </c>
      <c r="B24" s="202">
        <v>3925079.51</v>
      </c>
      <c r="C24" s="202">
        <v>1533</v>
      </c>
      <c r="D24" s="102">
        <f t="shared" si="0"/>
        <v>2560.3910697977822</v>
      </c>
      <c r="E24" s="230">
        <v>17.384454000000002</v>
      </c>
      <c r="F24" s="106"/>
      <c r="H24" s="218"/>
      <c r="O24" s="1"/>
    </row>
    <row r="25" spans="1:15" s="107" customFormat="1" ht="12.75" customHeight="1" x14ac:dyDescent="0.25">
      <c r="A25" s="289" t="s">
        <v>1</v>
      </c>
      <c r="B25" s="292">
        <f>SUM(B6:B24)</f>
        <v>93638724.379999995</v>
      </c>
      <c r="C25" s="293">
        <f>SUM(C6:C24)</f>
        <v>17521</v>
      </c>
      <c r="D25" s="293">
        <f t="shared" ref="D25" si="1">B25/C25</f>
        <v>5344.371005079618</v>
      </c>
      <c r="E25" s="294">
        <v>16.921472000000001</v>
      </c>
      <c r="F25" s="106"/>
      <c r="G25"/>
      <c r="H25" s="218"/>
      <c r="I25"/>
      <c r="J25"/>
      <c r="K25"/>
      <c r="L25"/>
      <c r="M25"/>
      <c r="N25"/>
    </row>
    <row r="26" spans="1:15" ht="12.75" customHeight="1" x14ac:dyDescent="0.25">
      <c r="A26" s="17"/>
      <c r="F26" s="108"/>
      <c r="G26" s="109"/>
    </row>
    <row r="27" spans="1:15" ht="12.75" customHeight="1" x14ac:dyDescent="0.25">
      <c r="A27" s="7"/>
      <c r="B27" s="110"/>
      <c r="C27" s="110"/>
      <c r="D27" s="110"/>
      <c r="E27"/>
      <c r="F27"/>
    </row>
    <row r="28" spans="1:15" ht="12.75" customHeight="1" x14ac:dyDescent="0.25">
      <c r="E28"/>
      <c r="F28" s="112"/>
    </row>
    <row r="29" spans="1:15" ht="12.75" customHeight="1" x14ac:dyDescent="0.25">
      <c r="A29" s="197"/>
      <c r="E29"/>
      <c r="F29" s="112"/>
      <c r="G29" s="113"/>
    </row>
    <row r="30" spans="1:15" ht="12.75" customHeight="1" x14ac:dyDescent="0.25">
      <c r="A30" s="197"/>
      <c r="E30"/>
      <c r="F30" s="112"/>
      <c r="G30" s="113"/>
    </row>
    <row r="31" spans="1:15" ht="12.75" customHeight="1" x14ac:dyDescent="0.25">
      <c r="A31" s="23" t="s">
        <v>309</v>
      </c>
      <c r="B31" s="116"/>
      <c r="C31" s="116"/>
      <c r="D31" s="116"/>
      <c r="E31"/>
      <c r="F31"/>
      <c r="G31" s="114"/>
      <c r="H31" s="115"/>
      <c r="I31" s="117"/>
      <c r="J31" s="115"/>
    </row>
    <row r="32" spans="1:15" ht="12.75" customHeight="1" x14ac:dyDescent="0.25">
      <c r="A32" s="118" t="s">
        <v>310</v>
      </c>
      <c r="B32" s="10"/>
      <c r="C32" s="10"/>
      <c r="D32" s="10"/>
      <c r="E32"/>
      <c r="F32"/>
      <c r="G32" s="23"/>
      <c r="H32" s="116"/>
      <c r="I32" s="119"/>
      <c r="J32" s="116"/>
    </row>
    <row r="33" spans="1:18" ht="12.75" customHeight="1" x14ac:dyDescent="0.25">
      <c r="A33" s="43"/>
      <c r="B33" s="43"/>
      <c r="C33" s="43"/>
      <c r="D33" s="43"/>
      <c r="E33"/>
      <c r="G33" s="118"/>
      <c r="H33" s="10"/>
      <c r="I33" s="10"/>
      <c r="J33" s="10"/>
    </row>
    <row r="34" spans="1:18" ht="28.2" customHeight="1" x14ac:dyDescent="0.25">
      <c r="A34" s="43" t="s">
        <v>130</v>
      </c>
      <c r="B34" s="43"/>
      <c r="C34" s="11" t="s">
        <v>137</v>
      </c>
      <c r="D34" s="24" t="s">
        <v>74</v>
      </c>
      <c r="E34" s="46" t="s">
        <v>136</v>
      </c>
      <c r="F34" s="4"/>
      <c r="G34" s="10"/>
      <c r="H34" s="10"/>
      <c r="I34" s="10"/>
      <c r="J34" s="10"/>
      <c r="P34"/>
    </row>
    <row r="35" spans="1:18" ht="12.6" customHeight="1" x14ac:dyDescent="0.25">
      <c r="A35" s="120" t="s">
        <v>133</v>
      </c>
      <c r="B35" s="120" t="s">
        <v>204</v>
      </c>
      <c r="C35" s="102">
        <v>25351108.219999999</v>
      </c>
      <c r="D35" s="102">
        <v>4685</v>
      </c>
      <c r="E35" s="102">
        <f>C35/D35</f>
        <v>5411.1223521878328</v>
      </c>
      <c r="F35" s="4"/>
      <c r="G35" s="10"/>
      <c r="H35" s="15"/>
      <c r="I35" s="14"/>
      <c r="J35" s="15"/>
      <c r="P35"/>
    </row>
    <row r="36" spans="1:18" ht="12.6" customHeight="1" x14ac:dyDescent="0.25">
      <c r="A36" s="120" t="s">
        <v>134</v>
      </c>
      <c r="B36" s="120" t="s">
        <v>205</v>
      </c>
      <c r="C36" s="102">
        <v>44500093.140000001</v>
      </c>
      <c r="D36" s="102">
        <v>6916</v>
      </c>
      <c r="E36" s="102">
        <f>C36/D36</f>
        <v>6434.3685858877961</v>
      </c>
      <c r="F36" s="4"/>
      <c r="G36" s="121"/>
      <c r="H36" s="12"/>
      <c r="I36" s="12"/>
      <c r="J36" s="12"/>
      <c r="K36" s="49"/>
      <c r="L36" s="49"/>
      <c r="M36" s="49"/>
      <c r="P36"/>
    </row>
    <row r="37" spans="1:18" ht="12.6" customHeight="1" x14ac:dyDescent="0.25">
      <c r="A37" s="120" t="s">
        <v>135</v>
      </c>
      <c r="B37" s="120" t="s">
        <v>206</v>
      </c>
      <c r="C37" s="102">
        <v>12811349.970000001</v>
      </c>
      <c r="D37" s="102">
        <v>2329</v>
      </c>
      <c r="E37" s="102">
        <f>C37/D37</f>
        <v>5500.7943194504078</v>
      </c>
      <c r="F37" s="4"/>
      <c r="G37" s="121"/>
      <c r="H37" s="12"/>
      <c r="I37" s="12"/>
      <c r="J37" s="12"/>
      <c r="K37" s="49"/>
      <c r="L37" s="49"/>
      <c r="M37" s="49"/>
      <c r="P37"/>
    </row>
    <row r="38" spans="1:18" ht="12.6" customHeight="1" x14ac:dyDescent="0.25">
      <c r="A38" s="120" t="s">
        <v>131</v>
      </c>
      <c r="B38" s="120" t="s">
        <v>207</v>
      </c>
      <c r="C38" s="102">
        <v>370266.81</v>
      </c>
      <c r="D38" s="102">
        <v>123</v>
      </c>
      <c r="E38" s="102">
        <f>C38/D38</f>
        <v>3010.2992682926829</v>
      </c>
      <c r="F38" s="12"/>
      <c r="G38" s="121"/>
      <c r="H38" s="12"/>
      <c r="I38" s="12"/>
      <c r="J38" s="12"/>
      <c r="K38" s="49"/>
      <c r="L38" s="49"/>
      <c r="M38" s="49"/>
      <c r="P38"/>
      <c r="Q38" s="122"/>
      <c r="R38" s="122"/>
    </row>
    <row r="39" spans="1:18" ht="12.75" customHeight="1" x14ac:dyDescent="0.25">
      <c r="A39" s="120" t="s">
        <v>132</v>
      </c>
      <c r="B39" s="120" t="s">
        <v>208</v>
      </c>
      <c r="C39" s="102">
        <v>6425935.8700000001</v>
      </c>
      <c r="D39" s="102">
        <v>2477</v>
      </c>
      <c r="E39" s="102">
        <f t="shared" ref="E39:E41" si="2">C39/D39</f>
        <v>2594.2413685910374</v>
      </c>
      <c r="F39" s="12"/>
      <c r="G39" s="121"/>
      <c r="H39" s="12"/>
      <c r="I39" s="12"/>
      <c r="J39" s="12"/>
      <c r="K39" s="49"/>
      <c r="L39" s="49"/>
      <c r="M39" s="49"/>
      <c r="P39"/>
      <c r="Q39" s="122"/>
      <c r="R39" s="122"/>
    </row>
    <row r="40" spans="1:18" ht="12.75" customHeight="1" x14ac:dyDescent="0.25">
      <c r="A40" s="288" t="s">
        <v>6</v>
      </c>
      <c r="B40" s="288"/>
      <c r="C40" s="135">
        <v>4179970.37</v>
      </c>
      <c r="D40" s="135">
        <v>991</v>
      </c>
      <c r="E40" s="135">
        <f t="shared" si="2"/>
        <v>4217.9317558022203</v>
      </c>
      <c r="F40" s="12"/>
      <c r="G40" s="121"/>
      <c r="H40" s="12"/>
      <c r="I40" s="12"/>
      <c r="J40" s="12"/>
      <c r="K40" s="49"/>
      <c r="L40" s="49"/>
      <c r="M40" s="49"/>
      <c r="P40"/>
      <c r="Q40" s="122"/>
      <c r="R40" s="122"/>
    </row>
    <row r="41" spans="1:18" ht="12.75" customHeight="1" x14ac:dyDescent="0.25">
      <c r="A41" s="289" t="s">
        <v>1</v>
      </c>
      <c r="B41" s="289"/>
      <c r="C41" s="290">
        <f>SUM(C35:C40)</f>
        <v>93638724.38000001</v>
      </c>
      <c r="D41" s="290">
        <f>SUM(D35:D40)</f>
        <v>17521</v>
      </c>
      <c r="E41" s="290">
        <f t="shared" si="2"/>
        <v>5344.371005079619</v>
      </c>
      <c r="F41" s="123"/>
      <c r="G41" s="121"/>
      <c r="H41" s="12"/>
      <c r="I41" s="12"/>
      <c r="J41" s="12"/>
      <c r="K41" s="49"/>
      <c r="L41" s="49"/>
      <c r="M41" s="49"/>
      <c r="P41"/>
    </row>
    <row r="42" spans="1:18" ht="12.75" customHeight="1" x14ac:dyDescent="0.25">
      <c r="A42" s="38" t="s">
        <v>284</v>
      </c>
      <c r="B42" s="17"/>
      <c r="C42" s="17"/>
      <c r="D42" s="17"/>
      <c r="E42" s="17"/>
    </row>
    <row r="43" spans="1:18" ht="12.75" customHeight="1" x14ac:dyDescent="0.25">
      <c r="A43" s="7"/>
      <c r="B43" s="17"/>
      <c r="C43" s="17"/>
      <c r="D43" s="17"/>
      <c r="E43" s="17"/>
    </row>
    <row r="44" spans="1:18" s="8" customFormat="1" ht="12.75" customHeight="1" x14ac:dyDescent="0.25">
      <c r="B44" s="16"/>
      <c r="C44" s="16"/>
      <c r="G44"/>
      <c r="H44"/>
      <c r="I44"/>
      <c r="J44"/>
      <c r="K44"/>
      <c r="L44"/>
      <c r="M44"/>
      <c r="N44"/>
      <c r="O44"/>
      <c r="P44"/>
    </row>
    <row r="45" spans="1:18" s="8" customFormat="1" ht="12.75" customHeight="1" x14ac:dyDescent="0.25">
      <c r="A45" s="2"/>
      <c r="F45" s="124"/>
      <c r="G45"/>
    </row>
    <row r="46" spans="1:18" s="8" customFormat="1" ht="12.75" customHeight="1" x14ac:dyDescent="0.25">
      <c r="A46" s="2"/>
      <c r="F46" s="124"/>
      <c r="G46"/>
    </row>
    <row r="47" spans="1:18" s="8" customFormat="1" ht="12.75" customHeight="1" x14ac:dyDescent="0.25">
      <c r="A47" s="2"/>
      <c r="F47" s="124"/>
      <c r="G47"/>
    </row>
    <row r="48" spans="1:18" s="8" customFormat="1" ht="12.75" customHeight="1" x14ac:dyDescent="0.25">
      <c r="A48" s="2" t="s">
        <v>311</v>
      </c>
      <c r="F48" s="124"/>
      <c r="G48"/>
    </row>
    <row r="49" spans="1:18" s="8" customFormat="1" ht="12.75" customHeight="1" x14ac:dyDescent="0.25">
      <c r="A49" s="42" t="s">
        <v>350</v>
      </c>
      <c r="F49" s="124"/>
      <c r="G49"/>
    </row>
    <row r="50" spans="1:18" s="8" customFormat="1" ht="12.75" customHeight="1" x14ac:dyDescent="0.25">
      <c r="A50" s="125"/>
      <c r="B50" s="104"/>
      <c r="C50" s="104"/>
      <c r="D50" s="104"/>
      <c r="G50"/>
      <c r="Q50"/>
    </row>
    <row r="51" spans="1:18" s="8" customFormat="1" ht="25.5" customHeight="1" x14ac:dyDescent="0.25">
      <c r="A51" s="126" t="s">
        <v>21</v>
      </c>
      <c r="B51" s="126"/>
      <c r="C51" s="46" t="s">
        <v>354</v>
      </c>
      <c r="D51" s="46" t="s">
        <v>125</v>
      </c>
      <c r="E51" s="46" t="s">
        <v>126</v>
      </c>
      <c r="H51"/>
      <c r="R51"/>
    </row>
    <row r="52" spans="1:18" s="17" customFormat="1" ht="12.75" customHeight="1" x14ac:dyDescent="0.25">
      <c r="A52" s="127" t="s">
        <v>7</v>
      </c>
      <c r="B52" s="127"/>
      <c r="C52" s="48">
        <v>140171.44</v>
      </c>
      <c r="D52" s="48">
        <v>35</v>
      </c>
      <c r="E52" s="48">
        <f>C52/D52</f>
        <v>4004.898285714286</v>
      </c>
      <c r="G52" s="128"/>
      <c r="H52" s="109"/>
      <c r="I52" s="8"/>
      <c r="J52" s="8"/>
      <c r="K52" s="8"/>
      <c r="L52" s="8"/>
      <c r="M52" s="8"/>
      <c r="N52" s="8"/>
      <c r="O52" s="8"/>
      <c r="P52" s="8"/>
      <c r="Q52" s="8"/>
      <c r="R52"/>
    </row>
    <row r="53" spans="1:18" s="124" customFormat="1" ht="12.75" customHeight="1" x14ac:dyDescent="0.25">
      <c r="A53" s="25" t="s">
        <v>8</v>
      </c>
      <c r="B53" s="127"/>
      <c r="C53" s="48">
        <v>62271031.329999998</v>
      </c>
      <c r="D53" s="48">
        <v>12461</v>
      </c>
      <c r="E53" s="48">
        <f t="shared" ref="E53:E59" si="3">C53/D53</f>
        <v>4997.2740012840059</v>
      </c>
      <c r="G53" s="129"/>
      <c r="H53" s="109"/>
      <c r="I53" s="8"/>
      <c r="J53" s="8"/>
      <c r="K53" s="8"/>
      <c r="L53" s="8"/>
      <c r="M53" s="8"/>
      <c r="N53" s="8"/>
      <c r="O53" s="8"/>
      <c r="P53" s="8"/>
      <c r="Q53" s="8"/>
      <c r="R53" s="130"/>
    </row>
    <row r="54" spans="1:18" s="124" customFormat="1" ht="12.75" customHeight="1" x14ac:dyDescent="0.25">
      <c r="A54" s="25" t="s">
        <v>5</v>
      </c>
      <c r="B54" s="127"/>
      <c r="C54" s="48">
        <v>12619458.34</v>
      </c>
      <c r="D54" s="48">
        <v>2361</v>
      </c>
      <c r="E54" s="48">
        <f t="shared" si="3"/>
        <v>5344.9632952138927</v>
      </c>
      <c r="G54" s="129"/>
      <c r="H54" s="109"/>
      <c r="I54" s="8"/>
      <c r="J54" s="8"/>
      <c r="K54" s="8"/>
      <c r="L54" s="8"/>
      <c r="M54" s="8"/>
      <c r="N54" s="8"/>
      <c r="O54" s="8"/>
      <c r="P54" s="8"/>
      <c r="Q54" s="8"/>
      <c r="R54" s="130"/>
    </row>
    <row r="55" spans="1:18" s="17" customFormat="1" ht="13.2" x14ac:dyDescent="0.25">
      <c r="A55" s="25" t="s">
        <v>285</v>
      </c>
      <c r="B55" s="127"/>
      <c r="C55" s="48">
        <v>877764.75</v>
      </c>
      <c r="D55" s="48">
        <v>166</v>
      </c>
      <c r="E55" s="48">
        <f t="shared" si="3"/>
        <v>5287.7394578313251</v>
      </c>
      <c r="G55" s="128"/>
      <c r="H55" s="109"/>
      <c r="I55" s="8"/>
      <c r="J55" s="8"/>
      <c r="K55" s="8"/>
      <c r="L55" s="8"/>
      <c r="M55" s="8"/>
      <c r="N55" s="8"/>
      <c r="O55" s="8"/>
      <c r="P55" s="8"/>
      <c r="Q55" s="8"/>
      <c r="R55"/>
    </row>
    <row r="56" spans="1:18" s="124" customFormat="1" ht="13.2" x14ac:dyDescent="0.25">
      <c r="A56" s="25" t="s">
        <v>139</v>
      </c>
      <c r="B56" s="127"/>
      <c r="C56" s="48">
        <v>53315.95</v>
      </c>
      <c r="D56" s="48">
        <v>19</v>
      </c>
      <c r="E56" s="48">
        <f t="shared" si="3"/>
        <v>2806.1026315789472</v>
      </c>
      <c r="G56" s="129"/>
      <c r="H56" s="109"/>
      <c r="I56" s="8"/>
      <c r="J56" s="8"/>
      <c r="K56" s="8"/>
      <c r="L56" s="8"/>
      <c r="M56" s="8"/>
      <c r="N56" s="8"/>
      <c r="O56" s="8"/>
      <c r="P56" s="8"/>
      <c r="Q56" s="8"/>
      <c r="R56" s="130"/>
    </row>
    <row r="57" spans="1:18" s="17" customFormat="1" ht="13.2" x14ac:dyDescent="0.25">
      <c r="A57" s="25" t="s">
        <v>140</v>
      </c>
      <c r="B57" s="127"/>
      <c r="C57" s="48">
        <v>17665766.120000001</v>
      </c>
      <c r="D57" s="48">
        <v>2476</v>
      </c>
      <c r="E57" s="48">
        <f t="shared" si="3"/>
        <v>7134.8005331179329</v>
      </c>
      <c r="G57" s="128"/>
      <c r="H57" s="109"/>
      <c r="I57" s="8"/>
      <c r="J57" s="8"/>
      <c r="K57" s="8"/>
      <c r="L57" s="8"/>
      <c r="M57" s="8"/>
      <c r="N57" s="8"/>
      <c r="O57" s="8"/>
      <c r="P57" s="8"/>
      <c r="Q57" s="8"/>
      <c r="R57"/>
    </row>
    <row r="58" spans="1:18" s="17" customFormat="1" ht="13.2" x14ac:dyDescent="0.25">
      <c r="A58" s="134" t="s">
        <v>288</v>
      </c>
      <c r="B58" s="10"/>
      <c r="C58" s="185">
        <v>11216.45</v>
      </c>
      <c r="D58" s="185">
        <v>3</v>
      </c>
      <c r="E58" s="185">
        <f t="shared" si="3"/>
        <v>3738.8166666666671</v>
      </c>
      <c r="G58" s="128"/>
      <c r="H58" s="109"/>
      <c r="I58" s="8"/>
      <c r="J58" s="8"/>
      <c r="K58" s="8"/>
      <c r="L58" s="8"/>
      <c r="M58" s="8"/>
      <c r="N58" s="8"/>
      <c r="O58" s="8"/>
      <c r="P58" s="8"/>
      <c r="Q58" s="8"/>
      <c r="R58"/>
    </row>
    <row r="59" spans="1:18" s="17" customFormat="1" ht="13.2" x14ac:dyDescent="0.25">
      <c r="A59" s="289" t="s">
        <v>1</v>
      </c>
      <c r="B59" s="289"/>
      <c r="C59" s="295">
        <f>SUM(C52:C58)</f>
        <v>93638724.38000001</v>
      </c>
      <c r="D59" s="295">
        <f>SUM(D52:D58)</f>
        <v>17521</v>
      </c>
      <c r="E59" s="295">
        <f t="shared" si="3"/>
        <v>5344.371005079619</v>
      </c>
      <c r="G59" s="128"/>
      <c r="H59" s="109"/>
      <c r="I59" s="8"/>
      <c r="J59" s="8"/>
      <c r="K59" s="8"/>
      <c r="L59" s="8"/>
      <c r="M59" s="8"/>
      <c r="N59" s="8"/>
      <c r="O59" s="8"/>
      <c r="P59" s="8"/>
      <c r="Q59" s="8"/>
      <c r="R59"/>
    </row>
    <row r="60" spans="1:18" s="17" customFormat="1" ht="12.75" customHeight="1" x14ac:dyDescent="0.25">
      <c r="A60" s="131" t="s">
        <v>314</v>
      </c>
      <c r="B60" s="131"/>
      <c r="C60" s="131"/>
      <c r="D60" s="131"/>
      <c r="E60" s="132"/>
      <c r="F60" s="132"/>
      <c r="G60"/>
      <c r="H60" s="8"/>
      <c r="I60" s="8"/>
      <c r="J60" s="8"/>
      <c r="K60" s="8"/>
      <c r="L60" s="8"/>
      <c r="M60" s="8"/>
      <c r="N60" s="8"/>
      <c r="O60" s="8"/>
      <c r="P60" s="8"/>
    </row>
    <row r="61" spans="1:18" s="17" customFormat="1" ht="12.75" customHeight="1" x14ac:dyDescent="0.25">
      <c r="A61" s="7"/>
      <c r="B61" s="133"/>
      <c r="C61" s="133"/>
      <c r="D61" s="133"/>
      <c r="E61" s="131"/>
      <c r="F61" s="131"/>
      <c r="G61"/>
      <c r="H61" s="8"/>
      <c r="I61" s="8"/>
      <c r="J61" s="8"/>
      <c r="K61" s="8"/>
      <c r="L61" s="8"/>
      <c r="M61" s="8"/>
      <c r="N61" s="8"/>
      <c r="O61" s="8"/>
      <c r="P61" s="8"/>
    </row>
    <row r="62" spans="1:18" s="10" customFormat="1" ht="12.75" customHeight="1" x14ac:dyDescent="0.25">
      <c r="B62" s="1"/>
      <c r="C62" s="1"/>
      <c r="D62" s="1"/>
      <c r="E62" s="133"/>
      <c r="F62" s="133"/>
      <c r="G62"/>
      <c r="H62" s="8"/>
      <c r="I62" s="8"/>
      <c r="J62" s="8"/>
      <c r="K62" s="8"/>
      <c r="L62" s="8"/>
      <c r="M62" s="8"/>
      <c r="N62" s="8"/>
      <c r="O62" s="8"/>
      <c r="P62" s="8"/>
    </row>
    <row r="63" spans="1:18" ht="12.75" customHeight="1" x14ac:dyDescent="0.25">
      <c r="H63" s="8"/>
      <c r="I63" s="8"/>
      <c r="J63" s="8"/>
      <c r="K63" s="8"/>
      <c r="L63" s="8"/>
      <c r="M63" s="8"/>
      <c r="N63" s="8"/>
      <c r="O63" s="8"/>
      <c r="P63" s="8"/>
    </row>
    <row r="64" spans="1:18" ht="12.75" customHeight="1" x14ac:dyDescent="0.25">
      <c r="H64" s="8"/>
      <c r="I64" s="8"/>
      <c r="J64" s="8"/>
      <c r="K64" s="8"/>
      <c r="L64" s="8"/>
      <c r="M64" s="8"/>
      <c r="N64" s="8"/>
      <c r="O64" s="8"/>
      <c r="P64" s="8"/>
    </row>
    <row r="65" spans="8:16" ht="12.75" customHeight="1" x14ac:dyDescent="0.25">
      <c r="H65" s="8"/>
      <c r="I65" s="8"/>
      <c r="J65" s="8"/>
      <c r="K65" s="8"/>
      <c r="L65" s="8"/>
      <c r="M65" s="8"/>
      <c r="N65" s="8"/>
      <c r="O65" s="8"/>
      <c r="P65" s="8"/>
    </row>
  </sheetData>
  <phoneticPr fontId="5" type="noConversion"/>
  <pageMargins left="0.70866141732283472" right="0.15748031496062992" top="0.98425196850393704" bottom="0.55118110236220474" header="0.51181102362204722" footer="0.51181102362204722"/>
  <pageSetup paperSize="9" scale="90" orientation="portrait" r:id="rId1"/>
  <headerFooter alignWithMargins="0">
    <oddHeader>&amp;R&amp;"Arial,Fet"BUSSAR</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26B5A-D558-4EE2-9CEB-71A0C36362B9}">
  <dimension ref="A1:K47"/>
  <sheetViews>
    <sheetView showGridLines="0" workbookViewId="0"/>
  </sheetViews>
  <sheetFormatPr defaultRowHeight="13.2" x14ac:dyDescent="0.25"/>
  <cols>
    <col min="1" max="1" width="9.33203125" style="226"/>
    <col min="2" max="2" width="15" bestFit="1" customWidth="1"/>
    <col min="3" max="3" width="19.6640625" customWidth="1"/>
    <col min="4" max="4" width="23.5546875" bestFit="1" customWidth="1"/>
    <col min="5" max="5" width="12.6640625" customWidth="1"/>
    <col min="7" max="7" width="20.6640625" customWidth="1"/>
    <col min="8" max="8" width="19" customWidth="1"/>
    <col min="9" max="9" width="24.33203125" customWidth="1"/>
  </cols>
  <sheetData>
    <row r="1" spans="1:11" x14ac:dyDescent="0.25">
      <c r="A1" s="23" t="s">
        <v>369</v>
      </c>
    </row>
    <row r="2" spans="1:11" s="17" customFormat="1" ht="12.75" customHeight="1" x14ac:dyDescent="0.2">
      <c r="A2" s="118" t="s">
        <v>370</v>
      </c>
      <c r="B2" s="8"/>
      <c r="C2" s="8"/>
      <c r="D2" s="8"/>
      <c r="G2" s="14"/>
      <c r="H2" s="14"/>
      <c r="I2" s="14"/>
      <c r="J2" s="14"/>
    </row>
    <row r="3" spans="1:11" s="17" customFormat="1" ht="12.75" customHeight="1" x14ac:dyDescent="0.2">
      <c r="A3" s="118"/>
      <c r="B3" s="8"/>
      <c r="C3" s="8"/>
      <c r="D3" s="8"/>
      <c r="G3" s="210"/>
      <c r="H3" s="14"/>
      <c r="I3" s="14"/>
      <c r="J3" s="14"/>
    </row>
    <row r="4" spans="1:11" x14ac:dyDescent="0.25">
      <c r="A4" s="235"/>
      <c r="B4" s="236" t="s">
        <v>352</v>
      </c>
      <c r="C4" s="235"/>
      <c r="D4" s="235"/>
      <c r="E4" s="235"/>
      <c r="F4" s="235"/>
      <c r="G4" s="236" t="s">
        <v>351</v>
      </c>
      <c r="H4" s="235"/>
      <c r="I4" s="235"/>
      <c r="J4" s="235"/>
      <c r="K4" s="235"/>
    </row>
    <row r="5" spans="1:11" ht="12.75" customHeight="1" x14ac:dyDescent="0.25">
      <c r="A5" s="34" t="s">
        <v>0</v>
      </c>
      <c r="B5" s="46" t="s">
        <v>151</v>
      </c>
      <c r="C5" s="46" t="s">
        <v>124</v>
      </c>
      <c r="D5" s="46" t="s">
        <v>150</v>
      </c>
      <c r="F5" s="34" t="s">
        <v>0</v>
      </c>
      <c r="G5" s="46" t="s">
        <v>151</v>
      </c>
      <c r="H5" s="46" t="s">
        <v>124</v>
      </c>
      <c r="I5" s="46" t="s">
        <v>150</v>
      </c>
    </row>
    <row r="6" spans="1:11" s="239" customFormat="1" ht="12.75" customHeight="1" x14ac:dyDescent="0.25">
      <c r="A6" s="237" t="s">
        <v>325</v>
      </c>
      <c r="B6" s="238" t="s">
        <v>326</v>
      </c>
      <c r="C6" s="238" t="s">
        <v>335</v>
      </c>
      <c r="D6" s="238" t="s">
        <v>328</v>
      </c>
      <c r="F6" s="237" t="s">
        <v>325</v>
      </c>
      <c r="G6" s="238" t="s">
        <v>326</v>
      </c>
      <c r="H6" s="238" t="s">
        <v>335</v>
      </c>
      <c r="I6" s="238" t="s">
        <v>328</v>
      </c>
    </row>
    <row r="7" spans="1:11" x14ac:dyDescent="0.25">
      <c r="A7" s="233">
        <v>1999</v>
      </c>
      <c r="B7" s="185">
        <v>43759018.5</v>
      </c>
      <c r="C7" s="185">
        <v>165310</v>
      </c>
      <c r="D7" s="185">
        <f t="shared" ref="D7:D33" si="0">B7/C7</f>
        <v>264.70884096545882</v>
      </c>
      <c r="F7" s="233">
        <v>1999</v>
      </c>
      <c r="G7" s="261" t="s">
        <v>329</v>
      </c>
      <c r="H7" s="261" t="s">
        <v>329</v>
      </c>
      <c r="I7" s="261" t="s">
        <v>329</v>
      </c>
      <c r="J7" s="17"/>
    </row>
    <row r="8" spans="1:11" x14ac:dyDescent="0.25">
      <c r="A8" s="233">
        <v>2000</v>
      </c>
      <c r="B8" s="185">
        <v>52181331</v>
      </c>
      <c r="C8" s="185">
        <v>180915</v>
      </c>
      <c r="D8" s="185">
        <f t="shared" si="0"/>
        <v>288.43009700688168</v>
      </c>
      <c r="F8" s="233">
        <v>2000</v>
      </c>
      <c r="G8" s="261" t="s">
        <v>329</v>
      </c>
      <c r="H8" s="261" t="s">
        <v>329</v>
      </c>
      <c r="I8" s="261" t="s">
        <v>329</v>
      </c>
    </row>
    <row r="9" spans="1:11" x14ac:dyDescent="0.25">
      <c r="A9" s="233">
        <v>2001</v>
      </c>
      <c r="B9" s="185">
        <v>55070560</v>
      </c>
      <c r="C9" s="185">
        <v>199451</v>
      </c>
      <c r="D9" s="185">
        <f t="shared" si="0"/>
        <v>276.11072393720764</v>
      </c>
      <c r="F9" s="233">
        <v>2001</v>
      </c>
      <c r="G9" s="261" t="s">
        <v>329</v>
      </c>
      <c r="H9" s="261" t="s">
        <v>329</v>
      </c>
      <c r="I9" s="261" t="s">
        <v>329</v>
      </c>
    </row>
    <row r="10" spans="1:11" x14ac:dyDescent="0.25">
      <c r="A10" s="233">
        <v>2002</v>
      </c>
      <c r="B10" s="185">
        <v>59563147</v>
      </c>
      <c r="C10" s="185">
        <v>220079</v>
      </c>
      <c r="D10" s="185">
        <f t="shared" si="0"/>
        <v>270.64439133220344</v>
      </c>
      <c r="F10" s="233">
        <v>2002</v>
      </c>
      <c r="G10" s="261" t="s">
        <v>329</v>
      </c>
      <c r="H10" s="261" t="s">
        <v>329</v>
      </c>
      <c r="I10" s="261" t="s">
        <v>329</v>
      </c>
    </row>
    <row r="11" spans="1:11" x14ac:dyDescent="0.25">
      <c r="A11" s="233">
        <v>2003</v>
      </c>
      <c r="B11" s="185">
        <v>66034252</v>
      </c>
      <c r="C11" s="185">
        <v>238981</v>
      </c>
      <c r="D11" s="185">
        <f t="shared" si="0"/>
        <v>276.31590795921016</v>
      </c>
      <c r="F11" s="233">
        <v>2003</v>
      </c>
      <c r="G11" s="261" t="s">
        <v>329</v>
      </c>
      <c r="H11" s="261" t="s">
        <v>329</v>
      </c>
      <c r="I11" s="261" t="s">
        <v>329</v>
      </c>
    </row>
    <row r="12" spans="1:11" x14ac:dyDescent="0.25">
      <c r="A12" s="233">
        <v>2004</v>
      </c>
      <c r="B12" s="185">
        <v>67970981</v>
      </c>
      <c r="C12" s="185">
        <v>261214</v>
      </c>
      <c r="D12" s="185">
        <f t="shared" si="0"/>
        <v>260.21186077315917</v>
      </c>
      <c r="F12" s="233">
        <v>2004</v>
      </c>
      <c r="G12" s="261" t="s">
        <v>329</v>
      </c>
      <c r="H12" s="261" t="s">
        <v>329</v>
      </c>
      <c r="I12" s="261" t="s">
        <v>329</v>
      </c>
    </row>
    <row r="13" spans="1:11" x14ac:dyDescent="0.25">
      <c r="A13" s="233">
        <v>2005</v>
      </c>
      <c r="B13" s="185">
        <v>70113209</v>
      </c>
      <c r="C13" s="185">
        <v>277039</v>
      </c>
      <c r="D13" s="185">
        <f t="shared" si="0"/>
        <v>253.08064568526453</v>
      </c>
      <c r="F13" s="233">
        <v>2005</v>
      </c>
      <c r="G13" s="261" t="s">
        <v>329</v>
      </c>
      <c r="H13" s="261" t="s">
        <v>329</v>
      </c>
      <c r="I13" s="261" t="s">
        <v>329</v>
      </c>
    </row>
    <row r="14" spans="1:11" x14ac:dyDescent="0.25">
      <c r="A14" s="233">
        <v>2006</v>
      </c>
      <c r="B14" s="185">
        <v>77125282</v>
      </c>
      <c r="C14" s="185">
        <v>297983</v>
      </c>
      <c r="D14" s="185">
        <f t="shared" si="0"/>
        <v>258.82443629334557</v>
      </c>
      <c r="F14" s="233">
        <v>2006</v>
      </c>
      <c r="G14" s="261" t="s">
        <v>329</v>
      </c>
      <c r="H14" s="261" t="s">
        <v>329</v>
      </c>
      <c r="I14" s="261" t="s">
        <v>329</v>
      </c>
    </row>
    <row r="15" spans="1:11" x14ac:dyDescent="0.25">
      <c r="A15" s="233">
        <v>2007</v>
      </c>
      <c r="B15" s="185">
        <v>84622120</v>
      </c>
      <c r="C15" s="185">
        <v>320392</v>
      </c>
      <c r="D15" s="185">
        <f t="shared" si="0"/>
        <v>264.12057729281628</v>
      </c>
      <c r="F15" s="233">
        <v>2007</v>
      </c>
      <c r="G15" s="261" t="s">
        <v>329</v>
      </c>
      <c r="H15" s="261" t="s">
        <v>329</v>
      </c>
      <c r="I15" s="261" t="s">
        <v>329</v>
      </c>
    </row>
    <row r="16" spans="1:11" x14ac:dyDescent="0.25">
      <c r="A16" s="233">
        <v>2008</v>
      </c>
      <c r="B16" s="185">
        <v>84732018</v>
      </c>
      <c r="C16" s="185">
        <v>329084</v>
      </c>
      <c r="D16" s="185">
        <f t="shared" si="0"/>
        <v>257.47838849655409</v>
      </c>
      <c r="F16" s="233">
        <v>2008</v>
      </c>
      <c r="G16" s="261" t="s">
        <v>329</v>
      </c>
      <c r="H16" s="261" t="s">
        <v>329</v>
      </c>
      <c r="I16" s="261" t="s">
        <v>329</v>
      </c>
    </row>
    <row r="17" spans="1:9" x14ac:dyDescent="0.25">
      <c r="A17" s="233">
        <v>2009</v>
      </c>
      <c r="B17" s="185">
        <v>81950965</v>
      </c>
      <c r="C17" s="185">
        <v>332561</v>
      </c>
      <c r="D17" s="185">
        <f t="shared" si="0"/>
        <v>246.42385908149183</v>
      </c>
      <c r="F17" s="233">
        <v>2009</v>
      </c>
      <c r="G17" s="261" t="s">
        <v>329</v>
      </c>
      <c r="H17" s="261" t="s">
        <v>329</v>
      </c>
      <c r="I17" s="261" t="s">
        <v>329</v>
      </c>
    </row>
    <row r="18" spans="1:9" x14ac:dyDescent="0.25">
      <c r="A18" s="233">
        <v>2010</v>
      </c>
      <c r="B18" s="185">
        <v>76081709</v>
      </c>
      <c r="C18" s="185">
        <v>336197</v>
      </c>
      <c r="D18" s="185">
        <f t="shared" si="0"/>
        <v>226.30097532101715</v>
      </c>
      <c r="F18" s="233">
        <v>2010</v>
      </c>
      <c r="G18" s="261" t="s">
        <v>329</v>
      </c>
      <c r="H18" s="261" t="s">
        <v>329</v>
      </c>
      <c r="I18" s="261" t="s">
        <v>329</v>
      </c>
    </row>
    <row r="19" spans="1:9" x14ac:dyDescent="0.25">
      <c r="A19" s="233">
        <v>2011</v>
      </c>
      <c r="B19" s="185">
        <v>73838792</v>
      </c>
      <c r="C19" s="185">
        <v>336439</v>
      </c>
      <c r="D19" s="185">
        <f t="shared" si="0"/>
        <v>219.47155948032184</v>
      </c>
      <c r="F19" s="233">
        <v>2011</v>
      </c>
      <c r="G19" s="261" t="s">
        <v>329</v>
      </c>
      <c r="H19" s="261" t="s">
        <v>329</v>
      </c>
      <c r="I19" s="261" t="s">
        <v>329</v>
      </c>
    </row>
    <row r="20" spans="1:9" x14ac:dyDescent="0.25">
      <c r="A20" s="233">
        <v>2012</v>
      </c>
      <c r="B20" s="185">
        <v>62082106</v>
      </c>
      <c r="C20" s="185">
        <v>338339</v>
      </c>
      <c r="D20" s="185">
        <f t="shared" si="0"/>
        <v>183.49083611407494</v>
      </c>
      <c r="F20" s="233">
        <v>2012</v>
      </c>
      <c r="G20" s="261" t="s">
        <v>329</v>
      </c>
      <c r="H20" s="261" t="s">
        <v>329</v>
      </c>
      <c r="I20" s="261" t="s">
        <v>329</v>
      </c>
    </row>
    <row r="21" spans="1:9" x14ac:dyDescent="0.25">
      <c r="A21" s="233">
        <v>2013</v>
      </c>
      <c r="B21" s="185">
        <v>68600870</v>
      </c>
      <c r="C21" s="185">
        <v>346314</v>
      </c>
      <c r="D21" s="185">
        <f t="shared" si="0"/>
        <v>198.08864209936647</v>
      </c>
      <c r="F21" s="233">
        <v>2013</v>
      </c>
      <c r="G21" s="261" t="s">
        <v>329</v>
      </c>
      <c r="H21" s="261" t="s">
        <v>329</v>
      </c>
      <c r="I21" s="261" t="s">
        <v>329</v>
      </c>
    </row>
    <row r="22" spans="1:9" x14ac:dyDescent="0.25">
      <c r="A22" s="233">
        <v>2014</v>
      </c>
      <c r="B22" s="185">
        <v>65803999</v>
      </c>
      <c r="C22" s="185">
        <v>344988</v>
      </c>
      <c r="D22" s="185">
        <f t="shared" si="0"/>
        <v>190.74286351989053</v>
      </c>
      <c r="F22" s="233">
        <v>2014</v>
      </c>
      <c r="G22" s="261" t="s">
        <v>329</v>
      </c>
      <c r="H22" s="261" t="s">
        <v>329</v>
      </c>
      <c r="I22" s="261" t="s">
        <v>329</v>
      </c>
    </row>
    <row r="23" spans="1:9" x14ac:dyDescent="0.25">
      <c r="A23" s="233">
        <v>2015</v>
      </c>
      <c r="B23" s="185">
        <v>69320703</v>
      </c>
      <c r="C23" s="185">
        <v>347906</v>
      </c>
      <c r="D23" s="185">
        <f t="shared" si="0"/>
        <v>199.25124315188586</v>
      </c>
      <c r="F23" s="233">
        <v>2015</v>
      </c>
      <c r="G23" s="261" t="s">
        <v>329</v>
      </c>
      <c r="H23" s="261" t="s">
        <v>329</v>
      </c>
      <c r="I23" s="261" t="s">
        <v>329</v>
      </c>
    </row>
    <row r="24" spans="1:9" x14ac:dyDescent="0.25">
      <c r="A24" s="233">
        <v>2016</v>
      </c>
      <c r="B24" s="185">
        <v>71066755</v>
      </c>
      <c r="C24" s="185">
        <v>358019</v>
      </c>
      <c r="D24" s="185">
        <f t="shared" si="0"/>
        <v>198.49995391306047</v>
      </c>
      <c r="F24" s="233">
        <v>2016</v>
      </c>
      <c r="G24" s="261" t="s">
        <v>329</v>
      </c>
      <c r="H24" s="261" t="s">
        <v>329</v>
      </c>
      <c r="I24" s="261" t="s">
        <v>329</v>
      </c>
    </row>
    <row r="25" spans="1:9" x14ac:dyDescent="0.25">
      <c r="A25" s="233">
        <v>2017</v>
      </c>
      <c r="B25" s="185">
        <v>66774567</v>
      </c>
      <c r="C25" s="185">
        <v>357231</v>
      </c>
      <c r="D25" s="185">
        <f t="shared" si="0"/>
        <v>186.9226550887241</v>
      </c>
      <c r="F25" s="233">
        <v>2017</v>
      </c>
      <c r="G25" s="261" t="s">
        <v>329</v>
      </c>
      <c r="H25" s="261" t="s">
        <v>329</v>
      </c>
      <c r="I25" s="261" t="s">
        <v>329</v>
      </c>
    </row>
    <row r="26" spans="1:9" x14ac:dyDescent="0.25">
      <c r="A26" s="233">
        <v>2018</v>
      </c>
      <c r="B26" s="185">
        <v>64616300</v>
      </c>
      <c r="C26" s="185">
        <v>358024</v>
      </c>
      <c r="D26" s="185">
        <f t="shared" si="0"/>
        <v>180.48035885862402</v>
      </c>
      <c r="F26" s="233">
        <v>2018</v>
      </c>
      <c r="G26" s="261" t="s">
        <v>329</v>
      </c>
      <c r="H26" s="261" t="s">
        <v>329</v>
      </c>
      <c r="I26" s="261" t="s">
        <v>329</v>
      </c>
    </row>
    <row r="27" spans="1:9" x14ac:dyDescent="0.25">
      <c r="A27" s="233">
        <v>2019</v>
      </c>
      <c r="B27" s="185">
        <v>65574115</v>
      </c>
      <c r="C27" s="185">
        <v>359380</v>
      </c>
      <c r="D27" s="185">
        <f t="shared" si="0"/>
        <v>182.46456397128387</v>
      </c>
      <c r="F27" s="233">
        <v>2019</v>
      </c>
      <c r="G27" s="261" t="s">
        <v>329</v>
      </c>
      <c r="H27" s="261" t="s">
        <v>329</v>
      </c>
      <c r="I27" s="261" t="s">
        <v>329</v>
      </c>
    </row>
    <row r="28" spans="1:9" x14ac:dyDescent="0.25">
      <c r="A28" s="233">
        <v>2020</v>
      </c>
      <c r="B28" s="185">
        <v>70015397</v>
      </c>
      <c r="C28" s="185">
        <v>360422</v>
      </c>
      <c r="D28" s="185">
        <f t="shared" si="0"/>
        <v>194.25949858776656</v>
      </c>
      <c r="F28" s="233">
        <v>2020</v>
      </c>
      <c r="G28" s="261" t="s">
        <v>329</v>
      </c>
      <c r="H28" s="261" t="s">
        <v>329</v>
      </c>
      <c r="I28" s="261" t="s">
        <v>329</v>
      </c>
    </row>
    <row r="29" spans="1:9" x14ac:dyDescent="0.25">
      <c r="A29" s="233">
        <v>2021</v>
      </c>
      <c r="B29" s="185">
        <v>65316217</v>
      </c>
      <c r="C29" s="185">
        <v>368485</v>
      </c>
      <c r="D29" s="185">
        <f t="shared" si="0"/>
        <v>177.2561081183766</v>
      </c>
      <c r="F29" s="233">
        <v>2021</v>
      </c>
      <c r="G29" s="261" t="s">
        <v>329</v>
      </c>
      <c r="H29" s="261" t="s">
        <v>329</v>
      </c>
      <c r="I29" s="261" t="s">
        <v>329</v>
      </c>
    </row>
    <row r="30" spans="1:9" x14ac:dyDescent="0.25">
      <c r="A30" s="233">
        <v>2022</v>
      </c>
      <c r="B30" s="185">
        <v>65921464.5</v>
      </c>
      <c r="C30" s="185">
        <v>371019</v>
      </c>
      <c r="D30" s="185">
        <f t="shared" si="0"/>
        <v>177.67678878979243</v>
      </c>
      <c r="F30" s="233">
        <v>2022</v>
      </c>
      <c r="G30" s="261" t="s">
        <v>329</v>
      </c>
      <c r="H30" s="261" t="s">
        <v>329</v>
      </c>
      <c r="I30" s="261" t="s">
        <v>329</v>
      </c>
    </row>
    <row r="31" spans="1:9" x14ac:dyDescent="0.25">
      <c r="A31" s="233">
        <v>2023</v>
      </c>
      <c r="B31" s="185">
        <v>63244419.299999997</v>
      </c>
      <c r="C31" s="185">
        <v>373064</v>
      </c>
      <c r="D31" s="185">
        <f t="shared" si="0"/>
        <v>169.52699617223854</v>
      </c>
      <c r="F31" s="233">
        <v>2023</v>
      </c>
      <c r="G31" s="19">
        <v>64297570.910000004</v>
      </c>
      <c r="H31" s="19">
        <v>359629</v>
      </c>
      <c r="I31" s="185">
        <f>G31/H31</f>
        <v>178.78861523959415</v>
      </c>
    </row>
    <row r="32" spans="1:9" x14ac:dyDescent="0.25">
      <c r="A32" s="233">
        <v>2024</v>
      </c>
      <c r="B32" s="185">
        <v>65596478.199999996</v>
      </c>
      <c r="C32" s="185">
        <v>378411</v>
      </c>
      <c r="D32" s="185">
        <f t="shared" si="0"/>
        <v>173.34717595418738</v>
      </c>
      <c r="F32" s="233">
        <v>2024</v>
      </c>
      <c r="G32" s="19">
        <v>64946972.55999995</v>
      </c>
      <c r="H32" s="19">
        <v>361625</v>
      </c>
      <c r="I32" s="185">
        <f>G32/H32</f>
        <v>179.59757361908041</v>
      </c>
    </row>
    <row r="33" spans="1:9" x14ac:dyDescent="0.25">
      <c r="A33" s="262">
        <v>2025</v>
      </c>
      <c r="B33" s="263">
        <v>67361371.799999997</v>
      </c>
      <c r="C33" s="263">
        <v>377573</v>
      </c>
      <c r="D33" s="263">
        <f t="shared" si="0"/>
        <v>178.40622025409655</v>
      </c>
      <c r="F33" s="262">
        <v>2025</v>
      </c>
      <c r="G33" s="280">
        <v>66183454.210000001</v>
      </c>
      <c r="H33" s="280">
        <v>363857</v>
      </c>
      <c r="I33" s="263">
        <f>G33/H33</f>
        <v>181.89413481120332</v>
      </c>
    </row>
    <row r="34" spans="1:9" x14ac:dyDescent="0.25">
      <c r="A34" s="10"/>
    </row>
    <row r="35" spans="1:9" x14ac:dyDescent="0.25">
      <c r="A35" s="170"/>
    </row>
    <row r="36" spans="1:9" x14ac:dyDescent="0.25">
      <c r="A36" s="197"/>
    </row>
    <row r="37" spans="1:9" x14ac:dyDescent="0.25">
      <c r="C37" s="49"/>
      <c r="D37" s="49"/>
    </row>
    <row r="44" spans="1:9" x14ac:dyDescent="0.25">
      <c r="A44" s="264"/>
      <c r="B44" s="239"/>
      <c r="C44" s="239"/>
      <c r="D44" s="239"/>
    </row>
    <row r="47" spans="1:9" x14ac:dyDescent="0.25">
      <c r="A47" s="264"/>
      <c r="B47" s="239"/>
      <c r="C47" s="239"/>
      <c r="D47" s="239"/>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920A-1161-41C4-BF2A-9DA8A37D93D0}">
  <sheetPr>
    <pageSetUpPr fitToPage="1"/>
  </sheetPr>
  <dimension ref="A1:P60"/>
  <sheetViews>
    <sheetView showGridLines="0" zoomScaleNormal="100" workbookViewId="0"/>
  </sheetViews>
  <sheetFormatPr defaultColWidth="9.33203125" defaultRowHeight="12.75" customHeight="1" x14ac:dyDescent="0.2"/>
  <cols>
    <col min="1" max="1" width="17.33203125" style="17" customWidth="1"/>
    <col min="2" max="2" width="12.33203125" style="14" customWidth="1"/>
    <col min="3" max="3" width="11.5546875" style="14" customWidth="1"/>
    <col min="4" max="4" width="2.5546875" style="14" customWidth="1"/>
    <col min="5" max="5" width="10.33203125" style="14" customWidth="1"/>
    <col min="6" max="6" width="11.5546875" style="14" bestFit="1" customWidth="1"/>
    <col min="7" max="7" width="3.5546875" style="14" customWidth="1"/>
    <col min="8" max="8" width="7.6640625" style="14" customWidth="1"/>
    <col min="9" max="9" width="9.5546875" style="14" customWidth="1"/>
    <col min="10" max="10" width="11.6640625" style="14" customWidth="1"/>
    <col min="11" max="11" width="9.33203125" style="17"/>
    <col min="12" max="12" width="11.33203125" style="17" bestFit="1" customWidth="1"/>
    <col min="13" max="13" width="9.5546875" style="17" bestFit="1" customWidth="1"/>
    <col min="14" max="14" width="11.109375" style="17" bestFit="1" customWidth="1"/>
    <col min="15" max="16384" width="9.33203125" style="17"/>
  </cols>
  <sheetData>
    <row r="1" spans="1:16" ht="12.75" customHeight="1" x14ac:dyDescent="0.25">
      <c r="A1" s="23" t="s">
        <v>371</v>
      </c>
    </row>
    <row r="2" spans="1:16" ht="12.75" customHeight="1" x14ac:dyDescent="0.2">
      <c r="A2" s="42" t="s">
        <v>372</v>
      </c>
      <c r="B2" s="16"/>
      <c r="C2" s="16"/>
      <c r="D2" s="16"/>
      <c r="E2" s="10"/>
      <c r="F2" s="10"/>
      <c r="G2" s="10"/>
      <c r="H2" s="10"/>
      <c r="I2" s="10"/>
      <c r="J2" s="10"/>
    </row>
    <row r="3" spans="1:16" ht="12.75" customHeight="1" x14ac:dyDescent="0.25">
      <c r="A3" s="223"/>
      <c r="B3" s="45"/>
      <c r="C3" s="45"/>
      <c r="D3" s="45"/>
      <c r="E3"/>
      <c r="F3" s="43"/>
      <c r="G3" s="43"/>
      <c r="H3" s="43"/>
      <c r="I3" s="43"/>
      <c r="J3" s="43"/>
    </row>
    <row r="4" spans="1:16" s="7" customFormat="1" ht="12.75" customHeight="1" x14ac:dyDescent="0.2">
      <c r="A4" s="10" t="s">
        <v>18</v>
      </c>
      <c r="B4" s="320" t="s">
        <v>67</v>
      </c>
      <c r="C4" s="320"/>
      <c r="D4" s="18"/>
      <c r="E4" s="320" t="s">
        <v>124</v>
      </c>
      <c r="F4" s="320"/>
      <c r="G4" s="17"/>
      <c r="H4" s="320" t="s">
        <v>14</v>
      </c>
      <c r="I4" s="320"/>
      <c r="J4" s="320"/>
    </row>
    <row r="5" spans="1:16" ht="12.75" customHeight="1" x14ac:dyDescent="0.2">
      <c r="A5" s="10" t="s">
        <v>77</v>
      </c>
      <c r="B5" s="12" t="s">
        <v>105</v>
      </c>
      <c r="C5" s="12" t="s">
        <v>106</v>
      </c>
      <c r="D5" s="12"/>
      <c r="E5" s="12" t="s">
        <v>105</v>
      </c>
      <c r="F5" s="12" t="s">
        <v>106</v>
      </c>
      <c r="H5" s="14" t="s">
        <v>105</v>
      </c>
      <c r="I5" s="14" t="s">
        <v>106</v>
      </c>
      <c r="J5" s="17"/>
    </row>
    <row r="6" spans="1:16" customFormat="1" ht="12.75" customHeight="1" x14ac:dyDescent="0.25">
      <c r="A6" s="43" t="s">
        <v>2</v>
      </c>
      <c r="B6" s="312" t="s">
        <v>78</v>
      </c>
      <c r="C6" s="312" t="s">
        <v>78</v>
      </c>
      <c r="D6" s="312"/>
      <c r="E6" s="312" t="s">
        <v>78</v>
      </c>
      <c r="F6" s="312" t="s">
        <v>78</v>
      </c>
      <c r="G6" s="11"/>
      <c r="H6" s="11" t="s">
        <v>78</v>
      </c>
      <c r="I6" s="11" t="s">
        <v>78</v>
      </c>
      <c r="J6" s="35" t="s">
        <v>1</v>
      </c>
      <c r="K6" s="7"/>
      <c r="L6" s="7"/>
      <c r="M6" s="7"/>
      <c r="N6" s="7"/>
      <c r="O6" s="7"/>
      <c r="P6" s="7"/>
    </row>
    <row r="7" spans="1:16" customFormat="1" ht="12.75" customHeight="1" x14ac:dyDescent="0.25">
      <c r="A7" s="225" t="s">
        <v>312</v>
      </c>
      <c r="B7" s="48">
        <v>17371324.91</v>
      </c>
      <c r="C7" s="48">
        <v>3351080.82</v>
      </c>
      <c r="D7" s="48"/>
      <c r="E7" s="48">
        <v>161869</v>
      </c>
      <c r="F7" s="48">
        <v>34519</v>
      </c>
      <c r="G7" s="48"/>
      <c r="H7" s="48">
        <f t="shared" ref="H7:I26" si="0">B7/E7</f>
        <v>107.3171818569337</v>
      </c>
      <c r="I7" s="48">
        <f t="shared" si="0"/>
        <v>97.079313421593895</v>
      </c>
      <c r="J7" s="48">
        <f t="shared" ref="J7:J26" si="1">(B7+C7)/(E7+F7)</f>
        <v>105.51767791311079</v>
      </c>
      <c r="K7" s="7"/>
      <c r="L7" s="313"/>
      <c r="M7" s="313"/>
      <c r="N7" s="313"/>
      <c r="O7" s="7"/>
      <c r="P7" s="7"/>
    </row>
    <row r="8" spans="1:16" customFormat="1" ht="12.75" customHeight="1" x14ac:dyDescent="0.25">
      <c r="A8" s="80">
        <v>2008</v>
      </c>
      <c r="B8" s="48">
        <v>1436491.96</v>
      </c>
      <c r="C8" s="48">
        <v>263876.83</v>
      </c>
      <c r="D8" s="48"/>
      <c r="E8" s="48">
        <v>9825</v>
      </c>
      <c r="F8" s="48">
        <v>1955</v>
      </c>
      <c r="G8" s="48"/>
      <c r="H8" s="48">
        <f t="shared" si="0"/>
        <v>146.20783307888041</v>
      </c>
      <c r="I8" s="48">
        <f t="shared" si="0"/>
        <v>134.97536061381075</v>
      </c>
      <c r="J8" s="48">
        <f t="shared" si="1"/>
        <v>144.34370033955858</v>
      </c>
      <c r="K8" s="7"/>
      <c r="L8" s="313"/>
      <c r="M8" s="313"/>
      <c r="N8" s="313"/>
      <c r="O8" s="7"/>
      <c r="P8" s="7"/>
    </row>
    <row r="9" spans="1:16" customFormat="1" ht="12.75" customHeight="1" x14ac:dyDescent="0.25">
      <c r="A9" s="80">
        <v>2009</v>
      </c>
      <c r="B9" s="48">
        <v>950961.15</v>
      </c>
      <c r="C9" s="48">
        <v>168743.99</v>
      </c>
      <c r="D9" s="48"/>
      <c r="E9" s="48">
        <v>6324</v>
      </c>
      <c r="F9" s="48">
        <v>1282</v>
      </c>
      <c r="G9" s="48"/>
      <c r="H9" s="48">
        <f t="shared" si="0"/>
        <v>150.37336337760911</v>
      </c>
      <c r="I9" s="48">
        <f t="shared" si="0"/>
        <v>131.62557722308892</v>
      </c>
      <c r="J9" s="48">
        <f t="shared" si="1"/>
        <v>147.21340257691298</v>
      </c>
      <c r="K9" s="7"/>
      <c r="L9" s="313"/>
      <c r="M9" s="313"/>
      <c r="N9" s="313"/>
      <c r="O9" s="7"/>
      <c r="P9" s="7"/>
    </row>
    <row r="10" spans="1:16" customFormat="1" ht="12.75" customHeight="1" x14ac:dyDescent="0.25">
      <c r="A10" s="80">
        <v>2010</v>
      </c>
      <c r="B10" s="48">
        <v>921577.2</v>
      </c>
      <c r="C10" s="48">
        <v>177291.03</v>
      </c>
      <c r="D10" s="48"/>
      <c r="E10" s="48">
        <v>5780</v>
      </c>
      <c r="F10" s="48">
        <v>1190</v>
      </c>
      <c r="G10" s="48"/>
      <c r="H10" s="48">
        <f t="shared" si="0"/>
        <v>159.44242214532872</v>
      </c>
      <c r="I10" s="48">
        <f t="shared" si="0"/>
        <v>148.98405882352941</v>
      </c>
      <c r="J10" s="48">
        <f t="shared" si="1"/>
        <v>157.65684791965566</v>
      </c>
      <c r="K10" s="7"/>
      <c r="L10" s="313"/>
      <c r="M10" s="313"/>
      <c r="N10" s="313"/>
      <c r="O10" s="7"/>
      <c r="P10" s="7"/>
    </row>
    <row r="11" spans="1:16" customFormat="1" ht="12.75" customHeight="1" x14ac:dyDescent="0.25">
      <c r="A11" s="80">
        <v>2011</v>
      </c>
      <c r="B11" s="157">
        <v>1092718.76</v>
      </c>
      <c r="C11" s="48">
        <v>208066.75</v>
      </c>
      <c r="D11" s="48"/>
      <c r="E11" s="48">
        <v>6759</v>
      </c>
      <c r="F11" s="48">
        <v>1545</v>
      </c>
      <c r="G11" s="48"/>
      <c r="H11" s="48">
        <f t="shared" si="0"/>
        <v>161.66870247077969</v>
      </c>
      <c r="I11" s="48">
        <f t="shared" si="0"/>
        <v>134.67103559870552</v>
      </c>
      <c r="J11" s="48">
        <f t="shared" si="1"/>
        <v>156.64565390173411</v>
      </c>
      <c r="K11" s="7"/>
      <c r="L11" s="313"/>
      <c r="M11" s="313"/>
      <c r="N11" s="313"/>
      <c r="O11" s="7"/>
      <c r="P11" s="7"/>
    </row>
    <row r="12" spans="1:16" customFormat="1" ht="12.75" customHeight="1" x14ac:dyDescent="0.25">
      <c r="A12" s="80">
        <v>2012</v>
      </c>
      <c r="B12" s="48">
        <v>1030993.09</v>
      </c>
      <c r="C12" s="48">
        <v>183351.34</v>
      </c>
      <c r="D12" s="48"/>
      <c r="E12" s="48">
        <v>6520</v>
      </c>
      <c r="F12" s="48">
        <v>1410</v>
      </c>
      <c r="G12" s="48"/>
      <c r="H12" s="48">
        <f t="shared" si="0"/>
        <v>158.12777453987729</v>
      </c>
      <c r="I12" s="48">
        <f t="shared" si="0"/>
        <v>130.03641134751774</v>
      </c>
      <c r="J12" s="48">
        <f t="shared" si="1"/>
        <v>153.13296721311474</v>
      </c>
      <c r="K12" s="7"/>
      <c r="L12" s="313"/>
      <c r="M12" s="313"/>
      <c r="N12" s="313"/>
      <c r="O12" s="7"/>
      <c r="P12" s="7"/>
    </row>
    <row r="13" spans="1:16" customFormat="1" ht="12.75" customHeight="1" x14ac:dyDescent="0.25">
      <c r="A13" s="80">
        <v>2013</v>
      </c>
      <c r="B13" s="48">
        <v>1136874.81</v>
      </c>
      <c r="C13" s="48">
        <v>230114.9</v>
      </c>
      <c r="D13" s="48"/>
      <c r="E13" s="48">
        <v>6678</v>
      </c>
      <c r="F13" s="48">
        <v>1517</v>
      </c>
      <c r="G13" s="48"/>
      <c r="H13" s="48">
        <f t="shared" si="0"/>
        <v>170.24181042228213</v>
      </c>
      <c r="I13" s="48">
        <f t="shared" si="0"/>
        <v>151.69077125906395</v>
      </c>
      <c r="J13" s="48">
        <f t="shared" si="1"/>
        <v>166.80777425259305</v>
      </c>
      <c r="K13" s="7"/>
      <c r="L13" s="313"/>
      <c r="M13" s="313"/>
      <c r="N13" s="313"/>
      <c r="O13" s="7"/>
      <c r="P13" s="7"/>
    </row>
    <row r="14" spans="1:16" customFormat="1" ht="12.75" customHeight="1" x14ac:dyDescent="0.25">
      <c r="A14" s="80">
        <v>2014</v>
      </c>
      <c r="B14" s="48">
        <v>1215333.98</v>
      </c>
      <c r="C14" s="48">
        <v>220903.5</v>
      </c>
      <c r="D14" s="48"/>
      <c r="E14" s="48">
        <v>6918</v>
      </c>
      <c r="F14" s="48">
        <v>1386</v>
      </c>
      <c r="G14" s="48"/>
      <c r="H14" s="48">
        <f t="shared" si="0"/>
        <v>175.67707140792137</v>
      </c>
      <c r="I14" s="48">
        <f t="shared" si="0"/>
        <v>159.38203463203465</v>
      </c>
      <c r="J14" s="48">
        <f t="shared" si="1"/>
        <v>172.95730732177265</v>
      </c>
      <c r="K14" s="7"/>
      <c r="L14" s="313"/>
      <c r="M14" s="313"/>
      <c r="N14" s="313"/>
      <c r="O14" s="7"/>
      <c r="P14" s="7"/>
    </row>
    <row r="15" spans="1:16" customFormat="1" ht="12.75" customHeight="1" x14ac:dyDescent="0.25">
      <c r="A15" s="80">
        <v>2015</v>
      </c>
      <c r="B15" s="48">
        <v>1746269.1</v>
      </c>
      <c r="C15" s="48">
        <v>336689.55</v>
      </c>
      <c r="D15" s="48"/>
      <c r="E15" s="48">
        <v>8741</v>
      </c>
      <c r="F15" s="48">
        <v>1742</v>
      </c>
      <c r="G15" s="48"/>
      <c r="H15" s="48">
        <f t="shared" si="0"/>
        <v>199.77909850131564</v>
      </c>
      <c r="I15" s="48">
        <f t="shared" si="0"/>
        <v>193.27758323765786</v>
      </c>
      <c r="J15" s="48">
        <f>(B15+C15)/(E15+F15)</f>
        <v>198.69871697033292</v>
      </c>
      <c r="K15" s="7"/>
      <c r="L15" s="313"/>
      <c r="M15" s="313"/>
      <c r="N15" s="313"/>
      <c r="O15" s="7"/>
      <c r="P15" s="7"/>
    </row>
    <row r="16" spans="1:16" customFormat="1" ht="12.75" customHeight="1" x14ac:dyDescent="0.25">
      <c r="A16" s="80">
        <v>2016</v>
      </c>
      <c r="B16" s="48">
        <v>1802808.75</v>
      </c>
      <c r="C16" s="48">
        <v>372089.81</v>
      </c>
      <c r="D16" s="48"/>
      <c r="E16" s="48">
        <v>9120</v>
      </c>
      <c r="F16" s="48">
        <v>1988</v>
      </c>
      <c r="G16" s="48"/>
      <c r="H16" s="48">
        <f t="shared" si="0"/>
        <v>197.67639802631578</v>
      </c>
      <c r="I16" s="48">
        <f t="shared" si="0"/>
        <v>187.16791247484909</v>
      </c>
      <c r="J16" s="48">
        <f t="shared" si="1"/>
        <v>195.79569319409435</v>
      </c>
      <c r="K16" s="7"/>
      <c r="L16" s="313"/>
      <c r="M16" s="313"/>
      <c r="N16" s="313"/>
      <c r="O16" s="7"/>
      <c r="P16" s="7"/>
    </row>
    <row r="17" spans="1:16" customFormat="1" ht="12.75" customHeight="1" x14ac:dyDescent="0.25">
      <c r="A17" s="80">
        <v>2017</v>
      </c>
      <c r="B17" s="48">
        <v>1710075.77</v>
      </c>
      <c r="C17" s="48">
        <v>368696.58</v>
      </c>
      <c r="D17" s="48"/>
      <c r="E17" s="48">
        <v>7644</v>
      </c>
      <c r="F17" s="48">
        <v>1464</v>
      </c>
      <c r="G17" s="48"/>
      <c r="H17" s="48">
        <f t="shared" si="0"/>
        <v>223.71477891156462</v>
      </c>
      <c r="I17" s="48">
        <f t="shared" si="0"/>
        <v>251.8419262295082</v>
      </c>
      <c r="J17" s="48">
        <f t="shared" si="1"/>
        <v>228.23587505489681</v>
      </c>
      <c r="K17" s="7"/>
      <c r="L17" s="313"/>
      <c r="M17" s="313"/>
      <c r="N17" s="313"/>
      <c r="O17" s="7"/>
      <c r="P17" s="7"/>
    </row>
    <row r="18" spans="1:16" customFormat="1" ht="12.75" customHeight="1" x14ac:dyDescent="0.25">
      <c r="A18" s="80">
        <v>2018</v>
      </c>
      <c r="B18" s="48">
        <v>1959610.43</v>
      </c>
      <c r="C18" s="48">
        <v>595267.21</v>
      </c>
      <c r="D18" s="48"/>
      <c r="E18" s="48">
        <v>8088</v>
      </c>
      <c r="F18" s="48">
        <v>1950</v>
      </c>
      <c r="G18" s="48"/>
      <c r="H18" s="48">
        <f t="shared" si="0"/>
        <v>242.28615603363005</v>
      </c>
      <c r="I18" s="48">
        <f t="shared" si="0"/>
        <v>305.2652358974359</v>
      </c>
      <c r="J18" s="48">
        <f t="shared" si="1"/>
        <v>254.52058577405853</v>
      </c>
      <c r="K18" s="7"/>
      <c r="L18" s="313"/>
      <c r="M18" s="313"/>
      <c r="N18" s="313"/>
      <c r="O18" s="7"/>
      <c r="P18" s="7"/>
    </row>
    <row r="19" spans="1:16" customFormat="1" ht="12.75" customHeight="1" x14ac:dyDescent="0.25">
      <c r="A19" s="80">
        <v>2019</v>
      </c>
      <c r="B19" s="48">
        <v>2230751.65</v>
      </c>
      <c r="C19" s="48">
        <v>542279.18999999994</v>
      </c>
      <c r="D19" s="48"/>
      <c r="E19" s="48">
        <v>8312</v>
      </c>
      <c r="F19" s="48">
        <v>1796</v>
      </c>
      <c r="G19" s="48"/>
      <c r="H19" s="48">
        <f t="shared" si="0"/>
        <v>268.37724374398459</v>
      </c>
      <c r="I19" s="48">
        <f t="shared" si="0"/>
        <v>301.93718819599104</v>
      </c>
      <c r="J19" s="48">
        <f t="shared" si="1"/>
        <v>274.34020973486344</v>
      </c>
      <c r="K19" s="7"/>
      <c r="L19" s="313"/>
      <c r="M19" s="313"/>
      <c r="N19" s="313"/>
      <c r="O19" s="7"/>
      <c r="P19" s="7"/>
    </row>
    <row r="20" spans="1:16" customFormat="1" ht="12.75" customHeight="1" x14ac:dyDescent="0.25">
      <c r="A20" s="80">
        <v>2020</v>
      </c>
      <c r="B20" s="48">
        <v>1988344.82</v>
      </c>
      <c r="C20" s="48">
        <v>527366.91</v>
      </c>
      <c r="D20" s="48"/>
      <c r="E20" s="48">
        <v>6678</v>
      </c>
      <c r="F20" s="48">
        <v>1504</v>
      </c>
      <c r="G20" s="48"/>
      <c r="H20" s="48">
        <f t="shared" si="0"/>
        <v>297.74555555555554</v>
      </c>
      <c r="I20" s="48">
        <f t="shared" si="0"/>
        <v>350.64289228723408</v>
      </c>
      <c r="J20" s="48">
        <f t="shared" si="1"/>
        <v>307.46904546565634</v>
      </c>
      <c r="K20" s="7"/>
      <c r="L20" s="313"/>
      <c r="M20" s="313"/>
      <c r="N20" s="313"/>
      <c r="O20" s="7"/>
      <c r="P20" s="7"/>
    </row>
    <row r="21" spans="1:16" customFormat="1" ht="12.75" customHeight="1" x14ac:dyDescent="0.25">
      <c r="A21" s="80">
        <v>2021</v>
      </c>
      <c r="B21" s="48">
        <v>2606271.36</v>
      </c>
      <c r="C21" s="48">
        <v>768953.97</v>
      </c>
      <c r="D21" s="48"/>
      <c r="E21" s="48">
        <v>8838</v>
      </c>
      <c r="F21" s="48">
        <v>2112</v>
      </c>
      <c r="G21" s="48"/>
      <c r="H21" s="48">
        <f t="shared" si="0"/>
        <v>294.89379497623895</v>
      </c>
      <c r="I21" s="48">
        <f t="shared" si="0"/>
        <v>364.08805397727269</v>
      </c>
      <c r="J21" s="48">
        <f t="shared" si="1"/>
        <v>308.23975616438355</v>
      </c>
      <c r="K21" s="7"/>
      <c r="L21" s="313"/>
      <c r="M21" s="313"/>
      <c r="N21" s="313"/>
      <c r="O21" s="7"/>
      <c r="P21" s="7"/>
    </row>
    <row r="22" spans="1:16" customFormat="1" ht="12.75" customHeight="1" x14ac:dyDescent="0.25">
      <c r="A22" s="80">
        <v>2022</v>
      </c>
      <c r="B22" s="48">
        <v>5302404.21</v>
      </c>
      <c r="C22" s="48">
        <v>1216697.26</v>
      </c>
      <c r="D22" s="48"/>
      <c r="E22" s="48">
        <v>9904</v>
      </c>
      <c r="F22" s="48">
        <v>2352</v>
      </c>
      <c r="G22" s="48"/>
      <c r="H22" s="48">
        <f t="shared" si="0"/>
        <v>535.38006966882062</v>
      </c>
      <c r="I22" s="48">
        <f t="shared" si="0"/>
        <v>517.30325680272108</v>
      </c>
      <c r="J22" s="48">
        <f t="shared" si="1"/>
        <v>531.91102072454305</v>
      </c>
      <c r="K22" s="7"/>
      <c r="L22" s="313"/>
      <c r="M22" s="313"/>
      <c r="N22" s="313"/>
      <c r="O22" s="7"/>
      <c r="P22" s="7"/>
    </row>
    <row r="23" spans="1:16" customFormat="1" ht="12.75" customHeight="1" x14ac:dyDescent="0.25">
      <c r="A23" s="80">
        <v>2023</v>
      </c>
      <c r="B23" s="48">
        <v>4758535.88</v>
      </c>
      <c r="C23" s="48">
        <v>1242409.43</v>
      </c>
      <c r="D23" s="48"/>
      <c r="E23" s="48">
        <v>9190</v>
      </c>
      <c r="F23" s="48">
        <v>2514</v>
      </c>
      <c r="G23" s="48"/>
      <c r="H23" s="48">
        <f t="shared" si="0"/>
        <v>517.79498150163215</v>
      </c>
      <c r="I23" s="48">
        <f t="shared" si="0"/>
        <v>494.19627287191724</v>
      </c>
      <c r="J23" s="48">
        <f t="shared" si="1"/>
        <v>512.72601760082023</v>
      </c>
      <c r="K23" s="7"/>
      <c r="L23" s="313"/>
      <c r="M23" s="313"/>
      <c r="N23" s="313"/>
      <c r="O23" s="7"/>
      <c r="P23" s="7"/>
    </row>
    <row r="24" spans="1:16" customFormat="1" ht="12.75" customHeight="1" x14ac:dyDescent="0.25">
      <c r="A24" s="80">
        <v>2024</v>
      </c>
      <c r="B24" s="157">
        <v>3813787.52</v>
      </c>
      <c r="C24" s="48">
        <v>1067000.47</v>
      </c>
      <c r="D24" s="48"/>
      <c r="E24" s="48">
        <v>8200</v>
      </c>
      <c r="F24" s="48">
        <v>2320</v>
      </c>
      <c r="G24" s="48"/>
      <c r="H24" s="48">
        <f t="shared" si="0"/>
        <v>465.09603902439022</v>
      </c>
      <c r="I24" s="48">
        <f t="shared" si="0"/>
        <v>459.91399568965517</v>
      </c>
      <c r="J24" s="48">
        <f t="shared" si="1"/>
        <v>463.95323098859319</v>
      </c>
      <c r="K24" s="7"/>
      <c r="L24" s="313"/>
      <c r="M24" s="313"/>
      <c r="N24" s="313"/>
      <c r="O24" s="7"/>
      <c r="P24" s="7"/>
    </row>
    <row r="25" spans="1:16" customFormat="1" ht="12.75" customHeight="1" x14ac:dyDescent="0.25">
      <c r="A25" s="225" t="s">
        <v>313</v>
      </c>
      <c r="B25" s="12">
        <v>879837.6</v>
      </c>
      <c r="C25" s="133">
        <v>387601.72</v>
      </c>
      <c r="D25" s="133"/>
      <c r="E25" s="133">
        <v>2778</v>
      </c>
      <c r="F25" s="133">
        <v>1145</v>
      </c>
      <c r="G25" s="133"/>
      <c r="H25" s="185">
        <f t="shared" si="0"/>
        <v>316.71619870410365</v>
      </c>
      <c r="I25" s="185">
        <f t="shared" si="0"/>
        <v>338.51678602620086</v>
      </c>
      <c r="J25" s="185">
        <f t="shared" si="1"/>
        <v>323.07910272750439</v>
      </c>
      <c r="K25" s="7"/>
      <c r="L25" s="313"/>
      <c r="M25" s="313"/>
      <c r="N25" s="313"/>
      <c r="O25" s="7"/>
      <c r="P25" s="7"/>
    </row>
    <row r="26" spans="1:16" customFormat="1" ht="12.75" customHeight="1" x14ac:dyDescent="0.25">
      <c r="A26" s="314" t="s">
        <v>1</v>
      </c>
      <c r="B26" s="295">
        <f>SUM(B7:B25)</f>
        <v>53954972.95000001</v>
      </c>
      <c r="C26" s="295">
        <f>SUM(C7:C25)</f>
        <v>12228481.260000002</v>
      </c>
      <c r="D26" s="295"/>
      <c r="E26" s="295">
        <f t="shared" ref="E26:F26" si="2">SUM(E7:E25)</f>
        <v>298166</v>
      </c>
      <c r="F26" s="295">
        <f t="shared" si="2"/>
        <v>65691</v>
      </c>
      <c r="G26" s="295"/>
      <c r="H26" s="295">
        <f t="shared" si="0"/>
        <v>180.95615512835136</v>
      </c>
      <c r="I26" s="295">
        <f t="shared" si="0"/>
        <v>186.15154678723115</v>
      </c>
      <c r="J26" s="295">
        <f t="shared" si="1"/>
        <v>181.89413481120332</v>
      </c>
      <c r="K26" s="7"/>
      <c r="L26" s="313"/>
      <c r="M26" s="313"/>
      <c r="N26" s="313"/>
      <c r="O26" s="7"/>
      <c r="P26" s="7"/>
    </row>
    <row r="27" spans="1:16" ht="12.75" customHeight="1" x14ac:dyDescent="0.2">
      <c r="B27" s="10"/>
      <c r="C27" s="10"/>
      <c r="D27" s="10"/>
      <c r="E27" s="10"/>
      <c r="F27" s="10"/>
      <c r="G27" s="10"/>
      <c r="H27" s="10"/>
      <c r="I27" s="10"/>
      <c r="J27" s="10"/>
      <c r="K27" s="7"/>
      <c r="L27" s="7"/>
      <c r="M27" s="7"/>
      <c r="N27" s="7"/>
      <c r="O27" s="7"/>
      <c r="P27" s="7"/>
    </row>
    <row r="28" spans="1:16" s="8" customFormat="1" ht="12.75" customHeight="1" x14ac:dyDescent="0.2">
      <c r="A28" s="7"/>
      <c r="B28" s="10"/>
      <c r="C28" s="10"/>
      <c r="D28" s="10"/>
      <c r="E28" s="10"/>
      <c r="F28" s="10"/>
      <c r="G28" s="10"/>
      <c r="H28" s="10"/>
      <c r="I28" s="10"/>
      <c r="J28" s="10"/>
      <c r="K28" s="7"/>
      <c r="L28" s="7"/>
      <c r="M28" s="7"/>
      <c r="N28" s="7"/>
      <c r="O28" s="7"/>
      <c r="P28" s="7"/>
    </row>
    <row r="29" spans="1:16" s="8" customFormat="1" ht="12.75" customHeight="1" x14ac:dyDescent="0.2">
      <c r="A29" s="17"/>
      <c r="B29" s="12"/>
      <c r="C29" s="12"/>
      <c r="D29" s="12"/>
      <c r="E29" s="12"/>
      <c r="F29" s="12"/>
      <c r="G29" s="12"/>
      <c r="H29" s="12"/>
      <c r="I29" s="12"/>
      <c r="J29" s="12"/>
      <c r="K29" s="7"/>
      <c r="L29" s="7"/>
      <c r="M29" s="7"/>
      <c r="N29" s="7"/>
      <c r="O29" s="7"/>
      <c r="P29" s="7"/>
    </row>
    <row r="30" spans="1:16" ht="12.75" customHeight="1" x14ac:dyDescent="0.2">
      <c r="B30" s="12"/>
      <c r="F30" s="12"/>
      <c r="K30" s="7"/>
      <c r="L30" s="7"/>
      <c r="M30" s="7"/>
      <c r="N30" s="7"/>
      <c r="O30" s="7"/>
      <c r="P30" s="7"/>
    </row>
    <row r="31" spans="1:16" ht="12.75" customHeight="1" x14ac:dyDescent="0.2">
      <c r="B31" s="12"/>
      <c r="C31" s="12"/>
      <c r="D31" s="12"/>
      <c r="E31" s="12"/>
      <c r="F31" s="12"/>
      <c r="G31" s="12"/>
      <c r="H31" s="12"/>
      <c r="K31" s="7"/>
      <c r="L31" s="7"/>
      <c r="M31" s="7"/>
      <c r="N31" s="7"/>
      <c r="O31" s="7"/>
      <c r="P31" s="7"/>
    </row>
    <row r="32" spans="1:16" ht="12.75" customHeight="1" x14ac:dyDescent="0.25">
      <c r="A32" s="28"/>
      <c r="B32" s="13"/>
      <c r="C32" s="13"/>
      <c r="D32" s="13"/>
      <c r="E32" s="13"/>
      <c r="K32" s="7"/>
      <c r="L32" s="7"/>
      <c r="M32" s="7"/>
      <c r="N32" s="7"/>
      <c r="O32" s="7"/>
      <c r="P32" s="7"/>
    </row>
    <row r="33" spans="1:16" ht="12.75" customHeight="1" x14ac:dyDescent="0.25">
      <c r="A33" s="2" t="s">
        <v>373</v>
      </c>
      <c r="B33" s="13"/>
      <c r="C33" s="13"/>
      <c r="D33" s="13"/>
      <c r="E33" s="13"/>
      <c r="K33" s="7"/>
      <c r="L33" s="7"/>
      <c r="M33" s="7"/>
      <c r="N33" s="7"/>
      <c r="O33" s="7"/>
      <c r="P33" s="7"/>
    </row>
    <row r="34" spans="1:16" ht="12.75" customHeight="1" x14ac:dyDescent="0.2">
      <c r="A34" s="42" t="s">
        <v>374</v>
      </c>
      <c r="B34" s="13"/>
      <c r="C34" s="13"/>
      <c r="D34" s="13"/>
      <c r="E34" s="13"/>
    </row>
    <row r="35" spans="1:16" ht="12.75" customHeight="1" x14ac:dyDescent="0.25">
      <c r="A35" s="223"/>
      <c r="B35" s="45"/>
      <c r="C35" s="45"/>
      <c r="D35" s="45"/>
      <c r="E35"/>
      <c r="F35" s="43"/>
      <c r="G35" s="43"/>
      <c r="H35" s="43"/>
      <c r="I35" s="43"/>
      <c r="J35" s="43"/>
      <c r="N35" s="19"/>
    </row>
    <row r="36" spans="1:16" ht="12.75" customHeight="1" x14ac:dyDescent="0.2">
      <c r="A36" s="17" t="s">
        <v>76</v>
      </c>
      <c r="B36" s="320" t="s">
        <v>67</v>
      </c>
      <c r="C36" s="320"/>
      <c r="D36" s="18"/>
      <c r="E36" s="320" t="s">
        <v>124</v>
      </c>
      <c r="F36" s="320"/>
      <c r="G36" s="17"/>
      <c r="H36" s="320" t="s">
        <v>14</v>
      </c>
      <c r="I36" s="320"/>
      <c r="J36" s="320"/>
    </row>
    <row r="37" spans="1:16" ht="12.75" customHeight="1" x14ac:dyDescent="0.2">
      <c r="B37" s="14" t="s">
        <v>105</v>
      </c>
      <c r="C37" s="14" t="s">
        <v>106</v>
      </c>
      <c r="E37" s="14" t="s">
        <v>105</v>
      </c>
      <c r="F37" s="14" t="s">
        <v>106</v>
      </c>
      <c r="H37" s="14" t="s">
        <v>105</v>
      </c>
      <c r="I37" s="14" t="s">
        <v>106</v>
      </c>
      <c r="J37" s="17"/>
      <c r="N37" s="19"/>
    </row>
    <row r="38" spans="1:16" s="14" customFormat="1" ht="12.75" customHeight="1" x14ac:dyDescent="0.2">
      <c r="A38" s="22"/>
      <c r="B38" s="11" t="s">
        <v>78</v>
      </c>
      <c r="C38" s="11" t="s">
        <v>78</v>
      </c>
      <c r="D38" s="11"/>
      <c r="E38" s="11" t="s">
        <v>78</v>
      </c>
      <c r="F38" s="11" t="s">
        <v>78</v>
      </c>
      <c r="G38" s="11"/>
      <c r="H38" s="11" t="s">
        <v>78</v>
      </c>
      <c r="I38" s="11" t="s">
        <v>78</v>
      </c>
      <c r="J38" s="35" t="s">
        <v>1</v>
      </c>
      <c r="K38" s="17"/>
      <c r="L38" s="17"/>
      <c r="M38" s="17"/>
      <c r="N38" s="17"/>
      <c r="O38" s="17"/>
      <c r="P38" s="17"/>
    </row>
    <row r="39" spans="1:16" s="14" customFormat="1" ht="12.75" customHeight="1" x14ac:dyDescent="0.2">
      <c r="A39" s="224">
        <v>-125</v>
      </c>
      <c r="B39" s="48">
        <v>2002389.54</v>
      </c>
      <c r="C39" s="48">
        <v>479095.19</v>
      </c>
      <c r="D39" s="48"/>
      <c r="E39" s="48">
        <v>16773</v>
      </c>
      <c r="F39" s="48">
        <v>3790</v>
      </c>
      <c r="G39" s="48"/>
      <c r="H39" s="48">
        <f>B39/E39</f>
        <v>119.38171704525129</v>
      </c>
      <c r="I39" s="48">
        <f>C39/F39</f>
        <v>126.41034036939314</v>
      </c>
      <c r="J39" s="48">
        <f>(B39+C39)/(E39+F39)</f>
        <v>120.67717405047901</v>
      </c>
    </row>
    <row r="40" spans="1:16" ht="12.75" customHeight="1" x14ac:dyDescent="0.2">
      <c r="A40" s="224" t="s">
        <v>210</v>
      </c>
      <c r="B40" s="48">
        <v>7950525.2699999996</v>
      </c>
      <c r="C40" s="48">
        <v>1930893.11</v>
      </c>
      <c r="D40" s="48"/>
      <c r="E40" s="48">
        <v>66209</v>
      </c>
      <c r="F40" s="48">
        <v>15953</v>
      </c>
      <c r="G40" s="48"/>
      <c r="H40" s="48">
        <f t="shared" ref="H40:H45" si="3">B40/E40</f>
        <v>120.08224365267561</v>
      </c>
      <c r="I40" s="48">
        <f t="shared" ref="I40:I45" si="4">C40/F40</f>
        <v>121.03636369334922</v>
      </c>
      <c r="J40" s="48">
        <f t="shared" ref="J40:J45" si="5">(B40+C40)/(E40+F40)</f>
        <v>120.26750054769843</v>
      </c>
      <c r="K40" s="14"/>
      <c r="L40" s="14"/>
      <c r="M40" s="14"/>
      <c r="N40" s="14"/>
      <c r="O40" s="14"/>
      <c r="P40" s="14"/>
    </row>
    <row r="41" spans="1:16" ht="12.75" customHeight="1" x14ac:dyDescent="0.2">
      <c r="A41" s="224" t="s">
        <v>212</v>
      </c>
      <c r="B41" s="48">
        <v>21966138.030000001</v>
      </c>
      <c r="C41" s="48">
        <v>4281237</v>
      </c>
      <c r="D41" s="48"/>
      <c r="E41" s="48">
        <v>114362</v>
      </c>
      <c r="F41" s="48">
        <v>22923</v>
      </c>
      <c r="G41" s="48"/>
      <c r="H41" s="48">
        <f t="shared" si="3"/>
        <v>192.07549736800686</v>
      </c>
      <c r="I41" s="48">
        <f t="shared" si="4"/>
        <v>186.76599921476247</v>
      </c>
      <c r="J41" s="48">
        <f t="shared" si="5"/>
        <v>191.18895021306042</v>
      </c>
    </row>
    <row r="42" spans="1:16" ht="12.75" customHeight="1" x14ac:dyDescent="0.2">
      <c r="A42" s="224" t="s">
        <v>211</v>
      </c>
      <c r="B42" s="48">
        <v>21227940.280000001</v>
      </c>
      <c r="C42" s="48">
        <v>4400818.66</v>
      </c>
      <c r="D42" s="48"/>
      <c r="E42" s="48">
        <v>97780</v>
      </c>
      <c r="F42" s="48">
        <v>20265</v>
      </c>
      <c r="G42" s="48"/>
      <c r="H42" s="48">
        <f t="shared" si="3"/>
        <v>217.09900061362242</v>
      </c>
      <c r="I42" s="48">
        <f t="shared" si="4"/>
        <v>217.1635164075993</v>
      </c>
      <c r="J42" s="48">
        <f t="shared" si="5"/>
        <v>217.1100761573976</v>
      </c>
    </row>
    <row r="43" spans="1:16" ht="12.75" customHeight="1" x14ac:dyDescent="0.2">
      <c r="A43" s="224" t="s">
        <v>6</v>
      </c>
      <c r="B43" s="48">
        <v>398233.38</v>
      </c>
      <c r="C43" s="48">
        <v>107071.27</v>
      </c>
      <c r="D43" s="48"/>
      <c r="E43" s="48">
        <v>1974</v>
      </c>
      <c r="F43" s="48">
        <v>565</v>
      </c>
      <c r="G43" s="48"/>
      <c r="H43" s="48">
        <f t="shared" si="3"/>
        <v>201.73930091185412</v>
      </c>
      <c r="I43" s="48">
        <f t="shared" si="4"/>
        <v>189.50667256637169</v>
      </c>
      <c r="J43" s="48">
        <f t="shared" si="5"/>
        <v>199.01719180779835</v>
      </c>
    </row>
    <row r="44" spans="1:16" ht="12.75" customHeight="1" x14ac:dyDescent="0.2">
      <c r="A44" s="302" t="s">
        <v>154</v>
      </c>
      <c r="B44" s="185">
        <v>409746.45</v>
      </c>
      <c r="C44" s="185">
        <v>1029366.03</v>
      </c>
      <c r="D44" s="185"/>
      <c r="E44" s="185">
        <v>1068</v>
      </c>
      <c r="F44" s="185">
        <v>2195</v>
      </c>
      <c r="G44" s="185"/>
      <c r="H44" s="185">
        <f t="shared" si="3"/>
        <v>383.65772471910111</v>
      </c>
      <c r="I44" s="185">
        <f t="shared" si="4"/>
        <v>468.95946697038727</v>
      </c>
      <c r="J44" s="185">
        <f t="shared" si="5"/>
        <v>441.03968127490037</v>
      </c>
    </row>
    <row r="45" spans="1:16" ht="12.75" customHeight="1" x14ac:dyDescent="0.2">
      <c r="A45" s="303" t="s">
        <v>1</v>
      </c>
      <c r="B45" s="295">
        <f>SUM(B39:B44)</f>
        <v>53954972.95000001</v>
      </c>
      <c r="C45" s="295">
        <f>SUM(C39:C44)</f>
        <v>12228481.26</v>
      </c>
      <c r="D45" s="295"/>
      <c r="E45" s="295">
        <f t="shared" ref="E45:F45" si="6">SUM(E39:E44)</f>
        <v>298166</v>
      </c>
      <c r="F45" s="295">
        <f t="shared" si="6"/>
        <v>65691</v>
      </c>
      <c r="G45" s="295"/>
      <c r="H45" s="295">
        <f t="shared" si="3"/>
        <v>180.95615512835136</v>
      </c>
      <c r="I45" s="295">
        <f t="shared" si="4"/>
        <v>186.15154678723113</v>
      </c>
      <c r="J45" s="295">
        <f t="shared" si="5"/>
        <v>181.89413481120332</v>
      </c>
    </row>
    <row r="46" spans="1:16" ht="12.75" customHeight="1" x14ac:dyDescent="0.2">
      <c r="E46" s="12"/>
    </row>
    <row r="47" spans="1:16" ht="12.75" customHeight="1" x14ac:dyDescent="0.2">
      <c r="A47" s="7"/>
      <c r="E47" s="12"/>
    </row>
    <row r="48" spans="1:16" ht="12.75" customHeight="1" x14ac:dyDescent="0.2">
      <c r="B48" s="12"/>
      <c r="C48" s="12"/>
      <c r="E48" s="12"/>
      <c r="F48" s="12"/>
      <c r="H48" s="12"/>
      <c r="I48" s="12"/>
      <c r="J48" s="12"/>
    </row>
    <row r="50" spans="1:16" ht="12.75" customHeight="1" x14ac:dyDescent="0.25">
      <c r="A50" s="2" t="s">
        <v>375</v>
      </c>
      <c r="B50" s="8"/>
      <c r="C50" s="8"/>
      <c r="D50" s="8"/>
      <c r="E50" s="17"/>
      <c r="F50" s="17"/>
      <c r="G50" s="17"/>
      <c r="H50" s="17"/>
      <c r="I50" s="17"/>
      <c r="J50" s="17"/>
    </row>
    <row r="51" spans="1:16" ht="12.75" customHeight="1" x14ac:dyDescent="0.2">
      <c r="A51" s="42" t="s">
        <v>376</v>
      </c>
      <c r="B51" s="8"/>
      <c r="C51" s="8"/>
      <c r="D51" s="8"/>
      <c r="E51" s="17"/>
      <c r="F51" s="17"/>
      <c r="G51" s="17"/>
      <c r="H51" s="17"/>
      <c r="I51" s="17"/>
      <c r="J51" s="17"/>
    </row>
    <row r="52" spans="1:16" ht="12.75" customHeight="1" x14ac:dyDescent="0.25">
      <c r="A52" s="223"/>
      <c r="B52" s="45"/>
      <c r="C52" s="45"/>
      <c r="D52" s="45"/>
      <c r="E52"/>
      <c r="F52" s="43"/>
      <c r="G52" s="43"/>
      <c r="H52" s="43"/>
      <c r="I52" s="43"/>
      <c r="J52" s="10"/>
    </row>
    <row r="53" spans="1:16" ht="12.75" customHeight="1" x14ac:dyDescent="0.2">
      <c r="A53" s="34" t="s">
        <v>15</v>
      </c>
      <c r="B53" s="34"/>
      <c r="C53" s="33" t="s">
        <v>12</v>
      </c>
      <c r="D53" s="33"/>
      <c r="E53" s="36"/>
      <c r="F53" s="36" t="s">
        <v>124</v>
      </c>
      <c r="G53" s="36"/>
      <c r="H53" s="36"/>
      <c r="I53" s="36" t="s">
        <v>14</v>
      </c>
      <c r="J53" s="37"/>
    </row>
    <row r="54" spans="1:16" ht="12.75" customHeight="1" x14ac:dyDescent="0.2">
      <c r="A54" s="224" t="s">
        <v>3</v>
      </c>
      <c r="B54" s="224"/>
      <c r="C54" s="48">
        <v>53954972.950000003</v>
      </c>
      <c r="D54" s="48"/>
      <c r="E54" s="48"/>
      <c r="F54" s="48">
        <v>298166</v>
      </c>
      <c r="G54" s="48"/>
      <c r="H54" s="48"/>
      <c r="I54" s="48">
        <f t="shared" ref="I54:I57" si="7">C54/F54</f>
        <v>180.95615512835133</v>
      </c>
      <c r="J54" s="37"/>
    </row>
    <row r="55" spans="1:16" s="7" customFormat="1" ht="12.75" customHeight="1" x14ac:dyDescent="0.2">
      <c r="A55" s="307" t="s">
        <v>364</v>
      </c>
      <c r="B55" s="307"/>
      <c r="C55" s="48">
        <v>4860607.43</v>
      </c>
      <c r="D55" s="48"/>
      <c r="E55" s="48"/>
      <c r="F55" s="48">
        <v>28065</v>
      </c>
      <c r="G55" s="48"/>
      <c r="H55" s="48"/>
      <c r="I55" s="48">
        <f t="shared" si="7"/>
        <v>173.19107179761266</v>
      </c>
      <c r="J55" s="308"/>
    </row>
    <row r="56" spans="1:16" s="7" customFormat="1" ht="12.75" customHeight="1" x14ac:dyDescent="0.2">
      <c r="A56" s="307" t="s">
        <v>365</v>
      </c>
      <c r="B56" s="307"/>
      <c r="C56" s="48">
        <v>49094365.520000003</v>
      </c>
      <c r="D56" s="48"/>
      <c r="E56" s="48"/>
      <c r="F56" s="48">
        <v>270101</v>
      </c>
      <c r="G56" s="48"/>
      <c r="H56" s="48"/>
      <c r="I56" s="48">
        <f t="shared" si="7"/>
        <v>181.76299058500339</v>
      </c>
    </row>
    <row r="57" spans="1:16" s="26" customFormat="1" ht="12.75" customHeight="1" x14ac:dyDescent="0.2">
      <c r="A57" s="302" t="s">
        <v>4</v>
      </c>
      <c r="B57" s="302"/>
      <c r="C57" s="48">
        <v>12228481.26</v>
      </c>
      <c r="D57" s="48"/>
      <c r="E57" s="48"/>
      <c r="F57" s="185">
        <v>65691</v>
      </c>
      <c r="G57" s="48"/>
      <c r="H57" s="48"/>
      <c r="I57" s="48">
        <f t="shared" si="7"/>
        <v>186.15154678723113</v>
      </c>
      <c r="J57" s="37"/>
      <c r="K57" s="17"/>
      <c r="L57" s="17"/>
      <c r="M57" s="17"/>
      <c r="N57" s="17"/>
      <c r="O57" s="17"/>
      <c r="P57" s="17"/>
    </row>
    <row r="58" spans="1:16" ht="12.75" customHeight="1" x14ac:dyDescent="0.2">
      <c r="A58" s="303" t="s">
        <v>1</v>
      </c>
      <c r="B58" s="303"/>
      <c r="C58" s="295">
        <f>C54+C57</f>
        <v>66183454.210000001</v>
      </c>
      <c r="D58" s="295"/>
      <c r="E58" s="295"/>
      <c r="F58" s="295">
        <f>F54+F57</f>
        <v>363857</v>
      </c>
      <c r="G58" s="295"/>
      <c r="H58" s="295"/>
      <c r="I58" s="295">
        <f>C58/F58</f>
        <v>181.89413481120332</v>
      </c>
      <c r="J58" s="37"/>
      <c r="K58" s="26"/>
      <c r="L58" s="26"/>
      <c r="M58" s="26"/>
      <c r="N58" s="26"/>
      <c r="O58" s="26"/>
      <c r="P58" s="26"/>
    </row>
    <row r="59" spans="1:16" s="38" customFormat="1" ht="12.75" customHeight="1" x14ac:dyDescent="0.2">
      <c r="A59" s="17"/>
      <c r="B59" s="14"/>
      <c r="C59" s="14"/>
      <c r="D59" s="14"/>
      <c r="E59" s="12"/>
      <c r="F59" s="14"/>
      <c r="G59" s="17"/>
      <c r="H59" s="17"/>
      <c r="I59" s="17"/>
      <c r="J59" s="17"/>
      <c r="K59" s="17"/>
      <c r="L59" s="17"/>
      <c r="M59" s="17"/>
      <c r="N59" s="17"/>
      <c r="O59" s="17"/>
      <c r="P59" s="17"/>
    </row>
    <row r="60" spans="1:16" ht="12.75" customHeight="1" x14ac:dyDescent="0.2">
      <c r="A60" s="7"/>
      <c r="E60" s="12"/>
      <c r="G60" s="17"/>
      <c r="H60" s="17"/>
      <c r="I60" s="17"/>
      <c r="J60" s="17"/>
      <c r="K60" s="38"/>
      <c r="L60" s="38"/>
      <c r="M60" s="38"/>
      <c r="N60" s="38"/>
      <c r="O60" s="38"/>
      <c r="P60" s="38"/>
    </row>
  </sheetData>
  <mergeCells count="6">
    <mergeCell ref="B4:C4"/>
    <mergeCell ref="E4:F4"/>
    <mergeCell ref="H4:J4"/>
    <mergeCell ref="B36:C36"/>
    <mergeCell ref="E36:F36"/>
    <mergeCell ref="H36:J36"/>
  </mergeCells>
  <pageMargins left="0.70866141732283472" right="0.15748031496062992" top="0.98425196850393704" bottom="0.55118110236220474" header="0.51181102362204722" footer="0.51181102362204722"/>
  <pageSetup paperSize="9" scale="90" orientation="portrait" r:id="rId1"/>
  <headerFooter alignWithMargins="0">
    <oddHeader>&amp;R&amp;"Arial,Fet"MOTORCYKLAR</oddHeader>
  </headerFooter>
  <drawing r:id="rId2"/>
  <legacyDrawing r:id="rId3"/>
  <oleObjects>
    <mc:AlternateContent xmlns:mc="http://schemas.openxmlformats.org/markup-compatibility/2006">
      <mc:Choice Requires="x14">
        <oleObject progId="Word.Document.8" shapeId="63489" r:id="rId4">
          <objectPr defaultSize="0" autoLine="0" autoPict="0" r:id="rId5">
            <anchor moveWithCells="1" sizeWithCells="1">
              <from>
                <xdr:col>0</xdr:col>
                <xdr:colOff>0</xdr:colOff>
                <xdr:row>28</xdr:row>
                <xdr:rowOff>0</xdr:rowOff>
              </from>
              <to>
                <xdr:col>0</xdr:col>
                <xdr:colOff>22860</xdr:colOff>
                <xdr:row>28</xdr:row>
                <xdr:rowOff>0</xdr:rowOff>
              </to>
            </anchor>
          </objectPr>
        </oleObject>
      </mc:Choice>
      <mc:Fallback>
        <oleObject progId="Word.Document.8" shapeId="63489" r:id="rId4"/>
      </mc:Fallback>
    </mc:AlternateContent>
    <mc:AlternateContent xmlns:mc="http://schemas.openxmlformats.org/markup-compatibility/2006">
      <mc:Choice Requires="x14">
        <oleObject progId="Word.Document.8" shapeId="63490" r:id="rId6">
          <objectPr defaultSize="0" autoLine="0" autoPict="0" r:id="rId5">
            <anchor moveWithCells="1" sizeWithCells="1">
              <from>
                <xdr:col>0</xdr:col>
                <xdr:colOff>0</xdr:colOff>
                <xdr:row>28</xdr:row>
                <xdr:rowOff>0</xdr:rowOff>
              </from>
              <to>
                <xdr:col>0</xdr:col>
                <xdr:colOff>22860</xdr:colOff>
                <xdr:row>28</xdr:row>
                <xdr:rowOff>0</xdr:rowOff>
              </to>
            </anchor>
          </objectPr>
        </oleObject>
      </mc:Choice>
      <mc:Fallback>
        <oleObject progId="Word.Document.8" shapeId="63490" r:id="rId6"/>
      </mc:Fallback>
    </mc:AlternateContent>
    <mc:AlternateContent xmlns:mc="http://schemas.openxmlformats.org/markup-compatibility/2006">
      <mc:Choice Requires="x14">
        <oleObject progId="Word.Document.8" shapeId="63491" r:id="rId7">
          <objectPr defaultSize="0" autoLine="0" autoPict="0" r:id="rId5">
            <anchor moveWithCells="1" sizeWithCells="1">
              <from>
                <xdr:col>0</xdr:col>
                <xdr:colOff>0</xdr:colOff>
                <xdr:row>28</xdr:row>
                <xdr:rowOff>0</xdr:rowOff>
              </from>
              <to>
                <xdr:col>0</xdr:col>
                <xdr:colOff>22860</xdr:colOff>
                <xdr:row>28</xdr:row>
                <xdr:rowOff>0</xdr:rowOff>
              </to>
            </anchor>
          </objectPr>
        </oleObject>
      </mc:Choice>
      <mc:Fallback>
        <oleObject progId="Word.Document.8" shapeId="63491" r:id="rId7"/>
      </mc:Fallback>
    </mc:AlternateContent>
    <mc:AlternateContent xmlns:mc="http://schemas.openxmlformats.org/markup-compatibility/2006">
      <mc:Choice Requires="x14">
        <oleObject progId="Word.Document.8" shapeId="63492" r:id="rId8">
          <objectPr defaultSize="0" autoLine="0" autoPict="0" r:id="rId5">
            <anchor moveWithCells="1" sizeWithCells="1">
              <from>
                <xdr:col>0</xdr:col>
                <xdr:colOff>0</xdr:colOff>
                <xdr:row>28</xdr:row>
                <xdr:rowOff>0</xdr:rowOff>
              </from>
              <to>
                <xdr:col>0</xdr:col>
                <xdr:colOff>22860</xdr:colOff>
                <xdr:row>28</xdr:row>
                <xdr:rowOff>0</xdr:rowOff>
              </to>
            </anchor>
          </objectPr>
        </oleObject>
      </mc:Choice>
      <mc:Fallback>
        <oleObject progId="Word.Document.8" shapeId="63492" r:id="rId8"/>
      </mc:Fallback>
    </mc:AlternateContent>
  </oleObjec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42">
    <pageSetUpPr fitToPage="1"/>
  </sheetPr>
  <dimension ref="A1:V60"/>
  <sheetViews>
    <sheetView showGridLines="0" zoomScaleNormal="100" workbookViewId="0"/>
  </sheetViews>
  <sheetFormatPr defaultColWidth="9.33203125" defaultRowHeight="12.75" customHeight="1" x14ac:dyDescent="0.2"/>
  <cols>
    <col min="1" max="1" width="17.6640625" style="1" customWidth="1"/>
    <col min="2" max="2" width="12.33203125" style="1" customWidth="1"/>
    <col min="3" max="4" width="11" style="1" customWidth="1"/>
    <col min="5" max="5" width="2.33203125" style="1" customWidth="1"/>
    <col min="6" max="8" width="11" style="1" customWidth="1"/>
    <col min="9" max="9" width="11.33203125" style="4" customWidth="1"/>
    <col min="10" max="10" width="11.6640625" style="309" customWidth="1"/>
    <col min="11" max="11" width="10.6640625" style="1" customWidth="1"/>
    <col min="12" max="12" width="15.6640625" style="1" customWidth="1"/>
    <col min="13" max="14" width="9.5546875" style="1" bestFit="1" customWidth="1"/>
    <col min="15" max="15" width="16.44140625" style="1" customWidth="1"/>
    <col min="16" max="16" width="9.33203125" style="1" bestFit="1" customWidth="1"/>
    <col min="17" max="16384" width="9.33203125" style="1"/>
  </cols>
  <sheetData>
    <row r="1" spans="1:14" ht="12.75" customHeight="1" x14ac:dyDescent="0.25">
      <c r="A1" s="2" t="s">
        <v>377</v>
      </c>
      <c r="J1" s="227"/>
    </row>
    <row r="2" spans="1:14" ht="12.75" customHeight="1" x14ac:dyDescent="0.2">
      <c r="A2" s="42" t="s">
        <v>353</v>
      </c>
    </row>
    <row r="3" spans="1:14" ht="12.75" customHeight="1" x14ac:dyDescent="0.2">
      <c r="A3" s="6"/>
      <c r="B3" s="6"/>
      <c r="C3" s="6"/>
      <c r="D3" s="6"/>
      <c r="E3" s="6"/>
      <c r="F3" s="6"/>
      <c r="G3" s="6"/>
      <c r="H3" s="6"/>
      <c r="I3" s="24"/>
      <c r="J3" s="310"/>
    </row>
    <row r="4" spans="1:14" ht="12.75" customHeight="1" x14ac:dyDescent="0.2">
      <c r="A4" s="1" t="s">
        <v>79</v>
      </c>
      <c r="B4" s="319" t="s">
        <v>80</v>
      </c>
      <c r="C4" s="319"/>
      <c r="D4" s="319"/>
      <c r="E4" s="4"/>
      <c r="F4" s="319" t="s">
        <v>104</v>
      </c>
      <c r="G4" s="319"/>
      <c r="H4" s="319"/>
      <c r="I4" s="50" t="s">
        <v>81</v>
      </c>
      <c r="J4" s="33" t="s">
        <v>82</v>
      </c>
    </row>
    <row r="5" spans="1:14" ht="20.399999999999999" x14ac:dyDescent="0.2">
      <c r="A5" s="6"/>
      <c r="B5" s="51" t="s">
        <v>155</v>
      </c>
      <c r="C5" s="51" t="s">
        <v>156</v>
      </c>
      <c r="D5" s="51" t="s">
        <v>1</v>
      </c>
      <c r="E5" s="24"/>
      <c r="F5" s="32">
        <v>-3500</v>
      </c>
      <c r="G5" s="24" t="s">
        <v>24</v>
      </c>
      <c r="H5" s="24" t="s">
        <v>1</v>
      </c>
      <c r="I5" s="24"/>
      <c r="J5" s="311"/>
      <c r="K5" s="17"/>
      <c r="N5" s="19"/>
    </row>
    <row r="6" spans="1:14" s="5" customFormat="1" ht="12.75" customHeight="1" x14ac:dyDescent="0.2">
      <c r="A6" s="40" t="s">
        <v>83</v>
      </c>
      <c r="B6" s="199">
        <v>1150.118226</v>
      </c>
      <c r="C6" s="199">
        <v>1787.992319</v>
      </c>
      <c r="D6" s="199">
        <v>1377.987703</v>
      </c>
      <c r="E6" s="199"/>
      <c r="F6" s="199">
        <v>1627.9722730000001</v>
      </c>
      <c r="G6" s="44">
        <v>3503.5173799999998</v>
      </c>
      <c r="H6" s="44">
        <v>1796.0271290000001</v>
      </c>
      <c r="I6" s="44">
        <v>5137.4253799999997</v>
      </c>
      <c r="J6" s="44">
        <v>215.88802899999999</v>
      </c>
    </row>
    <row r="7" spans="1:14" s="5" customFormat="1" ht="12.75" customHeight="1" x14ac:dyDescent="0.2">
      <c r="A7" s="41" t="s">
        <v>98</v>
      </c>
      <c r="B7" s="199">
        <v>1206.8636429999999</v>
      </c>
      <c r="C7" s="199">
        <v>1524.035971</v>
      </c>
      <c r="D7" s="199">
        <v>1270.2743760000001</v>
      </c>
      <c r="E7" s="199"/>
      <c r="F7" s="199">
        <v>1456.2700609999999</v>
      </c>
      <c r="G7" s="44">
        <v>3212.6105809999999</v>
      </c>
      <c r="H7" s="44">
        <v>1680.3909060000001</v>
      </c>
      <c r="I7" s="44">
        <v>7882.6542390000004</v>
      </c>
      <c r="J7" s="44">
        <v>174.02884299999999</v>
      </c>
    </row>
    <row r="8" spans="1:14" s="5" customFormat="1" ht="12.75" customHeight="1" x14ac:dyDescent="0.2">
      <c r="A8" s="41" t="s">
        <v>84</v>
      </c>
      <c r="B8" s="199">
        <v>1147.2437110000001</v>
      </c>
      <c r="C8" s="199">
        <v>1400.0743560000001</v>
      </c>
      <c r="D8" s="199">
        <v>1188.289338</v>
      </c>
      <c r="E8" s="199"/>
      <c r="F8" s="199">
        <v>1383.5793430000001</v>
      </c>
      <c r="G8" s="44">
        <v>3706.8377930000001</v>
      </c>
      <c r="H8" s="44">
        <v>1616.8690140000001</v>
      </c>
      <c r="I8" s="44">
        <v>6739.5295509999996</v>
      </c>
      <c r="J8" s="44">
        <v>175.49581800000001</v>
      </c>
    </row>
    <row r="9" spans="1:14" s="5" customFormat="1" ht="12.75" customHeight="1" x14ac:dyDescent="0.2">
      <c r="A9" s="41" t="s">
        <v>85</v>
      </c>
      <c r="B9" s="199">
        <v>1157.839892</v>
      </c>
      <c r="C9" s="199">
        <v>1369.9066789999999</v>
      </c>
      <c r="D9" s="199">
        <v>1197.687729</v>
      </c>
      <c r="E9" s="199"/>
      <c r="F9" s="199">
        <v>1353.2022999999999</v>
      </c>
      <c r="G9" s="44">
        <v>3588.2471580000001</v>
      </c>
      <c r="H9" s="44">
        <v>1613.641995</v>
      </c>
      <c r="I9" s="44">
        <v>5236.9746729999997</v>
      </c>
      <c r="J9" s="44">
        <v>169.83532400000001</v>
      </c>
    </row>
    <row r="10" spans="1:14" s="5" customFormat="1" ht="12.75" customHeight="1" x14ac:dyDescent="0.2">
      <c r="A10" s="41" t="s">
        <v>86</v>
      </c>
      <c r="B10" s="199">
        <v>1199.9303010000001</v>
      </c>
      <c r="C10" s="199">
        <v>1440.7886000000001</v>
      </c>
      <c r="D10" s="199">
        <v>1251.775586</v>
      </c>
      <c r="E10" s="199"/>
      <c r="F10" s="199">
        <v>1400.788485</v>
      </c>
      <c r="G10" s="44">
        <v>5240.2501110000003</v>
      </c>
      <c r="H10" s="44">
        <v>1943.9029599999999</v>
      </c>
      <c r="I10" s="44">
        <v>4680.3757809999997</v>
      </c>
      <c r="J10" s="44">
        <v>175.221982</v>
      </c>
    </row>
    <row r="11" spans="1:14" s="5" customFormat="1" ht="12.75" customHeight="1" x14ac:dyDescent="0.2">
      <c r="A11" s="41" t="s">
        <v>87</v>
      </c>
      <c r="B11" s="199">
        <v>1186.6311659999999</v>
      </c>
      <c r="C11" s="199">
        <v>1432.6956709999999</v>
      </c>
      <c r="D11" s="199">
        <v>1243.6093330000001</v>
      </c>
      <c r="E11" s="199"/>
      <c r="F11" s="199">
        <v>1395.034306</v>
      </c>
      <c r="G11" s="44">
        <v>5476.452029</v>
      </c>
      <c r="H11" s="44">
        <v>2020.6477649999999</v>
      </c>
      <c r="I11" s="44">
        <v>2454.9008090000002</v>
      </c>
      <c r="J11" s="44">
        <v>169.14009100000001</v>
      </c>
    </row>
    <row r="12" spans="1:14" s="5" customFormat="1" ht="12.75" customHeight="1" x14ac:dyDescent="0.2">
      <c r="A12" s="41" t="s">
        <v>99</v>
      </c>
      <c r="B12" s="199">
        <v>1151.838377</v>
      </c>
      <c r="C12" s="199">
        <v>1370.159022</v>
      </c>
      <c r="D12" s="199">
        <v>1193.7089189999999</v>
      </c>
      <c r="E12" s="199"/>
      <c r="F12" s="199">
        <v>1282.7474279999999</v>
      </c>
      <c r="G12" s="44">
        <v>4690.989603</v>
      </c>
      <c r="H12" s="44">
        <v>1708.60013</v>
      </c>
      <c r="I12" s="44">
        <v>5175.8785829999997</v>
      </c>
      <c r="J12" s="44">
        <v>164.077843</v>
      </c>
    </row>
    <row r="13" spans="1:14" s="5" customFormat="1" ht="12.75" customHeight="1" x14ac:dyDescent="0.2">
      <c r="A13" s="41" t="s">
        <v>88</v>
      </c>
      <c r="B13" s="199">
        <v>960.37741500000004</v>
      </c>
      <c r="C13" s="199">
        <v>1186.5552849999999</v>
      </c>
      <c r="D13" s="199">
        <v>1004.434108</v>
      </c>
      <c r="E13" s="199"/>
      <c r="F13" s="199">
        <v>1054.2159670000001</v>
      </c>
      <c r="G13" s="44">
        <v>2557.092537</v>
      </c>
      <c r="H13" s="44">
        <v>1189.0187719999999</v>
      </c>
      <c r="I13" s="44">
        <v>5528.9815660000004</v>
      </c>
      <c r="J13" s="44">
        <v>150.31386800000001</v>
      </c>
    </row>
    <row r="14" spans="1:14" s="5" customFormat="1" ht="12.75" customHeight="1" x14ac:dyDescent="0.2">
      <c r="A14" s="41" t="s">
        <v>97</v>
      </c>
      <c r="B14" s="199">
        <v>1138.8884350000001</v>
      </c>
      <c r="C14" s="199">
        <v>1344.8802169999999</v>
      </c>
      <c r="D14" s="199">
        <v>1171.999849</v>
      </c>
      <c r="E14" s="199"/>
      <c r="F14" s="199">
        <v>1254.11807</v>
      </c>
      <c r="G14" s="44">
        <v>4202.6716809999998</v>
      </c>
      <c r="H14" s="44">
        <v>1583.1353409999999</v>
      </c>
      <c r="I14" s="44">
        <v>2742.5225420000002</v>
      </c>
      <c r="J14" s="44">
        <v>165.17195899999999</v>
      </c>
    </row>
    <row r="15" spans="1:14" s="5" customFormat="1" ht="12.75" customHeight="1" x14ac:dyDescent="0.2">
      <c r="A15" s="41" t="s">
        <v>100</v>
      </c>
      <c r="B15" s="199">
        <v>1160.2024120000001</v>
      </c>
      <c r="C15" s="199">
        <v>1454.580357</v>
      </c>
      <c r="D15" s="199">
        <v>1218.6729499999999</v>
      </c>
      <c r="E15" s="199"/>
      <c r="F15" s="199">
        <v>1447.123544</v>
      </c>
      <c r="G15" s="44">
        <v>5054.540156</v>
      </c>
      <c r="H15" s="44">
        <v>1990.6148889999999</v>
      </c>
      <c r="I15" s="44">
        <v>4934.5648179999998</v>
      </c>
      <c r="J15" s="44">
        <v>184.01869400000001</v>
      </c>
    </row>
    <row r="16" spans="1:14" s="5" customFormat="1" ht="12.75" customHeight="1" x14ac:dyDescent="0.2">
      <c r="A16" s="41" t="s">
        <v>89</v>
      </c>
      <c r="B16" s="199">
        <v>1165.652664</v>
      </c>
      <c r="C16" s="199">
        <v>1437.676966</v>
      </c>
      <c r="D16" s="199">
        <v>1217.9627419999999</v>
      </c>
      <c r="E16" s="199"/>
      <c r="F16" s="199">
        <v>1350.007681</v>
      </c>
      <c r="G16" s="44">
        <v>4266.8257119999998</v>
      </c>
      <c r="H16" s="44">
        <v>1689.518</v>
      </c>
      <c r="I16" s="44">
        <v>6313.7433330000003</v>
      </c>
      <c r="J16" s="44">
        <v>168.43458699999999</v>
      </c>
    </row>
    <row r="17" spans="1:22" s="5" customFormat="1" ht="12.75" customHeight="1" x14ac:dyDescent="0.2">
      <c r="A17" s="41" t="s">
        <v>90</v>
      </c>
      <c r="B17" s="199">
        <v>1184.5887359999999</v>
      </c>
      <c r="C17" s="199">
        <v>1460.2114140000001</v>
      </c>
      <c r="D17" s="199">
        <v>1246.1680839999999</v>
      </c>
      <c r="E17" s="199"/>
      <c r="F17" s="199">
        <v>1423.420014</v>
      </c>
      <c r="G17" s="44">
        <v>4167.5773909999998</v>
      </c>
      <c r="H17" s="44">
        <v>1795.6976099999999</v>
      </c>
      <c r="I17" s="44">
        <v>5882.6399529999999</v>
      </c>
      <c r="J17" s="44">
        <v>185.53308799999999</v>
      </c>
    </row>
    <row r="18" spans="1:22" s="5" customFormat="1" ht="12.75" customHeight="1" x14ac:dyDescent="0.2">
      <c r="A18" s="41" t="s">
        <v>91</v>
      </c>
      <c r="B18" s="199">
        <v>1163.4137479999999</v>
      </c>
      <c r="C18" s="199">
        <v>1347.08509</v>
      </c>
      <c r="D18" s="199">
        <v>1204.135211</v>
      </c>
      <c r="E18" s="199"/>
      <c r="F18" s="199">
        <v>1359.921051</v>
      </c>
      <c r="G18" s="44">
        <v>3782.63094</v>
      </c>
      <c r="H18" s="44">
        <v>1686.303523</v>
      </c>
      <c r="I18" s="44">
        <v>4280.5722599999999</v>
      </c>
      <c r="J18" s="44">
        <v>169.07918000000001</v>
      </c>
    </row>
    <row r="19" spans="1:22" s="5" customFormat="1" ht="12.75" customHeight="1" x14ac:dyDescent="0.2">
      <c r="A19" s="41" t="s">
        <v>101</v>
      </c>
      <c r="B19" s="199">
        <v>1146.15317</v>
      </c>
      <c r="C19" s="199">
        <v>1430.3241410000001</v>
      </c>
      <c r="D19" s="199">
        <v>1197.1965110000001</v>
      </c>
      <c r="E19" s="199"/>
      <c r="F19" s="199">
        <v>1364.079892</v>
      </c>
      <c r="G19" s="44">
        <v>4511.9714780000004</v>
      </c>
      <c r="H19" s="44">
        <v>1777.7362230000001</v>
      </c>
      <c r="I19" s="44">
        <v>3965.2219399999999</v>
      </c>
      <c r="J19" s="44">
        <v>171.64501300000001</v>
      </c>
    </row>
    <row r="20" spans="1:22" s="5" customFormat="1" ht="12.75" customHeight="1" x14ac:dyDescent="0.2">
      <c r="A20" s="41" t="s">
        <v>92</v>
      </c>
      <c r="B20" s="199">
        <v>1149.0757980000001</v>
      </c>
      <c r="C20" s="199">
        <v>1455.0694430000001</v>
      </c>
      <c r="D20" s="199">
        <v>1196.552461</v>
      </c>
      <c r="E20" s="199"/>
      <c r="F20" s="199">
        <v>1392.3651010000001</v>
      </c>
      <c r="G20" s="44">
        <v>3730.1780359999998</v>
      </c>
      <c r="H20" s="44">
        <v>1713.4547640000001</v>
      </c>
      <c r="I20" s="44">
        <v>5887.5936179999999</v>
      </c>
      <c r="J20" s="44">
        <v>171.13400899999999</v>
      </c>
    </row>
    <row r="21" spans="1:22" s="5" customFormat="1" ht="12.75" customHeight="1" x14ac:dyDescent="0.2">
      <c r="A21" s="41" t="s">
        <v>93</v>
      </c>
      <c r="B21" s="199">
        <v>1114.1125730000001</v>
      </c>
      <c r="C21" s="199">
        <v>1315.1558849999999</v>
      </c>
      <c r="D21" s="199">
        <v>1158.1826579999999</v>
      </c>
      <c r="E21" s="199"/>
      <c r="F21" s="199">
        <v>1273.209122</v>
      </c>
      <c r="G21" s="44">
        <v>3348.9204930000001</v>
      </c>
      <c r="H21" s="44">
        <v>1527.2640980000001</v>
      </c>
      <c r="I21" s="44">
        <v>4982.4913130000004</v>
      </c>
      <c r="J21" s="44">
        <v>169.936452</v>
      </c>
    </row>
    <row r="22" spans="1:22" s="5" customFormat="1" ht="12.75" customHeight="1" x14ac:dyDescent="0.2">
      <c r="A22" s="41" t="s">
        <v>94</v>
      </c>
      <c r="B22" s="199">
        <v>1122.7479189999999</v>
      </c>
      <c r="C22" s="199">
        <v>1402.483829</v>
      </c>
      <c r="D22" s="199">
        <v>1175.026818</v>
      </c>
      <c r="E22" s="199"/>
      <c r="F22" s="199">
        <v>1333.849827</v>
      </c>
      <c r="G22" s="44">
        <v>3804.802643</v>
      </c>
      <c r="H22" s="44">
        <v>1637.0324880000001</v>
      </c>
      <c r="I22" s="44">
        <v>5649.0766549999998</v>
      </c>
      <c r="J22" s="44">
        <v>170.17717099999999</v>
      </c>
    </row>
    <row r="23" spans="1:22" s="5" customFormat="1" ht="12.75" customHeight="1" x14ac:dyDescent="0.2">
      <c r="A23" s="41" t="s">
        <v>95</v>
      </c>
      <c r="B23" s="199">
        <v>1107.887152</v>
      </c>
      <c r="C23" s="199">
        <v>1397.580389</v>
      </c>
      <c r="D23" s="199">
        <v>1167.290432</v>
      </c>
      <c r="E23" s="199"/>
      <c r="F23" s="199">
        <v>1327.4544310000001</v>
      </c>
      <c r="G23" s="44">
        <v>4047.4154589999998</v>
      </c>
      <c r="H23" s="44">
        <v>1715.484792</v>
      </c>
      <c r="I23" s="44">
        <v>4978.5312889999996</v>
      </c>
      <c r="J23" s="44">
        <v>172.03831099999999</v>
      </c>
    </row>
    <row r="24" spans="1:22" s="5" customFormat="1" ht="12.75" customHeight="1" x14ac:dyDescent="0.2">
      <c r="A24" s="41" t="s">
        <v>96</v>
      </c>
      <c r="B24" s="199">
        <v>1136.2820810000001</v>
      </c>
      <c r="C24" s="199">
        <v>1350.2621079999999</v>
      </c>
      <c r="D24" s="199">
        <v>1193.4321190000001</v>
      </c>
      <c r="E24" s="199"/>
      <c r="F24" s="199">
        <v>1338.44616</v>
      </c>
      <c r="G24" s="44">
        <v>3421.689316</v>
      </c>
      <c r="H24" s="44">
        <v>1599.772377</v>
      </c>
      <c r="I24" s="44">
        <v>4809.0493720000004</v>
      </c>
      <c r="J24" s="44">
        <v>169.77359300000001</v>
      </c>
    </row>
    <row r="25" spans="1:22" s="5" customFormat="1" ht="12.75" customHeight="1" x14ac:dyDescent="0.2">
      <c r="A25" s="41" t="s">
        <v>102</v>
      </c>
      <c r="B25" s="199">
        <v>1097.9050890000001</v>
      </c>
      <c r="C25" s="199">
        <v>1321.917606</v>
      </c>
      <c r="D25" s="199">
        <v>1154.1860730000001</v>
      </c>
      <c r="E25" s="199"/>
      <c r="F25" s="199">
        <v>1298.3184699999999</v>
      </c>
      <c r="G25" s="44">
        <v>4138.39887</v>
      </c>
      <c r="H25" s="44">
        <v>1740.3638330000001</v>
      </c>
      <c r="I25" s="44">
        <v>5279.220284</v>
      </c>
      <c r="J25" s="44">
        <v>173.77939900000001</v>
      </c>
    </row>
    <row r="26" spans="1:22" s="5" customFormat="1" ht="12.75" customHeight="1" x14ac:dyDescent="0.2">
      <c r="A26" s="41" t="s">
        <v>103</v>
      </c>
      <c r="B26" s="44">
        <v>1084.7984959999999</v>
      </c>
      <c r="C26" s="44">
        <v>1393.200184</v>
      </c>
      <c r="D26" s="44">
        <v>1154.3317219999999</v>
      </c>
      <c r="E26" s="44"/>
      <c r="F26" s="44">
        <v>1345.028002</v>
      </c>
      <c r="G26" s="44">
        <v>2832.68273</v>
      </c>
      <c r="H26" s="44">
        <v>1537.110283</v>
      </c>
      <c r="I26" s="44">
        <v>4313.2474419999999</v>
      </c>
      <c r="J26" s="44">
        <v>175.43064799999999</v>
      </c>
    </row>
    <row r="27" spans="1:22" s="30" customFormat="1" ht="12.75" customHeight="1" x14ac:dyDescent="0.2">
      <c r="A27" s="304" t="s">
        <v>23</v>
      </c>
      <c r="B27" s="305">
        <v>1224.8050679999999</v>
      </c>
      <c r="C27" s="305">
        <v>1070.9813770000001</v>
      </c>
      <c r="D27" s="305">
        <v>1168.593836</v>
      </c>
      <c r="E27" s="305"/>
      <c r="F27" s="305">
        <v>845.54452800000001</v>
      </c>
      <c r="G27" s="305">
        <v>3878.0555549999999</v>
      </c>
      <c r="H27" s="305">
        <v>991.10505699999999</v>
      </c>
      <c r="I27" s="305">
        <v>938.58333300000004</v>
      </c>
      <c r="J27" s="44">
        <v>220.663207</v>
      </c>
      <c r="K27" s="5"/>
      <c r="L27" s="5"/>
      <c r="M27" s="5"/>
      <c r="N27" s="5"/>
      <c r="O27" s="5"/>
      <c r="P27" s="5"/>
      <c r="S27" s="5"/>
      <c r="V27" s="5"/>
    </row>
    <row r="28" spans="1:22" s="5" customFormat="1" ht="12.75" customHeight="1" x14ac:dyDescent="0.2">
      <c r="A28" s="306" t="s">
        <v>1</v>
      </c>
      <c r="B28" s="306">
        <v>1154.96579</v>
      </c>
      <c r="C28" s="306">
        <v>1526.7335290000001</v>
      </c>
      <c r="D28" s="306">
        <v>1242.722608</v>
      </c>
      <c r="E28" s="306"/>
      <c r="F28" s="306">
        <v>1431.847258</v>
      </c>
      <c r="G28" s="306">
        <v>4079.3450050000001</v>
      </c>
      <c r="H28" s="306">
        <v>1758.2559799999999</v>
      </c>
      <c r="I28" s="306">
        <v>5344.371005</v>
      </c>
      <c r="J28" s="306">
        <v>181.89413400000001</v>
      </c>
    </row>
    <row r="29" spans="1:22" ht="12.75" customHeight="1" x14ac:dyDescent="0.2">
      <c r="A29" s="17"/>
      <c r="F29" s="101"/>
      <c r="G29" s="101"/>
      <c r="H29" s="101"/>
      <c r="J29" s="101"/>
    </row>
    <row r="30" spans="1:22" ht="12.75" customHeight="1" x14ac:dyDescent="0.2">
      <c r="A30" s="7"/>
      <c r="J30" s="101"/>
    </row>
    <row r="31" spans="1:22" s="17" customFormat="1" ht="12.75" customHeight="1" x14ac:dyDescent="0.2">
      <c r="J31" s="309"/>
    </row>
    <row r="32" spans="1:22" customFormat="1" ht="12.75" customHeight="1" x14ac:dyDescent="0.25">
      <c r="A32" s="17"/>
      <c r="B32" s="39"/>
      <c r="C32" s="39"/>
      <c r="D32" s="39"/>
      <c r="E32" s="39"/>
      <c r="F32" s="39"/>
      <c r="G32" s="39"/>
      <c r="H32" s="39"/>
      <c r="I32" s="39"/>
      <c r="J32" s="17"/>
      <c r="K32" s="1"/>
      <c r="L32" s="1"/>
      <c r="M32" s="1"/>
      <c r="N32" s="39"/>
      <c r="O32" s="39"/>
      <c r="P32" s="39"/>
      <c r="Q32" s="39"/>
    </row>
    <row r="33" spans="4:13" customFormat="1" ht="12.75" customHeight="1" x14ac:dyDescent="0.25">
      <c r="D33" s="49"/>
      <c r="J33" s="228"/>
      <c r="K33" s="1"/>
      <c r="L33" s="1"/>
      <c r="M33" s="1"/>
    </row>
    <row r="34" spans="4:13" customFormat="1" ht="12.75" customHeight="1" x14ac:dyDescent="0.25">
      <c r="J34" s="229"/>
      <c r="K34" s="1"/>
      <c r="L34" s="1"/>
      <c r="M34" s="1"/>
    </row>
    <row r="35" spans="4:13" customFormat="1" ht="12.75" customHeight="1" x14ac:dyDescent="0.25">
      <c r="J35" s="229"/>
      <c r="K35" s="1"/>
      <c r="L35" s="1"/>
      <c r="M35" s="1"/>
    </row>
    <row r="36" spans="4:13" customFormat="1" ht="12.75" customHeight="1" x14ac:dyDescent="0.25">
      <c r="J36" s="229"/>
    </row>
    <row r="37" spans="4:13" customFormat="1" ht="12.75" customHeight="1" x14ac:dyDescent="0.25">
      <c r="J37" s="229"/>
    </row>
    <row r="38" spans="4:13" customFormat="1" ht="12.75" customHeight="1" x14ac:dyDescent="0.25">
      <c r="J38" s="229"/>
    </row>
    <row r="39" spans="4:13" customFormat="1" ht="12.75" customHeight="1" x14ac:dyDescent="0.25">
      <c r="J39" s="229"/>
    </row>
    <row r="40" spans="4:13" customFormat="1" ht="12.75" customHeight="1" x14ac:dyDescent="0.25">
      <c r="J40" s="229"/>
    </row>
    <row r="41" spans="4:13" customFormat="1" ht="12.75" customHeight="1" x14ac:dyDescent="0.25">
      <c r="J41" s="229"/>
    </row>
    <row r="42" spans="4:13" customFormat="1" ht="12.75" customHeight="1" x14ac:dyDescent="0.25">
      <c r="J42" s="229"/>
    </row>
    <row r="43" spans="4:13" customFormat="1" ht="12.75" customHeight="1" x14ac:dyDescent="0.25">
      <c r="J43" s="229"/>
    </row>
    <row r="44" spans="4:13" customFormat="1" ht="12.75" customHeight="1" x14ac:dyDescent="0.25">
      <c r="J44" s="229"/>
    </row>
    <row r="45" spans="4:13" customFormat="1" ht="12.75" customHeight="1" x14ac:dyDescent="0.25">
      <c r="J45" s="229"/>
    </row>
    <row r="46" spans="4:13" customFormat="1" ht="12.75" customHeight="1" x14ac:dyDescent="0.25">
      <c r="J46" s="229"/>
    </row>
    <row r="47" spans="4:13" customFormat="1" ht="12.75" customHeight="1" x14ac:dyDescent="0.25">
      <c r="J47" s="229"/>
    </row>
    <row r="48" spans="4:13" customFormat="1" ht="12.75" customHeight="1" x14ac:dyDescent="0.25">
      <c r="J48" s="229"/>
    </row>
    <row r="49" spans="1:10" customFormat="1" ht="12.75" customHeight="1" x14ac:dyDescent="0.25">
      <c r="J49" s="229"/>
    </row>
    <row r="50" spans="1:10" customFormat="1" ht="12.75" customHeight="1" x14ac:dyDescent="0.25">
      <c r="J50" s="229"/>
    </row>
    <row r="51" spans="1:10" customFormat="1" ht="12.75" customHeight="1" x14ac:dyDescent="0.25">
      <c r="J51" s="229"/>
    </row>
    <row r="52" spans="1:10" customFormat="1" ht="12.75" customHeight="1" x14ac:dyDescent="0.25">
      <c r="J52" s="229"/>
    </row>
    <row r="53" spans="1:10" customFormat="1" ht="12.75" customHeight="1" x14ac:dyDescent="0.25">
      <c r="J53" s="229"/>
    </row>
    <row r="54" spans="1:10" customFormat="1" ht="12.75" customHeight="1" x14ac:dyDescent="0.25">
      <c r="J54" s="229"/>
    </row>
    <row r="55" spans="1:10" customFormat="1" ht="12.75" customHeight="1" x14ac:dyDescent="0.25">
      <c r="J55" s="229"/>
    </row>
    <row r="56" spans="1:10" customFormat="1" ht="12.75" customHeight="1" x14ac:dyDescent="0.25">
      <c r="J56" s="229"/>
    </row>
    <row r="57" spans="1:10" customFormat="1" ht="12.75" customHeight="1" x14ac:dyDescent="0.25">
      <c r="J57" s="229"/>
    </row>
    <row r="58" spans="1:10" customFormat="1" ht="12.75" customHeight="1" x14ac:dyDescent="0.25">
      <c r="J58" s="229"/>
    </row>
    <row r="59" spans="1:10" ht="12.75" customHeight="1" x14ac:dyDescent="0.25">
      <c r="A59"/>
      <c r="B59"/>
      <c r="C59"/>
      <c r="D59"/>
      <c r="E59"/>
      <c r="F59"/>
      <c r="G59"/>
      <c r="H59"/>
      <c r="I59"/>
      <c r="J59" s="229"/>
    </row>
    <row r="60" spans="1:10" ht="12.75" customHeight="1" x14ac:dyDescent="0.25">
      <c r="J60" s="229"/>
    </row>
  </sheetData>
  <mergeCells count="2">
    <mergeCell ref="F4:H4"/>
    <mergeCell ref="B4:D4"/>
  </mergeCells>
  <phoneticPr fontId="5" type="noConversion"/>
  <pageMargins left="0.70866141732283472" right="0.15748031496062992" top="0.98425196850393704" bottom="0.55118110236220474" header="0.51181102362204722" footer="0.51181102362204722"/>
  <pageSetup paperSize="9" orientation="portrait" r:id="rId1"/>
  <headerFooter alignWithMargins="0">
    <oddHeader>&amp;R&amp;"Arial,Fet"REGIONAL STATISTIK</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18</vt:i4>
      </vt:variant>
      <vt:variant>
        <vt:lpstr>Namngivna områden</vt:lpstr>
      </vt:variant>
      <vt:variant>
        <vt:i4>8</vt:i4>
      </vt:variant>
    </vt:vector>
  </HeadingPairs>
  <TitlesOfParts>
    <vt:vector size="26" baseType="lpstr">
      <vt:lpstr>Titel _ Title</vt:lpstr>
      <vt:lpstr>Innehåll _ Content</vt:lpstr>
      <vt:lpstr>Kort om statistiken _ In brief</vt:lpstr>
      <vt:lpstr>Definitioner _ Definitions</vt:lpstr>
      <vt:lpstr>Teckenförklaring _ Legends</vt:lpstr>
      <vt:lpstr>PB Tab 1</vt:lpstr>
      <vt:lpstr>PB Tab 2-3</vt:lpstr>
      <vt:lpstr>PB Tab 4-5</vt:lpstr>
      <vt:lpstr>LB Tab 1</vt:lpstr>
      <vt:lpstr>LB Tab 2</vt:lpstr>
      <vt:lpstr>LB Tab 3-5</vt:lpstr>
      <vt:lpstr>LB Tab 6-7</vt:lpstr>
      <vt:lpstr>LB Tab 8</vt:lpstr>
      <vt:lpstr>BU Tab 1</vt:lpstr>
      <vt:lpstr>BU Tab 2-4</vt:lpstr>
      <vt:lpstr>MC Tab 1</vt:lpstr>
      <vt:lpstr>MC Tab 2-4</vt:lpstr>
      <vt:lpstr>RS Tab 1</vt:lpstr>
      <vt:lpstr>'BU Tab 2-4'!_Toc72296259</vt:lpstr>
      <vt:lpstr>'LB Tab 3-5'!_Toc72296263</vt:lpstr>
      <vt:lpstr>'BU Tab 2-4'!Utskriftsområde</vt:lpstr>
      <vt:lpstr>'Innehåll _ Content'!Utskriftsområde</vt:lpstr>
      <vt:lpstr>'Kort om statistiken _ In brief'!Utskriftsområde</vt:lpstr>
      <vt:lpstr>'LB Tab 3-5'!Utskriftsområde</vt:lpstr>
      <vt:lpstr>'Teckenförklaring _ Legends'!Utskriftsområde</vt:lpstr>
      <vt:lpstr>'Titel _ Title'!Utskriftsområde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Annika</dc:creator>
  <cp:lastModifiedBy>Johan Landin</cp:lastModifiedBy>
  <cp:lastPrinted>2024-09-09T14:46:46Z</cp:lastPrinted>
  <dcterms:created xsi:type="dcterms:W3CDTF">2007-06-06T17:47:08Z</dcterms:created>
  <dcterms:modified xsi:type="dcterms:W3CDTF">2026-09-17T13:58:45Z</dcterms:modified>
</cp:coreProperties>
</file>