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mbeddings/oleObject1.bin" ContentType="application/vnd.openxmlformats-officedocument.oleObject"/>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Fordon\2023\2023_10\Publicering september\"/>
    </mc:Choice>
  </mc:AlternateContent>
  <xr:revisionPtr revIDLastSave="0" documentId="13_ncr:1_{54C7AF07-D159-4446-818D-8F0443084832}" xr6:coauthVersionLast="47" xr6:coauthVersionMax="47" xr10:uidLastSave="{00000000-0000-0000-0000-000000000000}"/>
  <bookViews>
    <workbookView xWindow="28680" yWindow="-120" windowWidth="51840" windowHeight="21120" tabRatio="859" xr2:uid="{00000000-000D-0000-FFFF-FFFF00000000}"/>
  </bookViews>
  <sheets>
    <sheet name="Titel _ Title" sheetId="72" r:id="rId1"/>
    <sheet name="Innehåll _ Content" sheetId="73" r:id="rId2"/>
    <sheet name="Kort om statistiken _ In brief" sheetId="74" r:id="rId3"/>
    <sheet name="Definitioner" sheetId="75" r:id="rId4"/>
    <sheet name="Teckenförklaring _ Legends" sheetId="76" r:id="rId5"/>
    <sheet name="PB Tab 1" sheetId="68" r:id="rId6"/>
    <sheet name="PB Tab 2-3" sheetId="7" r:id="rId7"/>
    <sheet name="PB Tab 4-5" sheetId="57" r:id="rId8"/>
    <sheet name="LB Tab 1-2" sheetId="69"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s>
  <definedNames>
    <definedName name="_xlnm._FilterDatabase" localSheetId="12" hidden="1">'BU Tab 2-4'!$G$52:$H$58</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12">'BU Tab 2-4'!$A$1:$F$63</definedName>
    <definedName name="_xlnm.Print_Area" localSheetId="3">Definitioner!$A$2:$A$86</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73" l="1"/>
  <c r="C7" i="73"/>
  <c r="A8" i="73"/>
  <c r="A7" i="73"/>
  <c r="I47" i="57"/>
  <c r="G47" i="57"/>
  <c r="D47" i="57"/>
  <c r="B47" i="57"/>
  <c r="O46" i="57"/>
  <c r="M46" i="57"/>
  <c r="K46" i="57"/>
  <c r="O45" i="57"/>
  <c r="M45" i="57"/>
  <c r="K45" i="57"/>
  <c r="O44" i="57"/>
  <c r="M44" i="57"/>
  <c r="K44" i="57"/>
  <c r="O43" i="57"/>
  <c r="M43" i="57"/>
  <c r="K43" i="57"/>
  <c r="O42" i="57"/>
  <c r="M42" i="57"/>
  <c r="K42" i="57"/>
  <c r="O41" i="57"/>
  <c r="M41" i="57"/>
  <c r="K41" i="57"/>
  <c r="O40" i="57"/>
  <c r="M40" i="57"/>
  <c r="K40" i="57"/>
  <c r="O39" i="57"/>
  <c r="M39" i="57"/>
  <c r="K39" i="57"/>
  <c r="I27" i="57"/>
  <c r="G27" i="57"/>
  <c r="D27" i="57"/>
  <c r="M27" i="57" s="1"/>
  <c r="B27" i="57"/>
  <c r="K27" i="57" s="1"/>
  <c r="O26" i="57"/>
  <c r="K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O47" i="57" l="1"/>
  <c r="O27" i="57"/>
  <c r="M47" i="57"/>
  <c r="K47" i="57"/>
  <c r="C29" i="73" l="1"/>
  <c r="C28" i="73"/>
  <c r="A29" i="73"/>
  <c r="A28" i="73"/>
  <c r="C23" i="73"/>
  <c r="A23" i="73"/>
  <c r="C22" i="73"/>
  <c r="A22" i="73"/>
  <c r="C17" i="73"/>
  <c r="A17" i="73"/>
  <c r="C15" i="73"/>
  <c r="A15" i="73"/>
  <c r="C14" i="73"/>
  <c r="A14" i="73"/>
  <c r="C12" i="73"/>
  <c r="A12" i="73"/>
  <c r="C32" i="73"/>
  <c r="C27" i="73"/>
  <c r="C26" i="73"/>
  <c r="A32" i="73"/>
  <c r="A27" i="73"/>
  <c r="A26" i="73"/>
  <c r="C21" i="73"/>
  <c r="C20" i="73"/>
  <c r="A21" i="73"/>
  <c r="A20" i="73"/>
  <c r="C16" i="73"/>
  <c r="C13" i="73"/>
  <c r="C11" i="73"/>
  <c r="A16" i="73"/>
  <c r="A13" i="73"/>
  <c r="A11" i="73"/>
  <c r="C6" i="73"/>
  <c r="A6" i="73"/>
  <c r="C5" i="73"/>
  <c r="A5" i="73"/>
  <c r="C4" i="73"/>
  <c r="A4" i="73"/>
  <c r="C40" i="16"/>
  <c r="H41" i="16"/>
  <c r="I8" i="7"/>
  <c r="I9" i="7"/>
  <c r="I10" i="7"/>
  <c r="I11" i="7"/>
  <c r="I12" i="7"/>
  <c r="I13" i="7"/>
  <c r="I14" i="7"/>
  <c r="I15" i="7"/>
  <c r="I16" i="7"/>
  <c r="I17" i="7"/>
  <c r="I18" i="7"/>
  <c r="I19" i="7"/>
  <c r="I20" i="7"/>
  <c r="I7" i="7"/>
  <c r="H8" i="7"/>
  <c r="H9" i="7"/>
  <c r="H10" i="7"/>
  <c r="H11" i="7"/>
  <c r="H12" i="7"/>
  <c r="H13" i="7"/>
  <c r="H14" i="7"/>
  <c r="H15" i="7"/>
  <c r="H16" i="7"/>
  <c r="H17" i="7"/>
  <c r="H18" i="7"/>
  <c r="H19" i="7"/>
  <c r="H20" i="7"/>
  <c r="H7" i="7"/>
  <c r="F36" i="7"/>
  <c r="C36" i="7"/>
  <c r="D27" i="68"/>
  <c r="B40" i="16"/>
  <c r="B21" i="17"/>
  <c r="C21" i="17"/>
  <c r="D6" i="17"/>
  <c r="D7" i="17"/>
  <c r="D8" i="17"/>
  <c r="D9" i="17"/>
  <c r="D10" i="17"/>
  <c r="D11" i="17"/>
  <c r="D12" i="17"/>
  <c r="D13" i="17"/>
  <c r="D14" i="17"/>
  <c r="D15" i="17"/>
  <c r="D16" i="17"/>
  <c r="D17" i="17"/>
  <c r="D18" i="17"/>
  <c r="D19" i="17"/>
  <c r="D20" i="17"/>
  <c r="D5" i="17"/>
  <c r="H25" i="16"/>
  <c r="D28" i="70" l="1"/>
  <c r="C25" i="23"/>
  <c r="B25" i="23"/>
  <c r="D26" i="68" l="1"/>
  <c r="J25" i="16"/>
  <c r="K25" i="16"/>
  <c r="L25" i="16"/>
  <c r="D53" i="23"/>
  <c r="D54" i="23"/>
  <c r="D55" i="23"/>
  <c r="D56" i="23"/>
  <c r="D57" i="23"/>
  <c r="D58" i="23"/>
  <c r="D52" i="23"/>
  <c r="D27" i="70"/>
  <c r="J39" i="16" l="1"/>
  <c r="J41" i="16"/>
  <c r="J38" i="16"/>
  <c r="K39" i="16"/>
  <c r="K41" i="16"/>
  <c r="K38" i="16"/>
  <c r="H39" i="16" l="1"/>
  <c r="H38" i="16"/>
  <c r="G40" i="16"/>
  <c r="D39" i="16"/>
  <c r="D41" i="16"/>
  <c r="D38" i="16"/>
  <c r="F40" i="16"/>
  <c r="C61" i="16"/>
  <c r="B61" i="16"/>
  <c r="D59" i="69"/>
  <c r="D26" i="69"/>
  <c r="H8" i="16"/>
  <c r="H9" i="16"/>
  <c r="H10" i="16"/>
  <c r="H11" i="16"/>
  <c r="L11" i="16" s="1"/>
  <c r="H12" i="16"/>
  <c r="H13" i="16"/>
  <c r="H14" i="16"/>
  <c r="H15" i="16"/>
  <c r="H16" i="16"/>
  <c r="H17" i="16"/>
  <c r="H18" i="16"/>
  <c r="H19" i="16"/>
  <c r="H20" i="16"/>
  <c r="H21" i="16"/>
  <c r="H22" i="16"/>
  <c r="H23" i="16"/>
  <c r="H24" i="16"/>
  <c r="H7"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20"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21" i="17"/>
  <c r="H42" i="16"/>
  <c r="D42" i="16"/>
  <c r="C59" i="23"/>
  <c r="B59" i="23"/>
  <c r="D59" i="23" l="1"/>
  <c r="L42" i="16"/>
  <c r="D26" i="70"/>
  <c r="E39" i="23"/>
  <c r="E35" i="23"/>
  <c r="E36" i="23"/>
  <c r="E37" i="23"/>
  <c r="E40" i="23"/>
  <c r="E38" i="23"/>
  <c r="P53" i="23" l="1"/>
  <c r="D25" i="68" l="1"/>
  <c r="D24" i="68"/>
  <c r="D23" i="68"/>
  <c r="D22" i="68"/>
  <c r="D21" i="68"/>
  <c r="D20" i="68"/>
  <c r="D19" i="68"/>
  <c r="D18" i="68"/>
  <c r="D17" i="68"/>
  <c r="D16" i="68"/>
  <c r="D15" i="68"/>
  <c r="D14" i="68"/>
  <c r="D13" i="68"/>
  <c r="D12" i="68"/>
  <c r="D11" i="68"/>
  <c r="D10" i="68"/>
  <c r="D9" i="68"/>
  <c r="D8" i="68"/>
  <c r="D7" i="68"/>
  <c r="D6" i="68"/>
  <c r="D5" i="68"/>
</calcChain>
</file>

<file path=xl/sharedStrings.xml><?xml version="1.0" encoding="utf-8"?>
<sst xmlns="http://schemas.openxmlformats.org/spreadsheetml/2006/main" count="513" uniqueCount="283">
  <si>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</si>
  <si>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</si>
  <si>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</si>
  <si>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</si>
  <si>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</si>
  <si>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</si>
  <si>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</si>
  <si>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</si>
  <si>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</si>
  <si>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</si>
  <si>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</si>
  <si>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</si>
  <si>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</si>
  <si>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</si>
  <si>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</si>
  <si>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</si>
  <si>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</si>
  <si>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</si>
  <si>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</si>
  <si>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</si>
  <si>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</si>
  <si>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</si>
  <si>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</si>
  <si>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</si>
  <si>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</si>
  <si>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</si>
  <si>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</si>
  <si>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</si>
  <si>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</si>
  <si>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</si>
  <si>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</si>
  <si>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</si>
  <si>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</si>
  <si>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</si>
  <si>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</si>
  <si>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</si>
  <si>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</si>
  <si>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</si>
  <si>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</si>
  <si>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</si>
  <si>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</si>
  <si>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</si>
  <si>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</si>
  <si>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</si>
  <si>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</si>
  <si>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</si>
  <si>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</si>
  <si>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</si>
  <si>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</si>
  <si>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</si>
  <si>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</si>
  <si>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</si>
  <si>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</si>
  <si>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</si>
  <si>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</si>
  <si>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</si>
  <si>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</si>
  <si>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</si>
  <si>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</si>
  <si>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</si>
  <si>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</si>
  <si>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</si>
  <si>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</si>
  <si>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</si>
  <si>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</si>
  <si>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</si>
  <si>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</si>
  <si>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</si>
  <si>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</si>
  <si>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</si>
  <si>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Maximilastvikt i kg</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</si>
  <si>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</si>
  <si>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</si>
  <si>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</si>
  <si>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</si>
  <si>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</si>
  <si>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</si>
  <si>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</si>
  <si>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</si>
  <si>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</si>
  <si>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</si>
  <si>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</si>
  <si>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</si>
  <si>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</si>
  <si>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</si>
  <si>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</si>
  <si>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</si>
  <si>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</si>
  <si>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</si>
  <si>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</si>
  <si>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</si>
  <si>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</si>
  <si>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</si>
  <si>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</si>
  <si>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</si>
  <si>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</si>
  <si>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</si>
  <si>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</si>
  <si>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</si>
  <si>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</si>
  <si>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</si>
  <si>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</si>
  <si>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</si>
  <si>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</si>
  <si>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</si>
  <si>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</si>
  <si>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</si>
  <si>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</si>
  <si>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</si>
  <si>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</si>
  <si>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</si>
  <si>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</si>
  <si>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</si>
  <si>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</si>
  <si>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</si>
  <si>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</si>
  <si>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</si>
  <si>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</si>
  <si>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</si>
  <si>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</si>
  <si>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</si>
  <si>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</si>
  <si>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</si>
  <si>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</si>
  <si>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</si>
  <si>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</si>
  <si>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</si>
  <si>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</si>
  <si>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</si>
  <si>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</si>
  <si>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</si>
  <si>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</si>
  <si>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</si>
  <si>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</si>
  <si>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</si>
  <si>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</si>
  <si>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</si>
  <si>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</si>
  <si>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</si>
  <si>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</si>
  <si>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</si>
  <si>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</si>
  <si>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</si>
  <si>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</si>
  <si>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</si>
  <si>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1) Bussklasser enligt direktiv 2001/85/EG bilaga I</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</si>
  <si>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</si>
  <si>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</si>
  <si>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</si>
  <si>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</si>
  <si>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</si>
  <si>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</si>
  <si>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</si>
  <si>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</si>
  <si>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</si>
  <si>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</si>
  <si>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</si>
  <si>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</si>
  <si>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</si>
  <si>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</si>
  <si>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</si>
  <si>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</si>
  <si>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</si>
  <si>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t>
  </si>
  <si>
    <t xml:space="preserve">   därav  taxi</t>
  </si>
  <si>
    <t xml:space="preserve">   därav  husbil</t>
  </si>
  <si>
    <t>Timmerbilar</t>
  </si>
  <si>
    <t>-2004</t>
  </si>
  <si>
    <t>2022-</t>
  </si>
  <si>
    <t>okänd</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</si>
  <si>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</si>
  <si>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</si>
  <si>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</si>
  <si>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Körsträckor 2022</t>
  </si>
  <si>
    <t>Vehicle kilometers 2022</t>
  </si>
  <si>
    <t>Maria Melkersson</t>
  </si>
  <si>
    <t>tel: 010-414 42 16, e-post: maria.melkersson@trafa.se</t>
  </si>
  <si>
    <r>
      <t>Publiceringsdatum: 2023-04-13 /</t>
    </r>
    <r>
      <rPr>
        <b/>
        <i/>
        <sz val="10"/>
        <rFont val="Arial"/>
        <family val="2"/>
      </rPr>
      <t xml:space="preserve"> Date of publication: April 13, 2023</t>
    </r>
  </si>
  <si>
    <r>
      <rPr>
        <sz val="10"/>
        <rFont val="Arial"/>
        <family val="2"/>
      </rPr>
      <t xml:space="preserve">Tabellerna kompletterades med körsträckor för MC 2023-09-22 </t>
    </r>
    <r>
      <rPr>
        <i/>
        <sz val="10"/>
        <rFont val="Arial"/>
        <family val="2"/>
      </rPr>
      <t>/ The publication was updated with vehicle kilometers for MC September 22, 2023</t>
    </r>
  </si>
  <si>
    <t>Passenger cars</t>
  </si>
  <si>
    <t>Lorries</t>
  </si>
  <si>
    <t>Buses</t>
  </si>
  <si>
    <t>Motorcycles</t>
  </si>
  <si>
    <t>Regional statistics</t>
  </si>
  <si>
    <t>Tabell PB1. Total körsträcka, antal personbilar och genomsnittlig körsträcka. Åren 1999–2022.</t>
  </si>
  <si>
    <t>Table PB1. Vehicle kilometers (10 kilometers), number of vehicles and average kilometers driven (10 kilometers). Years 1999–2022.</t>
  </si>
  <si>
    <t>Tabell PB3. Körsträckor och antal personbilar efter ägare. År 2022.</t>
  </si>
  <si>
    <t>Table PB3. Vehicle kilometers (10 kilometers) and number of passenger cars by owner. Year 2022.</t>
  </si>
  <si>
    <t>Tabell PB2. Körsträckor och antal personbilar efter tjänstevikt och ägare. År 2022.</t>
  </si>
  <si>
    <t>Table PB2. Vehicle kilometers (10 kilometers), number of passenger cars, by kerb weight and owner. Year 2022.</t>
  </si>
  <si>
    <t>Tabell LB1. Total körsträcka, antal lätta lastbilar och genomsnittlig körsträcka. Åren 1999–2022.</t>
  </si>
  <si>
    <t>Table LB1. Vehicle kilometers (10 kilometers), number of vehicles and average kilometers driven (10 kilometers). Years 1999–2022.</t>
  </si>
  <si>
    <t>Tabell LB2. Total körsträcka, antal tunga lastbilar och genomsnittlig körsträcka (mil). Åren 1999-2022.</t>
  </si>
  <si>
    <t>Table LB2. Vehicle kilometers (10 kilometers), number of vehicles and average kilometers driven (10 kilometers). Years 1999-2022.</t>
  </si>
  <si>
    <t>Tabell LB5. Körsträckor och antal lastbilar efter karosseri. År 2022.</t>
  </si>
  <si>
    <t>Table LB5. Vehicle kilometers (10 kilometers) and number of lorries by type of body. Year 2022.</t>
  </si>
  <si>
    <t>Tabell LB3. Körsträckor och antal lastbilar efter årsmodell/tillverkningsår och totalvikt. År 2022.</t>
  </si>
  <si>
    <t>Table LB3. Vehicle kilometers (10 kilometers) and number of lorries by year of model/construction and permissible maximum weight. Year 2022.</t>
  </si>
  <si>
    <t>Tabell LB4. Körsträckor och antal lastbilar efter ägare, yrkesmässig trafik, firmabilstrafik och totalvikt. År 2022.</t>
  </si>
  <si>
    <t>Table LB4. Vehicle kilometers (10 kilometers) and number of lorries by owner and used in transport for hire or reward or transport on own account. Year 2022.</t>
  </si>
  <si>
    <t>Tabell LB7. Körsträckor och antal lastbilar efter maximilastvikt. År 2022.</t>
  </si>
  <si>
    <t>Table LB7. Vehicle kilometers (10 kilometers) and number of lorries by load capacity. Year 2022.</t>
  </si>
  <si>
    <t>Tabell LB6. Körsträckor och antal lastbilar efter totalvikt. År 2022.</t>
  </si>
  <si>
    <t>Table LB6. Vehicle kilometers (10 kilometers) and number of lorries by permissible maximum weight. Year 2022.</t>
  </si>
  <si>
    <t>Table BU1. Vehicle kilometers (10 kilometers), number of buses and average kilometers driven (10 kilometers). Years 1999–2022.</t>
  </si>
  <si>
    <t>Tabell BU1. Total körsträcka, antal bussar och genomsnittlig körsträcka. Åren 1999–2022.</t>
  </si>
  <si>
    <t>Table BU4. Vehicle kilometers (10 kilometers) and number of buses by fuel. Year 2022.</t>
  </si>
  <si>
    <t>Tabell BU2. Körsträckor och antal bussar efter årsmodell/tillverkningsår. År 2022.</t>
  </si>
  <si>
    <t>Table BU2. Vehicle kilometres (10 kilometres) and number of buses by year of model/construction. Year 2022.</t>
  </si>
  <si>
    <t>Tabell BU3. Körsträckor och antal bussar efter bussklass. År 2022.</t>
  </si>
  <si>
    <t>Table BU3. Vehicle kilometres (10 kilometres) by bus class. Year 2022.</t>
  </si>
  <si>
    <t>Tabell BU4. Körsträckor och antal bussar efter drivmedel. År 2022.</t>
  </si>
  <si>
    <t>Tabell RS1. Genomsnittlig körsträcka i mil efter registreringslän och fordonsslag. År 2022.</t>
  </si>
  <si>
    <t>Anm: Tabellen avser fordon som varit i trafik någon gång under året</t>
  </si>
  <si>
    <t>Remark: The table refers to vehicles which were in use at least one day during the year</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</si>
  <si>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</si>
  <si>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</si>
  <si>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</si>
  <si>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</si>
  <si>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</si>
  <si>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</si>
  <si>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</si>
  <si>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</si>
  <si>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</si>
  <si>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</si>
  <si>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</si>
  <si>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</si>
  <si>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</si>
  <si>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</si>
  <si>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t>Definitioner</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</si>
  <si>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</si>
  <si>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</si>
  <si>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</si>
  <si>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</si>
  <si>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</si>
  <si>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</si>
  <si>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</si>
  <si>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</si>
  <si>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</si>
  <si>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</si>
  <si>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</si>
  <si>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</si>
  <si>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</si>
  <si>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</si>
  <si>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</si>
  <si>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</si>
  <si>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</si>
  <si>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</si>
  <si>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</si>
  <si>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</si>
  <si>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</si>
  <si>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</si>
  <si>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</si>
  <si>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ska beskriva körsträckor mätt i antal mil som körs med svenskregistrerade besiktningspliktiga fordon. Statistiken omfattar personbilar, lastbilar, bussar och motorcyklar under 2021. Vissa tidsserier presenteras för åren 1999-2022. Statistiken publiceras i april men uppdateras för aktuellt år för motorcyklar först i september.</t>
  </si>
  <si>
    <t>Stadsbuss</t>
  </si>
  <si>
    <t>Regionbuss</t>
  </si>
  <si>
    <t>Långfärdsbuss</t>
  </si>
  <si>
    <t>Mindre stadsbuss</t>
  </si>
  <si>
    <t>Mindre långfärdsbuss</t>
  </si>
  <si>
    <r>
      <t>Elhybrid/Laddhybrid</t>
    </r>
    <r>
      <rPr>
        <vertAlign val="superscript"/>
        <sz val="8"/>
        <color theme="1" tint="4.9989318521683403E-2"/>
        <rFont val="Arial"/>
        <family val="2"/>
      </rPr>
      <t>1)</t>
    </r>
  </si>
  <si>
    <t>1) På grund av hur dessa registrerats i Vägtrafikregistret kan man inte skilja elhybrider från laddhybrider</t>
  </si>
  <si>
    <t xml:space="preserve">                                                          Trafikanalys Statistik 2023:10</t>
  </si>
  <si>
    <t>r</t>
  </si>
  <si>
    <r>
      <t>Elhybrid</t>
    </r>
    <r>
      <rPr>
        <vertAlign val="superscript"/>
        <sz val="8"/>
        <rFont val="Arial"/>
        <family val="2"/>
      </rPr>
      <t>2</t>
    </r>
    <r>
      <rPr>
        <vertAlign val="superscript"/>
        <sz val="8"/>
        <color theme="1"/>
        <rFont val="Arial"/>
        <family val="2"/>
      </rPr>
      <t>)</t>
    </r>
  </si>
  <si>
    <t>1) Personbilar som varit i trafik någon gång under året,</t>
  </si>
  <si>
    <t xml:space="preserve">2) Exklusive mildhybrider, se "Mer om statistiken" </t>
  </si>
  <si>
    <r>
      <t xml:space="preserve">Innehåll / </t>
    </r>
    <r>
      <rPr>
        <b/>
        <i/>
        <sz val="16"/>
        <color theme="0"/>
        <rFont val="Tahoma"/>
        <family val="2"/>
      </rPr>
      <t>Content</t>
    </r>
  </si>
  <si>
    <r>
      <t>Tabell PB4. Körsträckor och antal personbilar</t>
    </r>
    <r>
      <rPr>
        <b/>
        <vertAlign val="superscript"/>
        <sz val="9"/>
        <rFont val="Arial"/>
        <family val="2"/>
      </rPr>
      <t>1)</t>
    </r>
    <r>
      <rPr>
        <b/>
        <sz val="9"/>
        <rFont val="Arial"/>
        <family val="2"/>
      </rPr>
      <t xml:space="preserve"> efter årsmodell/tillverkningsår och ägare. År 2022.</t>
    </r>
  </si>
  <si>
    <t>Table PB4. Vehicle kilometres (10 kilometres) and number of passenger cars by year of model/construction and by owner. Year 2022.</t>
  </si>
  <si>
    <r>
      <t>Tabell PB5. Körsträckor och antal personbilar</t>
    </r>
    <r>
      <rPr>
        <b/>
        <vertAlign val="superscript"/>
        <sz val="9"/>
        <rFont val="Arial"/>
        <family val="2"/>
      </rPr>
      <t>1)</t>
    </r>
    <r>
      <rPr>
        <b/>
        <sz val="9"/>
        <rFont val="Arial"/>
        <family val="2"/>
      </rPr>
      <t xml:space="preserve"> efter drivmedel och ägare. År 2022</t>
    </r>
  </si>
  <si>
    <t>Table PB5. Vehicle kilometres (10 kilometres) and number of passenger cars by fuel and owner. Year 2022.</t>
  </si>
  <si>
    <t>Tabell MC1. Total körsträcka, antal fordon och genomsnittlig körsträcka. Åren 1999–2022.</t>
  </si>
  <si>
    <t>Table MC1. Vehicle kilometers (10 kilometers), number of vehicles and average kilometers driven (10 kilometers). Years 1999–2022.</t>
  </si>
  <si>
    <t>Tabell MC2. Körsträckor och antal motorcyklar efter årsmodell/tillverkningsår och ägare. År 2022.</t>
  </si>
  <si>
    <t>Table MC2. Number of motorcycles and average 10 kilometres driven by year of model/construction and owner. Year 2022.</t>
  </si>
  <si>
    <t>Tabell MC3. Körsträckor och antal motorcyklar efter cylindervolym och ägare. År 2022.</t>
  </si>
  <si>
    <t>Table MC3. Vehicle kilometers (10 kilometers) and number of motorcycles by cylinder volume and owner. Year 2022.</t>
  </si>
  <si>
    <t>126 - 600</t>
  </si>
  <si>
    <t xml:space="preserve">1 001 - </t>
  </si>
  <si>
    <t>601 - 1 000</t>
  </si>
  <si>
    <t>Tabell MC4. Körsträckor och antal motorcyklar efter ägare. År 2022.</t>
  </si>
  <si>
    <t>Table MC4. Vehicle kilometers (10 kilometers) and number of motorcycles by owner. Year 2022.</t>
  </si>
  <si>
    <t>Table RS1. Average distance (10 kilometers) driven by kind of vehicle, and by county.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</si>
</sst>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s>
  <fonts count="49"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color rgb="FF000000"/>
      <name val="Arial"/>
      <family val="2"/>
    </font>
    <font>
      <vertAlign val="superscript"/>
      <sz val="8"/>
      <color theme="1"/>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sz val="8"/>
      <color rgb="FF00000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b/>
      <vertAlign val="superscript"/>
      <sz val="9"/>
      <name val="Arial"/>
      <family val="2"/>
    </font>
    <font>
      <sz val="9"/>
      <color rgb="FFFF0000"/>
      <name val="Arial"/>
      <family val="2"/>
    </font>
    <font>
      <b/>
      <i/>
      <sz val="16"/>
      <color theme="0"/>
      <name val="Tahoma"/>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3">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style="thin">
        <color rgb="FFFFCC99"/>
      </top>
      <bottom style="thin">
        <color rgb="FFFFCC99"/>
      </bottom>
      <diagonal/>
    </border>
    <border>
      <left/>
      <right/>
      <top style="thin">
        <color rgb="FFFFCC99"/>
      </top>
      <bottom style="thin">
        <color indexed="64"/>
      </bottom>
      <diagonal/>
    </border>
    <border>
      <left/>
      <right/>
      <top style="thin">
        <color rgb="FFFFCC99"/>
      </top>
      <bottom/>
      <diagonal/>
    </border>
    <border>
      <left/>
      <right/>
      <top/>
      <bottom style="thin">
        <color rgb="FFFFCC99"/>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7" fillId="0" borderId="0"/>
    <xf numFmtId="0" fontId="38"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45">
    <xf numFmtId="0" fontId="0" fillId="0" borderId="0" xfId="0"/>
    <xf numFmtId="0" fontId="10" fillId="0" borderId="0" xfId="0" applyFont="1"/>
    <xf numFmtId="0" fontId="9"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right"/>
    </xf>
    <xf numFmtId="0" fontId="10" fillId="0" borderId="1" xfId="0" applyFont="1" applyBorder="1" applyAlignment="1">
      <alignment horizontal="left"/>
    </xf>
    <xf numFmtId="3" fontId="10" fillId="0" borderId="0" xfId="0" applyNumberFormat="1" applyFont="1"/>
    <xf numFmtId="0" fontId="10" fillId="0" borderId="2" xfId="0" applyFont="1" applyBorder="1" applyAlignment="1">
      <alignment wrapText="1"/>
    </xf>
    <xf numFmtId="0" fontId="11" fillId="0" borderId="0" xfId="0" applyFont="1" applyAlignment="1">
      <alignment vertical="center"/>
    </xf>
    <xf numFmtId="1" fontId="10" fillId="0" borderId="0" xfId="0" applyNumberFormat="1" applyFont="1"/>
    <xf numFmtId="0" fontId="10" fillId="0" borderId="2" xfId="0" applyFont="1" applyBorder="1"/>
    <xf numFmtId="0" fontId="12" fillId="0" borderId="0" xfId="0" applyFont="1"/>
    <xf numFmtId="3" fontId="11" fillId="0" borderId="0" xfId="0" applyNumberFormat="1" applyFont="1"/>
    <xf numFmtId="0" fontId="11" fillId="0" borderId="0" xfId="0" applyFont="1"/>
    <xf numFmtId="0" fontId="10" fillId="0" borderId="2" xfId="0" applyFont="1" applyBorder="1" applyAlignment="1">
      <alignment horizontal="right" wrapText="1"/>
    </xf>
    <xf numFmtId="3" fontId="10" fillId="0" borderId="0" xfId="0" applyNumberFormat="1" applyFont="1" applyAlignment="1">
      <alignment horizontal="right"/>
    </xf>
    <xf numFmtId="3" fontId="11" fillId="0" borderId="0" xfId="0" applyNumberFormat="1" applyFont="1" applyAlignment="1">
      <alignment horizontal="right"/>
    </xf>
    <xf numFmtId="0" fontId="5" fillId="0" borderId="0" xfId="0" applyFont="1" applyAlignment="1">
      <alignment horizontal="left"/>
    </xf>
    <xf numFmtId="0" fontId="5" fillId="0" borderId="2" xfId="0" applyFont="1" applyBorder="1" applyAlignment="1">
      <alignment horizontal="right" wrapText="1"/>
    </xf>
    <xf numFmtId="3" fontId="5" fillId="0" borderId="1" xfId="0" applyNumberFormat="1" applyFont="1" applyBorder="1" applyAlignment="1">
      <alignment horizontal="right"/>
    </xf>
    <xf numFmtId="0" fontId="10" fillId="0" borderId="0" xfId="0" applyFont="1" applyAlignment="1">
      <alignment horizontal="right" wrapText="1"/>
    </xf>
    <xf numFmtId="3" fontId="5" fillId="0" borderId="0" xfId="0" applyNumberFormat="1" applyFont="1" applyAlignment="1">
      <alignment horizontal="right"/>
    </xf>
    <xf numFmtId="3" fontId="17" fillId="0" borderId="0" xfId="0" applyNumberFormat="1" applyFont="1"/>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0" fillId="0" borderId="1" xfId="0" applyFont="1" applyBorder="1"/>
    <xf numFmtId="3" fontId="5" fillId="0" borderId="1" xfId="0" applyNumberFormat="1" applyFont="1" applyBorder="1" applyAlignment="1">
      <alignment horizontal="left"/>
    </xf>
    <xf numFmtId="0" fontId="11" fillId="0" borderId="0" xfId="0" applyFont="1" applyAlignment="1">
      <alignment horizontal="left"/>
    </xf>
    <xf numFmtId="0" fontId="5" fillId="0" borderId="0" xfId="0" applyFont="1"/>
    <xf numFmtId="3" fontId="11" fillId="0" borderId="4" xfId="0" applyNumberFormat="1" applyFont="1" applyBorder="1" applyAlignment="1">
      <alignment horizontal="right"/>
    </xf>
    <xf numFmtId="0" fontId="5" fillId="0" borderId="2" xfId="0" applyFont="1" applyBorder="1"/>
    <xf numFmtId="0" fontId="11" fillId="0" borderId="2" xfId="0" applyFont="1" applyBorder="1"/>
    <xf numFmtId="0" fontId="5" fillId="0" borderId="2" xfId="0" applyFont="1" applyBorder="1" applyAlignment="1">
      <alignment horizontal="right"/>
    </xf>
    <xf numFmtId="3" fontId="15" fillId="0" borderId="0" xfId="0" applyNumberFormat="1" applyFont="1" applyAlignment="1">
      <alignment horizontal="right" wrapText="1"/>
    </xf>
    <xf numFmtId="3" fontId="15" fillId="0" borderId="0" xfId="0" applyNumberFormat="1" applyFont="1" applyAlignment="1">
      <alignment horizontal="right"/>
    </xf>
    <xf numFmtId="3" fontId="5" fillId="0" borderId="1" xfId="0" applyNumberFormat="1" applyFont="1" applyBorder="1" applyAlignment="1">
      <alignment horizontal="right" wrapText="1"/>
    </xf>
    <xf numFmtId="0" fontId="10" fillId="0" borderId="8" xfId="0" applyFont="1" applyBorder="1" applyAlignment="1">
      <alignment horizontal="right" wrapText="1"/>
    </xf>
    <xf numFmtId="0" fontId="16" fillId="0" borderId="0" xfId="0" applyFont="1" applyAlignment="1">
      <alignment horizontal="left"/>
    </xf>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10" fillId="0" borderId="8" xfId="0" applyFont="1" applyBorder="1" applyAlignment="1">
      <alignment horizontal="left" wrapText="1"/>
    </xf>
    <xf numFmtId="0" fontId="5" fillId="0" borderId="8" xfId="0" applyFont="1" applyBorder="1" applyAlignment="1">
      <alignment horizontal="left"/>
    </xf>
    <xf numFmtId="0" fontId="8" fillId="0" borderId="0" xfId="0" applyFont="1" applyAlignment="1">
      <alignment horizontal="left"/>
    </xf>
    <xf numFmtId="0" fontId="12" fillId="0" borderId="0" xfId="0" applyFont="1" applyAlignment="1">
      <alignment horizontal="left"/>
    </xf>
    <xf numFmtId="0" fontId="10" fillId="0" borderId="2" xfId="0" applyFont="1" applyBorder="1" applyAlignment="1">
      <alignment horizontal="right"/>
    </xf>
    <xf numFmtId="0" fontId="10" fillId="0" borderId="0" xfId="0" applyFont="1" applyAlignment="1">
      <alignment wrapText="1"/>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5" fillId="0" borderId="1" xfId="0" applyFont="1" applyBorder="1"/>
    <xf numFmtId="0" fontId="16" fillId="0" borderId="0" xfId="0" applyFont="1"/>
    <xf numFmtId="0" fontId="10" fillId="0" borderId="2" xfId="0" applyFont="1" applyBorder="1" applyAlignment="1">
      <alignment horizontal="right" vertical="top" wrapText="1"/>
    </xf>
    <xf numFmtId="166" fontId="10" fillId="0" borderId="0" xfId="6" applyNumberFormat="1" applyFont="1"/>
    <xf numFmtId="0" fontId="10" fillId="0" borderId="8" xfId="0" applyFont="1" applyBorder="1" applyAlignment="1">
      <alignment horizontal="right"/>
    </xf>
    <xf numFmtId="3" fontId="10" fillId="0" borderId="0" xfId="0" applyNumberFormat="1" applyFont="1" applyAlignment="1">
      <alignment wrapText="1"/>
    </xf>
    <xf numFmtId="3" fontId="5" fillId="0" borderId="0" xfId="0" applyNumberFormat="1" applyFont="1" applyAlignment="1">
      <alignment wrapText="1"/>
    </xf>
    <xf numFmtId="3" fontId="10" fillId="0" borderId="0" xfId="0" applyNumberFormat="1" applyFont="1" applyAlignment="1">
      <alignment horizontal="right" wrapText="1"/>
    </xf>
    <xf numFmtId="3" fontId="5" fillId="0" borderId="6" xfId="0" applyNumberFormat="1" applyFont="1" applyBorder="1" applyAlignment="1">
      <alignment horizontal="right"/>
    </xf>
    <xf numFmtId="3" fontId="10" fillId="0" borderId="0" xfId="0" applyNumberFormat="1" applyFont="1" applyAlignment="1">
      <alignment horizontal="right" vertical="center"/>
    </xf>
    <xf numFmtId="0" fontId="10" fillId="0" borderId="0" xfId="0" applyFont="1" applyAlignment="1">
      <alignment vertical="center"/>
    </xf>
    <xf numFmtId="0" fontId="10" fillId="0" borderId="8" xfId="0" applyFont="1" applyBorder="1" applyAlignment="1">
      <alignment horizontal="left"/>
    </xf>
    <xf numFmtId="3" fontId="10" fillId="0" borderId="2" xfId="0" applyNumberFormat="1" applyFont="1" applyBorder="1" applyAlignment="1">
      <alignment horizontal="right"/>
    </xf>
    <xf numFmtId="0" fontId="10" fillId="0" borderId="5" xfId="0" quotePrefix="1" applyFont="1" applyBorder="1" applyAlignment="1">
      <alignment horizontal="left"/>
    </xf>
    <xf numFmtId="0" fontId="11" fillId="0" borderId="4" xfId="0" applyFont="1" applyBorder="1"/>
    <xf numFmtId="0" fontId="11" fillId="0" borderId="2" xfId="0" applyFont="1" applyBorder="1" applyAlignment="1">
      <alignment horizontal="left"/>
    </xf>
    <xf numFmtId="0" fontId="5" fillId="0" borderId="7" xfId="0" applyFont="1" applyBorder="1" applyAlignment="1">
      <alignment horizontal="left"/>
    </xf>
    <xf numFmtId="0" fontId="5" fillId="0" borderId="1" xfId="0" quotePrefix="1" applyFont="1" applyBorder="1" applyAlignment="1">
      <alignment horizontal="left"/>
    </xf>
    <xf numFmtId="0" fontId="5" fillId="0" borderId="3" xfId="0" applyFont="1" applyBorder="1" applyAlignment="1">
      <alignment horizontal="right"/>
    </xf>
    <xf numFmtId="0" fontId="5" fillId="0" borderId="4" xfId="0" applyFont="1" applyBorder="1" applyAlignment="1">
      <alignment horizontal="left"/>
    </xf>
    <xf numFmtId="3" fontId="13" fillId="0" borderId="2" xfId="0" applyNumberFormat="1" applyFont="1" applyBorder="1" applyAlignment="1">
      <alignment horizontal="right"/>
    </xf>
    <xf numFmtId="10" fontId="10" fillId="0" borderId="0" xfId="6" applyNumberFormat="1" applyFont="1"/>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5" fillId="0" borderId="0" xfId="0" applyFont="1" applyAlignment="1">
      <alignment horizontal="right" vertical="top" wrapText="1"/>
    </xf>
    <xf numFmtId="0" fontId="5" fillId="0" borderId="5" xfId="0" applyFont="1" applyBorder="1"/>
    <xf numFmtId="3" fontId="5" fillId="0" borderId="6" xfId="0" applyNumberFormat="1" applyFont="1" applyBorder="1" applyAlignment="1">
      <alignment horizontal="right" wrapText="1"/>
    </xf>
    <xf numFmtId="0" fontId="5" fillId="0" borderId="1" xfId="0" applyFont="1" applyBorder="1" applyAlignment="1">
      <alignment wrapText="1"/>
    </xf>
    <xf numFmtId="3" fontId="13" fillId="0" borderId="4" xfId="0" applyNumberFormat="1" applyFont="1" applyBorder="1" applyAlignment="1">
      <alignment horizontal="right"/>
    </xf>
    <xf numFmtId="0" fontId="15" fillId="0" borderId="0" xfId="0" applyFont="1" applyAlignment="1">
      <alignment horizontal="right"/>
    </xf>
    <xf numFmtId="168" fontId="10" fillId="0" borderId="0" xfId="8" applyNumberFormat="1" applyFont="1"/>
    <xf numFmtId="3" fontId="13" fillId="0" borderId="0" xfId="0" applyNumberFormat="1" applyFont="1" applyAlignment="1">
      <alignment horizontal="right"/>
    </xf>
    <xf numFmtId="165" fontId="15" fillId="0" borderId="0" xfId="0" applyNumberFormat="1" applyFont="1" applyAlignment="1">
      <alignment horizontal="right"/>
    </xf>
    <xf numFmtId="9" fontId="10" fillId="0" borderId="0" xfId="6" applyFont="1"/>
    <xf numFmtId="3" fontId="11" fillId="0" borderId="0" xfId="0" applyNumberFormat="1" applyFont="1" applyAlignment="1">
      <alignment vertical="center"/>
    </xf>
    <xf numFmtId="166" fontId="11" fillId="0" borderId="0" xfId="6" applyNumberFormat="1" applyFont="1"/>
    <xf numFmtId="3" fontId="15" fillId="0" borderId="0" xfId="0" applyNumberFormat="1" applyFont="1"/>
    <xf numFmtId="1" fontId="11" fillId="0" borderId="0" xfId="0" applyNumberFormat="1" applyFont="1"/>
    <xf numFmtId="0" fontId="5" fillId="0" borderId="3" xfId="0" applyFont="1" applyBorder="1"/>
    <xf numFmtId="1" fontId="10" fillId="0" borderId="0" xfId="0" applyNumberFormat="1" applyFont="1" applyAlignment="1">
      <alignment horizontal="right"/>
    </xf>
    <xf numFmtId="168"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3" fillId="0" borderId="0" xfId="0" applyFont="1"/>
    <xf numFmtId="0" fontId="24" fillId="0" borderId="0" xfId="0" applyFont="1"/>
    <xf numFmtId="0" fontId="25" fillId="0" borderId="0" xfId="0" applyFont="1"/>
    <xf numFmtId="0" fontId="10" fillId="0" borderId="0" xfId="0" applyFont="1" applyAlignment="1">
      <alignment horizontal="right" vertical="center"/>
    </xf>
    <xf numFmtId="3" fontId="11" fillId="0" borderId="0" xfId="6" applyNumberFormat="1" applyFont="1" applyAlignment="1">
      <alignment vertical="center"/>
    </xf>
    <xf numFmtId="0" fontId="3" fillId="4" borderId="0" xfId="0" applyFont="1" applyFill="1" applyAlignment="1">
      <alignment horizontal="left"/>
    </xf>
    <xf numFmtId="0" fontId="9" fillId="4" borderId="0" xfId="0" applyFont="1" applyFill="1"/>
    <xf numFmtId="0" fontId="22" fillId="0" borderId="0" xfId="2" applyAlignment="1" applyProtection="1"/>
    <xf numFmtId="0" fontId="5" fillId="0" borderId="2" xfId="0" applyFont="1" applyBorder="1" applyAlignment="1">
      <alignment horizontal="left"/>
    </xf>
    <xf numFmtId="0" fontId="26" fillId="0" borderId="0" xfId="0" applyFont="1" applyAlignment="1">
      <alignment horizontal="left"/>
    </xf>
    <xf numFmtId="3" fontId="11" fillId="0" borderId="2" xfId="0" applyNumberFormat="1" applyFont="1" applyBorder="1" applyAlignment="1">
      <alignment horizontal="right" wrapText="1"/>
    </xf>
    <xf numFmtId="0" fontId="27" fillId="0" borderId="0" xfId="0" applyFont="1" applyAlignment="1">
      <alignment vertical="center"/>
    </xf>
    <xf numFmtId="3" fontId="23" fillId="0" borderId="0" xfId="0" applyNumberFormat="1" applyFont="1" applyAlignment="1">
      <alignment horizontal="right"/>
    </xf>
    <xf numFmtId="3" fontId="11" fillId="0" borderId="4" xfId="8" applyNumberFormat="1" applyFont="1" applyBorder="1"/>
    <xf numFmtId="169" fontId="7" fillId="0" borderId="0" xfId="8" applyNumberFormat="1" applyFont="1"/>
    <xf numFmtId="3" fontId="5" fillId="0" borderId="1" xfId="8" applyNumberFormat="1" applyFont="1" applyBorder="1"/>
    <xf numFmtId="3" fontId="15" fillId="0" borderId="6" xfId="0" applyNumberFormat="1" applyFont="1" applyBorder="1" applyAlignment="1">
      <alignment horizontal="left"/>
    </xf>
    <xf numFmtId="3" fontId="15" fillId="0" borderId="4" xfId="0" applyNumberFormat="1" applyFont="1" applyBorder="1" applyAlignment="1">
      <alignment horizontal="left"/>
    </xf>
    <xf numFmtId="0" fontId="29" fillId="0" borderId="0" xfId="0" applyFont="1" applyAlignment="1">
      <alignment horizontal="left"/>
    </xf>
    <xf numFmtId="166" fontId="11" fillId="0" borderId="0" xfId="6" applyNumberFormat="1" applyFont="1" applyAlignment="1">
      <alignment vertical="center"/>
    </xf>
    <xf numFmtId="0" fontId="30" fillId="0" borderId="0" xfId="0" applyFont="1"/>
    <xf numFmtId="168" fontId="30" fillId="0" borderId="0" xfId="0" applyNumberFormat="1" applyFont="1"/>
    <xf numFmtId="0" fontId="24" fillId="0" borderId="0" xfId="0" applyFont="1" applyAlignment="1">
      <alignment horizontal="left"/>
    </xf>
    <xf numFmtId="3" fontId="31" fillId="0" borderId="0" xfId="0" applyNumberFormat="1" applyFont="1" applyAlignment="1">
      <alignment horizontal="right"/>
    </xf>
    <xf numFmtId="0" fontId="31" fillId="0" borderId="0" xfId="0" applyFont="1" applyAlignment="1">
      <alignment horizontal="right"/>
    </xf>
    <xf numFmtId="0" fontId="31" fillId="0" borderId="0" xfId="0" applyFont="1" applyAlignment="1">
      <alignment horizontal="left"/>
    </xf>
    <xf numFmtId="0" fontId="0" fillId="0" borderId="2" xfId="0" applyBorder="1"/>
    <xf numFmtId="0" fontId="5" fillId="0" borderId="3" xfId="0" applyFont="1" applyBorder="1" applyAlignment="1">
      <alignment horizontal="right" wrapText="1"/>
    </xf>
    <xf numFmtId="0" fontId="5" fillId="0" borderId="6" xfId="0" applyFont="1" applyBorder="1" applyAlignment="1">
      <alignment horizontal="left"/>
    </xf>
    <xf numFmtId="3" fontId="5" fillId="0" borderId="4" xfId="0" applyNumberFormat="1" applyFont="1" applyBorder="1" applyAlignment="1">
      <alignment horizontal="right"/>
    </xf>
    <xf numFmtId="0" fontId="10" fillId="0" borderId="0" xfId="0" applyFont="1" applyAlignment="1">
      <alignment horizontal="center"/>
    </xf>
    <xf numFmtId="0" fontId="5" fillId="0" borderId="0" xfId="0" applyFont="1" applyAlignment="1">
      <alignment horizontal="center"/>
    </xf>
    <xf numFmtId="0" fontId="10" fillId="0" borderId="2" xfId="0" applyFont="1" applyBorder="1" applyAlignment="1">
      <alignment horizontal="left" wrapText="1"/>
    </xf>
    <xf numFmtId="0" fontId="5" fillId="0" borderId="8" xfId="0" applyFont="1" applyBorder="1"/>
    <xf numFmtId="3" fontId="5" fillId="0" borderId="7" xfId="0" applyNumberFormat="1" applyFont="1" applyBorder="1" applyAlignment="1">
      <alignment horizontal="right"/>
    </xf>
    <xf numFmtId="3" fontId="5" fillId="0" borderId="4" xfId="0" applyNumberFormat="1" applyFont="1" applyBorder="1" applyAlignment="1">
      <alignment horizontal="left"/>
    </xf>
    <xf numFmtId="3" fontId="5" fillId="0" borderId="1" xfId="0" quotePrefix="1" applyNumberFormat="1" applyFont="1" applyBorder="1" applyAlignment="1">
      <alignment horizontal="left"/>
    </xf>
    <xf numFmtId="0" fontId="5" fillId="0" borderId="2" xfId="0" applyFont="1" applyBorder="1" applyAlignment="1">
      <alignment wrapText="1"/>
    </xf>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0" fontId="33" fillId="0" borderId="0" xfId="0" applyFont="1" applyAlignment="1">
      <alignment horizontal="left"/>
    </xf>
    <xf numFmtId="3" fontId="9" fillId="4" borderId="0" xfId="0" applyNumberFormat="1" applyFont="1" applyFill="1"/>
    <xf numFmtId="3" fontId="0" fillId="0" borderId="0" xfId="0" applyNumberFormat="1"/>
    <xf numFmtId="168" fontId="10" fillId="0" borderId="1" xfId="8" applyNumberFormat="1" applyFont="1" applyBorder="1" applyAlignment="1">
      <alignment horizontal="left"/>
    </xf>
    <xf numFmtId="3" fontId="11" fillId="0" borderId="4" xfId="0" applyNumberFormat="1" applyFont="1" applyBorder="1" applyAlignment="1">
      <alignment horizontal="center"/>
    </xf>
    <xf numFmtId="168" fontId="11" fillId="0" borderId="4" xfId="8" applyNumberFormat="1" applyFont="1" applyBorder="1" applyAlignment="1">
      <alignment horizontal="center"/>
    </xf>
    <xf numFmtId="168" fontId="5" fillId="0" borderId="0" xfId="8" applyNumberFormat="1" applyFont="1"/>
    <xf numFmtId="168" fontId="23" fillId="0" borderId="0" xfId="8" applyNumberFormat="1" applyFont="1"/>
    <xf numFmtId="168" fontId="11" fillId="0" borderId="4" xfId="8" applyNumberFormat="1" applyFont="1" applyBorder="1" applyAlignment="1">
      <alignment horizontal="left"/>
    </xf>
    <xf numFmtId="168" fontId="10" fillId="0" borderId="4" xfId="8" applyNumberFormat="1" applyFont="1" applyBorder="1" applyAlignment="1">
      <alignment horizontal="left"/>
    </xf>
    <xf numFmtId="168" fontId="10" fillId="0" borderId="7" xfId="8" applyNumberFormat="1" applyFont="1" applyBorder="1" applyAlignment="1">
      <alignment horizontal="left"/>
    </xf>
    <xf numFmtId="168" fontId="0" fillId="0" borderId="0" xfId="0" applyNumberFormat="1"/>
    <xf numFmtId="0" fontId="10" fillId="4" borderId="3" xfId="0" applyFont="1" applyFill="1" applyBorder="1" applyAlignment="1">
      <alignment horizontal="left"/>
    </xf>
    <xf numFmtId="0" fontId="10" fillId="4" borderId="3" xfId="0" applyFont="1" applyFill="1" applyBorder="1" applyAlignment="1">
      <alignment horizontal="right"/>
    </xf>
    <xf numFmtId="0" fontId="10" fillId="0" borderId="3" xfId="0" applyFont="1" applyBorder="1" applyAlignment="1">
      <alignment wrapText="1"/>
    </xf>
    <xf numFmtId="0" fontId="10" fillId="0" borderId="3" xfId="0" applyFont="1" applyBorder="1" applyAlignment="1">
      <alignment horizontal="right"/>
    </xf>
    <xf numFmtId="0" fontId="10" fillId="0" borderId="3" xfId="0" applyFont="1" applyBorder="1" applyAlignment="1">
      <alignment horizontal="left" wrapText="1"/>
    </xf>
    <xf numFmtId="0" fontId="5" fillId="0" borderId="9" xfId="0" applyFont="1" applyBorder="1" applyAlignment="1">
      <alignment horizontal="left"/>
    </xf>
    <xf numFmtId="3" fontId="5" fillId="0" borderId="9" xfId="0" applyNumberFormat="1" applyFont="1" applyBorder="1" applyAlignment="1">
      <alignment horizontal="right"/>
    </xf>
    <xf numFmtId="0" fontId="5" fillId="0" borderId="9" xfId="0" applyFont="1" applyBorder="1" applyAlignment="1">
      <alignment horizontal="right"/>
    </xf>
    <xf numFmtId="0" fontId="5" fillId="0" borderId="10" xfId="0" applyFont="1" applyBorder="1" applyAlignment="1">
      <alignment horizontal="left"/>
    </xf>
    <xf numFmtId="3" fontId="5" fillId="0" borderId="10" xfId="0" applyNumberFormat="1" applyFont="1" applyBorder="1" applyAlignment="1">
      <alignment horizontal="right"/>
    </xf>
    <xf numFmtId="0" fontId="5" fillId="0" borderId="10" xfId="0" applyFont="1" applyBorder="1" applyAlignment="1">
      <alignment horizontal="right"/>
    </xf>
    <xf numFmtId="0" fontId="11"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12" xfId="0" applyFont="1" applyBorder="1" applyAlignment="1">
      <alignment horizontal="right"/>
    </xf>
    <xf numFmtId="0" fontId="34" fillId="0" borderId="10" xfId="0" applyFont="1" applyBorder="1" applyAlignment="1">
      <alignment horizontal="right" vertical="center"/>
    </xf>
    <xf numFmtId="0" fontId="5" fillId="4" borderId="3" xfId="0" applyFont="1" applyFill="1" applyBorder="1"/>
    <xf numFmtId="0" fontId="5" fillId="4" borderId="3" xfId="0" applyFont="1" applyFill="1" applyBorder="1" applyAlignment="1">
      <alignment horizontal="right"/>
    </xf>
    <xf numFmtId="0" fontId="10" fillId="4" borderId="2" xfId="0" applyFont="1" applyFill="1" applyBorder="1"/>
    <xf numFmtId="3" fontId="10" fillId="4" borderId="2" xfId="0" applyNumberFormat="1" applyFont="1" applyFill="1" applyBorder="1" applyAlignment="1">
      <alignment horizontal="right"/>
    </xf>
    <xf numFmtId="0" fontId="10" fillId="4" borderId="2" xfId="0" applyFont="1" applyFill="1" applyBorder="1" applyAlignment="1">
      <alignment horizontal="right"/>
    </xf>
    <xf numFmtId="0" fontId="5" fillId="4" borderId="2" xfId="0" applyFont="1" applyFill="1" applyBorder="1"/>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2" fontId="0" fillId="0" borderId="0" xfId="0" applyNumberForma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5" fillId="5" borderId="0" xfId="15" applyFont="1" applyFill="1" applyAlignment="1">
      <alignment wrapText="1"/>
    </xf>
    <xf numFmtId="0" fontId="22" fillId="5" borderId="0" xfId="2" applyFill="1" applyAlignment="1" applyProtection="1">
      <alignment vertical="top" wrapText="1"/>
    </xf>
    <xf numFmtId="0" fontId="38" fillId="5" borderId="0" xfId="16" applyFill="1" applyAlignment="1" applyProtection="1">
      <alignment vertical="top" wrapText="1"/>
    </xf>
    <xf numFmtId="0" fontId="35" fillId="0" borderId="0" xfId="15" applyFont="1" applyAlignment="1">
      <alignment wrapText="1"/>
    </xf>
    <xf numFmtId="1" fontId="5" fillId="0" borderId="1" xfId="0" applyNumberFormat="1" applyFont="1" applyBorder="1" applyAlignment="1">
      <alignment horizontal="left"/>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40" fillId="3" borderId="0" xfId="14" applyFont="1" applyFill="1" applyAlignment="1">
      <alignment horizontal="center" vertical="center"/>
    </xf>
    <xf numFmtId="0" fontId="3" fillId="4" borderId="0" xfId="17" applyFill="1"/>
    <xf numFmtId="0" fontId="42" fillId="4" borderId="0" xfId="17" applyFont="1" applyFill="1" applyAlignment="1">
      <alignment vertical="center"/>
    </xf>
    <xf numFmtId="0" fontId="35" fillId="4" borderId="0" xfId="17" applyFont="1" applyFill="1"/>
    <xf numFmtId="0" fontId="7" fillId="0" borderId="0" xfId="17" applyFont="1"/>
    <xf numFmtId="0" fontId="3" fillId="4" borderId="0" xfId="18" applyFont="1" applyFill="1" applyAlignment="1">
      <alignment horizontal="left"/>
    </xf>
    <xf numFmtId="0" fontId="43"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4"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3" fontId="11" fillId="0" borderId="0" xfId="0" applyNumberFormat="1" applyFont="1" applyAlignment="1">
      <alignment horizontal="right" wrapText="1"/>
    </xf>
    <xf numFmtId="0" fontId="3" fillId="0" borderId="0" xfId="0" applyFont="1"/>
    <xf numFmtId="3" fontId="5" fillId="0" borderId="0" xfId="0" applyNumberFormat="1" applyFont="1" applyAlignment="1">
      <alignment horizontal="left"/>
    </xf>
    <xf numFmtId="1" fontId="5" fillId="0" borderId="0" xfId="0" applyNumberFormat="1" applyFont="1"/>
    <xf numFmtId="0" fontId="5" fillId="0" borderId="8" xfId="0" applyFont="1" applyBorder="1" applyAlignment="1">
      <alignment wrapText="1"/>
    </xf>
    <xf numFmtId="3" fontId="14" fillId="0" borderId="6" xfId="0" applyNumberFormat="1" applyFont="1" applyBorder="1" applyAlignment="1">
      <alignment horizontal="left" wrapText="1"/>
    </xf>
    <xf numFmtId="0" fontId="5" fillId="6" borderId="0" xfId="0" applyFont="1" applyFill="1" applyAlignment="1">
      <alignment vertical="center"/>
    </xf>
    <xf numFmtId="3" fontId="1" fillId="0" borderId="0" xfId="19" applyNumberFormat="1"/>
    <xf numFmtId="3" fontId="9" fillId="0" borderId="0" xfId="0" applyNumberFormat="1" applyFont="1"/>
    <xf numFmtId="3" fontId="47" fillId="0" borderId="0" xfId="0" applyNumberFormat="1" applyFont="1"/>
    <xf numFmtId="0" fontId="45" fillId="0" borderId="0" xfId="20" applyFont="1"/>
    <xf numFmtId="3" fontId="23" fillId="0" borderId="0" xfId="0" applyNumberFormat="1" applyFont="1"/>
    <xf numFmtId="0" fontId="36" fillId="3" borderId="0" xfId="14" applyFont="1" applyFill="1" applyAlignment="1">
      <alignment horizontal="center" vertical="center"/>
    </xf>
    <xf numFmtId="9" fontId="0" fillId="0" borderId="0" xfId="6" applyFont="1"/>
    <xf numFmtId="0" fontId="9" fillId="0" borderId="2" xfId="0" applyFont="1" applyBorder="1"/>
    <xf numFmtId="3" fontId="5" fillId="0" borderId="11" xfId="0" applyNumberFormat="1" applyFont="1" applyBorder="1" applyAlignment="1">
      <alignment horizontal="right"/>
    </xf>
    <xf numFmtId="0" fontId="5" fillId="0" borderId="11" xfId="0" applyFont="1" applyBorder="1" applyAlignment="1">
      <alignment horizontal="right"/>
    </xf>
    <xf numFmtId="2" fontId="0" fillId="0" borderId="0" xfId="6" applyNumberFormat="1" applyFont="1"/>
    <xf numFmtId="0" fontId="5" fillId="0" borderId="7" xfId="3" applyFont="1" applyBorder="1" applyAlignment="1">
      <alignment horizontal="left"/>
    </xf>
    <xf numFmtId="1" fontId="5" fillId="0" borderId="1" xfId="0" applyNumberFormat="1" applyFont="1" applyBorder="1" applyAlignment="1">
      <alignment horizontal="right"/>
    </xf>
    <xf numFmtId="0" fontId="11" fillId="0" borderId="4" xfId="3" applyFont="1" applyBorder="1" applyAlignment="1">
      <alignment horizontal="left"/>
    </xf>
    <xf numFmtId="1" fontId="11" fillId="0" borderId="4" xfId="0" applyNumberFormat="1" applyFont="1" applyBorder="1" applyAlignment="1">
      <alignment horizontal="right"/>
    </xf>
    <xf numFmtId="0" fontId="11" fillId="0" borderId="10" xfId="0" applyFont="1" applyBorder="1"/>
    <xf numFmtId="0" fontId="36" fillId="3" borderId="0" xfId="3" applyFont="1" applyFill="1" applyAlignment="1">
      <alignment vertical="center"/>
    </xf>
    <xf numFmtId="0" fontId="36" fillId="3" borderId="0" xfId="0" applyFont="1" applyFill="1" applyAlignment="1">
      <alignment horizontal="center" vertical="center"/>
    </xf>
    <xf numFmtId="0" fontId="18" fillId="3" borderId="0" xfId="17" applyFont="1" applyFill="1"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xf numFmtId="0" fontId="3" fillId="0" borderId="0" xfId="14" applyAlignment="1">
      <alignment vertical="center" wrapText="1"/>
    </xf>
    <xf numFmtId="0" fontId="3" fillId="0" borderId="0" xfId="14" applyAlignment="1">
      <alignment horizontal="left" vertical="center" wrapText="1"/>
    </xf>
    <xf numFmtId="0" fontId="3" fillId="0" borderId="0" xfId="14" applyAlignment="1">
      <alignment vertical="top" wrapText="1"/>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72390</xdr:colOff>
      <xdr:row>6</xdr:row>
      <xdr:rowOff>0</xdr:rowOff>
    </xdr:from>
    <xdr:to>
      <xdr:col>3</xdr:col>
      <xdr:colOff>650901</xdr:colOff>
      <xdr:row>9</xdr:row>
      <xdr:rowOff>125731</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965" y="1257300"/>
          <a:ext cx="2159661" cy="640081"/>
        </a:xfrm>
        <a:prstGeom prst="rect">
          <a:avLst/>
        </a:prstGeom>
      </xdr:spPr>
    </xdr:pic>
    <xdr:clientData/>
  </xdr:twoCellAnchor>
  <xdr:twoCellAnchor editAs="oneCell">
    <xdr:from>
      <xdr:col>4</xdr:col>
      <xdr:colOff>241573</xdr:colOff>
      <xdr:row>7</xdr:row>
      <xdr:rowOff>91441</xdr:rowOff>
    </xdr:from>
    <xdr:to>
      <xdr:col>8</xdr:col>
      <xdr:colOff>8256</xdr:colOff>
      <xdr:row>10</xdr:row>
      <xdr:rowOff>5716</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403873" y="1520191"/>
          <a:ext cx="2928983" cy="4286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142875</xdr:colOff>
      <xdr:row>44</xdr:row>
      <xdr:rowOff>92075</xdr:rowOff>
    </xdr:from>
    <xdr:to>
      <xdr:col>1</xdr:col>
      <xdr:colOff>520700</xdr:colOff>
      <xdr:row>45</xdr:row>
      <xdr:rowOff>145471</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42875" y="7369175"/>
          <a:ext cx="1463675" cy="215321"/>
        </a:xfrm>
        <a:prstGeom prst="rect">
          <a:avLst/>
        </a:prstGeom>
      </xdr:spPr>
    </xdr:pic>
    <xdr:clientData/>
  </xdr:twoCellAnchor>
  <xdr:twoCellAnchor editAs="oneCell">
    <xdr:from>
      <xdr:col>0</xdr:col>
      <xdr:colOff>19050</xdr:colOff>
      <xdr:row>62</xdr:row>
      <xdr:rowOff>104775</xdr:rowOff>
    </xdr:from>
    <xdr:to>
      <xdr:col>1</xdr:col>
      <xdr:colOff>400050</xdr:colOff>
      <xdr:row>64</xdr:row>
      <xdr:rowOff>2596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420350"/>
          <a:ext cx="1466850" cy="2216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53975</xdr:colOff>
      <xdr:row>29</xdr:row>
      <xdr:rowOff>60325</xdr:rowOff>
    </xdr:from>
    <xdr:to>
      <xdr:col>1</xdr:col>
      <xdr:colOff>835025</xdr:colOff>
      <xdr:row>30</xdr:row>
      <xdr:rowOff>113721</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53975" y="4594225"/>
          <a:ext cx="1390650"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15240</xdr:colOff>
          <xdr:row>29</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15240</xdr:colOff>
          <xdr:row>29</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15240</xdr:colOff>
          <xdr:row>29</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15240</xdr:colOff>
          <xdr:row>29</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29</xdr:row>
      <xdr:rowOff>66675</xdr:rowOff>
    </xdr:from>
    <xdr:to>
      <xdr:col>1</xdr:col>
      <xdr:colOff>609600</xdr:colOff>
      <xdr:row>30</xdr:row>
      <xdr:rowOff>120071</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8100" y="4762500"/>
          <a:ext cx="1438275" cy="215321"/>
        </a:xfrm>
        <a:prstGeom prst="rect">
          <a:avLst/>
        </a:prstGeom>
      </xdr:spPr>
    </xdr:pic>
    <xdr:clientData/>
  </xdr:twoCellAnchor>
  <xdr:twoCellAnchor editAs="oneCell">
    <xdr:from>
      <xdr:col>0</xdr:col>
      <xdr:colOff>53975</xdr:colOff>
      <xdr:row>48</xdr:row>
      <xdr:rowOff>34925</xdr:rowOff>
    </xdr:from>
    <xdr:to>
      <xdr:col>1</xdr:col>
      <xdr:colOff>625475</xdr:colOff>
      <xdr:row>49</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76200</xdr:colOff>
      <xdr:row>62</xdr:row>
      <xdr:rowOff>79375</xdr:rowOff>
    </xdr:from>
    <xdr:to>
      <xdr:col>1</xdr:col>
      <xdr:colOff>615950</xdr:colOff>
      <xdr:row>63</xdr:row>
      <xdr:rowOff>132771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76200" y="10118725"/>
          <a:ext cx="140652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73025</xdr:colOff>
      <xdr:row>30</xdr:row>
      <xdr:rowOff>50800</xdr:rowOff>
    </xdr:from>
    <xdr:to>
      <xdr:col>1</xdr:col>
      <xdr:colOff>330200</xdr:colOff>
      <xdr:row>31</xdr:row>
      <xdr:rowOff>104196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73025" y="519430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47626</xdr:rowOff>
    </xdr:from>
    <xdr:to>
      <xdr:col>0</xdr:col>
      <xdr:colOff>8896350</xdr:colOff>
      <xdr:row>72</xdr:row>
      <xdr:rowOff>47625</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525" y="428626"/>
          <a:ext cx="8886825" cy="11271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Antal fordon</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Statistiken om körsträckor avser kalenderåret och alla fordon som har varit i trafik någon gång under året. Antalet fordon som varit i trafik någon gång under året är högre än den uppgift som redovisas i statistiken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i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redovisas antalet fordon i trafik vid en specifik tidpunkt (årsskiftet).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Enskild näringsidkare </a:t>
          </a:r>
          <a:r>
            <a:rPr lang="sv-SE" sz="1100">
              <a:solidFill>
                <a:schemeClr val="dk1"/>
              </a:solidFill>
              <a:effectLst/>
              <a:latin typeface="+mn-lt"/>
              <a:ea typeface="+mn-ea"/>
              <a:cs typeface="+mn-cs"/>
            </a:rPr>
            <a: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enskild näringsidkare är en person som själv driver och ansvarar för ett företag.</a:t>
          </a:r>
          <a:r>
            <a:rPr lang="sv-SE" sz="1100" b="0" i="0" baseline="0">
              <a:solidFill>
                <a:schemeClr val="dk1"/>
              </a:solidFill>
              <a:effectLst/>
              <a:latin typeface="+mn-lt"/>
              <a:ea typeface="+mn-ea"/>
              <a:cs typeface="+mn-cs"/>
            </a:rPr>
            <a:t> </a:t>
          </a:r>
          <a:r>
            <a:rPr lang="sv-SE" sz="1100" b="0" i="0">
              <a:solidFill>
                <a:schemeClr val="dk1"/>
              </a:solidFill>
              <a:effectLst/>
              <a:latin typeface="+mn-lt"/>
              <a:ea typeface="+mn-ea"/>
              <a:cs typeface="+mn-cs"/>
            </a:rPr>
            <a:t>Enligt bolagsverket är en enskild näringsidkare inte en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I fordonsstatistiken redovisas dock alla bolagsformer under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 3 500 kg.</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Husbil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Det</a:t>
          </a:r>
          <a:r>
            <a:rPr lang="sv-SE" sz="1100" b="0" i="0" baseline="0">
              <a:solidFill>
                <a:schemeClr val="dk1"/>
              </a:solidFill>
              <a:effectLst/>
              <a:latin typeface="+mn-lt"/>
              <a:ea typeface="+mn-ea"/>
              <a:cs typeface="+mn-cs"/>
            </a:rPr>
            <a:t> är främst äldre husbilar som registreats som lastbil. Idag är nära nog 100 porcent av nyregistrerade husbilar personbil klass II. </a:t>
          </a:r>
          <a:r>
            <a:rPr lang="sv-SE" sz="1100" b="0" i="0">
              <a:solidFill>
                <a:schemeClr val="dk1"/>
              </a:solidFill>
              <a:effectLst/>
              <a:latin typeface="+mn-lt"/>
              <a:ea typeface="+mn-ea"/>
              <a:cs typeface="+mn-cs"/>
            </a:rPr>
            <a:t>Då vi får många frågor på antalet husbilar har vi valt att redovisa dessa i en separat tabell. Uppgifterna är alltså delmängder av personbilar respektive lastbilar.</a:t>
          </a:r>
          <a:r>
            <a:rPr lang="sv-SE" sz="1100">
              <a:solidFill>
                <a:schemeClr val="dk1"/>
              </a:solidFill>
              <a:effectLst/>
              <a:latin typeface="+mn-lt"/>
              <a:ea typeface="+mn-ea"/>
              <a:cs typeface="+mn-cs"/>
            </a:rPr>
            <a:t> </a:t>
          </a:r>
          <a:endParaRPr lang="sv-SE">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Bussklass </a:t>
          </a:r>
          <a:r>
            <a:rPr lang="sv-SE"/>
            <a:t> </a:t>
          </a:r>
          <a:br>
            <a:rPr lang="sv-SE"/>
          </a:br>
          <a:r>
            <a:rPr lang="sv-SE" sz="1100">
              <a:solidFill>
                <a:schemeClr val="dk1"/>
              </a:solidFill>
              <a:effectLst/>
              <a:latin typeface="+mn-lt"/>
              <a:ea typeface="+mn-ea"/>
              <a:cs typeface="+mn-cs"/>
            </a:rPr>
            <a:t>För fordon som är inrättade för befordran av fler än 22 passagerare utöver föraren finns följande fordonsklasser enligt direktiv 2001/85/EG bilaga I (beteckning stadsbuss etc. är Trafikanalys egen):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Klass I "Stadsbuss" – Fordon som tillverkats med utrymmen för ståplatspassagerare för att medge frekventa förflyttningar av passagerare.</a:t>
          </a:r>
        </a:p>
        <a:p>
          <a:r>
            <a:rPr lang="sv-SE" sz="1100">
              <a:solidFill>
                <a:schemeClr val="dk1"/>
              </a:solidFill>
              <a:effectLst/>
              <a:latin typeface="+mn-lt"/>
              <a:ea typeface="+mn-ea"/>
              <a:cs typeface="+mn-cs"/>
            </a:rPr>
            <a:t>Klass II "Regionbuss" – Fordon som huvudsakligen tillverkats för befordran av sittplatspassagerare och som är utformade för att medge befordran av ståplatspassagerare i mittgången och/eller i ett utrymme som inte är större än att det utrymme som upptas för två dubbelsäten. </a:t>
          </a:r>
        </a:p>
        <a:p>
          <a:r>
            <a:rPr lang="sv-SE" sz="1100">
              <a:solidFill>
                <a:schemeClr val="dk1"/>
              </a:solidFill>
              <a:effectLst/>
              <a:latin typeface="+mn-lt"/>
              <a:ea typeface="+mn-ea"/>
              <a:cs typeface="+mn-cs"/>
            </a:rPr>
            <a:t>Klass III "Långfärdsbuss" – Fordon som uteslutande tillverkats för befordran av sittplatspassagerare.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För fordon som är inrättande för befordran av högst 22 passagerare utöver föraren finns följande fordonsklasser:</a:t>
          </a:r>
        </a:p>
        <a:p>
          <a:r>
            <a:rPr lang="sv-SE" sz="1100">
              <a:solidFill>
                <a:schemeClr val="dk1"/>
              </a:solidFill>
              <a:effectLst/>
              <a:latin typeface="+mn-lt"/>
              <a:ea typeface="+mn-ea"/>
              <a:cs typeface="+mn-cs"/>
            </a:rPr>
            <a:t>Klass A "Mindre stadsbuss" – Fordon utformade för befordran av ståplatspassagerare. Ett fordon i denna klass är utrustat med säten och ska ha utrymme för ståplatspassagerare</a:t>
          </a:r>
        </a:p>
        <a:p>
          <a:r>
            <a:rPr lang="sv-SE" sz="1100">
              <a:solidFill>
                <a:schemeClr val="dk1"/>
              </a:solidFill>
              <a:effectLst/>
              <a:latin typeface="+mn-lt"/>
              <a:ea typeface="+mn-ea"/>
              <a:cs typeface="+mn-cs"/>
            </a:rPr>
            <a:t>Klass B "Mindre långfärdsbuss" – Fordon som inte är utformade för befordran av ståplatspassagerare. Ett fordon i denna klass saknar utrymme för ståplatspassagerare.</a:t>
          </a: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 följande:</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baseline="0">
              <a:solidFill>
                <a:schemeClr val="dk1"/>
              </a:solidFill>
              <a:effectLst/>
              <a:latin typeface="+mn-lt"/>
              <a:ea typeface="+mn-ea"/>
              <a:cs typeface="+mn-cs"/>
            </a:rPr>
            <a:t>Övriga</a:t>
          </a:r>
          <a:r>
            <a:rPr lang="sv-SE" sz="1100" b="0" i="0" baseline="0">
              <a:solidFill>
                <a:schemeClr val="dk1"/>
              </a:solidFill>
              <a:effectLst/>
              <a:latin typeface="+mn-lt"/>
              <a:ea typeface="+mn-ea"/>
              <a:cs typeface="+mn-cs"/>
            </a:rPr>
            <a:t> - </a:t>
          </a:r>
          <a:r>
            <a:rPr lang="sv-SE" sz="1100">
              <a:solidFill>
                <a:schemeClr val="dk1"/>
              </a:solidFill>
              <a:effectLst/>
              <a:latin typeface="+mn-lt"/>
              <a:ea typeface="+mn-ea"/>
              <a:cs typeface="+mn-cs"/>
            </a:rPr>
            <a:t>motorgas, gengas, vätgas eller okänd.</a:t>
          </a:r>
          <a:endParaRPr lang="sv-SE">
            <a:effectLst/>
          </a:endParaRPr>
        </a:p>
        <a:p>
          <a:endParaRPr lang="sv-SE">
            <a:effectLst/>
          </a:endParaRPr>
        </a:p>
        <a:p>
          <a:r>
            <a:rPr lang="sv-SE" sz="1100" b="1" i="0">
              <a:solidFill>
                <a:schemeClr val="dk1"/>
              </a:solidFill>
              <a:effectLst/>
              <a:latin typeface="+mn-lt"/>
              <a:ea typeface="+mn-ea"/>
              <a:cs typeface="+mn-cs"/>
            </a:rPr>
            <a:t>Elhybrider</a:t>
          </a:r>
          <a:r>
            <a:rPr lang="sv-SE" sz="1100" b="1" i="0" baseline="0">
              <a:solidFill>
                <a:schemeClr val="dk1"/>
              </a:solidFill>
              <a:effectLst/>
              <a:latin typeface="+mn-lt"/>
              <a:ea typeface="+mn-ea"/>
              <a:cs typeface="+mn-cs"/>
            </a:rPr>
            <a:t> </a:t>
          </a:r>
          <a:r>
            <a:rPr lang="sv-SE" sz="1100" b="0" i="0">
              <a:solidFill>
                <a:schemeClr val="dk1"/>
              </a:solidFill>
              <a:effectLst/>
              <a:latin typeface="+mn-lt"/>
              <a:ea typeface="+mn-ea"/>
              <a:cs typeface="+mn-cs"/>
            </a:rPr>
            <a:t>till skillnad från laddhybrider - är inte externt laddbara utan laddas under körning genom att återvinna rörelseenergi.</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"Vanliga" elhybrider drivs av en förbrännings- och en elmotor. Elmotorns batteri laddas under körning. Motorerna samverkar eller driver bilen var för sig.</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Mildhybrider </a:t>
          </a:r>
          <a:r>
            <a:rPr lang="sv-SE" sz="1100" b="0" i="0">
              <a:solidFill>
                <a:schemeClr val="dk1"/>
              </a:solidFill>
              <a:effectLst/>
              <a:latin typeface="+mn-lt"/>
              <a:ea typeface="+mn-ea"/>
              <a:cs typeface="+mn-cs"/>
            </a:rPr>
            <a:t>drivs med en förbränningsmotor och kan inte köras enbart på el. Den tillkommande elmotorn är så pass liten i en mildhybrid att den inte klarar av att driva bilen utan hjälper förbränningsmotorn och på så sätt minskar bränsleförbrukningen.  Mildhybrider finns med under respektive bränsle (framför allt bensin och diesel).</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Karosseri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endParaRPr lang="sv-SE" sz="1100">
            <a:solidFill>
              <a:schemeClr val="dk1"/>
            </a:solidFill>
            <a:effectLst/>
            <a:latin typeface="+mn-lt"/>
            <a:ea typeface="+mn-ea"/>
            <a:cs typeface="+mn-cs"/>
          </a:endParaRPr>
        </a:p>
        <a:p>
          <a:endParaRPr lang="sv-SE">
            <a:effectLst/>
          </a:endParaRPr>
        </a:p>
        <a:p>
          <a:endParaRPr lang="sv-SE">
            <a:effectLst/>
          </a:endParaRPr>
        </a:p>
        <a:p>
          <a:endParaRPr lang="sv-SE">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60325</xdr:colOff>
      <xdr:row>30</xdr:row>
      <xdr:rowOff>149225</xdr:rowOff>
    </xdr:from>
    <xdr:to>
      <xdr:col>1</xdr:col>
      <xdr:colOff>889000</xdr:colOff>
      <xdr:row>32</xdr:row>
      <xdr:rowOff>43871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0325" y="4911725"/>
          <a:ext cx="14382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28</xdr:row>
      <xdr:rowOff>26670</xdr:rowOff>
    </xdr:from>
    <xdr:to>
      <xdr:col>1</xdr:col>
      <xdr:colOff>653415</xdr:colOff>
      <xdr:row>29</xdr:row>
      <xdr:rowOff>80066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5240" y="4827270"/>
          <a:ext cx="1461135" cy="213416"/>
        </a:xfrm>
        <a:prstGeom prst="rect">
          <a:avLst/>
        </a:prstGeom>
      </xdr:spPr>
    </xdr:pic>
    <xdr:clientData/>
  </xdr:twoCellAnchor>
  <xdr:twoCellAnchor editAs="oneCell">
    <xdr:from>
      <xdr:col>0</xdr:col>
      <xdr:colOff>32385</xdr:colOff>
      <xdr:row>49</xdr:row>
      <xdr:rowOff>83820</xdr:rowOff>
    </xdr:from>
    <xdr:to>
      <xdr:col>1</xdr:col>
      <xdr:colOff>670560</xdr:colOff>
      <xdr:row>50</xdr:row>
      <xdr:rowOff>137216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32385" y="8115300"/>
          <a:ext cx="1461135" cy="2134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63</xdr:row>
      <xdr:rowOff>73025</xdr:rowOff>
    </xdr:from>
    <xdr:to>
      <xdr:col>1</xdr:col>
      <xdr:colOff>873125</xdr:colOff>
      <xdr:row>64</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112375"/>
          <a:ext cx="1438275" cy="215321"/>
        </a:xfrm>
        <a:prstGeom prst="rect">
          <a:avLst/>
        </a:prstGeom>
      </xdr:spPr>
    </xdr:pic>
    <xdr:clientData/>
  </xdr:twoCellAnchor>
  <xdr:twoCellAnchor editAs="oneCell">
    <xdr:from>
      <xdr:col>0</xdr:col>
      <xdr:colOff>88900</xdr:colOff>
      <xdr:row>30</xdr:row>
      <xdr:rowOff>53975</xdr:rowOff>
    </xdr:from>
    <xdr:to>
      <xdr:col>1</xdr:col>
      <xdr:colOff>917575</xdr:colOff>
      <xdr:row>31</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53975</xdr:colOff>
      <xdr:row>28</xdr:row>
      <xdr:rowOff>92075</xdr:rowOff>
    </xdr:from>
    <xdr:to>
      <xdr:col>0</xdr:col>
      <xdr:colOff>1492250</xdr:colOff>
      <xdr:row>29</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625975"/>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30</xdr:row>
      <xdr:rowOff>69850</xdr:rowOff>
    </xdr:from>
    <xdr:to>
      <xdr:col>1</xdr:col>
      <xdr:colOff>885825</xdr:colOff>
      <xdr:row>31</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abSelected="1" zoomScaleNormal="100" zoomScaleSheetLayoutView="100" workbookViewId="0">
      <selection sqref="A1:L1"/>
    </sheetView>
  </sheetViews>
  <sheetFormatPr defaultColWidth="9.21875" defaultRowHeight="13.2" x14ac:dyDescent="0.25"/>
  <cols>
    <col min="1" max="12" width="11.5546875" style="184" customWidth="1"/>
    <col min="13" max="16384" width="9.21875" style="184"/>
  </cols>
  <sheetData>
    <row r="1" spans="1:18" ht="32.25" customHeight="1" x14ac:dyDescent="0.25">
      <c r="A1" s="237" t="s">
        <v>261</v>
      </c>
      <c r="B1" s="237"/>
      <c r="C1" s="237"/>
      <c r="D1" s="237"/>
      <c r="E1" s="237"/>
      <c r="F1" s="237"/>
      <c r="G1" s="237"/>
      <c r="H1" s="237"/>
      <c r="I1" s="237"/>
      <c r="J1" s="237"/>
      <c r="K1" s="237"/>
      <c r="L1" s="237"/>
    </row>
    <row r="11" spans="1:18" ht="43.5" customHeight="1" x14ac:dyDescent="0.4">
      <c r="B11" s="44" t="s">
        <v>173</v>
      </c>
    </row>
    <row r="12" spans="1:18" ht="17.399999999999999" x14ac:dyDescent="0.3">
      <c r="B12" s="45" t="s">
        <v>174</v>
      </c>
    </row>
    <row r="13" spans="1:18" ht="17.399999999999999" x14ac:dyDescent="0.3">
      <c r="B13" s="187"/>
    </row>
    <row r="14" spans="1:18" ht="14.25" customHeight="1" x14ac:dyDescent="0.25">
      <c r="B14" s="183" t="s">
        <v>177</v>
      </c>
      <c r="O14" s="188"/>
      <c r="P14" s="188"/>
      <c r="Q14" s="188"/>
      <c r="R14" s="188"/>
    </row>
    <row r="15" spans="1:18" ht="14.25" customHeight="1" x14ac:dyDescent="0.25">
      <c r="B15" s="110" t="s">
        <v>178</v>
      </c>
      <c r="O15" s="188"/>
      <c r="P15" s="188"/>
      <c r="Q15" s="188"/>
      <c r="R15" s="188"/>
    </row>
    <row r="16" spans="1:18" ht="14.25" customHeight="1" x14ac:dyDescent="0.25"/>
    <row r="17" spans="2:2" ht="16.5" customHeight="1" x14ac:dyDescent="0.25">
      <c r="B17" s="185" t="s">
        <v>170</v>
      </c>
    </row>
    <row r="18" spans="2:2" x14ac:dyDescent="0.25">
      <c r="B18" s="184" t="s">
        <v>175</v>
      </c>
    </row>
    <row r="19" spans="2:2" x14ac:dyDescent="0.25">
      <c r="B19" s="184" t="s">
        <v>176</v>
      </c>
    </row>
    <row r="21" spans="2:2" x14ac:dyDescent="0.25">
      <c r="B21" s="185" t="s">
        <v>171</v>
      </c>
    </row>
    <row r="22" spans="2:2" x14ac:dyDescent="0.25">
      <c r="B22" s="184" t="s">
        <v>140</v>
      </c>
    </row>
    <row r="23" spans="2:2" x14ac:dyDescent="0.25">
      <c r="B23" s="184" t="s">
        <v>172</v>
      </c>
    </row>
    <row r="24" spans="2:2" ht="18" x14ac:dyDescent="0.35">
      <c r="B24" s="189"/>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21875" defaultRowHeight="12.75" customHeight="1" x14ac:dyDescent="0.25"/>
  <cols>
    <col min="1" max="1" width="24.77734375" style="5" customWidth="1"/>
    <col min="2" max="2" width="16.44140625" style="1" customWidth="1"/>
    <col min="3" max="3" width="17.5546875" style="1" customWidth="1"/>
    <col min="4" max="4" width="16.21875" style="1" customWidth="1"/>
    <col min="5" max="5" width="3.21875" style="1" customWidth="1"/>
    <col min="6" max="8" width="10.77734375" style="1" customWidth="1"/>
    <col min="9" max="9" width="15.21875" style="1" customWidth="1"/>
    <col min="10" max="12" width="10.77734375" style="1" customWidth="1"/>
    <col min="13" max="13" width="9.44140625" style="1" customWidth="1"/>
    <col min="14" max="14" width="10.21875" style="1" customWidth="1"/>
    <col min="15" max="15" width="12" style="1" customWidth="1"/>
    <col min="16" max="17" width="16.77734375" customWidth="1"/>
    <col min="18" max="18" width="12" customWidth="1"/>
    <col min="19" max="19" width="12.21875" customWidth="1"/>
    <col min="24" max="16384" width="9.21875" style="1"/>
  </cols>
  <sheetData>
    <row r="1" spans="1:25" s="31" customFormat="1" ht="12.75" customHeight="1" x14ac:dyDescent="0.25">
      <c r="A1" s="3" t="s">
        <v>196</v>
      </c>
      <c r="N1" s="1"/>
      <c r="O1" s="1"/>
      <c r="P1"/>
      <c r="Q1"/>
      <c r="R1"/>
      <c r="S1"/>
      <c r="T1"/>
      <c r="U1"/>
      <c r="V1"/>
      <c r="W1"/>
    </row>
    <row r="2" spans="1:25" ht="12.75" customHeight="1" x14ac:dyDescent="0.25">
      <c r="A2" s="109" t="s">
        <v>197</v>
      </c>
      <c r="B2" s="15"/>
      <c r="C2" s="15"/>
      <c r="D2" s="15"/>
      <c r="E2" s="15"/>
      <c r="F2" s="15"/>
      <c r="G2" s="15"/>
      <c r="H2" s="15"/>
      <c r="I2" s="15"/>
    </row>
    <row r="3" spans="1:25" ht="12.75" customHeight="1" x14ac:dyDescent="0.25">
      <c r="A3" s="12"/>
      <c r="B3" s="34"/>
      <c r="C3" s="34"/>
      <c r="D3" s="34"/>
      <c r="E3" s="34"/>
      <c r="F3" s="34"/>
      <c r="G3" s="34"/>
      <c r="H3" s="34"/>
      <c r="I3" s="34"/>
      <c r="J3" s="12"/>
      <c r="K3" s="12"/>
      <c r="L3" s="12"/>
      <c r="M3" s="12"/>
      <c r="N3" s="12"/>
    </row>
    <row r="4" spans="1:25" ht="12.75" customHeight="1" x14ac:dyDescent="0.25">
      <c r="B4" s="240" t="s">
        <v>68</v>
      </c>
      <c r="C4" s="240"/>
      <c r="D4" s="240"/>
      <c r="E4" s="5"/>
      <c r="F4" s="240" t="s">
        <v>69</v>
      </c>
      <c r="G4" s="240"/>
      <c r="H4" s="240"/>
      <c r="I4" s="5"/>
      <c r="J4" s="240" t="s">
        <v>14</v>
      </c>
      <c r="K4" s="240"/>
      <c r="L4" s="240"/>
      <c r="M4" s="138"/>
      <c r="N4" s="31" t="s">
        <v>148</v>
      </c>
      <c r="O4" s="108"/>
      <c r="X4"/>
      <c r="Y4"/>
    </row>
    <row r="5" spans="1:25" ht="12.75" customHeight="1" x14ac:dyDescent="0.25">
      <c r="A5" s="1" t="s">
        <v>19</v>
      </c>
      <c r="B5" s="67" t="s">
        <v>66</v>
      </c>
      <c r="C5" s="47"/>
      <c r="D5" s="47"/>
      <c r="E5" s="4"/>
      <c r="F5" s="39"/>
      <c r="G5" s="39"/>
      <c r="H5" s="39"/>
      <c r="I5" s="22"/>
      <c r="J5" s="39"/>
      <c r="K5" s="39"/>
      <c r="L5" s="39"/>
      <c r="M5" s="22"/>
      <c r="N5" s="54" t="s">
        <v>150</v>
      </c>
      <c r="O5" s="52"/>
      <c r="X5"/>
      <c r="Y5"/>
    </row>
    <row r="6" spans="1:25" ht="12.75" customHeight="1" x14ac:dyDescent="0.25">
      <c r="A6" s="178" t="s">
        <v>21</v>
      </c>
      <c r="B6" s="179">
        <v>-3500</v>
      </c>
      <c r="C6" s="180" t="s">
        <v>25</v>
      </c>
      <c r="D6" s="180" t="s">
        <v>1</v>
      </c>
      <c r="E6" s="180"/>
      <c r="F6" s="179">
        <v>-3500</v>
      </c>
      <c r="G6" s="180" t="s">
        <v>25</v>
      </c>
      <c r="H6" s="180" t="s">
        <v>1</v>
      </c>
      <c r="I6" s="180"/>
      <c r="J6" s="179">
        <v>-3500</v>
      </c>
      <c r="K6" s="180" t="s">
        <v>25</v>
      </c>
      <c r="L6" s="180" t="s">
        <v>1</v>
      </c>
      <c r="M6" s="180"/>
      <c r="N6" s="181" t="s">
        <v>151</v>
      </c>
      <c r="X6"/>
      <c r="Y6"/>
    </row>
    <row r="7" spans="1:25" ht="12.75" customHeight="1" x14ac:dyDescent="0.25">
      <c r="A7" s="144" t="s">
        <v>167</v>
      </c>
      <c r="B7" s="105">
        <v>47897951.299999997</v>
      </c>
      <c r="C7" s="105">
        <v>11267064</v>
      </c>
      <c r="D7" s="105">
        <v>59165015.299999997</v>
      </c>
      <c r="E7" s="21"/>
      <c r="F7" s="105">
        <v>99031</v>
      </c>
      <c r="G7" s="105">
        <v>20971</v>
      </c>
      <c r="H7" s="105">
        <f>SUM(F7:G7)</f>
        <v>120002</v>
      </c>
      <c r="I7" s="21"/>
      <c r="J7" s="21">
        <f>B7/F7</f>
        <v>483.66623885450008</v>
      </c>
      <c r="K7" s="21">
        <f>C7/G7</f>
        <v>537.26879977111253</v>
      </c>
      <c r="L7" s="21">
        <f>D7/H7</f>
        <v>493.03357694038431</v>
      </c>
      <c r="M7" s="21"/>
      <c r="N7" s="21">
        <v>1.7974669999999999</v>
      </c>
      <c r="O7" s="37"/>
      <c r="X7"/>
      <c r="Y7"/>
    </row>
    <row r="8" spans="1:25" ht="12.75" customHeight="1" x14ac:dyDescent="0.25">
      <c r="A8" s="197">
        <v>2005</v>
      </c>
      <c r="B8" s="105">
        <v>7748563.7000000002</v>
      </c>
      <c r="C8" s="105">
        <v>2987384.4</v>
      </c>
      <c r="D8" s="105">
        <v>10735948.1</v>
      </c>
      <c r="E8" s="21"/>
      <c r="F8" s="105">
        <v>10708</v>
      </c>
      <c r="G8" s="105">
        <v>1762</v>
      </c>
      <c r="H8" s="105">
        <f t="shared" ref="H8:H25" si="0">SUM(F8:G8)</f>
        <v>12470</v>
      </c>
      <c r="I8" s="21"/>
      <c r="J8" s="21">
        <f t="shared" ref="J8:J25" si="1">B8/F8</f>
        <v>723.62380463205079</v>
      </c>
      <c r="K8" s="21">
        <f t="shared" ref="K8:K26" si="2">C8/G8</f>
        <v>1695.4508513053347</v>
      </c>
      <c r="L8" s="21">
        <f t="shared" ref="L8:L26" si="3">D8/H8</f>
        <v>860.94210906174817</v>
      </c>
      <c r="M8" s="21"/>
      <c r="N8" s="21">
        <v>2.7266520000000001</v>
      </c>
      <c r="O8" s="37"/>
      <c r="X8"/>
      <c r="Y8"/>
    </row>
    <row r="9" spans="1:25" ht="12.75" customHeight="1" x14ac:dyDescent="0.25">
      <c r="A9" s="197">
        <v>2006</v>
      </c>
      <c r="B9" s="105">
        <v>13615756.5</v>
      </c>
      <c r="C9" s="105">
        <v>3797345.4</v>
      </c>
      <c r="D9" s="105">
        <v>17413101.899999999</v>
      </c>
      <c r="E9" s="21"/>
      <c r="F9" s="105">
        <v>16806</v>
      </c>
      <c r="G9" s="105">
        <v>2174</v>
      </c>
      <c r="H9" s="105">
        <f t="shared" si="0"/>
        <v>18980</v>
      </c>
      <c r="I9" s="21"/>
      <c r="J9" s="21">
        <f t="shared" si="1"/>
        <v>810.17234916101393</v>
      </c>
      <c r="K9" s="21">
        <f t="shared" si="2"/>
        <v>1746.7090156393745</v>
      </c>
      <c r="L9" s="21">
        <f t="shared" si="3"/>
        <v>917.44477871443621</v>
      </c>
      <c r="M9" s="21"/>
      <c r="N9" s="21">
        <v>3.2303410000000001</v>
      </c>
      <c r="O9" s="37"/>
      <c r="X9"/>
      <c r="Y9"/>
    </row>
    <row r="10" spans="1:25" ht="12.75" customHeight="1" x14ac:dyDescent="0.25">
      <c r="A10" s="197">
        <v>2007</v>
      </c>
      <c r="B10" s="105">
        <v>20830607.300000001</v>
      </c>
      <c r="C10" s="105">
        <v>5574356.9000000004</v>
      </c>
      <c r="D10" s="105">
        <v>26404964.199999999</v>
      </c>
      <c r="E10" s="21"/>
      <c r="F10" s="105">
        <v>22054</v>
      </c>
      <c r="G10" s="105">
        <v>2759</v>
      </c>
      <c r="H10" s="105">
        <f t="shared" si="0"/>
        <v>24813</v>
      </c>
      <c r="I10" s="21"/>
      <c r="J10" s="21">
        <f t="shared" si="1"/>
        <v>944.52740092500233</v>
      </c>
      <c r="K10" s="21">
        <f t="shared" si="2"/>
        <v>2020.4265675969555</v>
      </c>
      <c r="L10" s="21">
        <f t="shared" si="3"/>
        <v>1064.1584733808891</v>
      </c>
      <c r="M10" s="21"/>
      <c r="N10" s="21">
        <v>3.3959549999999998</v>
      </c>
      <c r="O10" s="37"/>
      <c r="X10"/>
      <c r="Y10"/>
    </row>
    <row r="11" spans="1:25" ht="12.75" customHeight="1" x14ac:dyDescent="0.25">
      <c r="A11" s="197">
        <v>2008</v>
      </c>
      <c r="B11" s="105">
        <v>26313421.399999999</v>
      </c>
      <c r="C11" s="105">
        <v>7156727.7000000002</v>
      </c>
      <c r="D11" s="105">
        <v>33470149.100000001</v>
      </c>
      <c r="E11" s="21"/>
      <c r="F11" s="105">
        <v>26115</v>
      </c>
      <c r="G11" s="105">
        <v>3204</v>
      </c>
      <c r="H11" s="105">
        <f t="shared" si="0"/>
        <v>29319</v>
      </c>
      <c r="I11" s="21"/>
      <c r="J11" s="21">
        <f t="shared" si="1"/>
        <v>1007.5979858318973</v>
      </c>
      <c r="K11" s="21">
        <f t="shared" si="2"/>
        <v>2233.6852996254684</v>
      </c>
      <c r="L11" s="21">
        <f t="shared" si="3"/>
        <v>1141.5856304785293</v>
      </c>
      <c r="M11" s="21"/>
      <c r="N11" s="21">
        <v>3.6429469999999999</v>
      </c>
      <c r="O11" s="37"/>
      <c r="X11"/>
      <c r="Y11"/>
    </row>
    <row r="12" spans="1:25" ht="12.75" customHeight="1" x14ac:dyDescent="0.25">
      <c r="A12" s="197">
        <v>2009</v>
      </c>
      <c r="B12" s="105">
        <v>15536894.699999999</v>
      </c>
      <c r="C12" s="105">
        <v>6408046.9000000004</v>
      </c>
      <c r="D12" s="105">
        <v>21944941.600000001</v>
      </c>
      <c r="E12" s="21"/>
      <c r="F12" s="105">
        <v>14295</v>
      </c>
      <c r="G12" s="105">
        <v>2608</v>
      </c>
      <c r="H12" s="105">
        <f t="shared" si="0"/>
        <v>16903</v>
      </c>
      <c r="I12" s="21"/>
      <c r="J12" s="21">
        <f t="shared" si="1"/>
        <v>1086.8761594963273</v>
      </c>
      <c r="K12" s="21">
        <f t="shared" si="2"/>
        <v>2457.073197852761</v>
      </c>
      <c r="L12" s="21">
        <f t="shared" si="3"/>
        <v>1298.2867893273385</v>
      </c>
      <c r="M12" s="21"/>
      <c r="N12" s="21">
        <v>3.8130389999999998</v>
      </c>
      <c r="O12" s="37"/>
      <c r="X12"/>
      <c r="Y12"/>
    </row>
    <row r="13" spans="1:25" ht="12.75" customHeight="1" x14ac:dyDescent="0.25">
      <c r="A13" s="197">
        <v>2010</v>
      </c>
      <c r="B13" s="105">
        <v>35907216.200000003</v>
      </c>
      <c r="C13" s="105">
        <v>5790342.9000000004</v>
      </c>
      <c r="D13" s="105">
        <v>41697559.100000001</v>
      </c>
      <c r="E13" s="21"/>
      <c r="F13" s="105">
        <v>30591</v>
      </c>
      <c r="G13" s="105">
        <v>2208</v>
      </c>
      <c r="H13" s="105">
        <f t="shared" si="0"/>
        <v>32799</v>
      </c>
      <c r="I13" s="21"/>
      <c r="J13" s="21">
        <f t="shared" si="1"/>
        <v>1173.7836683992025</v>
      </c>
      <c r="K13" s="21">
        <f t="shared" si="2"/>
        <v>2622.4379076086957</v>
      </c>
      <c r="L13" s="21">
        <f t="shared" si="3"/>
        <v>1271.3058050550321</v>
      </c>
      <c r="M13" s="21"/>
      <c r="N13" s="21">
        <v>4.247814</v>
      </c>
      <c r="O13" s="37"/>
      <c r="X13"/>
      <c r="Y13"/>
    </row>
    <row r="14" spans="1:25" ht="12.75" customHeight="1" x14ac:dyDescent="0.25">
      <c r="A14" s="197">
        <v>2011</v>
      </c>
      <c r="B14" s="105">
        <v>47955113.600000001</v>
      </c>
      <c r="C14" s="105">
        <v>10802256.300000001</v>
      </c>
      <c r="D14" s="105">
        <v>58757369.899999999</v>
      </c>
      <c r="E14" s="21"/>
      <c r="F14" s="105">
        <v>38164</v>
      </c>
      <c r="G14" s="105">
        <v>3449</v>
      </c>
      <c r="H14" s="105">
        <f t="shared" si="0"/>
        <v>41613</v>
      </c>
      <c r="I14" s="21"/>
      <c r="J14" s="21">
        <f t="shared" si="1"/>
        <v>1256.5536526569542</v>
      </c>
      <c r="K14" s="21">
        <f t="shared" si="2"/>
        <v>3131.9966077123804</v>
      </c>
      <c r="L14" s="21">
        <f t="shared" si="3"/>
        <v>1411.9955278398577</v>
      </c>
      <c r="M14" s="21"/>
      <c r="N14" s="21">
        <v>4.0360769999999997</v>
      </c>
      <c r="O14" s="37"/>
      <c r="X14"/>
      <c r="Y14"/>
    </row>
    <row r="15" spans="1:25" ht="12.75" customHeight="1" x14ac:dyDescent="0.25">
      <c r="A15" s="197">
        <v>2012</v>
      </c>
      <c r="B15" s="105">
        <v>41131017.399999999</v>
      </c>
      <c r="C15" s="105">
        <v>14333250.300000001</v>
      </c>
      <c r="D15" s="105">
        <v>55464267.700000003</v>
      </c>
      <c r="E15" s="21"/>
      <c r="F15" s="105">
        <v>30590</v>
      </c>
      <c r="G15" s="105">
        <v>3851</v>
      </c>
      <c r="H15" s="105">
        <f t="shared" si="0"/>
        <v>34441</v>
      </c>
      <c r="I15" s="21"/>
      <c r="J15" s="21">
        <f t="shared" si="1"/>
        <v>1344.5903040209218</v>
      </c>
      <c r="K15" s="21">
        <f t="shared" si="2"/>
        <v>3721.9554141781359</v>
      </c>
      <c r="L15" s="21">
        <f t="shared" si="3"/>
        <v>1610.4139746232688</v>
      </c>
      <c r="M15" s="21"/>
      <c r="N15" s="21">
        <v>4.5532409999999999</v>
      </c>
      <c r="O15" s="37"/>
      <c r="X15"/>
      <c r="Y15"/>
    </row>
    <row r="16" spans="1:25" ht="12.75" customHeight="1" x14ac:dyDescent="0.25">
      <c r="A16" s="197">
        <v>2013</v>
      </c>
      <c r="B16" s="105">
        <v>44232822.100000001</v>
      </c>
      <c r="C16" s="105">
        <v>16299052.4</v>
      </c>
      <c r="D16" s="105">
        <v>60531874.5</v>
      </c>
      <c r="E16" s="21"/>
      <c r="F16" s="105">
        <v>30657</v>
      </c>
      <c r="G16" s="105">
        <v>3669</v>
      </c>
      <c r="H16" s="105">
        <f t="shared" si="0"/>
        <v>34326</v>
      </c>
      <c r="I16" s="21"/>
      <c r="J16" s="21">
        <f t="shared" si="1"/>
        <v>1442.8294386273935</v>
      </c>
      <c r="K16" s="21">
        <f t="shared" si="2"/>
        <v>4442.3691469065143</v>
      </c>
      <c r="L16" s="21">
        <f t="shared" si="3"/>
        <v>1763.440963118336</v>
      </c>
      <c r="M16" s="21"/>
      <c r="N16" s="21">
        <v>5.0857250000000001</v>
      </c>
      <c r="O16" s="37"/>
      <c r="X16"/>
      <c r="Y16"/>
    </row>
    <row r="17" spans="1:25" ht="12.75" customHeight="1" x14ac:dyDescent="0.25">
      <c r="A17" s="197">
        <v>2014</v>
      </c>
      <c r="B17" s="105">
        <v>59551945.399999999</v>
      </c>
      <c r="C17" s="105">
        <v>23810125.899999999</v>
      </c>
      <c r="D17" s="105">
        <v>83362071.299999997</v>
      </c>
      <c r="E17" s="21"/>
      <c r="F17" s="105">
        <v>38354</v>
      </c>
      <c r="G17" s="105">
        <v>4992</v>
      </c>
      <c r="H17" s="105">
        <f t="shared" si="0"/>
        <v>43346</v>
      </c>
      <c r="I17" s="21"/>
      <c r="J17" s="21">
        <f t="shared" si="1"/>
        <v>1552.6919069718933</v>
      </c>
      <c r="K17" s="21">
        <f t="shared" si="2"/>
        <v>4769.6566306089744</v>
      </c>
      <c r="L17" s="21">
        <f t="shared" si="3"/>
        <v>1923.1779472154292</v>
      </c>
      <c r="M17" s="21"/>
      <c r="N17" s="21">
        <v>5.5131519999999998</v>
      </c>
      <c r="O17" s="37"/>
      <c r="X17"/>
      <c r="Y17"/>
    </row>
    <row r="18" spans="1:25" ht="12.75" customHeight="1" x14ac:dyDescent="0.25">
      <c r="A18" s="197">
        <v>2015</v>
      </c>
      <c r="B18" s="105">
        <v>72670134.900000006</v>
      </c>
      <c r="C18" s="105">
        <v>37863371.399999999</v>
      </c>
      <c r="D18" s="105">
        <v>110533506.3</v>
      </c>
      <c r="E18" s="21"/>
      <c r="F18" s="105">
        <v>43367</v>
      </c>
      <c r="G18" s="105">
        <v>6952</v>
      </c>
      <c r="H18" s="105">
        <f t="shared" si="0"/>
        <v>50319</v>
      </c>
      <c r="I18" s="21"/>
      <c r="J18" s="21">
        <f t="shared" si="1"/>
        <v>1675.7012221274242</v>
      </c>
      <c r="K18" s="21">
        <f t="shared" si="2"/>
        <v>5446.3997986191025</v>
      </c>
      <c r="L18" s="21">
        <f t="shared" si="3"/>
        <v>2196.6554641387943</v>
      </c>
      <c r="M18" s="21"/>
      <c r="N18" s="21">
        <v>5.9044549999999996</v>
      </c>
      <c r="O18" s="37"/>
      <c r="X18"/>
      <c r="Y18"/>
    </row>
    <row r="19" spans="1:25" ht="12.75" customHeight="1" x14ac:dyDescent="0.25">
      <c r="A19" s="197">
        <v>2016</v>
      </c>
      <c r="B19" s="105">
        <v>94167319.299999997</v>
      </c>
      <c r="C19" s="105">
        <v>42340657.899999999</v>
      </c>
      <c r="D19" s="105">
        <v>136507977.19999999</v>
      </c>
      <c r="E19" s="21"/>
      <c r="F19" s="105">
        <v>52618</v>
      </c>
      <c r="G19" s="105">
        <v>7026</v>
      </c>
      <c r="H19" s="105">
        <f t="shared" si="0"/>
        <v>59644</v>
      </c>
      <c r="I19" s="21"/>
      <c r="J19" s="21">
        <f t="shared" si="1"/>
        <v>1789.6407940248585</v>
      </c>
      <c r="K19" s="21">
        <f t="shared" si="2"/>
        <v>6026.282080842584</v>
      </c>
      <c r="L19" s="21">
        <f t="shared" si="3"/>
        <v>2288.71264838039</v>
      </c>
      <c r="M19" s="21"/>
      <c r="N19" s="21">
        <v>6.7717130000000001</v>
      </c>
      <c r="O19" s="37"/>
      <c r="X19"/>
      <c r="Y19"/>
    </row>
    <row r="20" spans="1:25" ht="12.75" customHeight="1" x14ac:dyDescent="0.25">
      <c r="A20" s="197">
        <v>2017</v>
      </c>
      <c r="B20" s="105">
        <v>106336525.8</v>
      </c>
      <c r="C20" s="105">
        <v>46363355</v>
      </c>
      <c r="D20" s="105">
        <v>152699880.80000001</v>
      </c>
      <c r="E20" s="21"/>
      <c r="F20" s="105">
        <v>56129</v>
      </c>
      <c r="G20" s="105">
        <v>7054</v>
      </c>
      <c r="H20" s="105">
        <f t="shared" si="0"/>
        <v>63183</v>
      </c>
      <c r="I20" s="21"/>
      <c r="J20" s="21">
        <f t="shared" si="1"/>
        <v>1894.5024105186267</v>
      </c>
      <c r="K20" s="21">
        <f t="shared" si="2"/>
        <v>6572.6332577261128</v>
      </c>
      <c r="L20" s="21">
        <f t="shared" si="3"/>
        <v>2416.787439659402</v>
      </c>
      <c r="M20" s="21"/>
      <c r="N20" s="21">
        <v>6.8669659999999997</v>
      </c>
      <c r="O20" s="37"/>
      <c r="X20"/>
      <c r="Y20"/>
    </row>
    <row r="21" spans="1:25" ht="12.75" customHeight="1" x14ac:dyDescent="0.25">
      <c r="A21" s="197">
        <v>2018</v>
      </c>
      <c r="B21" s="105">
        <v>100446416.5</v>
      </c>
      <c r="C21" s="105">
        <v>53677868.399999999</v>
      </c>
      <c r="D21" s="105">
        <v>154124284.90000001</v>
      </c>
      <c r="E21" s="21"/>
      <c r="F21" s="105">
        <v>51867</v>
      </c>
      <c r="G21" s="105">
        <v>7453</v>
      </c>
      <c r="H21" s="105">
        <f t="shared" si="0"/>
        <v>59320</v>
      </c>
      <c r="I21" s="21"/>
      <c r="J21" s="21">
        <f t="shared" si="1"/>
        <v>1936.6151213681146</v>
      </c>
      <c r="K21" s="21">
        <f t="shared" si="2"/>
        <v>7202.1827988729365</v>
      </c>
      <c r="L21" s="21">
        <f t="shared" si="3"/>
        <v>2598.184168914363</v>
      </c>
      <c r="M21" s="21"/>
      <c r="N21" s="21">
        <v>7.0411510000000002</v>
      </c>
      <c r="O21" s="37"/>
      <c r="X21"/>
      <c r="Y21"/>
    </row>
    <row r="22" spans="1:25" ht="12.75" customHeight="1" x14ac:dyDescent="0.25">
      <c r="A22" s="197">
        <v>2019</v>
      </c>
      <c r="B22" s="105">
        <v>104406999.2</v>
      </c>
      <c r="C22" s="105">
        <v>56369631.100000001</v>
      </c>
      <c r="D22" s="105">
        <v>160776630.30000001</v>
      </c>
      <c r="E22" s="21"/>
      <c r="F22" s="105">
        <v>49508</v>
      </c>
      <c r="G22" s="105">
        <v>7449</v>
      </c>
      <c r="H22" s="105">
        <f t="shared" si="0"/>
        <v>56957</v>
      </c>
      <c r="I22" s="21"/>
      <c r="J22" s="21">
        <f t="shared" si="1"/>
        <v>2108.8914761250708</v>
      </c>
      <c r="K22" s="21">
        <f t="shared" si="2"/>
        <v>7567.409195865217</v>
      </c>
      <c r="L22" s="21">
        <f t="shared" si="3"/>
        <v>2822.7720964938462</v>
      </c>
      <c r="M22" s="21"/>
      <c r="N22" s="21">
        <v>7.8214930000000003</v>
      </c>
      <c r="O22" s="37"/>
      <c r="X22"/>
      <c r="Y22"/>
    </row>
    <row r="23" spans="1:25" ht="12.75" customHeight="1" x14ac:dyDescent="0.25">
      <c r="A23" s="197">
        <v>2020</v>
      </c>
      <c r="B23" s="105">
        <v>56892786.100000001</v>
      </c>
      <c r="C23" s="105">
        <v>42359154.299999997</v>
      </c>
      <c r="D23" s="105">
        <v>99251940.400000006</v>
      </c>
      <c r="E23" s="21"/>
      <c r="F23" s="105">
        <v>31944</v>
      </c>
      <c r="G23" s="105">
        <v>5442</v>
      </c>
      <c r="H23" s="105">
        <f t="shared" si="0"/>
        <v>37386</v>
      </c>
      <c r="I23" s="21"/>
      <c r="J23" s="21">
        <f t="shared" si="1"/>
        <v>1781.0163442273979</v>
      </c>
      <c r="K23" s="21">
        <f t="shared" si="2"/>
        <v>7783.7475744211679</v>
      </c>
      <c r="L23" s="21">
        <f t="shared" si="3"/>
        <v>2654.7889691328305</v>
      </c>
      <c r="M23" s="21"/>
      <c r="N23" s="21">
        <v>7.2503390000000003</v>
      </c>
      <c r="O23" s="37"/>
      <c r="X23"/>
      <c r="Y23"/>
    </row>
    <row r="24" spans="1:25" ht="12.75" customHeight="1" x14ac:dyDescent="0.25">
      <c r="A24" s="197">
        <v>2021</v>
      </c>
      <c r="B24" s="105">
        <v>56224097.5</v>
      </c>
      <c r="C24" s="105">
        <v>41256102.700000003</v>
      </c>
      <c r="D24" s="105">
        <v>97480200.200000003</v>
      </c>
      <c r="E24" s="21"/>
      <c r="F24" s="105">
        <v>34166</v>
      </c>
      <c r="G24" s="105">
        <v>5870</v>
      </c>
      <c r="H24" s="105">
        <f t="shared" si="0"/>
        <v>40036</v>
      </c>
      <c r="I24" s="21"/>
      <c r="J24" s="21">
        <f t="shared" si="1"/>
        <v>1645.615451033191</v>
      </c>
      <c r="K24" s="21">
        <f t="shared" si="2"/>
        <v>7028.2968824531517</v>
      </c>
      <c r="L24" s="21">
        <f t="shared" si="3"/>
        <v>2434.813672694575</v>
      </c>
      <c r="M24" s="21"/>
      <c r="N24" s="21">
        <v>7.3068730000000004</v>
      </c>
      <c r="O24" s="37"/>
      <c r="X24"/>
      <c r="Y24"/>
    </row>
    <row r="25" spans="1:25" ht="12.75" customHeight="1" x14ac:dyDescent="0.25">
      <c r="A25" s="29" t="s">
        <v>168</v>
      </c>
      <c r="B25" s="105">
        <v>15829846.800000001</v>
      </c>
      <c r="C25" s="105">
        <v>9466950.5999999996</v>
      </c>
      <c r="D25" s="105">
        <v>25296797.400000002</v>
      </c>
      <c r="E25" s="21"/>
      <c r="F25" s="105">
        <v>26559</v>
      </c>
      <c r="G25" s="105">
        <v>4456</v>
      </c>
      <c r="H25" s="105">
        <f t="shared" si="0"/>
        <v>31015</v>
      </c>
      <c r="I25" s="21"/>
      <c r="J25" s="21">
        <f t="shared" si="1"/>
        <v>596.02570879927714</v>
      </c>
      <c r="K25" s="21">
        <f t="shared" si="2"/>
        <v>2124.5400807899459</v>
      </c>
      <c r="L25" s="21">
        <f t="shared" si="3"/>
        <v>815.63106238916657</v>
      </c>
      <c r="M25" s="21"/>
      <c r="N25" s="21">
        <v>6.372687</v>
      </c>
      <c r="O25" s="37"/>
      <c r="Q25" s="150"/>
      <c r="R25" s="150"/>
      <c r="S25" s="150"/>
      <c r="T25" s="150"/>
      <c r="U25" s="150"/>
      <c r="V25" s="150"/>
      <c r="W25" s="150"/>
      <c r="X25"/>
      <c r="Y25"/>
    </row>
    <row r="26" spans="1:25" ht="12.75" customHeight="1" x14ac:dyDescent="0.25">
      <c r="A26" s="70" t="s">
        <v>10</v>
      </c>
      <c r="B26" s="76">
        <f>SUM(B7:B25)</f>
        <v>967695435.70000005</v>
      </c>
      <c r="C26" s="76">
        <f t="shared" ref="C26:H26" si="4">SUM(C7:C25)</f>
        <v>437923044.50000006</v>
      </c>
      <c r="D26" s="76">
        <f t="shared" si="4"/>
        <v>1405618480.2000003</v>
      </c>
      <c r="E26" s="76"/>
      <c r="F26" s="76">
        <f t="shared" si="4"/>
        <v>703523</v>
      </c>
      <c r="G26" s="76">
        <f t="shared" si="4"/>
        <v>103349</v>
      </c>
      <c r="H26" s="76">
        <f t="shared" si="4"/>
        <v>806872</v>
      </c>
      <c r="I26" s="76"/>
      <c r="J26" s="76">
        <f>B26/F26</f>
        <v>1375.4993592249295</v>
      </c>
      <c r="K26" s="76">
        <f t="shared" si="2"/>
        <v>4237.3225140059412</v>
      </c>
      <c r="L26" s="76">
        <f t="shared" si="3"/>
        <v>1742.058815028902</v>
      </c>
      <c r="M26" s="76"/>
      <c r="N26" s="76">
        <v>5.4074499999999999</v>
      </c>
      <c r="O26" s="37"/>
      <c r="X26"/>
      <c r="Y26"/>
    </row>
    <row r="27" spans="1:25" s="10" customFormat="1" ht="12.75" customHeight="1" x14ac:dyDescent="0.25">
      <c r="A27" s="31" t="s">
        <v>213</v>
      </c>
      <c r="B27" s="1"/>
      <c r="C27" s="1"/>
      <c r="D27" s="1"/>
      <c r="E27" s="1"/>
      <c r="F27" s="1"/>
      <c r="G27" s="1"/>
      <c r="H27" s="1"/>
      <c r="I27" s="1"/>
      <c r="J27" s="1"/>
      <c r="K27" s="1"/>
      <c r="L27" s="1"/>
      <c r="M27" s="1"/>
      <c r="O27" s="37"/>
      <c r="P27"/>
      <c r="Q27" s="150"/>
      <c r="R27" s="150"/>
      <c r="S27" s="150"/>
      <c r="T27" s="150"/>
      <c r="U27" s="150"/>
      <c r="V27" s="150"/>
      <c r="W27" s="150"/>
      <c r="X27"/>
      <c r="Y27"/>
    </row>
    <row r="28" spans="1:25" ht="12.75" customHeight="1" x14ac:dyDescent="0.25">
      <c r="A28" s="13" t="s">
        <v>214</v>
      </c>
      <c r="X28"/>
      <c r="Y28"/>
    </row>
    <row r="29" spans="1:25" ht="12.75" customHeight="1" x14ac:dyDescent="0.25">
      <c r="D29" s="77"/>
      <c r="E29" s="77"/>
      <c r="F29" s="6"/>
      <c r="G29" s="6"/>
      <c r="H29" s="6"/>
      <c r="I29" s="6"/>
      <c r="J29" s="11"/>
      <c r="K29" s="84"/>
      <c r="L29" s="84"/>
      <c r="M29"/>
      <c r="Q29" s="1"/>
      <c r="X29"/>
      <c r="Y29"/>
    </row>
    <row r="30" spans="1:25" customFormat="1" ht="12.75" customHeight="1" x14ac:dyDescent="0.25">
      <c r="A30" s="57"/>
      <c r="B30" s="15"/>
      <c r="C30" s="15"/>
      <c r="D30" s="15"/>
      <c r="E30" s="1"/>
      <c r="F30" s="1"/>
      <c r="G30" s="1"/>
      <c r="H30" s="1"/>
      <c r="I30" s="1"/>
      <c r="J30" s="104"/>
      <c r="K30" s="104"/>
      <c r="L30" s="104"/>
      <c r="M30" s="104"/>
      <c r="N30" s="1"/>
      <c r="O30" s="1"/>
    </row>
    <row r="31" spans="1:25" customFormat="1" ht="12.75" customHeight="1" x14ac:dyDescent="0.25">
      <c r="A31" s="3"/>
      <c r="B31" s="15"/>
      <c r="C31" s="15"/>
      <c r="D31" s="15"/>
      <c r="E31" s="1"/>
      <c r="F31" s="1"/>
      <c r="G31" s="1"/>
      <c r="H31" s="1"/>
      <c r="I31" s="1"/>
      <c r="J31" s="122"/>
      <c r="K31" s="122"/>
      <c r="L31" s="122"/>
      <c r="M31" s="122"/>
      <c r="N31" s="31"/>
      <c r="O31" s="1"/>
    </row>
    <row r="32" spans="1:25" customFormat="1" ht="12.75" customHeight="1" x14ac:dyDescent="0.25">
      <c r="A32" s="3" t="s">
        <v>198</v>
      </c>
      <c r="B32" s="15"/>
      <c r="C32" s="15"/>
      <c r="D32" s="15"/>
      <c r="E32" s="1"/>
      <c r="F32" s="1"/>
      <c r="G32" s="1"/>
      <c r="H32" s="1"/>
      <c r="I32" s="1"/>
      <c r="J32" s="122"/>
      <c r="K32" s="122"/>
      <c r="L32" s="122"/>
      <c r="M32" s="122"/>
      <c r="N32" s="31"/>
      <c r="O32" s="1"/>
    </row>
    <row r="33" spans="1:25" ht="12.75" customHeight="1" x14ac:dyDescent="0.25">
      <c r="A33" s="109" t="s">
        <v>199</v>
      </c>
      <c r="B33" s="15"/>
      <c r="C33" s="15"/>
      <c r="D33" s="15"/>
      <c r="E33" s="15"/>
      <c r="F33" s="15"/>
      <c r="G33" s="15"/>
      <c r="H33" s="15"/>
      <c r="I33" s="15"/>
      <c r="X33"/>
      <c r="Y33"/>
    </row>
    <row r="34" spans="1:25" customFormat="1" ht="12.75" customHeight="1" x14ac:dyDescent="0.25">
      <c r="A34" s="12"/>
      <c r="B34" s="34"/>
      <c r="C34" s="34"/>
      <c r="D34" s="34"/>
      <c r="E34" s="12"/>
      <c r="F34" s="12"/>
      <c r="G34" s="12"/>
      <c r="H34" s="12"/>
      <c r="I34" s="12"/>
      <c r="J34" s="12"/>
      <c r="K34" s="12"/>
      <c r="L34" s="12"/>
      <c r="M34" s="1"/>
    </row>
    <row r="35" spans="1:25" customFormat="1" ht="12.75" customHeight="1" x14ac:dyDescent="0.25">
      <c r="A35" s="141" t="s">
        <v>152</v>
      </c>
      <c r="B35" s="240" t="s">
        <v>12</v>
      </c>
      <c r="C35" s="240"/>
      <c r="D35" s="240"/>
      <c r="E35" s="47"/>
      <c r="F35" s="241" t="s">
        <v>69</v>
      </c>
      <c r="G35" s="240"/>
      <c r="H35" s="240"/>
      <c r="I35" s="60"/>
      <c r="J35" s="240" t="s">
        <v>14</v>
      </c>
      <c r="K35" s="240"/>
      <c r="L35" s="240"/>
      <c r="M35" s="138"/>
      <c r="Q35" s="1"/>
      <c r="R35" s="1"/>
      <c r="S35" s="1"/>
      <c r="T35" s="1"/>
      <c r="U35" s="1"/>
      <c r="V35" s="1"/>
      <c r="W35" s="1"/>
    </row>
    <row r="36" spans="1:25" customFormat="1" ht="12.75" customHeight="1" x14ac:dyDescent="0.25">
      <c r="A36" s="31"/>
      <c r="B36" s="67" t="s">
        <v>66</v>
      </c>
      <c r="C36" s="47"/>
      <c r="D36" s="47"/>
      <c r="E36" s="4"/>
      <c r="F36" s="67" t="s">
        <v>66</v>
      </c>
      <c r="G36" s="47"/>
      <c r="H36" s="47"/>
      <c r="I36" s="6"/>
      <c r="J36" s="67" t="s">
        <v>66</v>
      </c>
      <c r="K36" s="47"/>
      <c r="L36" s="47"/>
      <c r="M36" s="4"/>
      <c r="Q36" s="1"/>
      <c r="R36" s="1"/>
    </row>
    <row r="37" spans="1:25" customFormat="1" ht="12.75" customHeight="1" x14ac:dyDescent="0.25">
      <c r="A37" s="33"/>
      <c r="B37" s="68">
        <v>-3500</v>
      </c>
      <c r="C37" s="51" t="s">
        <v>25</v>
      </c>
      <c r="D37" s="51" t="s">
        <v>1</v>
      </c>
      <c r="E37" s="140"/>
      <c r="F37" s="68">
        <v>-3500</v>
      </c>
      <c r="G37" s="51" t="s">
        <v>25</v>
      </c>
      <c r="H37" s="51" t="s">
        <v>1</v>
      </c>
      <c r="I37" s="51"/>
      <c r="J37" s="68">
        <v>-3500</v>
      </c>
      <c r="K37" s="51" t="s">
        <v>25</v>
      </c>
      <c r="L37" s="51" t="s">
        <v>1</v>
      </c>
      <c r="M37" s="6"/>
      <c r="Q37" s="1"/>
      <c r="R37" s="1"/>
    </row>
    <row r="38" spans="1:25" customFormat="1" ht="12.75" customHeight="1" x14ac:dyDescent="0.25">
      <c r="A38" s="124" t="s">
        <v>4</v>
      </c>
      <c r="B38" s="105">
        <v>837303665.70000005</v>
      </c>
      <c r="C38" s="105">
        <v>435621773.60000002</v>
      </c>
      <c r="D38" s="105">
        <f>B38+C38</f>
        <v>1272925439.3000002</v>
      </c>
      <c r="E38" s="105"/>
      <c r="F38" s="105">
        <v>559565</v>
      </c>
      <c r="G38" s="105">
        <v>97723</v>
      </c>
      <c r="H38" s="105">
        <f>F38+G38</f>
        <v>657288</v>
      </c>
      <c r="I38" s="105"/>
      <c r="J38" s="105">
        <f>B38/F38</f>
        <v>1496.3474586509165</v>
      </c>
      <c r="K38" s="105">
        <f>C38/G38</f>
        <v>4457.7200208753311</v>
      </c>
      <c r="L38" s="105">
        <f>D38/H38</f>
        <v>1936.6327078845197</v>
      </c>
      <c r="M38" s="37"/>
      <c r="Q38" s="1"/>
      <c r="R38" s="113"/>
    </row>
    <row r="39" spans="1:25" customFormat="1" ht="12.75" customHeight="1" x14ac:dyDescent="0.25">
      <c r="A39" s="124" t="s">
        <v>153</v>
      </c>
      <c r="B39" s="105">
        <v>53032880.899999999</v>
      </c>
      <c r="C39" s="105">
        <v>363605047</v>
      </c>
      <c r="D39" s="105">
        <f t="shared" ref="D39:D41" si="5">B39+C39</f>
        <v>416637927.89999998</v>
      </c>
      <c r="E39" s="105"/>
      <c r="F39" s="105">
        <v>24690</v>
      </c>
      <c r="G39" s="105">
        <v>58196</v>
      </c>
      <c r="H39" s="105">
        <f t="shared" ref="H39:H41" si="6">F39+G39</f>
        <v>82886</v>
      </c>
      <c r="I39" s="105"/>
      <c r="J39" s="105">
        <f t="shared" ref="J39:J41" si="7">B39/F39</f>
        <v>2147.9498136897528</v>
      </c>
      <c r="K39" s="105">
        <f t="shared" ref="K39:K41" si="8">C39/G39</f>
        <v>6247.938810227507</v>
      </c>
      <c r="L39" s="105">
        <f t="shared" ref="L39:L42" si="9">D39/H39</f>
        <v>5026.638128272567</v>
      </c>
      <c r="M39" s="37"/>
      <c r="Q39" s="1"/>
      <c r="R39" s="113"/>
    </row>
    <row r="40" spans="1:25" customFormat="1" ht="12.75" customHeight="1" x14ac:dyDescent="0.25">
      <c r="A40" s="124" t="s">
        <v>154</v>
      </c>
      <c r="B40" s="105">
        <f>B38-B39</f>
        <v>784270784.80000007</v>
      </c>
      <c r="C40" s="105">
        <f>C38-C39</f>
        <v>72016726.600000024</v>
      </c>
      <c r="D40" s="105">
        <f t="shared" si="5"/>
        <v>856287511.4000001</v>
      </c>
      <c r="E40" s="105"/>
      <c r="F40" s="105">
        <f>F38-F39</f>
        <v>534875</v>
      </c>
      <c r="G40" s="105">
        <f>G38-G39</f>
        <v>39527</v>
      </c>
      <c r="H40" s="105">
        <f t="shared" si="6"/>
        <v>574402</v>
      </c>
      <c r="I40" s="105"/>
      <c r="J40" s="105">
        <f t="shared" si="7"/>
        <v>1466.2692868427205</v>
      </c>
      <c r="K40" s="105">
        <f t="shared" si="8"/>
        <v>1821.9628760088046</v>
      </c>
      <c r="L40" s="105">
        <f t="shared" si="9"/>
        <v>1490.7460478898056</v>
      </c>
      <c r="M40" s="37"/>
      <c r="Q40" s="1"/>
      <c r="R40" s="113"/>
    </row>
    <row r="41" spans="1:25" customFormat="1" ht="12.75" customHeight="1" x14ac:dyDescent="0.25">
      <c r="A41" s="124" t="s">
        <v>3</v>
      </c>
      <c r="B41" s="105">
        <v>130391770</v>
      </c>
      <c r="C41" s="105">
        <v>2301270.9</v>
      </c>
      <c r="D41" s="105">
        <f t="shared" si="5"/>
        <v>132693040.90000001</v>
      </c>
      <c r="E41" s="105"/>
      <c r="F41" s="105">
        <v>143958</v>
      </c>
      <c r="G41" s="105">
        <v>5626</v>
      </c>
      <c r="H41" s="105">
        <f t="shared" si="6"/>
        <v>149584</v>
      </c>
      <c r="I41" s="105"/>
      <c r="J41" s="105">
        <f t="shared" si="7"/>
        <v>905.76258353130777</v>
      </c>
      <c r="K41" s="105">
        <f t="shared" si="8"/>
        <v>409.04210806967649</v>
      </c>
      <c r="L41" s="105">
        <f t="shared" si="9"/>
        <v>887.08044242699759</v>
      </c>
      <c r="M41" s="37"/>
      <c r="Q41" s="1"/>
      <c r="R41" s="1"/>
    </row>
    <row r="42" spans="1:25" customFormat="1" ht="12.75" customHeight="1" x14ac:dyDescent="0.25">
      <c r="A42" s="125" t="s">
        <v>1</v>
      </c>
      <c r="B42" s="92">
        <f>B38+B41</f>
        <v>967695435.70000005</v>
      </c>
      <c r="C42" s="92">
        <f>C38+C41</f>
        <v>437923044.5</v>
      </c>
      <c r="D42" s="92">
        <f>D38+D41</f>
        <v>1405618480.2000003</v>
      </c>
      <c r="E42" s="92"/>
      <c r="F42" s="92">
        <f t="shared" ref="F42" si="10">F38+F41</f>
        <v>703523</v>
      </c>
      <c r="G42" s="92">
        <f>G38+G41</f>
        <v>103349</v>
      </c>
      <c r="H42" s="92">
        <f t="shared" ref="H42" si="11">F42+G42</f>
        <v>806872</v>
      </c>
      <c r="I42" s="92"/>
      <c r="J42" s="92">
        <f>B42/F42</f>
        <v>1375.4993592249295</v>
      </c>
      <c r="K42" s="92">
        <f>C42/G42</f>
        <v>4237.3225140059412</v>
      </c>
      <c r="L42" s="92">
        <f t="shared" si="9"/>
        <v>1742.058815028902</v>
      </c>
      <c r="M42" s="37"/>
      <c r="Q42" s="1"/>
      <c r="R42" s="113"/>
    </row>
    <row r="43" spans="1:25" customFormat="1" ht="12.75" customHeight="1" x14ac:dyDescent="0.25">
      <c r="A43" s="31" t="s">
        <v>213</v>
      </c>
      <c r="B43" s="1"/>
      <c r="C43" s="1"/>
      <c r="D43" s="1"/>
      <c r="E43" s="1"/>
      <c r="F43" s="1"/>
      <c r="G43" s="1"/>
      <c r="H43" s="1"/>
      <c r="I43" s="1"/>
      <c r="N43" s="1"/>
      <c r="O43" s="113"/>
    </row>
    <row r="44" spans="1:25" customFormat="1" ht="12.75" customHeight="1" x14ac:dyDescent="0.25">
      <c r="A44" s="13" t="s">
        <v>214</v>
      </c>
      <c r="B44" s="1"/>
      <c r="C44" s="1"/>
      <c r="D44" s="1"/>
      <c r="E44" s="1"/>
      <c r="F44" s="1"/>
      <c r="G44" s="1"/>
      <c r="H44" s="1"/>
      <c r="I44" s="1"/>
      <c r="N44" s="108"/>
      <c r="O44" s="113"/>
    </row>
    <row r="45" spans="1:25" customFormat="1" ht="12.75" customHeight="1" x14ac:dyDescent="0.25">
      <c r="B45" s="227"/>
      <c r="C45" s="227"/>
    </row>
    <row r="46" spans="1:25" customFormat="1" ht="12.75" customHeight="1" x14ac:dyDescent="0.25"/>
    <row r="47" spans="1:25" s="15" customFormat="1" ht="12.75" customHeight="1" x14ac:dyDescent="0.25">
      <c r="A47" s="57"/>
      <c r="I47"/>
      <c r="J47"/>
      <c r="K47"/>
      <c r="L47"/>
      <c r="M47"/>
      <c r="N47"/>
      <c r="O47"/>
      <c r="P47"/>
      <c r="Q47"/>
      <c r="R47"/>
      <c r="S47"/>
      <c r="T47"/>
      <c r="U47"/>
      <c r="V47"/>
      <c r="W47"/>
    </row>
    <row r="48" spans="1:25" s="15" customFormat="1" ht="12.75" customHeight="1" x14ac:dyDescent="0.25">
      <c r="A48" s="3" t="s">
        <v>194</v>
      </c>
      <c r="I48"/>
      <c r="J48"/>
      <c r="K48"/>
      <c r="L48"/>
      <c r="M48"/>
      <c r="N48"/>
      <c r="O48"/>
      <c r="P48"/>
      <c r="Q48"/>
      <c r="R48"/>
      <c r="S48"/>
      <c r="T48"/>
      <c r="U48"/>
      <c r="V48"/>
      <c r="W48"/>
    </row>
    <row r="49" spans="1:23" s="15" customFormat="1" ht="12.75" customHeight="1" x14ac:dyDescent="0.25">
      <c r="A49" s="109" t="s">
        <v>195</v>
      </c>
      <c r="I49"/>
      <c r="J49"/>
      <c r="K49"/>
      <c r="L49"/>
      <c r="M49"/>
      <c r="N49"/>
      <c r="O49"/>
      <c r="P49"/>
      <c r="Q49"/>
      <c r="R49"/>
      <c r="S49"/>
      <c r="T49"/>
      <c r="U49"/>
      <c r="V49"/>
      <c r="W49"/>
    </row>
    <row r="50" spans="1:23" s="15" customFormat="1" ht="12.75" customHeight="1" x14ac:dyDescent="0.25">
      <c r="A50" s="33"/>
      <c r="B50" s="34"/>
      <c r="C50" s="34"/>
      <c r="D50" s="34"/>
      <c r="E50" s="14"/>
      <c r="F50" s="14"/>
      <c r="G50" s="14"/>
      <c r="H50" s="50"/>
      <c r="I50"/>
      <c r="J50"/>
      <c r="K50"/>
      <c r="L50"/>
      <c r="M50"/>
      <c r="N50"/>
      <c r="O50"/>
      <c r="P50"/>
      <c r="Q50"/>
      <c r="R50"/>
      <c r="S50"/>
      <c r="T50"/>
      <c r="U50"/>
      <c r="V50"/>
      <c r="W50"/>
    </row>
    <row r="51" spans="1:23" s="15" customFormat="1" ht="12.75" customHeight="1" x14ac:dyDescent="0.25">
      <c r="A51" s="176" t="s">
        <v>72</v>
      </c>
      <c r="B51" s="177" t="s">
        <v>12</v>
      </c>
      <c r="C51" s="177" t="s">
        <v>69</v>
      </c>
      <c r="D51" s="177" t="s">
        <v>14</v>
      </c>
      <c r="E51" s="43"/>
      <c r="F51" s="24"/>
      <c r="G51" s="14"/>
      <c r="H51" s="50"/>
      <c r="I51"/>
      <c r="J51"/>
      <c r="K51"/>
      <c r="L51"/>
      <c r="M51"/>
      <c r="N51"/>
      <c r="O51"/>
      <c r="P51"/>
      <c r="Q51"/>
      <c r="R51"/>
      <c r="S51"/>
      <c r="T51"/>
      <c r="U51"/>
      <c r="V51"/>
      <c r="W51"/>
    </row>
    <row r="52" spans="1:23" ht="12.75" customHeight="1" x14ac:dyDescent="0.25">
      <c r="A52" s="89" t="s">
        <v>26</v>
      </c>
      <c r="B52" s="38">
        <v>88051183.299999997</v>
      </c>
      <c r="C52" s="38">
        <v>89009</v>
      </c>
      <c r="D52" s="38">
        <f>B52/C52</f>
        <v>989.23910278735855</v>
      </c>
      <c r="E52" s="43"/>
      <c r="F52" s="100"/>
      <c r="G52" s="100"/>
      <c r="H52" s="50"/>
      <c r="I52"/>
      <c r="J52"/>
      <c r="K52"/>
      <c r="L52"/>
      <c r="M52"/>
      <c r="N52"/>
      <c r="O52"/>
    </row>
    <row r="53" spans="1:23" ht="12.75" customHeight="1" x14ac:dyDescent="0.25">
      <c r="A53" s="56" t="s">
        <v>27</v>
      </c>
      <c r="B53" s="38">
        <v>896413142.39999998</v>
      </c>
      <c r="C53" s="38">
        <v>564740</v>
      </c>
      <c r="D53" s="38">
        <f t="shared" ref="D53:D61" si="12">B53/C53</f>
        <v>1587.3023734816022</v>
      </c>
      <c r="E53" s="43"/>
      <c r="G53" s="31"/>
      <c r="H53" s="50"/>
      <c r="I53"/>
      <c r="J53"/>
      <c r="K53"/>
      <c r="L53"/>
      <c r="M53"/>
      <c r="N53"/>
      <c r="O53"/>
    </row>
    <row r="54" spans="1:23" ht="12.75" customHeight="1" x14ac:dyDescent="0.25">
      <c r="A54" s="56" t="s">
        <v>73</v>
      </c>
      <c r="B54" s="38">
        <v>73442802.200000003</v>
      </c>
      <c r="C54" s="38">
        <v>13301</v>
      </c>
      <c r="D54" s="38">
        <f t="shared" si="12"/>
        <v>5521.6000451093905</v>
      </c>
      <c r="E54" s="43"/>
      <c r="H54" s="50"/>
      <c r="I54"/>
      <c r="J54"/>
      <c r="K54"/>
      <c r="L54"/>
      <c r="M54"/>
      <c r="N54"/>
      <c r="O54"/>
    </row>
    <row r="55" spans="1:23" ht="12.75" customHeight="1" x14ac:dyDescent="0.25">
      <c r="A55" s="56" t="s">
        <v>166</v>
      </c>
      <c r="B55" s="38">
        <v>24950451.199999999</v>
      </c>
      <c r="C55" s="38">
        <v>2586</v>
      </c>
      <c r="D55" s="38">
        <f t="shared" si="12"/>
        <v>9648.2796597061097</v>
      </c>
      <c r="E55" s="43"/>
      <c r="H55" s="50"/>
      <c r="I55"/>
      <c r="J55"/>
      <c r="K55"/>
      <c r="L55"/>
      <c r="M55"/>
      <c r="N55"/>
      <c r="O55"/>
    </row>
    <row r="56" spans="1:23" ht="12.75" customHeight="1" x14ac:dyDescent="0.25">
      <c r="A56" s="56" t="s">
        <v>28</v>
      </c>
      <c r="B56" s="38">
        <v>16956673</v>
      </c>
      <c r="C56" s="38">
        <v>2926</v>
      </c>
      <c r="D56" s="38">
        <f t="shared" si="12"/>
        <v>5795.1719070403278</v>
      </c>
      <c r="E56" s="43"/>
      <c r="F56" s="13"/>
      <c r="G56" s="13"/>
      <c r="H56" s="50"/>
      <c r="I56"/>
      <c r="J56"/>
      <c r="K56"/>
      <c r="L56"/>
      <c r="M56"/>
      <c r="N56"/>
      <c r="O56"/>
    </row>
    <row r="57" spans="1:23" ht="12.75" customHeight="1" x14ac:dyDescent="0.25">
      <c r="A57" s="56" t="s">
        <v>74</v>
      </c>
      <c r="B57" s="38">
        <v>229924</v>
      </c>
      <c r="C57" s="38">
        <v>121</v>
      </c>
      <c r="D57" s="38">
        <f t="shared" si="12"/>
        <v>1900.1983471074379</v>
      </c>
      <c r="E57" s="43"/>
      <c r="F57" s="100"/>
      <c r="G57" s="100"/>
      <c r="H57" s="50"/>
      <c r="I57"/>
      <c r="J57"/>
      <c r="K57"/>
      <c r="L57"/>
      <c r="M57"/>
      <c r="N57"/>
      <c r="O57"/>
    </row>
    <row r="58" spans="1:23" ht="12.75" customHeight="1" x14ac:dyDescent="0.25">
      <c r="A58" s="56" t="s">
        <v>131</v>
      </c>
      <c r="B58" s="38">
        <v>78871576.900000006</v>
      </c>
      <c r="C58" s="38">
        <v>12309</v>
      </c>
      <c r="D58" s="38">
        <f t="shared" si="12"/>
        <v>6407.6348119262329</v>
      </c>
      <c r="E58" s="43"/>
      <c r="F58" s="100"/>
      <c r="G58" s="100"/>
      <c r="H58" s="50"/>
      <c r="I58"/>
      <c r="J58"/>
      <c r="K58"/>
      <c r="L58"/>
      <c r="M58"/>
      <c r="N58"/>
      <c r="O58"/>
    </row>
    <row r="59" spans="1:23" ht="26.25" customHeight="1" x14ac:dyDescent="0.25">
      <c r="A59" s="91" t="s">
        <v>75</v>
      </c>
      <c r="B59" s="38">
        <v>30744377.199999999</v>
      </c>
      <c r="C59" s="38">
        <v>5573</v>
      </c>
      <c r="D59" s="38">
        <f t="shared" si="12"/>
        <v>5516.6655661223758</v>
      </c>
      <c r="E59" s="43"/>
      <c r="F59" s="100"/>
      <c r="G59" s="100"/>
      <c r="H59" s="50"/>
      <c r="I59" s="150"/>
      <c r="J59" s="150"/>
      <c r="K59"/>
      <c r="L59"/>
      <c r="M59"/>
      <c r="N59"/>
      <c r="O59"/>
    </row>
    <row r="60" spans="1:23" ht="12.75" customHeight="1" x14ac:dyDescent="0.25">
      <c r="A60" s="56" t="s">
        <v>67</v>
      </c>
      <c r="B60" s="38">
        <v>269631076.19999999</v>
      </c>
      <c r="C60" s="38">
        <v>129729</v>
      </c>
      <c r="D60" s="38">
        <f t="shared" si="12"/>
        <v>2078.4179034757071</v>
      </c>
      <c r="E60" s="43"/>
      <c r="F60" s="100"/>
      <c r="G60" s="100"/>
      <c r="H60" s="50"/>
      <c r="I60"/>
      <c r="J60"/>
      <c r="K60"/>
      <c r="L60"/>
      <c r="M60"/>
      <c r="N60"/>
      <c r="O60"/>
    </row>
    <row r="61" spans="1:23" s="10" customFormat="1" ht="12.75" customHeight="1" x14ac:dyDescent="0.25">
      <c r="A61" s="70" t="s">
        <v>10</v>
      </c>
      <c r="B61" s="32">
        <f>B52+B53+B55+B56+B58+B59+B60</f>
        <v>1405618480.2</v>
      </c>
      <c r="C61" s="32">
        <f>C52+C53+C55+C56+C58+C59+C60</f>
        <v>806872</v>
      </c>
      <c r="D61" s="32">
        <f t="shared" si="12"/>
        <v>1742.0588150289018</v>
      </c>
      <c r="E61" s="43"/>
      <c r="F61" s="98"/>
      <c r="G61" s="98"/>
      <c r="H61" s="50"/>
      <c r="I61"/>
      <c r="J61"/>
      <c r="K61"/>
      <c r="L61"/>
      <c r="M61"/>
      <c r="N61"/>
      <c r="O61"/>
      <c r="P61"/>
      <c r="Q61"/>
      <c r="R61"/>
      <c r="S61"/>
      <c r="T61"/>
      <c r="U61"/>
      <c r="V61"/>
      <c r="W61"/>
    </row>
    <row r="62" spans="1:23" ht="12.75" customHeight="1" x14ac:dyDescent="0.25">
      <c r="A62" s="31" t="s">
        <v>213</v>
      </c>
      <c r="B62" s="31"/>
      <c r="C62" s="31"/>
      <c r="D62" s="31"/>
      <c r="E62" s="43"/>
      <c r="F62" s="8"/>
      <c r="H62" s="50"/>
      <c r="I62"/>
      <c r="J62"/>
      <c r="K62"/>
      <c r="L62"/>
      <c r="M62"/>
      <c r="N62"/>
      <c r="O62"/>
    </row>
    <row r="63" spans="1:23" s="15" customFormat="1" ht="12.75" customHeight="1" x14ac:dyDescent="0.25">
      <c r="A63" s="13" t="s">
        <v>214</v>
      </c>
      <c r="B63" s="18"/>
      <c r="C63" s="18"/>
      <c r="D63" s="18"/>
      <c r="E63" s="14"/>
      <c r="I63"/>
      <c r="J63"/>
      <c r="K63"/>
      <c r="L63"/>
      <c r="M63"/>
      <c r="N63"/>
      <c r="O63"/>
      <c r="P63"/>
      <c r="Q63"/>
      <c r="R63"/>
      <c r="S63"/>
      <c r="T63"/>
      <c r="U63"/>
      <c r="V63"/>
      <c r="W63"/>
    </row>
    <row r="64" spans="1:23" ht="12.75" customHeight="1" x14ac:dyDescent="0.25">
      <c r="A64" s="1"/>
      <c r="E64" s="8"/>
      <c r="I64"/>
      <c r="J64"/>
      <c r="K64"/>
      <c r="L64"/>
      <c r="M64"/>
      <c r="N64"/>
      <c r="O64"/>
    </row>
    <row r="65" spans="9:15" ht="12.75" customHeight="1" x14ac:dyDescent="0.25">
      <c r="I65"/>
      <c r="J65"/>
      <c r="K65"/>
      <c r="L65"/>
      <c r="M65"/>
      <c r="N65"/>
      <c r="O65"/>
    </row>
    <row r="66" spans="9:15" ht="12.75" customHeight="1" x14ac:dyDescent="0.25">
      <c r="I66"/>
      <c r="J66"/>
      <c r="K66"/>
      <c r="L66"/>
      <c r="M66"/>
      <c r="N66"/>
      <c r="O66"/>
    </row>
    <row r="67" spans="9:15" ht="12.75" customHeight="1" x14ac:dyDescent="0.25">
      <c r="I67"/>
      <c r="J67"/>
      <c r="K67"/>
      <c r="L67"/>
      <c r="M67"/>
      <c r="N67"/>
      <c r="O67"/>
    </row>
    <row r="68" spans="9:15" ht="12.75" customHeight="1" x14ac:dyDescent="0.25">
      <c r="I68"/>
      <c r="J68"/>
      <c r="K68"/>
      <c r="L68"/>
      <c r="M68"/>
      <c r="N68"/>
      <c r="O68"/>
    </row>
    <row r="69" spans="9:15" ht="12.75" customHeight="1" x14ac:dyDescent="0.25">
      <c r="I69"/>
      <c r="J69"/>
      <c r="K69"/>
      <c r="L69"/>
      <c r="M69"/>
      <c r="N69"/>
      <c r="O69"/>
    </row>
    <row r="70" spans="9:15" ht="12.75" customHeight="1" x14ac:dyDescent="0.25">
      <c r="I70"/>
      <c r="J70"/>
      <c r="K70"/>
      <c r="L70"/>
      <c r="M70"/>
      <c r="N70"/>
      <c r="O70"/>
    </row>
    <row r="71" spans="9:15" ht="12.75" customHeight="1" x14ac:dyDescent="0.25">
      <c r="I71"/>
      <c r="J71"/>
      <c r="K71"/>
      <c r="L71"/>
      <c r="M71"/>
      <c r="N71"/>
      <c r="O71"/>
    </row>
    <row r="72" spans="9:15" ht="12.75" customHeight="1" x14ac:dyDescent="0.25">
      <c r="I72"/>
      <c r="J72"/>
      <c r="K72"/>
      <c r="L72"/>
      <c r="M72"/>
      <c r="N72"/>
      <c r="O72"/>
    </row>
    <row r="73" spans="9:15" ht="12.75" customHeight="1" x14ac:dyDescent="0.25">
      <c r="I73"/>
      <c r="J73"/>
      <c r="K73"/>
      <c r="L73"/>
      <c r="M73"/>
      <c r="N73"/>
      <c r="O73"/>
    </row>
    <row r="74" spans="9:15" ht="12.75" customHeight="1" x14ac:dyDescent="0.25">
      <c r="I74"/>
      <c r="J74"/>
      <c r="K74"/>
      <c r="L74"/>
      <c r="M74"/>
      <c r="N74"/>
      <c r="O74"/>
    </row>
    <row r="75" spans="9:15" ht="12.75" customHeight="1" x14ac:dyDescent="0.25">
      <c r="I75"/>
      <c r="J75"/>
      <c r="K75"/>
      <c r="L75"/>
      <c r="M75"/>
      <c r="N75"/>
      <c r="O75"/>
    </row>
    <row r="76" spans="9:15" ht="12.75" customHeight="1" x14ac:dyDescent="0.25">
      <c r="I76"/>
      <c r="J76"/>
      <c r="K76"/>
      <c r="L76"/>
      <c r="M76"/>
      <c r="N76"/>
      <c r="O76"/>
    </row>
    <row r="77" spans="9:15" ht="12.75" customHeight="1" x14ac:dyDescent="0.25">
      <c r="I77"/>
      <c r="J77"/>
      <c r="K77"/>
      <c r="L77"/>
      <c r="M77"/>
      <c r="N77"/>
      <c r="O77"/>
    </row>
    <row r="78" spans="9:15" ht="12.75" customHeight="1" x14ac:dyDescent="0.25">
      <c r="I78"/>
      <c r="J78"/>
      <c r="K78"/>
      <c r="L78"/>
      <c r="M78"/>
      <c r="N78"/>
      <c r="O78"/>
    </row>
    <row r="79" spans="9:15" ht="12.75" customHeight="1" x14ac:dyDescent="0.25">
      <c r="I79"/>
      <c r="J79"/>
      <c r="K79"/>
      <c r="L79"/>
      <c r="M79"/>
      <c r="N79"/>
      <c r="O79"/>
    </row>
    <row r="80" spans="9:15" ht="12.75" customHeight="1" x14ac:dyDescent="0.25">
      <c r="I80"/>
      <c r="J80"/>
      <c r="K80"/>
      <c r="L80"/>
      <c r="M80"/>
      <c r="N80"/>
      <c r="O80"/>
    </row>
    <row r="81" spans="9:23" ht="12.75" customHeight="1" x14ac:dyDescent="0.25">
      <c r="I81"/>
      <c r="J81"/>
      <c r="K81"/>
      <c r="L81"/>
      <c r="M81"/>
      <c r="N81"/>
      <c r="O81"/>
    </row>
    <row r="82" spans="9:23" ht="12.75" customHeight="1" x14ac:dyDescent="0.25">
      <c r="I82"/>
      <c r="J82"/>
      <c r="K82"/>
      <c r="L82"/>
      <c r="M82"/>
      <c r="N82"/>
      <c r="O82"/>
    </row>
    <row r="83" spans="9:23" ht="12.75" customHeight="1" x14ac:dyDescent="0.25">
      <c r="I83"/>
      <c r="J83"/>
      <c r="K83"/>
      <c r="L83"/>
      <c r="M83"/>
      <c r="N83"/>
      <c r="O83"/>
    </row>
    <row r="84" spans="9:23" ht="12.75" customHeight="1" x14ac:dyDescent="0.25">
      <c r="I84"/>
      <c r="J84"/>
      <c r="K84"/>
      <c r="L84"/>
      <c r="M84"/>
      <c r="N84"/>
      <c r="O84"/>
    </row>
    <row r="85" spans="9:23" ht="12.75" customHeight="1" x14ac:dyDescent="0.25">
      <c r="I85"/>
      <c r="J85"/>
      <c r="K85"/>
      <c r="L85"/>
      <c r="M85"/>
      <c r="N85"/>
      <c r="O85"/>
    </row>
    <row r="86" spans="9:23" ht="12.75" customHeight="1" x14ac:dyDescent="0.25">
      <c r="I86"/>
      <c r="J86"/>
      <c r="K86"/>
      <c r="L86"/>
      <c r="M86"/>
      <c r="N86"/>
      <c r="O86"/>
    </row>
    <row r="87" spans="9:23" ht="12.75" customHeight="1" x14ac:dyDescent="0.25">
      <c r="K87"/>
      <c r="L87"/>
      <c r="M87"/>
      <c r="V87" s="1"/>
      <c r="W87" s="1"/>
    </row>
    <row r="88" spans="9:23" ht="12.75" customHeight="1" x14ac:dyDescent="0.25">
      <c r="K88"/>
      <c r="L88"/>
      <c r="M88"/>
      <c r="V88" s="1"/>
      <c r="W88" s="1"/>
    </row>
    <row r="89" spans="9:23" ht="12.75" customHeight="1" x14ac:dyDescent="0.25">
      <c r="K89"/>
      <c r="L89"/>
      <c r="M89"/>
      <c r="V89" s="1"/>
      <c r="W89" s="1"/>
    </row>
    <row r="90" spans="9:23" ht="12.75" customHeight="1" x14ac:dyDescent="0.25">
      <c r="K90"/>
      <c r="L90"/>
      <c r="M90"/>
      <c r="V90" s="1"/>
      <c r="W90" s="1"/>
    </row>
    <row r="91" spans="9:23" ht="12.75" customHeight="1" x14ac:dyDescent="0.25">
      <c r="K91"/>
      <c r="L91"/>
      <c r="M91"/>
      <c r="V91" s="1"/>
      <c r="W91" s="1"/>
    </row>
    <row r="92" spans="9:23" ht="12.75" customHeight="1" x14ac:dyDescent="0.25">
      <c r="K92"/>
      <c r="L92"/>
      <c r="M92"/>
      <c r="V92" s="1"/>
      <c r="W92" s="1"/>
    </row>
    <row r="93" spans="9:23" ht="12.75" customHeight="1" x14ac:dyDescent="0.25">
      <c r="K93"/>
      <c r="L93"/>
      <c r="M93"/>
      <c r="V93" s="1"/>
      <c r="W93" s="1"/>
    </row>
    <row r="94" spans="9:23" ht="12.75" customHeight="1" x14ac:dyDescent="0.25">
      <c r="K94"/>
      <c r="L94"/>
      <c r="M94"/>
      <c r="V94" s="1"/>
      <c r="W94" s="1"/>
    </row>
    <row r="95" spans="9:23" ht="12.75" customHeight="1" x14ac:dyDescent="0.25">
      <c r="K95"/>
      <c r="L95"/>
      <c r="M95"/>
      <c r="V95" s="1"/>
      <c r="W95" s="1"/>
    </row>
    <row r="96" spans="9:23" ht="12.75" customHeight="1" x14ac:dyDescent="0.25">
      <c r="K96"/>
      <c r="L96"/>
      <c r="M96"/>
      <c r="V96" s="1"/>
      <c r="W96" s="1"/>
    </row>
    <row r="97" spans="11:23" ht="12.75" customHeight="1" x14ac:dyDescent="0.25">
      <c r="K97"/>
      <c r="L97"/>
      <c r="M97"/>
      <c r="V97" s="1"/>
      <c r="W97" s="1"/>
    </row>
    <row r="98" spans="11:23" ht="12.75" customHeight="1" x14ac:dyDescent="0.25">
      <c r="K98"/>
      <c r="L98"/>
      <c r="M98"/>
      <c r="V98" s="1"/>
      <c r="W98" s="1"/>
    </row>
    <row r="99" spans="11:23" ht="12.75" customHeight="1" x14ac:dyDescent="0.25">
      <c r="K99"/>
      <c r="L99"/>
      <c r="M99"/>
      <c r="V99" s="1"/>
      <c r="W99" s="1"/>
    </row>
    <row r="100" spans="11:23" ht="12.75" customHeight="1" x14ac:dyDescent="0.25">
      <c r="K100"/>
      <c r="L100"/>
      <c r="M100"/>
      <c r="V100" s="1"/>
      <c r="W100" s="1"/>
    </row>
    <row r="101" spans="11:23" ht="12.75" customHeight="1" x14ac:dyDescent="0.25">
      <c r="K101"/>
      <c r="L101"/>
      <c r="M101"/>
      <c r="V101" s="1"/>
      <c r="W101" s="1"/>
    </row>
    <row r="102" spans="11:23" ht="12.75" customHeight="1" x14ac:dyDescent="0.25">
      <c r="K102"/>
      <c r="L102"/>
      <c r="M102"/>
      <c r="V102" s="1"/>
      <c r="W102" s="1"/>
    </row>
    <row r="103" spans="11:23" ht="12.75" customHeight="1" x14ac:dyDescent="0.25">
      <c r="K103"/>
      <c r="L103"/>
      <c r="M103"/>
      <c r="V103" s="1"/>
      <c r="W103" s="1"/>
    </row>
    <row r="104" spans="11:23" ht="12.75" customHeight="1" x14ac:dyDescent="0.25">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21875" defaultRowHeight="12.75" customHeight="1" x14ac:dyDescent="0.2"/>
  <cols>
    <col min="1" max="1" width="14.5546875" style="15" customWidth="1"/>
    <col min="2" max="2" width="18.21875" style="15" customWidth="1"/>
    <col min="3" max="3" width="17.77734375" style="15" customWidth="1"/>
    <col min="4" max="4" width="21.77734375" style="15" customWidth="1"/>
    <col min="5" max="5" width="20.5546875" style="15" customWidth="1"/>
    <col min="6" max="6" width="14" style="15" bestFit="1" customWidth="1"/>
    <col min="7" max="7" width="10" style="15" bestFit="1" customWidth="1"/>
    <col min="8" max="8" width="9.21875" style="15" bestFit="1" customWidth="1"/>
    <col min="9" max="16384" width="9.21875" style="15"/>
  </cols>
  <sheetData>
    <row r="1" spans="1:14" ht="12.75" customHeight="1" x14ac:dyDescent="0.25">
      <c r="A1" s="3" t="s">
        <v>202</v>
      </c>
      <c r="E1" s="25"/>
    </row>
    <row r="2" spans="1:14" ht="12.75" customHeight="1" x14ac:dyDescent="0.2">
      <c r="A2" s="109" t="s">
        <v>203</v>
      </c>
    </row>
    <row r="3" spans="1:14" ht="12.75" customHeight="1" x14ac:dyDescent="0.2">
      <c r="A3" s="34"/>
      <c r="B3" s="34"/>
      <c r="C3" s="34"/>
      <c r="D3" s="34"/>
      <c r="H3" s="1"/>
      <c r="I3" s="1"/>
      <c r="J3" s="1"/>
      <c r="K3" s="1"/>
      <c r="L3" s="1"/>
      <c r="M3" s="1"/>
      <c r="N3" s="1"/>
    </row>
    <row r="4" spans="1:14" s="1" customFormat="1" ht="12.75" customHeight="1" x14ac:dyDescent="0.2">
      <c r="A4" s="160" t="s">
        <v>50</v>
      </c>
      <c r="B4" s="161" t="s">
        <v>68</v>
      </c>
      <c r="C4" s="161" t="s">
        <v>69</v>
      </c>
      <c r="D4" s="161" t="s">
        <v>14</v>
      </c>
      <c r="E4" s="15"/>
      <c r="F4" s="15"/>
      <c r="G4" s="15"/>
      <c r="H4" s="15"/>
      <c r="I4" s="15"/>
      <c r="J4" s="15"/>
      <c r="K4" s="15"/>
      <c r="L4" s="15"/>
      <c r="M4" s="15"/>
      <c r="N4" s="15"/>
    </row>
    <row r="5" spans="1:14" ht="12.75" customHeight="1" x14ac:dyDescent="0.2">
      <c r="A5" s="89" t="s">
        <v>144</v>
      </c>
      <c r="B5" s="21">
        <v>3628635.3</v>
      </c>
      <c r="C5" s="21">
        <v>7447</v>
      </c>
      <c r="D5" s="21">
        <f>B5/C5</f>
        <v>487.26135356519399</v>
      </c>
    </row>
    <row r="6" spans="1:14" ht="12.75" customHeight="1" x14ac:dyDescent="0.2">
      <c r="A6" s="28" t="s">
        <v>51</v>
      </c>
      <c r="B6" s="21">
        <v>70462753</v>
      </c>
      <c r="C6" s="21">
        <v>65372</v>
      </c>
      <c r="D6" s="21">
        <f t="shared" ref="D6:D20" si="0">B6/C6</f>
        <v>1077.8736003181791</v>
      </c>
    </row>
    <row r="7" spans="1:14" ht="12.75" customHeight="1" x14ac:dyDescent="0.2">
      <c r="A7" s="28" t="s">
        <v>52</v>
      </c>
      <c r="B7" s="21">
        <v>277136622</v>
      </c>
      <c r="C7" s="21">
        <v>212931</v>
      </c>
      <c r="D7" s="21">
        <f t="shared" si="0"/>
        <v>1301.5325246206517</v>
      </c>
    </row>
    <row r="8" spans="1:14" ht="12.75" customHeight="1" x14ac:dyDescent="0.2">
      <c r="A8" s="28" t="s">
        <v>53</v>
      </c>
      <c r="B8" s="21">
        <v>271237238.60000002</v>
      </c>
      <c r="C8" s="21">
        <v>189976</v>
      </c>
      <c r="D8" s="21">
        <f t="shared" si="0"/>
        <v>1427.7447603907863</v>
      </c>
    </row>
    <row r="9" spans="1:14" ht="12.75" customHeight="1" x14ac:dyDescent="0.2">
      <c r="A9" s="28" t="s">
        <v>54</v>
      </c>
      <c r="B9" s="21">
        <v>345230186.80000001</v>
      </c>
      <c r="C9" s="21">
        <v>227797</v>
      </c>
      <c r="D9" s="21">
        <f t="shared" si="0"/>
        <v>1515.5168277018574</v>
      </c>
    </row>
    <row r="10" spans="1:14" ht="12.75" customHeight="1" x14ac:dyDescent="0.2">
      <c r="A10" s="28" t="s">
        <v>55</v>
      </c>
      <c r="B10" s="21">
        <v>6280435.9000000004</v>
      </c>
      <c r="C10" s="21">
        <v>6230</v>
      </c>
      <c r="D10" s="21">
        <f t="shared" si="0"/>
        <v>1008.0956500802569</v>
      </c>
    </row>
    <row r="11" spans="1:14" ht="12.75" customHeight="1" x14ac:dyDescent="0.2">
      <c r="A11" s="28" t="s">
        <v>56</v>
      </c>
      <c r="B11" s="21">
        <v>5338999.4000000004</v>
      </c>
      <c r="C11" s="21">
        <v>4442</v>
      </c>
      <c r="D11" s="21">
        <f t="shared" si="0"/>
        <v>1201.9359297613689</v>
      </c>
    </row>
    <row r="12" spans="1:14" ht="12.75" customHeight="1" x14ac:dyDescent="0.2">
      <c r="A12" s="28" t="s">
        <v>57</v>
      </c>
      <c r="B12" s="21">
        <v>7206772.7000000002</v>
      </c>
      <c r="C12" s="21">
        <v>5004</v>
      </c>
      <c r="D12" s="21">
        <f t="shared" si="0"/>
        <v>1440.2023780975221</v>
      </c>
    </row>
    <row r="13" spans="1:14" ht="12.75" customHeight="1" x14ac:dyDescent="0.2">
      <c r="A13" s="28" t="s">
        <v>58</v>
      </c>
      <c r="B13" s="21">
        <v>10928163.1</v>
      </c>
      <c r="C13" s="21">
        <v>6116</v>
      </c>
      <c r="D13" s="21">
        <f t="shared" si="0"/>
        <v>1786.8154185742314</v>
      </c>
    </row>
    <row r="14" spans="1:14" ht="12.75" customHeight="1" x14ac:dyDescent="0.2">
      <c r="A14" s="28" t="s">
        <v>59</v>
      </c>
      <c r="B14" s="21">
        <v>34367893.600000001</v>
      </c>
      <c r="C14" s="21">
        <v>12185</v>
      </c>
      <c r="D14" s="21">
        <f t="shared" si="0"/>
        <v>2820.5082970865819</v>
      </c>
    </row>
    <row r="15" spans="1:14" ht="12.75" customHeight="1" x14ac:dyDescent="0.2">
      <c r="A15" s="28" t="s">
        <v>60</v>
      </c>
      <c r="B15" s="21">
        <v>10547374.6</v>
      </c>
      <c r="C15" s="21">
        <v>3103</v>
      </c>
      <c r="D15" s="21">
        <f t="shared" si="0"/>
        <v>3399.0894618111502</v>
      </c>
    </row>
    <row r="16" spans="1:14" ht="12.75" customHeight="1" x14ac:dyDescent="0.2">
      <c r="A16" s="28" t="s">
        <v>61</v>
      </c>
      <c r="B16" s="21">
        <v>1077807.6000000001</v>
      </c>
      <c r="C16" s="21">
        <v>781</v>
      </c>
      <c r="D16" s="21">
        <f t="shared" si="0"/>
        <v>1380.0353393085788</v>
      </c>
    </row>
    <row r="17" spans="1:18" ht="12.75" customHeight="1" x14ac:dyDescent="0.2">
      <c r="A17" s="28" t="s">
        <v>62</v>
      </c>
      <c r="B17" s="21">
        <v>11731432.4</v>
      </c>
      <c r="C17" s="21">
        <v>4562</v>
      </c>
      <c r="D17" s="21">
        <f t="shared" si="0"/>
        <v>2571.5546690048227</v>
      </c>
    </row>
    <row r="18" spans="1:18" ht="12.75" customHeight="1" x14ac:dyDescent="0.2">
      <c r="A18" s="28" t="s">
        <v>63</v>
      </c>
      <c r="B18" s="21">
        <v>212030111.69999999</v>
      </c>
      <c r="C18" s="21">
        <v>34908</v>
      </c>
      <c r="D18" s="21">
        <f t="shared" si="0"/>
        <v>6073.9690529391537</v>
      </c>
    </row>
    <row r="19" spans="1:18" ht="12.75" customHeight="1" x14ac:dyDescent="0.2">
      <c r="A19" s="28" t="s">
        <v>64</v>
      </c>
      <c r="B19" s="21">
        <v>65340325.600000001</v>
      </c>
      <c r="C19" s="21">
        <v>9922</v>
      </c>
      <c r="D19" s="21">
        <f t="shared" si="0"/>
        <v>6585.3986696230604</v>
      </c>
    </row>
    <row r="20" spans="1:18" ht="12.75" customHeight="1" x14ac:dyDescent="0.2">
      <c r="A20" s="28" t="s">
        <v>65</v>
      </c>
      <c r="B20" s="21">
        <v>73073727.900000006</v>
      </c>
      <c r="C20" s="21">
        <v>16096</v>
      </c>
      <c r="D20" s="21">
        <f t="shared" si="0"/>
        <v>4539.8687810636184</v>
      </c>
      <c r="H20" s="95"/>
      <c r="J20" s="96"/>
      <c r="K20" s="1"/>
      <c r="L20" s="1"/>
      <c r="M20" s="1"/>
      <c r="N20" s="1"/>
    </row>
    <row r="21" spans="1:18" s="1" customFormat="1" ht="12.75" customHeight="1" x14ac:dyDescent="0.2">
      <c r="A21" s="70" t="s">
        <v>10</v>
      </c>
      <c r="B21" s="92">
        <f>SUM(B5:B20)</f>
        <v>1405618480.2</v>
      </c>
      <c r="C21" s="92">
        <f>SUM(C5:C20)</f>
        <v>806872</v>
      </c>
      <c r="D21" s="92">
        <f t="shared" ref="D21" si="1">B21/C21</f>
        <v>1742.0588150289018</v>
      </c>
      <c r="E21" s="15"/>
      <c r="F21" s="15"/>
      <c r="G21" s="15"/>
      <c r="H21" s="15"/>
      <c r="I21" s="15"/>
      <c r="J21" s="15"/>
      <c r="K21" s="15"/>
      <c r="L21" s="15"/>
      <c r="M21" s="15"/>
      <c r="N21" s="15"/>
    </row>
    <row r="22" spans="1:18" ht="12.75" customHeight="1" x14ac:dyDescent="0.2">
      <c r="A22" s="31" t="s">
        <v>213</v>
      </c>
      <c r="B22" s="95"/>
      <c r="C22" s="95"/>
      <c r="D22" s="95"/>
    </row>
    <row r="23" spans="1:18" ht="12.75" customHeight="1" x14ac:dyDescent="0.2">
      <c r="A23" s="13" t="s">
        <v>214</v>
      </c>
    </row>
    <row r="24" spans="1:18" ht="15.75" customHeight="1" x14ac:dyDescent="0.2">
      <c r="B24" s="95"/>
      <c r="C24" s="95"/>
      <c r="D24" s="95"/>
      <c r="J24" s="1"/>
      <c r="K24" s="1"/>
      <c r="L24" s="1"/>
      <c r="M24" s="1"/>
      <c r="N24" s="1"/>
      <c r="O24" s="1"/>
      <c r="P24" s="1"/>
      <c r="Q24" s="1"/>
      <c r="R24" s="1"/>
    </row>
    <row r="25" spans="1:18" ht="15.75" customHeight="1" x14ac:dyDescent="0.2">
      <c r="B25" s="95"/>
      <c r="C25" s="95"/>
      <c r="D25" s="95"/>
      <c r="J25" s="1"/>
      <c r="K25" s="1"/>
      <c r="L25" s="1"/>
      <c r="M25" s="1"/>
      <c r="N25" s="1"/>
      <c r="O25" s="1"/>
      <c r="P25" s="1"/>
      <c r="Q25" s="1"/>
      <c r="R25" s="1"/>
    </row>
    <row r="26" spans="1:18" s="1" customFormat="1" ht="12.75" customHeight="1" x14ac:dyDescent="0.25">
      <c r="A26" s="57"/>
      <c r="B26" s="97"/>
      <c r="C26" s="15"/>
      <c r="E26" s="15"/>
    </row>
    <row r="27" spans="1:18" s="1" customFormat="1" ht="12.75" customHeight="1" x14ac:dyDescent="0.25">
      <c r="A27" s="3" t="s">
        <v>200</v>
      </c>
    </row>
    <row r="28" spans="1:18" s="1" customFormat="1" ht="12.75" customHeight="1" x14ac:dyDescent="0.2">
      <c r="A28" s="109" t="s">
        <v>201</v>
      </c>
    </row>
    <row r="29" spans="1:18" s="1" customFormat="1" ht="12.75" customHeight="1" x14ac:dyDescent="0.2">
      <c r="A29" s="12"/>
      <c r="B29" s="12"/>
      <c r="C29" s="12"/>
      <c r="D29" s="12"/>
    </row>
    <row r="30" spans="1:18" s="1" customFormat="1" ht="12.75" customHeight="1" x14ac:dyDescent="0.2">
      <c r="A30" s="160" t="s">
        <v>70</v>
      </c>
      <c r="B30" s="161" t="s">
        <v>12</v>
      </c>
      <c r="C30" s="161" t="s">
        <v>69</v>
      </c>
      <c r="D30" s="161" t="s">
        <v>14</v>
      </c>
    </row>
    <row r="31" spans="1:18" s="1" customFormat="1" ht="12.75" customHeight="1" x14ac:dyDescent="0.2">
      <c r="A31" s="69" t="s">
        <v>71</v>
      </c>
      <c r="B31" s="21">
        <v>67518687.400000006</v>
      </c>
      <c r="C31" s="21">
        <v>71795</v>
      </c>
      <c r="D31" s="21">
        <f>B31/C31</f>
        <v>940.43718086217712</v>
      </c>
      <c r="E31" s="37"/>
      <c r="F31" s="37"/>
      <c r="G31" s="37"/>
      <c r="H31" s="8"/>
      <c r="I31" s="8"/>
    </row>
    <row r="32" spans="1:18" s="1" customFormat="1" ht="12.75" customHeight="1" x14ac:dyDescent="0.2">
      <c r="A32" s="7" t="s">
        <v>29</v>
      </c>
      <c r="B32" s="21">
        <v>717937161.5</v>
      </c>
      <c r="C32" s="21">
        <v>511969</v>
      </c>
      <c r="D32" s="21">
        <f t="shared" ref="D32:D54" si="2">B32/C32</f>
        <v>1402.3059237961672</v>
      </c>
      <c r="E32" s="37"/>
      <c r="F32" s="37"/>
      <c r="G32" s="37"/>
      <c r="H32" s="8"/>
      <c r="I32" s="8"/>
    </row>
    <row r="33" spans="1:9" s="1" customFormat="1" ht="12.75" customHeight="1" x14ac:dyDescent="0.2">
      <c r="A33" s="7" t="s">
        <v>30</v>
      </c>
      <c r="B33" s="21">
        <v>183019413.5</v>
      </c>
      <c r="C33" s="21">
        <v>121401</v>
      </c>
      <c r="D33" s="21">
        <f t="shared" si="2"/>
        <v>1507.5610044398315</v>
      </c>
      <c r="E33" s="37"/>
      <c r="F33" s="37"/>
      <c r="G33" s="37"/>
      <c r="H33" s="8"/>
      <c r="I33" s="8"/>
    </row>
    <row r="34" spans="1:9" s="1" customFormat="1" ht="12.75" customHeight="1" x14ac:dyDescent="0.2">
      <c r="A34" s="7" t="s">
        <v>31</v>
      </c>
      <c r="B34" s="21">
        <v>4891035.5999999996</v>
      </c>
      <c r="C34" s="21">
        <v>4726</v>
      </c>
      <c r="D34" s="21">
        <f t="shared" si="2"/>
        <v>1034.9207786711806</v>
      </c>
      <c r="E34" s="37"/>
      <c r="F34" s="37"/>
      <c r="G34" s="37"/>
      <c r="H34" s="8"/>
      <c r="I34" s="8"/>
    </row>
    <row r="35" spans="1:9" s="1" customFormat="1" ht="12.75" customHeight="1" x14ac:dyDescent="0.2">
      <c r="A35" s="7" t="s">
        <v>32</v>
      </c>
      <c r="B35" s="21">
        <v>2739411.3</v>
      </c>
      <c r="C35" s="21">
        <v>2078</v>
      </c>
      <c r="D35" s="21">
        <f t="shared" si="2"/>
        <v>1318.2922521655437</v>
      </c>
      <c r="E35" s="37"/>
      <c r="F35" s="37"/>
      <c r="G35" s="37"/>
      <c r="H35" s="8"/>
      <c r="I35" s="8"/>
    </row>
    <row r="36" spans="1:9" s="1" customFormat="1" ht="12.75" customHeight="1" x14ac:dyDescent="0.2">
      <c r="A36" s="7" t="s">
        <v>33</v>
      </c>
      <c r="B36" s="21">
        <v>1484562.9</v>
      </c>
      <c r="C36" s="21">
        <v>1468</v>
      </c>
      <c r="D36" s="21">
        <f t="shared" si="2"/>
        <v>1011.2826294277928</v>
      </c>
      <c r="E36" s="37"/>
      <c r="F36" s="37"/>
      <c r="G36" s="37"/>
      <c r="H36" s="8"/>
      <c r="I36" s="8"/>
    </row>
    <row r="37" spans="1:9" s="1" customFormat="1" ht="12.75" customHeight="1" x14ac:dyDescent="0.2">
      <c r="A37" s="7" t="s">
        <v>34</v>
      </c>
      <c r="B37" s="21">
        <v>2238486</v>
      </c>
      <c r="C37" s="21">
        <v>1587</v>
      </c>
      <c r="D37" s="21">
        <f t="shared" si="2"/>
        <v>1410.5141776937619</v>
      </c>
      <c r="E37" s="37"/>
      <c r="F37" s="37"/>
      <c r="G37" s="37"/>
      <c r="H37" s="8"/>
      <c r="I37" s="8"/>
    </row>
    <row r="38" spans="1:9" s="1" customFormat="1" ht="12.75" customHeight="1" x14ac:dyDescent="0.2">
      <c r="A38" s="7" t="s">
        <v>35</v>
      </c>
      <c r="B38" s="21">
        <v>2141074.9</v>
      </c>
      <c r="C38" s="21">
        <v>1436</v>
      </c>
      <c r="D38" s="21">
        <f t="shared" si="2"/>
        <v>1490.9992339832868</v>
      </c>
      <c r="E38" s="93"/>
      <c r="F38" s="37"/>
      <c r="G38" s="37"/>
      <c r="H38" s="8"/>
      <c r="I38" s="8"/>
    </row>
    <row r="39" spans="1:9" s="1" customFormat="1" ht="12.75" customHeight="1" x14ac:dyDescent="0.2">
      <c r="A39" s="7" t="s">
        <v>36</v>
      </c>
      <c r="B39" s="21">
        <v>4645853.0999999996</v>
      </c>
      <c r="C39" s="21">
        <v>3168</v>
      </c>
      <c r="D39" s="21">
        <f t="shared" si="2"/>
        <v>1466.4940340909091</v>
      </c>
      <c r="E39" s="37"/>
      <c r="F39" s="37"/>
      <c r="G39" s="37"/>
      <c r="H39" s="8"/>
      <c r="I39" s="8"/>
    </row>
    <row r="40" spans="1:9" s="1" customFormat="1" ht="12.75" customHeight="1" x14ac:dyDescent="0.2">
      <c r="A40" s="7" t="s">
        <v>37</v>
      </c>
      <c r="B40" s="21">
        <v>3610461.3</v>
      </c>
      <c r="C40" s="21">
        <v>2687</v>
      </c>
      <c r="D40" s="21">
        <f t="shared" si="2"/>
        <v>1343.6774469668776</v>
      </c>
      <c r="E40" s="37"/>
      <c r="F40" s="37"/>
      <c r="G40" s="37"/>
      <c r="H40" s="8"/>
      <c r="I40" s="8"/>
    </row>
    <row r="41" spans="1:9" s="1" customFormat="1" ht="12.75" customHeight="1" x14ac:dyDescent="0.2">
      <c r="A41" s="7" t="s">
        <v>38</v>
      </c>
      <c r="B41" s="21">
        <v>4656122.4000000004</v>
      </c>
      <c r="C41" s="21">
        <v>2875</v>
      </c>
      <c r="D41" s="21">
        <f t="shared" si="2"/>
        <v>1619.5208347826087</v>
      </c>
      <c r="E41" s="37"/>
      <c r="F41" s="37"/>
      <c r="G41" s="37"/>
      <c r="H41" s="8"/>
      <c r="I41" s="8"/>
    </row>
    <row r="42" spans="1:9" s="1" customFormat="1" ht="12.75" customHeight="1" x14ac:dyDescent="0.2">
      <c r="A42" s="7" t="s">
        <v>39</v>
      </c>
      <c r="B42" s="21">
        <v>11527537</v>
      </c>
      <c r="C42" s="21">
        <v>5055</v>
      </c>
      <c r="D42" s="21">
        <f t="shared" si="2"/>
        <v>2280.4227497527199</v>
      </c>
      <c r="E42" s="37"/>
      <c r="F42" s="37"/>
      <c r="G42" s="37"/>
      <c r="H42" s="8"/>
      <c r="I42" s="8"/>
    </row>
    <row r="43" spans="1:9" s="1" customFormat="1" ht="12.75" customHeight="1" x14ac:dyDescent="0.2">
      <c r="A43" s="7" t="s">
        <v>40</v>
      </c>
      <c r="B43" s="21">
        <v>11315693</v>
      </c>
      <c r="C43" s="21">
        <v>4635</v>
      </c>
      <c r="D43" s="21">
        <f t="shared" si="2"/>
        <v>2441.3577130528588</v>
      </c>
      <c r="E43" s="37"/>
      <c r="F43" s="37"/>
      <c r="G43" s="37"/>
      <c r="H43" s="8"/>
      <c r="I43" s="8"/>
    </row>
    <row r="44" spans="1:9" s="1" customFormat="1" ht="12.75" customHeight="1" x14ac:dyDescent="0.2">
      <c r="A44" s="7" t="s">
        <v>41</v>
      </c>
      <c r="B44" s="21">
        <v>12662975.699999999</v>
      </c>
      <c r="C44" s="21">
        <v>4257</v>
      </c>
      <c r="D44" s="21">
        <f t="shared" si="2"/>
        <v>2974.6243128964056</v>
      </c>
      <c r="E44" s="93"/>
      <c r="F44" s="37"/>
      <c r="G44" s="37"/>
      <c r="H44" s="8"/>
      <c r="I44" s="8"/>
    </row>
    <row r="45" spans="1:9" s="1" customFormat="1" ht="12.75" customHeight="1" x14ac:dyDescent="0.2">
      <c r="A45" s="7" t="s">
        <v>42</v>
      </c>
      <c r="B45" s="21">
        <v>12363147.6</v>
      </c>
      <c r="C45" s="21">
        <v>3510</v>
      </c>
      <c r="D45" s="21">
        <f t="shared" si="2"/>
        <v>3522.2642735042732</v>
      </c>
      <c r="E45" s="93"/>
      <c r="F45" s="37"/>
      <c r="G45" s="37"/>
      <c r="H45" s="8"/>
      <c r="I45" s="8"/>
    </row>
    <row r="46" spans="1:9" s="1" customFormat="1" ht="12.75" customHeight="1" x14ac:dyDescent="0.2">
      <c r="A46" s="7" t="s">
        <v>43</v>
      </c>
      <c r="B46" s="21">
        <v>12312089.1</v>
      </c>
      <c r="C46" s="21">
        <v>3360</v>
      </c>
      <c r="D46" s="21">
        <f t="shared" si="2"/>
        <v>3664.3122321428568</v>
      </c>
      <c r="E46" s="93"/>
      <c r="F46" s="37"/>
      <c r="G46" s="37"/>
      <c r="H46" s="8"/>
      <c r="I46" s="8"/>
    </row>
    <row r="47" spans="1:9" s="1" customFormat="1" ht="12.75" customHeight="1" x14ac:dyDescent="0.2">
      <c r="A47" s="7" t="s">
        <v>44</v>
      </c>
      <c r="B47" s="21">
        <v>24563651.300000001</v>
      </c>
      <c r="C47" s="21">
        <v>5326</v>
      </c>
      <c r="D47" s="21">
        <f t="shared" si="2"/>
        <v>4612.0261547127302</v>
      </c>
      <c r="E47" s="37"/>
      <c r="F47" s="37"/>
      <c r="G47" s="37"/>
      <c r="H47" s="8"/>
      <c r="I47" s="8"/>
    </row>
    <row r="48" spans="1:9" s="1" customFormat="1" ht="12.75" customHeight="1" x14ac:dyDescent="0.2">
      <c r="A48" s="7" t="s">
        <v>45</v>
      </c>
      <c r="B48" s="21">
        <v>50551624.700000003</v>
      </c>
      <c r="C48" s="21">
        <v>8641</v>
      </c>
      <c r="D48" s="21">
        <f t="shared" si="2"/>
        <v>5850.2053813216071</v>
      </c>
      <c r="E48" s="37"/>
      <c r="F48" s="37"/>
      <c r="G48" s="37"/>
      <c r="H48" s="8"/>
      <c r="I48" s="8"/>
    </row>
    <row r="49" spans="1:9" s="1" customFormat="1" ht="12.75" customHeight="1" x14ac:dyDescent="0.2">
      <c r="A49" s="7" t="s">
        <v>46</v>
      </c>
      <c r="B49" s="21">
        <v>57262517.600000001</v>
      </c>
      <c r="C49" s="21">
        <v>10117</v>
      </c>
      <c r="D49" s="21">
        <f t="shared" si="2"/>
        <v>5660.0294158347342</v>
      </c>
      <c r="E49" s="37"/>
      <c r="F49" s="37"/>
      <c r="G49" s="37"/>
      <c r="H49" s="8"/>
      <c r="I49" s="8"/>
    </row>
    <row r="50" spans="1:9" s="1" customFormat="1" ht="12.75" customHeight="1" x14ac:dyDescent="0.2">
      <c r="A50" s="7" t="s">
        <v>47</v>
      </c>
      <c r="B50" s="21">
        <v>44361046.399999999</v>
      </c>
      <c r="C50" s="21">
        <v>7744</v>
      </c>
      <c r="D50" s="21">
        <f t="shared" si="2"/>
        <v>5728.4409090909085</v>
      </c>
      <c r="E50" s="93"/>
      <c r="F50" s="37"/>
      <c r="G50" s="37"/>
      <c r="H50" s="8"/>
      <c r="I50" s="8"/>
    </row>
    <row r="51" spans="1:9" s="1" customFormat="1" ht="12.75" customHeight="1" x14ac:dyDescent="0.2">
      <c r="A51" s="7" t="s">
        <v>48</v>
      </c>
      <c r="B51" s="21">
        <v>42999544.5</v>
      </c>
      <c r="C51" s="21">
        <v>7151</v>
      </c>
      <c r="D51" s="21">
        <f t="shared" si="2"/>
        <v>6013.0813172982798</v>
      </c>
      <c r="E51" s="93"/>
      <c r="F51" s="37"/>
      <c r="G51" s="37"/>
      <c r="H51" s="8"/>
      <c r="I51" s="8"/>
    </row>
    <row r="52" spans="1:9" s="1" customFormat="1" ht="12.75" customHeight="1" x14ac:dyDescent="0.2">
      <c r="A52" s="7" t="s">
        <v>49</v>
      </c>
      <c r="B52" s="21">
        <v>130763897.09999999</v>
      </c>
      <c r="C52" s="21">
        <v>21833</v>
      </c>
      <c r="D52" s="21">
        <f t="shared" si="2"/>
        <v>5989.2775660697107</v>
      </c>
      <c r="E52" s="93"/>
      <c r="F52" s="37"/>
      <c r="G52" s="37"/>
      <c r="H52" s="8"/>
      <c r="I52" s="8"/>
    </row>
    <row r="53" spans="1:9" s="1" customFormat="1" ht="12.75" customHeight="1" x14ac:dyDescent="0.2">
      <c r="A53" s="7" t="s">
        <v>6</v>
      </c>
      <c r="B53" s="21">
        <v>52486.3</v>
      </c>
      <c r="C53" s="21">
        <v>53</v>
      </c>
      <c r="D53" s="21">
        <f t="shared" si="2"/>
        <v>990.30754716981141</v>
      </c>
      <c r="E53" s="93"/>
      <c r="F53" s="37"/>
      <c r="G53" s="37"/>
      <c r="H53" s="8"/>
      <c r="I53" s="8"/>
    </row>
    <row r="54" spans="1:9" s="10" customFormat="1" ht="12.75" customHeight="1" x14ac:dyDescent="0.2">
      <c r="A54" s="70" t="s">
        <v>10</v>
      </c>
      <c r="B54" s="92">
        <f>SUM(B31:B53)</f>
        <v>1405618480.1999998</v>
      </c>
      <c r="C54" s="92">
        <f>SUM(C31:C53)</f>
        <v>806872</v>
      </c>
      <c r="D54" s="92">
        <f t="shared" si="2"/>
        <v>1742.0588150289016</v>
      </c>
      <c r="E54" s="98"/>
      <c r="F54" s="112"/>
      <c r="G54" s="37"/>
      <c r="H54" s="8"/>
      <c r="I54" s="8"/>
    </row>
    <row r="55" spans="1:9" s="1" customFormat="1" ht="12.75" customHeight="1" x14ac:dyDescent="0.2">
      <c r="A55" s="31" t="s">
        <v>213</v>
      </c>
      <c r="F55" s="8"/>
      <c r="G55" s="8"/>
      <c r="H55" s="8"/>
      <c r="I55" s="8"/>
    </row>
    <row r="56" spans="1:9" s="1" customFormat="1" ht="12.75" customHeight="1" x14ac:dyDescent="0.2">
      <c r="A56" s="13" t="s">
        <v>214</v>
      </c>
      <c r="C56" s="6"/>
      <c r="F56" s="8"/>
      <c r="G56" s="8"/>
      <c r="H56" s="8"/>
      <c r="I56" s="8"/>
    </row>
    <row r="57" spans="1:9" s="1" customFormat="1" ht="12.75" customHeight="1" x14ac:dyDescent="0.2">
      <c r="F57" s="8"/>
      <c r="G57" s="8"/>
      <c r="H57" s="8"/>
      <c r="I57" s="8"/>
    </row>
    <row r="59" spans="1:9" ht="12.75" customHeight="1" x14ac:dyDescent="0.2">
      <c r="B59" s="99"/>
      <c r="C59" s="99"/>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showGridLines="0" workbookViewId="0"/>
  </sheetViews>
  <sheetFormatPr defaultRowHeight="13.2" x14ac:dyDescent="0.25"/>
  <cols>
    <col min="2" max="2" width="15.5546875" bestFit="1" customWidth="1"/>
    <col min="3" max="3" width="16.44140625" bestFit="1" customWidth="1"/>
    <col min="4" max="4" width="23.5546875" bestFit="1" customWidth="1"/>
  </cols>
  <sheetData>
    <row r="1" spans="1:18" s="31" customFormat="1" ht="12.75" customHeight="1" x14ac:dyDescent="0.25">
      <c r="A1" s="3" t="s">
        <v>205</v>
      </c>
      <c r="B1" s="15"/>
      <c r="C1" s="15"/>
      <c r="D1" s="15"/>
      <c r="O1" s="26"/>
      <c r="P1" s="26"/>
      <c r="Q1" s="26"/>
      <c r="R1" s="26"/>
    </row>
    <row r="2" spans="1:18" s="31" customFormat="1" ht="12.75" customHeight="1" x14ac:dyDescent="0.2">
      <c r="A2" s="109" t="s">
        <v>204</v>
      </c>
      <c r="B2" s="15"/>
      <c r="C2" s="15"/>
      <c r="D2" s="15"/>
      <c r="O2" s="26"/>
      <c r="P2" s="26"/>
      <c r="Q2" s="26"/>
      <c r="R2" s="26"/>
    </row>
    <row r="3" spans="1:18" x14ac:dyDescent="0.25">
      <c r="A3" s="134"/>
      <c r="B3" s="134"/>
      <c r="C3" s="134"/>
      <c r="D3" s="134"/>
    </row>
    <row r="4" spans="1:18" x14ac:dyDescent="0.25">
      <c r="A4" s="78" t="s">
        <v>0</v>
      </c>
      <c r="B4" s="135" t="s">
        <v>146</v>
      </c>
      <c r="C4" s="135" t="s">
        <v>76</v>
      </c>
      <c r="D4" s="135" t="s">
        <v>147</v>
      </c>
    </row>
    <row r="5" spans="1:18" x14ac:dyDescent="0.25">
      <c r="A5" s="136">
        <v>1999</v>
      </c>
      <c r="B5" s="64">
        <v>88068745.800000012</v>
      </c>
      <c r="C5" s="64">
        <v>17007</v>
      </c>
      <c r="D5" s="64">
        <v>5178.3821838066688</v>
      </c>
    </row>
    <row r="6" spans="1:18" x14ac:dyDescent="0.25">
      <c r="A6" s="53">
        <v>2000</v>
      </c>
      <c r="B6" s="21">
        <v>91705466.199999988</v>
      </c>
      <c r="C6" s="21">
        <v>17315</v>
      </c>
      <c r="D6" s="21">
        <v>5296.3018307825578</v>
      </c>
    </row>
    <row r="7" spans="1:18" x14ac:dyDescent="0.25">
      <c r="A7" s="53">
        <v>2001</v>
      </c>
      <c r="B7" s="21">
        <v>91658398.299999997</v>
      </c>
      <c r="C7" s="21">
        <v>17215</v>
      </c>
      <c r="D7" s="21">
        <v>5324.333331397037</v>
      </c>
    </row>
    <row r="8" spans="1:18" x14ac:dyDescent="0.25">
      <c r="A8" s="53">
        <v>2002</v>
      </c>
      <c r="B8" s="21">
        <v>91307116.599999994</v>
      </c>
      <c r="C8" s="21">
        <v>17142</v>
      </c>
      <c r="D8" s="21">
        <v>5326.5147940730367</v>
      </c>
    </row>
    <row r="9" spans="1:18" x14ac:dyDescent="0.25">
      <c r="A9" s="53">
        <v>2003</v>
      </c>
      <c r="B9" s="21">
        <v>91810402.299999997</v>
      </c>
      <c r="C9" s="21">
        <v>16564</v>
      </c>
      <c r="D9" s="21">
        <v>5542.7675863318036</v>
      </c>
    </row>
    <row r="10" spans="1:18" x14ac:dyDescent="0.25">
      <c r="A10" s="53">
        <v>2004</v>
      </c>
      <c r="B10" s="21">
        <v>91551523.5</v>
      </c>
      <c r="C10" s="21">
        <v>16533</v>
      </c>
      <c r="D10" s="21">
        <v>5537.5021774632551</v>
      </c>
    </row>
    <row r="11" spans="1:18" x14ac:dyDescent="0.25">
      <c r="A11" s="53">
        <v>2005</v>
      </c>
      <c r="B11" s="21">
        <v>91821421.799999997</v>
      </c>
      <c r="C11" s="21">
        <v>16509</v>
      </c>
      <c r="D11" s="21">
        <v>5561.9008904234051</v>
      </c>
    </row>
    <row r="12" spans="1:18" x14ac:dyDescent="0.25">
      <c r="A12" s="53">
        <v>2006</v>
      </c>
      <c r="B12" s="21">
        <v>93208075.700000003</v>
      </c>
      <c r="C12" s="21">
        <v>16934</v>
      </c>
      <c r="D12" s="21">
        <v>5504.1972186134408</v>
      </c>
    </row>
    <row r="13" spans="1:18" x14ac:dyDescent="0.25">
      <c r="A13" s="53">
        <v>2007</v>
      </c>
      <c r="B13" s="21">
        <v>93942192.900000006</v>
      </c>
      <c r="C13" s="21">
        <v>16975</v>
      </c>
      <c r="D13" s="21">
        <v>5534.149802650958</v>
      </c>
    </row>
    <row r="14" spans="1:18" x14ac:dyDescent="0.25">
      <c r="A14" s="53">
        <v>2008</v>
      </c>
      <c r="B14" s="21">
        <v>92253430.299999997</v>
      </c>
      <c r="C14" s="21">
        <v>16311</v>
      </c>
      <c r="D14" s="21">
        <v>5655.902783397707</v>
      </c>
    </row>
    <row r="15" spans="1:18" x14ac:dyDescent="0.25">
      <c r="A15" s="53">
        <v>2009</v>
      </c>
      <c r="B15" s="21">
        <v>92055071.099999994</v>
      </c>
      <c r="C15" s="21">
        <v>16253</v>
      </c>
      <c r="D15" s="21">
        <v>5663.8818125884445</v>
      </c>
    </row>
    <row r="16" spans="1:18" x14ac:dyDescent="0.25">
      <c r="A16" s="53">
        <v>2010</v>
      </c>
      <c r="B16" s="21">
        <v>93610479.400000006</v>
      </c>
      <c r="C16" s="21">
        <v>16910</v>
      </c>
      <c r="D16" s="21">
        <v>5535.8059964518043</v>
      </c>
    </row>
    <row r="17" spans="1:4" x14ac:dyDescent="0.25">
      <c r="A17" s="53">
        <v>2011</v>
      </c>
      <c r="B17" s="21">
        <v>96220058.700000003</v>
      </c>
      <c r="C17" s="21">
        <v>17005</v>
      </c>
      <c r="D17" s="21">
        <v>5658.3392355189653</v>
      </c>
    </row>
    <row r="18" spans="1:4" x14ac:dyDescent="0.25">
      <c r="A18" s="53">
        <v>2012</v>
      </c>
      <c r="B18" s="21">
        <v>94929589.900000006</v>
      </c>
      <c r="C18" s="21">
        <v>17655</v>
      </c>
      <c r="D18" s="21">
        <v>5376.9238119512893</v>
      </c>
    </row>
    <row r="19" spans="1:4" x14ac:dyDescent="0.25">
      <c r="A19" s="53">
        <v>2013</v>
      </c>
      <c r="B19" s="21">
        <v>96275326</v>
      </c>
      <c r="C19" s="21">
        <v>17586</v>
      </c>
      <c r="D19" s="21">
        <v>5474.543727965427</v>
      </c>
    </row>
    <row r="20" spans="1:4" x14ac:dyDescent="0.25">
      <c r="A20" s="53">
        <v>2014</v>
      </c>
      <c r="B20" s="21">
        <v>95853494.099999994</v>
      </c>
      <c r="C20" s="21">
        <v>17105</v>
      </c>
      <c r="D20" s="21">
        <v>5603.828944752996</v>
      </c>
    </row>
    <row r="21" spans="1:4" x14ac:dyDescent="0.25">
      <c r="A21" s="53">
        <v>2015</v>
      </c>
      <c r="B21" s="21">
        <v>97499011.499999985</v>
      </c>
      <c r="C21" s="21">
        <v>17413</v>
      </c>
      <c r="D21" s="21">
        <v>5599.2081490840164</v>
      </c>
    </row>
    <row r="22" spans="1:4" x14ac:dyDescent="0.25">
      <c r="A22" s="53">
        <v>2016</v>
      </c>
      <c r="B22" s="21">
        <v>98203637.099999979</v>
      </c>
      <c r="C22" s="21">
        <v>17240</v>
      </c>
      <c r="D22" s="21">
        <v>5696.2666531322493</v>
      </c>
    </row>
    <row r="23" spans="1:4" x14ac:dyDescent="0.25">
      <c r="A23" s="53">
        <v>2017</v>
      </c>
      <c r="B23" s="21">
        <v>99463592.800000012</v>
      </c>
      <c r="C23" s="21">
        <v>17337</v>
      </c>
      <c r="D23" s="21">
        <v>5737.0705889138844</v>
      </c>
    </row>
    <row r="24" spans="1:4" x14ac:dyDescent="0.25">
      <c r="A24" s="53">
        <v>2018</v>
      </c>
      <c r="B24" s="21">
        <v>99879372.999999985</v>
      </c>
      <c r="C24" s="21">
        <v>17172</v>
      </c>
      <c r="D24" s="21">
        <v>5816.4088632657804</v>
      </c>
    </row>
    <row r="25" spans="1:4" x14ac:dyDescent="0.25">
      <c r="A25" s="72">
        <v>2019</v>
      </c>
      <c r="B25" s="142">
        <v>99613542</v>
      </c>
      <c r="C25" s="142">
        <v>17750</v>
      </c>
      <c r="D25" s="142">
        <v>5612.0305352112673</v>
      </c>
    </row>
    <row r="26" spans="1:4" x14ac:dyDescent="0.25">
      <c r="A26" s="72">
        <v>2020</v>
      </c>
      <c r="B26" s="142">
        <v>90891250</v>
      </c>
      <c r="C26" s="142">
        <v>18357</v>
      </c>
      <c r="D26" s="142">
        <f>B26/C26</f>
        <v>4951.3128506836629</v>
      </c>
    </row>
    <row r="27" spans="1:4" x14ac:dyDescent="0.25">
      <c r="A27" s="72">
        <v>2021</v>
      </c>
      <c r="B27" s="142">
        <v>88706874.900000006</v>
      </c>
      <c r="C27" s="142">
        <v>17837</v>
      </c>
      <c r="D27" s="142">
        <f>B27/C27</f>
        <v>4973.1947580871229</v>
      </c>
    </row>
    <row r="28" spans="1:4" x14ac:dyDescent="0.25">
      <c r="A28" s="75">
        <v>2022</v>
      </c>
      <c r="B28" s="137">
        <v>92886971</v>
      </c>
      <c r="C28" s="137">
        <v>17544</v>
      </c>
      <c r="D28" s="137">
        <f>B28/C28</f>
        <v>5294.5149908800731</v>
      </c>
    </row>
    <row r="29" spans="1:4" x14ac:dyDescent="0.25">
      <c r="A29" s="31" t="s">
        <v>213</v>
      </c>
    </row>
    <row r="30" spans="1:4" x14ac:dyDescent="0.25">
      <c r="A30" s="13" t="s">
        <v>214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IF62"/>
  <sheetViews>
    <sheetView showGridLines="0" zoomScaleNormal="100" workbookViewId="0"/>
  </sheetViews>
  <sheetFormatPr defaultColWidth="9.21875" defaultRowHeight="12.75" customHeight="1" x14ac:dyDescent="0.25"/>
  <cols>
    <col min="1" max="1" width="16.21875" style="5" customWidth="1"/>
    <col min="2" max="2" width="13.21875" style="1" customWidth="1"/>
    <col min="3" max="3" width="13.44140625" style="1" customWidth="1"/>
    <col min="4" max="4" width="14.77734375" style="1" customWidth="1"/>
    <col min="5" max="5" width="12.21875" style="1" customWidth="1"/>
    <col min="6" max="6" width="13.21875" style="1" customWidth="1"/>
    <col min="7" max="7" width="14.77734375" customWidth="1"/>
    <col min="8" max="8" width="12.21875" customWidth="1"/>
    <col min="9" max="9" width="12.77734375" customWidth="1"/>
    <col min="10" max="10" width="13.21875" customWidth="1"/>
    <col min="11" max="11" width="17.77734375" customWidth="1"/>
    <col min="12" max="12" width="12" customWidth="1"/>
    <col min="15" max="15" width="14.77734375" bestFit="1" customWidth="1"/>
    <col min="16" max="17" width="9.77734375" style="1" bestFit="1" customWidth="1"/>
    <col min="18" max="16384" width="9.21875" style="1"/>
  </cols>
  <sheetData>
    <row r="1" spans="1:7" ht="12.75" customHeight="1" x14ac:dyDescent="0.25">
      <c r="A1" s="3" t="s">
        <v>207</v>
      </c>
    </row>
    <row r="2" spans="1:7" ht="12.75" customHeight="1" x14ac:dyDescent="0.25">
      <c r="A2" s="109" t="s">
        <v>208</v>
      </c>
      <c r="B2" s="15"/>
      <c r="C2" s="15"/>
    </row>
    <row r="3" spans="1:7" ht="12.75" customHeight="1" x14ac:dyDescent="0.25">
      <c r="A3" s="12"/>
      <c r="B3" s="34"/>
      <c r="C3" s="34"/>
      <c r="D3" s="12"/>
      <c r="E3" s="12"/>
      <c r="F3" s="12"/>
    </row>
    <row r="4" spans="1:7" ht="12.75" customHeight="1" x14ac:dyDescent="0.25">
      <c r="A4" s="1" t="s">
        <v>19</v>
      </c>
      <c r="B4" s="6" t="s">
        <v>110</v>
      </c>
      <c r="C4" s="6" t="s">
        <v>76</v>
      </c>
      <c r="D4" s="6" t="s">
        <v>112</v>
      </c>
      <c r="F4" s="31" t="s">
        <v>148</v>
      </c>
    </row>
    <row r="5" spans="1:7" ht="12.75" customHeight="1" x14ac:dyDescent="0.25">
      <c r="A5" s="12" t="s">
        <v>77</v>
      </c>
      <c r="B5" s="51" t="s">
        <v>111</v>
      </c>
      <c r="C5" s="51"/>
      <c r="D5" s="51" t="s">
        <v>23</v>
      </c>
      <c r="E5" s="12"/>
      <c r="F5" s="145" t="s">
        <v>149</v>
      </c>
    </row>
    <row r="6" spans="1:7" ht="12.75" customHeight="1" x14ac:dyDescent="0.25">
      <c r="A6" s="73" t="s">
        <v>167</v>
      </c>
      <c r="B6" s="151">
        <v>869641.1</v>
      </c>
      <c r="C6" s="151">
        <v>583</v>
      </c>
      <c r="D6" s="151">
        <v>1491.6656946826758</v>
      </c>
      <c r="E6" s="151"/>
      <c r="F6" s="151">
        <v>6.5971859999999998</v>
      </c>
      <c r="G6" s="186"/>
    </row>
    <row r="7" spans="1:7" ht="12.75" customHeight="1" x14ac:dyDescent="0.25">
      <c r="A7" s="73">
        <v>2005</v>
      </c>
      <c r="B7" s="151">
        <v>711952.4</v>
      </c>
      <c r="C7" s="151">
        <v>182</v>
      </c>
      <c r="D7" s="151">
        <v>3911.8263736263739</v>
      </c>
      <c r="E7" s="151"/>
      <c r="F7" s="151">
        <v>13.221028</v>
      </c>
      <c r="G7" s="186"/>
    </row>
    <row r="8" spans="1:7" ht="12.75" customHeight="1" x14ac:dyDescent="0.25">
      <c r="A8" s="73">
        <v>2006</v>
      </c>
      <c r="B8" s="151">
        <v>552413.6</v>
      </c>
      <c r="C8" s="151">
        <v>191</v>
      </c>
      <c r="D8" s="151">
        <v>2892.2178010471202</v>
      </c>
      <c r="E8" s="151"/>
      <c r="F8" s="151">
        <v>11.077959999999999</v>
      </c>
      <c r="G8" s="186"/>
    </row>
    <row r="9" spans="1:7" ht="12.75" customHeight="1" x14ac:dyDescent="0.25">
      <c r="A9" s="73">
        <v>2007</v>
      </c>
      <c r="B9" s="151">
        <v>407188.8</v>
      </c>
      <c r="C9" s="151">
        <v>160</v>
      </c>
      <c r="D9" s="151">
        <v>2544.9299999999998</v>
      </c>
      <c r="E9" s="151"/>
      <c r="F9" s="151">
        <v>9.8004420000000003</v>
      </c>
      <c r="G9" s="186"/>
    </row>
    <row r="10" spans="1:7" ht="12.75" customHeight="1" x14ac:dyDescent="0.25">
      <c r="A10" s="73">
        <v>2008</v>
      </c>
      <c r="B10" s="151">
        <v>768156.9</v>
      </c>
      <c r="C10" s="151">
        <v>297</v>
      </c>
      <c r="D10" s="151">
        <v>2586.3868686868686</v>
      </c>
      <c r="E10" s="151"/>
      <c r="F10" s="151">
        <v>11.003536</v>
      </c>
      <c r="G10" s="186"/>
    </row>
    <row r="11" spans="1:7" ht="12.75" customHeight="1" x14ac:dyDescent="0.25">
      <c r="A11" s="73">
        <v>2009</v>
      </c>
      <c r="B11" s="151">
        <v>2324744.9</v>
      </c>
      <c r="C11" s="151">
        <v>544</v>
      </c>
      <c r="D11" s="151">
        <v>4273.4281249999995</v>
      </c>
      <c r="E11" s="151"/>
      <c r="F11" s="151">
        <v>14.754757</v>
      </c>
      <c r="G11" s="186"/>
    </row>
    <row r="12" spans="1:7" ht="12.75" customHeight="1" x14ac:dyDescent="0.25">
      <c r="A12" s="73">
        <v>2010</v>
      </c>
      <c r="B12" s="151">
        <v>4006964.7</v>
      </c>
      <c r="C12" s="151">
        <v>871</v>
      </c>
      <c r="D12" s="151">
        <v>4600.4187141216998</v>
      </c>
      <c r="E12" s="151"/>
      <c r="F12" s="151">
        <v>15.191361000000001</v>
      </c>
      <c r="G12" s="186"/>
    </row>
    <row r="13" spans="1:7" ht="12.75" customHeight="1" x14ac:dyDescent="0.25">
      <c r="A13" s="73">
        <v>2011</v>
      </c>
      <c r="B13" s="151">
        <v>5686670.9000000004</v>
      </c>
      <c r="C13" s="151">
        <v>1179</v>
      </c>
      <c r="D13" s="151">
        <v>4823.3001696352849</v>
      </c>
      <c r="E13" s="151"/>
      <c r="F13" s="151">
        <v>15.52628</v>
      </c>
      <c r="G13" s="186"/>
    </row>
    <row r="14" spans="1:7" ht="12.75" customHeight="1" x14ac:dyDescent="0.25">
      <c r="A14" s="73">
        <v>2012</v>
      </c>
      <c r="B14" s="151">
        <v>6130681.7999999998</v>
      </c>
      <c r="C14" s="151">
        <v>1185</v>
      </c>
      <c r="D14" s="151">
        <v>5173.5711392405065</v>
      </c>
      <c r="E14" s="151"/>
      <c r="F14" s="151">
        <v>16.142420999999999</v>
      </c>
      <c r="G14" s="186"/>
    </row>
    <row r="15" spans="1:7" ht="12.75" customHeight="1" x14ac:dyDescent="0.25">
      <c r="A15" s="73">
        <v>2013</v>
      </c>
      <c r="B15" s="151">
        <v>6743978.5</v>
      </c>
      <c r="C15" s="151">
        <v>1123</v>
      </c>
      <c r="D15" s="151">
        <v>6005.3236865538738</v>
      </c>
      <c r="E15" s="151"/>
      <c r="F15" s="151">
        <v>17.634450999999999</v>
      </c>
      <c r="G15" s="186"/>
    </row>
    <row r="16" spans="1:7" ht="12.75" customHeight="1" x14ac:dyDescent="0.25">
      <c r="A16" s="73">
        <v>2014</v>
      </c>
      <c r="B16" s="151">
        <v>6211348.0999999996</v>
      </c>
      <c r="C16" s="151">
        <v>1183</v>
      </c>
      <c r="D16" s="151">
        <v>5250.5055790363476</v>
      </c>
      <c r="E16" s="151"/>
      <c r="F16" s="151">
        <v>15.420427</v>
      </c>
      <c r="G16" s="186"/>
    </row>
    <row r="17" spans="1:15" ht="12.75" customHeight="1" x14ac:dyDescent="0.25">
      <c r="A17" s="73">
        <v>2015</v>
      </c>
      <c r="B17" s="151">
        <v>7809088.4000000004</v>
      </c>
      <c r="C17" s="151">
        <v>1359</v>
      </c>
      <c r="D17" s="151">
        <v>5746.2019131714496</v>
      </c>
      <c r="E17" s="151"/>
      <c r="F17" s="151">
        <v>16.869633</v>
      </c>
      <c r="G17" s="186"/>
    </row>
    <row r="18" spans="1:15" ht="12.75" customHeight="1" x14ac:dyDescent="0.25">
      <c r="A18" s="73">
        <v>2016</v>
      </c>
      <c r="B18" s="151">
        <v>8073148.2000000002</v>
      </c>
      <c r="C18" s="151">
        <v>1341</v>
      </c>
      <c r="D18" s="151">
        <v>6020.2447427293064</v>
      </c>
      <c r="E18" s="151"/>
      <c r="F18" s="151">
        <v>17.675704</v>
      </c>
      <c r="G18" s="186"/>
    </row>
    <row r="19" spans="1:15" ht="12.75" customHeight="1" x14ac:dyDescent="0.25">
      <c r="A19" s="73">
        <v>2017</v>
      </c>
      <c r="B19" s="151">
        <v>7351832.2999999998</v>
      </c>
      <c r="C19" s="151">
        <v>1257</v>
      </c>
      <c r="D19" s="151">
        <v>5848.7130469371514</v>
      </c>
      <c r="E19" s="151"/>
      <c r="F19" s="151">
        <v>16.997865999999998</v>
      </c>
      <c r="G19" s="186"/>
    </row>
    <row r="20" spans="1:15" ht="12.75" customHeight="1" x14ac:dyDescent="0.25">
      <c r="A20" s="73">
        <v>2018</v>
      </c>
      <c r="B20" s="151">
        <v>5863517.9000000004</v>
      </c>
      <c r="C20" s="151">
        <v>1070</v>
      </c>
      <c r="D20" s="151">
        <v>5479.9232710280376</v>
      </c>
      <c r="E20" s="151"/>
      <c r="F20" s="151">
        <v>16.072534000000001</v>
      </c>
      <c r="G20" s="186"/>
    </row>
    <row r="21" spans="1:15" ht="12.75" customHeight="1" x14ac:dyDescent="0.25">
      <c r="A21" s="73">
        <v>2019</v>
      </c>
      <c r="B21" s="151">
        <v>9341102.1999999993</v>
      </c>
      <c r="C21" s="151">
        <v>1414</v>
      </c>
      <c r="D21" s="151">
        <v>6606.154314002828</v>
      </c>
      <c r="E21" s="151"/>
      <c r="F21" s="151">
        <v>18.919492000000002</v>
      </c>
      <c r="G21" s="186"/>
    </row>
    <row r="22" spans="1:15" ht="12.75" customHeight="1" x14ac:dyDescent="0.25">
      <c r="A22" s="73">
        <v>2020</v>
      </c>
      <c r="B22" s="151">
        <v>12929120.800000001</v>
      </c>
      <c r="C22" s="151">
        <v>1896</v>
      </c>
      <c r="D22" s="151">
        <v>6819.1565400843883</v>
      </c>
      <c r="E22" s="151"/>
      <c r="F22" s="151">
        <v>19.379339999999999</v>
      </c>
      <c r="G22" s="186"/>
    </row>
    <row r="23" spans="1:15" ht="12.75" customHeight="1" x14ac:dyDescent="0.25">
      <c r="A23" s="73">
        <v>2021</v>
      </c>
      <c r="B23" s="151">
        <v>4865340.3</v>
      </c>
      <c r="C23" s="151">
        <v>758</v>
      </c>
      <c r="D23" s="151">
        <v>6418.6547493403696</v>
      </c>
      <c r="E23" s="151"/>
      <c r="F23" s="151">
        <v>20.6662</v>
      </c>
      <c r="G23" s="186"/>
    </row>
    <row r="24" spans="1:15" ht="12.75" customHeight="1" x14ac:dyDescent="0.25">
      <c r="A24" s="73" t="s">
        <v>168</v>
      </c>
      <c r="B24" s="151">
        <v>2240079.2000000002</v>
      </c>
      <c r="C24" s="151">
        <v>951</v>
      </c>
      <c r="D24" s="158">
        <v>2355.4986330178763</v>
      </c>
      <c r="E24" s="158"/>
      <c r="F24" s="151">
        <v>17.561396999999999</v>
      </c>
      <c r="G24" s="186"/>
    </row>
    <row r="25" spans="1:15" s="10" customFormat="1" ht="12.75" customHeight="1" x14ac:dyDescent="0.25">
      <c r="A25" s="55" t="s">
        <v>1</v>
      </c>
      <c r="B25" s="152">
        <f>SUM(B6:B24)</f>
        <v>92886970.999999985</v>
      </c>
      <c r="C25" s="153">
        <f>SUM(C6:C24)</f>
        <v>17544</v>
      </c>
      <c r="D25" s="153">
        <v>5294.5149908800722</v>
      </c>
      <c r="E25" s="157"/>
      <c r="F25" s="156">
        <v>16.765554000000002</v>
      </c>
      <c r="G25" s="186"/>
      <c r="H25"/>
      <c r="I25"/>
      <c r="J25"/>
      <c r="K25"/>
      <c r="L25"/>
      <c r="M25"/>
      <c r="N25"/>
      <c r="O25"/>
    </row>
    <row r="26" spans="1:15" ht="12.75" customHeight="1" x14ac:dyDescent="0.25">
      <c r="A26" s="31" t="s">
        <v>213</v>
      </c>
      <c r="F26" s="120"/>
      <c r="G26" s="104"/>
    </row>
    <row r="27" spans="1:15" ht="12.75" customHeight="1" x14ac:dyDescent="0.25">
      <c r="A27" s="13" t="s">
        <v>214</v>
      </c>
      <c r="B27" s="11"/>
      <c r="C27" s="11"/>
      <c r="D27" s="11"/>
      <c r="E27"/>
      <c r="F27"/>
    </row>
    <row r="28" spans="1:15" ht="12.75" customHeight="1" x14ac:dyDescent="0.25">
      <c r="E28"/>
      <c r="F28" s="159"/>
    </row>
    <row r="29" spans="1:15" ht="12.75" customHeight="1" x14ac:dyDescent="0.25">
      <c r="E29"/>
      <c r="F29" s="159"/>
      <c r="G29" s="215"/>
    </row>
    <row r="30" spans="1:15" ht="12.75" customHeight="1" x14ac:dyDescent="0.25">
      <c r="A30" s="40"/>
      <c r="B30" s="148"/>
      <c r="C30" s="148"/>
      <c r="D30" s="148"/>
      <c r="E30"/>
      <c r="F30"/>
    </row>
    <row r="31" spans="1:15" ht="12.75" customHeight="1" x14ac:dyDescent="0.25">
      <c r="A31" s="49" t="s">
        <v>209</v>
      </c>
      <c r="B31" s="117"/>
      <c r="C31" s="117"/>
      <c r="D31" s="117"/>
      <c r="E31"/>
      <c r="F31"/>
      <c r="G31" s="40"/>
      <c r="H31" s="148"/>
      <c r="I31" s="148"/>
      <c r="J31" s="148"/>
    </row>
    <row r="32" spans="1:15" ht="12.75" customHeight="1" x14ac:dyDescent="0.25">
      <c r="A32" s="130" t="s">
        <v>210</v>
      </c>
      <c r="B32" s="19"/>
      <c r="C32" s="19"/>
      <c r="D32" s="19"/>
      <c r="E32"/>
      <c r="F32"/>
      <c r="G32" s="49"/>
      <c r="H32" s="117"/>
      <c r="I32" s="117"/>
      <c r="J32" s="117"/>
    </row>
    <row r="33" spans="1:18" ht="12.75" customHeight="1" x14ac:dyDescent="0.25">
      <c r="A33" s="116"/>
      <c r="B33" s="116"/>
      <c r="C33" s="116"/>
      <c r="D33" s="116"/>
      <c r="E33"/>
      <c r="G33" s="130"/>
      <c r="H33" s="19"/>
      <c r="I33" s="19"/>
      <c r="J33" s="19"/>
    </row>
    <row r="34" spans="1:18" ht="28.05" customHeight="1" x14ac:dyDescent="0.25">
      <c r="A34" s="116" t="s">
        <v>132</v>
      </c>
      <c r="B34" s="116"/>
      <c r="C34" s="20" t="s">
        <v>139</v>
      </c>
      <c r="D34" s="51" t="s">
        <v>76</v>
      </c>
      <c r="E34" s="135" t="s">
        <v>138</v>
      </c>
      <c r="F34" s="6"/>
      <c r="G34" s="19"/>
      <c r="H34" s="19"/>
      <c r="I34" s="19"/>
      <c r="J34" s="19"/>
      <c r="P34"/>
    </row>
    <row r="35" spans="1:18" ht="12.6" customHeight="1" x14ac:dyDescent="0.25">
      <c r="A35" s="29" t="s">
        <v>135</v>
      </c>
      <c r="B35" s="29" t="s">
        <v>254</v>
      </c>
      <c r="C35" s="21">
        <v>27267231.800000001</v>
      </c>
      <c r="D35" s="21">
        <v>4676</v>
      </c>
      <c r="E35" s="21">
        <f>C35/D35</f>
        <v>5831.3156116338751</v>
      </c>
      <c r="F35" s="6"/>
      <c r="G35" s="19"/>
      <c r="H35" s="27"/>
      <c r="I35" s="26"/>
      <c r="J35" s="27"/>
      <c r="P35"/>
    </row>
    <row r="36" spans="1:18" ht="12.6" customHeight="1" x14ac:dyDescent="0.25">
      <c r="A36" s="29" t="s">
        <v>136</v>
      </c>
      <c r="B36" s="29" t="s">
        <v>255</v>
      </c>
      <c r="C36" s="21">
        <v>41077049.899999999</v>
      </c>
      <c r="D36" s="21">
        <v>6552</v>
      </c>
      <c r="E36" s="21">
        <f>C36/D36</f>
        <v>6269.3910103785101</v>
      </c>
      <c r="F36" s="6"/>
      <c r="G36" s="216"/>
      <c r="H36" s="23"/>
      <c r="I36" s="23"/>
      <c r="J36" s="23"/>
      <c r="K36" s="150"/>
      <c r="L36" s="150"/>
      <c r="M36" s="150"/>
      <c r="P36"/>
    </row>
    <row r="37" spans="1:18" ht="12.6" customHeight="1" x14ac:dyDescent="0.25">
      <c r="A37" s="29" t="s">
        <v>137</v>
      </c>
      <c r="B37" s="29" t="s">
        <v>256</v>
      </c>
      <c r="C37" s="21">
        <v>12352415.300000001</v>
      </c>
      <c r="D37" s="21">
        <v>2549</v>
      </c>
      <c r="E37" s="21">
        <f>C37/D37</f>
        <v>4845.9848175755205</v>
      </c>
      <c r="F37" s="6"/>
      <c r="G37" s="216"/>
      <c r="H37" s="23"/>
      <c r="I37" s="23"/>
      <c r="J37" s="23"/>
      <c r="K37" s="150"/>
      <c r="L37" s="150"/>
      <c r="M37" s="150"/>
      <c r="P37"/>
    </row>
    <row r="38" spans="1:18" ht="12.6" customHeight="1" x14ac:dyDescent="0.25">
      <c r="A38" s="29" t="s">
        <v>133</v>
      </c>
      <c r="B38" s="29" t="s">
        <v>257</v>
      </c>
      <c r="C38" s="21">
        <v>499910.3</v>
      </c>
      <c r="D38" s="21">
        <v>151</v>
      </c>
      <c r="E38" s="21">
        <f>C38/D38</f>
        <v>3310.6642384105958</v>
      </c>
      <c r="F38" s="23"/>
      <c r="G38" s="216"/>
      <c r="H38" s="23"/>
      <c r="I38" s="23"/>
      <c r="J38" s="23"/>
      <c r="K38" s="150"/>
      <c r="L38" s="150"/>
      <c r="M38" s="150"/>
      <c r="P38"/>
      <c r="Q38" s="94"/>
      <c r="R38" s="94"/>
    </row>
    <row r="39" spans="1:18" ht="12.75" customHeight="1" x14ac:dyDescent="0.25">
      <c r="A39" s="29" t="s">
        <v>134</v>
      </c>
      <c r="B39" s="29" t="s">
        <v>258</v>
      </c>
      <c r="C39" s="21">
        <v>6023398</v>
      </c>
      <c r="D39" s="21">
        <v>2213</v>
      </c>
      <c r="E39" s="21">
        <f t="shared" ref="E39:E40" si="0">C39/D39</f>
        <v>2721.8246723904203</v>
      </c>
      <c r="F39" s="23"/>
      <c r="G39" s="216"/>
      <c r="H39" s="23"/>
      <c r="I39" s="23"/>
      <c r="J39" s="23"/>
      <c r="K39" s="150"/>
      <c r="L39" s="150"/>
      <c r="M39" s="150"/>
      <c r="P39"/>
      <c r="Q39" s="94"/>
      <c r="R39" s="94"/>
    </row>
    <row r="40" spans="1:18" ht="12.75" customHeight="1" x14ac:dyDescent="0.25">
      <c r="A40" s="29" t="s">
        <v>6</v>
      </c>
      <c r="B40" s="29"/>
      <c r="C40" s="21">
        <v>5666965.7000000002</v>
      </c>
      <c r="D40" s="21">
        <v>1403</v>
      </c>
      <c r="E40" s="21">
        <f t="shared" si="0"/>
        <v>4039.1772630078403</v>
      </c>
      <c r="F40" s="23"/>
      <c r="G40" s="216"/>
      <c r="H40" s="23"/>
      <c r="I40" s="23"/>
      <c r="J40" s="23"/>
      <c r="K40" s="150"/>
      <c r="L40" s="150"/>
      <c r="M40" s="150"/>
      <c r="P40"/>
      <c r="Q40" s="94"/>
      <c r="R40" s="94"/>
    </row>
    <row r="41" spans="1:18" ht="12.75" customHeight="1" x14ac:dyDescent="0.25">
      <c r="A41" s="71" t="s">
        <v>1</v>
      </c>
      <c r="B41" s="71"/>
      <c r="C41" s="118">
        <v>92886971</v>
      </c>
      <c r="D41" s="118">
        <v>17544</v>
      </c>
      <c r="E41" s="118">
        <v>5294.5149908800731</v>
      </c>
      <c r="F41" s="214"/>
      <c r="G41" s="216"/>
      <c r="H41" s="23"/>
      <c r="I41" s="23"/>
      <c r="J41" s="23"/>
      <c r="K41" s="150"/>
      <c r="L41" s="150"/>
      <c r="M41" s="150"/>
      <c r="P41"/>
    </row>
    <row r="42" spans="1:18" ht="12.75" customHeight="1" x14ac:dyDescent="0.25">
      <c r="A42" s="119" t="s">
        <v>145</v>
      </c>
      <c r="B42" s="31"/>
      <c r="C42" s="31"/>
      <c r="D42" s="31"/>
      <c r="E42"/>
      <c r="G42" s="30"/>
      <c r="H42" s="214"/>
      <c r="I42" s="214"/>
      <c r="J42" s="214"/>
      <c r="K42" s="150"/>
      <c r="L42" s="150"/>
      <c r="M42" s="150"/>
    </row>
    <row r="43" spans="1:18" ht="12.75" customHeight="1" x14ac:dyDescent="0.25">
      <c r="A43" s="31" t="s">
        <v>213</v>
      </c>
      <c r="B43" s="31"/>
      <c r="C43" s="31"/>
      <c r="D43" s="31"/>
      <c r="E43" s="31"/>
    </row>
    <row r="44" spans="1:18" ht="12.75" customHeight="1" x14ac:dyDescent="0.25">
      <c r="A44" s="13" t="s">
        <v>214</v>
      </c>
      <c r="B44" s="31"/>
      <c r="C44" s="31"/>
      <c r="D44" s="31"/>
      <c r="E44" s="31"/>
    </row>
    <row r="45" spans="1:18" s="15" customFormat="1" ht="12.75" customHeight="1" x14ac:dyDescent="0.25">
      <c r="A45" s="57"/>
      <c r="B45" s="30"/>
      <c r="C45" s="30"/>
      <c r="G45"/>
      <c r="H45"/>
      <c r="I45"/>
      <c r="J45"/>
      <c r="K45"/>
      <c r="L45"/>
      <c r="M45"/>
      <c r="N45"/>
      <c r="O45"/>
      <c r="P45"/>
    </row>
    <row r="46" spans="1:18" s="15" customFormat="1" ht="12.75" customHeight="1" x14ac:dyDescent="0.25">
      <c r="A46" s="3"/>
      <c r="F46" s="108"/>
      <c r="G46"/>
      <c r="H46"/>
      <c r="I46"/>
      <c r="J46"/>
      <c r="K46"/>
      <c r="L46"/>
      <c r="M46"/>
      <c r="N46"/>
      <c r="O46"/>
      <c r="P46"/>
    </row>
    <row r="47" spans="1:18" s="15" customFormat="1" ht="12.75" customHeight="1" x14ac:dyDescent="0.25">
      <c r="A47" s="3"/>
      <c r="F47" s="108"/>
      <c r="G47"/>
      <c r="H47"/>
      <c r="I47"/>
      <c r="J47"/>
      <c r="K47"/>
      <c r="L47"/>
      <c r="M47"/>
      <c r="N47"/>
      <c r="O47"/>
      <c r="P47"/>
    </row>
    <row r="48" spans="1:18" s="15" customFormat="1" ht="12.75" customHeight="1" x14ac:dyDescent="0.25">
      <c r="A48" s="3" t="s">
        <v>211</v>
      </c>
      <c r="F48" s="108"/>
      <c r="G48"/>
      <c r="H48"/>
      <c r="I48"/>
      <c r="J48"/>
      <c r="K48"/>
      <c r="L48"/>
      <c r="M48"/>
      <c r="N48"/>
      <c r="O48"/>
      <c r="P48"/>
    </row>
    <row r="49" spans="1:240" s="15" customFormat="1" ht="12.75" customHeight="1" x14ac:dyDescent="0.25">
      <c r="A49" s="109" t="s">
        <v>206</v>
      </c>
      <c r="F49" s="108"/>
      <c r="G49"/>
      <c r="H49"/>
      <c r="I49"/>
      <c r="J49"/>
      <c r="K49"/>
      <c r="L49"/>
      <c r="M49"/>
      <c r="N49"/>
      <c r="O49"/>
      <c r="P49"/>
    </row>
    <row r="50" spans="1:240" s="15" customFormat="1" ht="12.75" customHeight="1" x14ac:dyDescent="0.25">
      <c r="A50" s="33"/>
      <c r="B50" s="34"/>
      <c r="C50" s="34"/>
      <c r="D50" s="34"/>
      <c r="G50"/>
      <c r="H50"/>
      <c r="I50"/>
      <c r="J50"/>
      <c r="K50"/>
      <c r="L50"/>
      <c r="M50"/>
      <c r="N50"/>
      <c r="O50"/>
      <c r="P50"/>
      <c r="Q50"/>
    </row>
    <row r="51" spans="1:240" s="15" customFormat="1" ht="21" x14ac:dyDescent="0.25">
      <c r="A51" s="102" t="s">
        <v>22</v>
      </c>
      <c r="B51" s="135" t="s">
        <v>159</v>
      </c>
      <c r="C51" s="135" t="s">
        <v>127</v>
      </c>
      <c r="D51" s="135" t="s">
        <v>128</v>
      </c>
      <c r="G51"/>
      <c r="H51"/>
      <c r="I51"/>
      <c r="J51"/>
      <c r="K51"/>
      <c r="L51"/>
      <c r="M51"/>
      <c r="N51"/>
      <c r="O51"/>
      <c r="P51"/>
      <c r="Q51"/>
    </row>
    <row r="52" spans="1:240" s="31" customFormat="1" ht="12.75" customHeight="1" x14ac:dyDescent="0.25">
      <c r="A52" s="136" t="s">
        <v>7</v>
      </c>
      <c r="B52" s="146">
        <v>50996.6</v>
      </c>
      <c r="C52" s="146">
        <v>41</v>
      </c>
      <c r="D52" s="146">
        <f>B52/C52</f>
        <v>1243.8195121951219</v>
      </c>
      <c r="F52" s="154"/>
      <c r="G52" s="104"/>
      <c r="H52"/>
      <c r="I52"/>
      <c r="J52"/>
      <c r="K52"/>
      <c r="L52"/>
      <c r="M52"/>
      <c r="N52"/>
      <c r="O52"/>
      <c r="P52"/>
      <c r="Q52"/>
    </row>
    <row r="53" spans="1:240" s="108" customFormat="1" ht="12.75" customHeight="1" x14ac:dyDescent="0.25">
      <c r="A53" s="53" t="s">
        <v>8</v>
      </c>
      <c r="B53" s="146">
        <v>66163009.200000003</v>
      </c>
      <c r="C53" s="146">
        <v>13282</v>
      </c>
      <c r="D53" s="146">
        <f t="shared" ref="D53:D59" si="1">B53/C53</f>
        <v>4981.4040957687093</v>
      </c>
      <c r="F53" s="155"/>
      <c r="G53" s="104"/>
      <c r="H53"/>
      <c r="I53"/>
      <c r="J53"/>
      <c r="K53"/>
      <c r="L53"/>
      <c r="M53"/>
      <c r="N53"/>
      <c r="O53"/>
      <c r="P53" s="129">
        <f>N52-K53</f>
        <v>0</v>
      </c>
      <c r="Q53" s="128"/>
    </row>
    <row r="54" spans="1:240" s="108" customFormat="1" ht="12.75" customHeight="1" x14ac:dyDescent="0.25">
      <c r="A54" s="53" t="s">
        <v>5</v>
      </c>
      <c r="B54" s="146">
        <v>4738420.0999999996</v>
      </c>
      <c r="C54" s="146">
        <v>941</v>
      </c>
      <c r="D54" s="146">
        <f t="shared" si="1"/>
        <v>5035.515515409139</v>
      </c>
      <c r="F54" s="155"/>
      <c r="G54" s="104"/>
      <c r="H54"/>
      <c r="I54"/>
      <c r="J54"/>
      <c r="K54"/>
      <c r="L54"/>
      <c r="M54"/>
      <c r="N54"/>
      <c r="O54"/>
      <c r="P54" s="128"/>
      <c r="Q54" s="128"/>
    </row>
    <row r="55" spans="1:240" s="31" customFormat="1" ht="13.2" x14ac:dyDescent="0.25">
      <c r="A55" s="53" t="s">
        <v>259</v>
      </c>
      <c r="B55" s="146">
        <v>1002477</v>
      </c>
      <c r="C55" s="146">
        <v>168</v>
      </c>
      <c r="D55" s="146">
        <f t="shared" si="1"/>
        <v>5967.125</v>
      </c>
      <c r="F55" s="154"/>
      <c r="G55" s="104"/>
      <c r="H55"/>
      <c r="I55"/>
      <c r="J55"/>
      <c r="K55"/>
      <c r="L55"/>
      <c r="M55"/>
      <c r="N55"/>
      <c r="O55"/>
      <c r="P55"/>
      <c r="Q55"/>
    </row>
    <row r="56" spans="1:240" s="108" customFormat="1" ht="13.2" x14ac:dyDescent="0.25">
      <c r="A56" s="53" t="s">
        <v>141</v>
      </c>
      <c r="B56" s="146">
        <v>454777.59999999998</v>
      </c>
      <c r="C56" s="146">
        <v>108</v>
      </c>
      <c r="D56" s="146">
        <f t="shared" si="1"/>
        <v>4210.9037037037033</v>
      </c>
      <c r="F56" s="155"/>
      <c r="G56" s="104"/>
      <c r="H56"/>
      <c r="I56"/>
      <c r="J56"/>
      <c r="K56"/>
      <c r="L56"/>
      <c r="M56"/>
      <c r="N56"/>
      <c r="O56"/>
      <c r="P56" s="128"/>
      <c r="Q56" s="128"/>
    </row>
    <row r="57" spans="1:240" s="31" customFormat="1" ht="13.2" x14ac:dyDescent="0.25">
      <c r="A57" s="53" t="s">
        <v>142</v>
      </c>
      <c r="B57" s="146">
        <v>20469300.800000001</v>
      </c>
      <c r="C57" s="146">
        <v>3000</v>
      </c>
      <c r="D57" s="146">
        <f t="shared" si="1"/>
        <v>6823.1002666666673</v>
      </c>
      <c r="F57" s="154"/>
      <c r="G57" s="104"/>
      <c r="H57"/>
      <c r="I57"/>
      <c r="J57"/>
      <c r="K57"/>
      <c r="L57"/>
      <c r="M57"/>
      <c r="N57"/>
      <c r="O57"/>
      <c r="P57"/>
      <c r="Q57"/>
    </row>
    <row r="58" spans="1:240" s="31" customFormat="1" ht="13.2" x14ac:dyDescent="0.25">
      <c r="A58" s="53" t="s">
        <v>67</v>
      </c>
      <c r="B58" s="146">
        <v>7989.7</v>
      </c>
      <c r="C58" s="146">
        <v>4</v>
      </c>
      <c r="D58" s="146">
        <f t="shared" si="1"/>
        <v>1997.425</v>
      </c>
      <c r="F58" s="154"/>
      <c r="G58" s="104"/>
      <c r="H58"/>
      <c r="I58"/>
      <c r="J58"/>
      <c r="K58"/>
      <c r="L58"/>
      <c r="M58"/>
      <c r="N58"/>
      <c r="O58"/>
      <c r="P58"/>
      <c r="Q58"/>
    </row>
    <row r="59" spans="1:240" s="31" customFormat="1" ht="12.75" customHeight="1" x14ac:dyDescent="0.25">
      <c r="A59" s="55" t="s">
        <v>1</v>
      </c>
      <c r="B59" s="147">
        <f>SUM(B52:B58)</f>
        <v>92886971</v>
      </c>
      <c r="C59" s="147">
        <f>SUM(C52:C58)</f>
        <v>17544</v>
      </c>
      <c r="D59" s="147">
        <f t="shared" si="1"/>
        <v>5294.5149908800731</v>
      </c>
      <c r="G59"/>
      <c r="H59"/>
      <c r="I59"/>
      <c r="J59"/>
      <c r="K59"/>
      <c r="L59"/>
      <c r="M59"/>
      <c r="N59"/>
      <c r="O59"/>
      <c r="P59"/>
      <c r="Q59"/>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row>
    <row r="60" spans="1:240" s="31" customFormat="1" ht="12.75" customHeight="1" x14ac:dyDescent="0.25">
      <c r="A60" s="133" t="s">
        <v>260</v>
      </c>
      <c r="B60" s="131"/>
      <c r="C60" s="131"/>
      <c r="D60" s="132"/>
      <c r="E60" s="132"/>
      <c r="F60" s="132"/>
      <c r="G60"/>
      <c r="H60"/>
      <c r="I60"/>
      <c r="J60"/>
      <c r="K60"/>
      <c r="L60"/>
      <c r="M60"/>
      <c r="N60"/>
      <c r="O60"/>
    </row>
    <row r="61" spans="1:240" s="31" customFormat="1" ht="12.75" customHeight="1" x14ac:dyDescent="0.25">
      <c r="A61" s="31" t="s">
        <v>213</v>
      </c>
      <c r="B61" s="133"/>
      <c r="C61" s="133"/>
      <c r="D61" s="133"/>
      <c r="E61" s="133"/>
      <c r="F61" s="133"/>
      <c r="G61"/>
      <c r="H61"/>
      <c r="I61"/>
      <c r="J61"/>
      <c r="K61"/>
      <c r="L61"/>
      <c r="M61"/>
      <c r="N61"/>
      <c r="O61"/>
    </row>
    <row r="62" spans="1:240" s="19" customFormat="1" ht="12.75" customHeight="1" x14ac:dyDescent="0.25">
      <c r="A62" s="13" t="s">
        <v>214</v>
      </c>
      <c r="B62" s="37"/>
      <c r="C62" s="37"/>
      <c r="D62" s="37"/>
      <c r="E62" s="37"/>
      <c r="F62" s="37"/>
      <c r="G62"/>
      <c r="H62"/>
      <c r="I62"/>
      <c r="J62"/>
      <c r="K62"/>
      <c r="L62"/>
      <c r="M62"/>
      <c r="N62"/>
      <c r="O62"/>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0"/>
  <sheetViews>
    <sheetView showGridLines="0" workbookViewId="0"/>
  </sheetViews>
  <sheetFormatPr defaultRowHeight="13.2" x14ac:dyDescent="0.25"/>
  <cols>
    <col min="2" max="2" width="15" bestFit="1" customWidth="1"/>
    <col min="3" max="3" width="16.44140625" bestFit="1" customWidth="1"/>
    <col min="4" max="4" width="23.5546875" bestFit="1" customWidth="1"/>
    <col min="5" max="5" width="12.77734375" customWidth="1"/>
  </cols>
  <sheetData>
    <row r="1" spans="1:10" x14ac:dyDescent="0.25">
      <c r="A1" s="3" t="s">
        <v>271</v>
      </c>
    </row>
    <row r="2" spans="1:10" s="31" customFormat="1" ht="12.75" customHeight="1" x14ac:dyDescent="0.2">
      <c r="A2" s="109" t="s">
        <v>272</v>
      </c>
      <c r="B2" s="15"/>
      <c r="C2" s="15"/>
      <c r="D2" s="15"/>
      <c r="G2" s="26"/>
      <c r="H2" s="26"/>
      <c r="I2" s="26"/>
      <c r="J2" s="26"/>
    </row>
    <row r="3" spans="1:10" x14ac:dyDescent="0.25">
      <c r="A3" s="228"/>
      <c r="B3" s="134"/>
      <c r="C3" s="134"/>
      <c r="D3" s="134"/>
    </row>
    <row r="4" spans="1:10" x14ac:dyDescent="0.25">
      <c r="A4" s="78" t="s">
        <v>0</v>
      </c>
      <c r="B4" s="135" t="s">
        <v>146</v>
      </c>
      <c r="C4" s="135" t="s">
        <v>126</v>
      </c>
      <c r="D4" s="135" t="s">
        <v>147</v>
      </c>
    </row>
    <row r="5" spans="1:10" x14ac:dyDescent="0.25">
      <c r="A5" s="165">
        <v>2000</v>
      </c>
      <c r="B5" s="166">
        <v>52181331</v>
      </c>
      <c r="C5" s="166">
        <v>180915</v>
      </c>
      <c r="D5" s="167">
        <v>288</v>
      </c>
    </row>
    <row r="6" spans="1:10" x14ac:dyDescent="0.25">
      <c r="A6" s="165">
        <v>2001</v>
      </c>
      <c r="B6" s="166">
        <v>55070560</v>
      </c>
      <c r="C6" s="166">
        <v>199451</v>
      </c>
      <c r="D6" s="167">
        <v>276</v>
      </c>
    </row>
    <row r="7" spans="1:10" x14ac:dyDescent="0.25">
      <c r="A7" s="165">
        <v>2002</v>
      </c>
      <c r="B7" s="166">
        <v>59563147</v>
      </c>
      <c r="C7" s="166">
        <v>220079</v>
      </c>
      <c r="D7" s="167">
        <v>271</v>
      </c>
    </row>
    <row r="8" spans="1:10" x14ac:dyDescent="0.25">
      <c r="A8" s="165">
        <v>2003</v>
      </c>
      <c r="B8" s="166">
        <v>66034252</v>
      </c>
      <c r="C8" s="166">
        <v>238981</v>
      </c>
      <c r="D8" s="167">
        <v>276</v>
      </c>
    </row>
    <row r="9" spans="1:10" x14ac:dyDescent="0.25">
      <c r="A9" s="165">
        <v>2004</v>
      </c>
      <c r="B9" s="166">
        <v>67970981</v>
      </c>
      <c r="C9" s="166">
        <v>261214</v>
      </c>
      <c r="D9" s="167">
        <v>260</v>
      </c>
    </row>
    <row r="10" spans="1:10" x14ac:dyDescent="0.25">
      <c r="A10" s="165">
        <v>2005</v>
      </c>
      <c r="B10" s="166">
        <v>70113209</v>
      </c>
      <c r="C10" s="166">
        <v>277039</v>
      </c>
      <c r="D10" s="167">
        <v>253</v>
      </c>
    </row>
    <row r="11" spans="1:10" x14ac:dyDescent="0.25">
      <c r="A11" s="165">
        <v>2006</v>
      </c>
      <c r="B11" s="166">
        <v>77125282</v>
      </c>
      <c r="C11" s="166">
        <v>297983</v>
      </c>
      <c r="D11" s="167">
        <v>259</v>
      </c>
    </row>
    <row r="12" spans="1:10" x14ac:dyDescent="0.25">
      <c r="A12" s="165">
        <v>2007</v>
      </c>
      <c r="B12" s="166">
        <v>84622120</v>
      </c>
      <c r="C12" s="166">
        <v>320392</v>
      </c>
      <c r="D12" s="167">
        <v>264</v>
      </c>
    </row>
    <row r="13" spans="1:10" x14ac:dyDescent="0.25">
      <c r="A13" s="165">
        <v>2008</v>
      </c>
      <c r="B13" s="166">
        <v>84732018</v>
      </c>
      <c r="C13" s="166">
        <v>329084</v>
      </c>
      <c r="D13" s="167">
        <v>257</v>
      </c>
    </row>
    <row r="14" spans="1:10" x14ac:dyDescent="0.25">
      <c r="A14" s="165">
        <v>2009</v>
      </c>
      <c r="B14" s="166">
        <v>81950965</v>
      </c>
      <c r="C14" s="166">
        <v>332561</v>
      </c>
      <c r="D14" s="167">
        <v>246</v>
      </c>
    </row>
    <row r="15" spans="1:10" x14ac:dyDescent="0.25">
      <c r="A15" s="165">
        <v>2010</v>
      </c>
      <c r="B15" s="166">
        <v>76081709</v>
      </c>
      <c r="C15" s="166">
        <v>336197</v>
      </c>
      <c r="D15" s="167">
        <v>226</v>
      </c>
    </row>
    <row r="16" spans="1:10" x14ac:dyDescent="0.25">
      <c r="A16" s="165">
        <v>2011</v>
      </c>
      <c r="B16" s="166">
        <v>73838792</v>
      </c>
      <c r="C16" s="166">
        <v>336439</v>
      </c>
      <c r="D16" s="167">
        <v>219</v>
      </c>
    </row>
    <row r="17" spans="1:5" x14ac:dyDescent="0.25">
      <c r="A17" s="165">
        <v>2012</v>
      </c>
      <c r="B17" s="166">
        <v>62082106</v>
      </c>
      <c r="C17" s="166">
        <v>338339</v>
      </c>
      <c r="D17" s="167">
        <v>183</v>
      </c>
    </row>
    <row r="18" spans="1:5" x14ac:dyDescent="0.25">
      <c r="A18" s="165">
        <v>2013</v>
      </c>
      <c r="B18" s="166">
        <v>68600870</v>
      </c>
      <c r="C18" s="166">
        <v>346314</v>
      </c>
      <c r="D18" s="167">
        <v>198</v>
      </c>
    </row>
    <row r="19" spans="1:5" x14ac:dyDescent="0.25">
      <c r="A19" s="165">
        <v>2014</v>
      </c>
      <c r="B19" s="166">
        <v>65803999</v>
      </c>
      <c r="C19" s="166">
        <v>344988</v>
      </c>
      <c r="D19" s="167">
        <v>191</v>
      </c>
    </row>
    <row r="20" spans="1:5" x14ac:dyDescent="0.25">
      <c r="A20" s="165">
        <v>2015</v>
      </c>
      <c r="B20" s="166">
        <v>69320703</v>
      </c>
      <c r="C20" s="166">
        <v>347906</v>
      </c>
      <c r="D20" s="167">
        <v>199</v>
      </c>
    </row>
    <row r="21" spans="1:5" x14ac:dyDescent="0.25">
      <c r="A21" s="165">
        <v>2016</v>
      </c>
      <c r="B21" s="166">
        <v>71066755</v>
      </c>
      <c r="C21" s="166">
        <v>358019</v>
      </c>
      <c r="D21" s="167">
        <v>198</v>
      </c>
    </row>
    <row r="22" spans="1:5" x14ac:dyDescent="0.25">
      <c r="A22" s="165">
        <v>2017</v>
      </c>
      <c r="B22" s="166">
        <v>66774567</v>
      </c>
      <c r="C22" s="166">
        <v>357231</v>
      </c>
      <c r="D22" s="167">
        <v>187</v>
      </c>
    </row>
    <row r="23" spans="1:5" x14ac:dyDescent="0.25">
      <c r="A23" s="165">
        <v>2018</v>
      </c>
      <c r="B23" s="166">
        <v>64616300</v>
      </c>
      <c r="C23" s="166">
        <v>358024</v>
      </c>
      <c r="D23" s="167">
        <v>180</v>
      </c>
    </row>
    <row r="24" spans="1:5" x14ac:dyDescent="0.25">
      <c r="A24" s="165">
        <v>2019</v>
      </c>
      <c r="B24" s="166">
        <v>65574115</v>
      </c>
      <c r="C24" s="166">
        <v>359380</v>
      </c>
      <c r="D24" s="167">
        <v>182</v>
      </c>
    </row>
    <row r="25" spans="1:5" x14ac:dyDescent="0.25">
      <c r="A25" s="165">
        <v>2020</v>
      </c>
      <c r="B25" s="166">
        <v>70015397</v>
      </c>
      <c r="C25" s="166">
        <v>360422</v>
      </c>
      <c r="D25" s="167">
        <v>194</v>
      </c>
    </row>
    <row r="26" spans="1:5" x14ac:dyDescent="0.25">
      <c r="A26" s="172">
        <v>2021</v>
      </c>
      <c r="B26" s="229">
        <v>65316217</v>
      </c>
      <c r="C26" s="229">
        <v>368485</v>
      </c>
      <c r="D26" s="230">
        <v>177</v>
      </c>
    </row>
    <row r="27" spans="1:5" x14ac:dyDescent="0.25">
      <c r="A27" s="168">
        <v>2022</v>
      </c>
      <c r="B27" s="169">
        <v>65921464.5</v>
      </c>
      <c r="C27" s="169">
        <v>371019</v>
      </c>
      <c r="D27" s="170">
        <v>178</v>
      </c>
    </row>
    <row r="28" spans="1:5" x14ac:dyDescent="0.25">
      <c r="A28" s="31" t="s">
        <v>213</v>
      </c>
    </row>
    <row r="29" spans="1:5" x14ac:dyDescent="0.25">
      <c r="A29" s="13" t="s">
        <v>214</v>
      </c>
    </row>
    <row r="30" spans="1:5" x14ac:dyDescent="0.25">
      <c r="E30" s="231"/>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K74"/>
  <sheetViews>
    <sheetView showGridLines="0" zoomScaleNormal="100" workbookViewId="0"/>
  </sheetViews>
  <sheetFormatPr defaultColWidth="9.21875" defaultRowHeight="12.75" customHeight="1" x14ac:dyDescent="0.2"/>
  <cols>
    <col min="1" max="1" width="13" style="31" customWidth="1"/>
    <col min="2" max="2" width="9.77734375" style="26" customWidth="1"/>
    <col min="3" max="3" width="9.5546875" style="26" customWidth="1"/>
    <col min="4" max="4" width="2.5546875" style="26" customWidth="1"/>
    <col min="5" max="5" width="10.21875" style="26" customWidth="1"/>
    <col min="6" max="6" width="9.21875" style="26"/>
    <col min="7" max="7" width="2.77734375" style="26" customWidth="1"/>
    <col min="8" max="8" width="7.77734375" style="26" customWidth="1"/>
    <col min="9" max="9" width="9.5546875" style="26" customWidth="1"/>
    <col min="10" max="10" width="10.77734375" style="26" customWidth="1"/>
    <col min="11" max="11" width="9.21875" style="26" customWidth="1"/>
    <col min="12" max="16384" width="9.21875" style="31"/>
  </cols>
  <sheetData>
    <row r="1" spans="1:11" ht="12.75" customHeight="1" x14ac:dyDescent="0.25">
      <c r="A1" s="49" t="s">
        <v>273</v>
      </c>
    </row>
    <row r="2" spans="1:11" ht="12.75" customHeight="1" x14ac:dyDescent="0.2">
      <c r="A2" s="109" t="s">
        <v>274</v>
      </c>
      <c r="B2" s="30"/>
      <c r="C2" s="30"/>
      <c r="D2" s="30"/>
      <c r="E2" s="19"/>
      <c r="F2" s="19"/>
      <c r="G2" s="19"/>
      <c r="H2" s="19"/>
      <c r="I2" s="19"/>
      <c r="J2" s="19"/>
      <c r="K2" s="19"/>
    </row>
    <row r="3" spans="1:11" ht="12.75" customHeight="1" x14ac:dyDescent="0.25">
      <c r="A3" s="228"/>
      <c r="B3" s="134"/>
      <c r="C3" s="134"/>
      <c r="D3" s="134"/>
      <c r="E3"/>
      <c r="F3" s="116"/>
      <c r="G3" s="116"/>
      <c r="H3" s="116"/>
      <c r="I3" s="116"/>
      <c r="J3" s="116"/>
      <c r="K3" s="19"/>
    </row>
    <row r="4" spans="1:11" ht="12.75" customHeight="1" x14ac:dyDescent="0.2">
      <c r="B4" s="141"/>
      <c r="C4" s="141"/>
      <c r="D4" s="141"/>
      <c r="E4" s="141"/>
      <c r="F4" s="141"/>
      <c r="G4" s="141"/>
      <c r="H4" s="141"/>
      <c r="I4" s="141"/>
      <c r="J4" s="141"/>
      <c r="K4" s="31"/>
    </row>
    <row r="5" spans="1:11" s="13" customFormat="1" ht="12.75" customHeight="1" x14ac:dyDescent="0.2">
      <c r="A5" s="19" t="s">
        <v>19</v>
      </c>
      <c r="B5" s="240" t="s">
        <v>68</v>
      </c>
      <c r="C5" s="240"/>
      <c r="D5" s="4"/>
      <c r="E5" s="241" t="s">
        <v>126</v>
      </c>
      <c r="F5" s="240"/>
      <c r="G5" s="1"/>
      <c r="H5" s="240" t="s">
        <v>14</v>
      </c>
      <c r="I5" s="240"/>
      <c r="J5" s="240"/>
      <c r="K5" s="31"/>
    </row>
    <row r="6" spans="1:11" ht="12.75" customHeight="1" x14ac:dyDescent="0.2">
      <c r="A6" s="19" t="s">
        <v>79</v>
      </c>
      <c r="B6" s="6" t="s">
        <v>107</v>
      </c>
      <c r="C6" s="6" t="s">
        <v>108</v>
      </c>
      <c r="D6" s="6"/>
      <c r="E6" s="6" t="s">
        <v>107</v>
      </c>
      <c r="F6" s="6" t="s">
        <v>108</v>
      </c>
      <c r="G6" s="6"/>
      <c r="H6" s="6" t="s">
        <v>107</v>
      </c>
      <c r="I6" s="6" t="s">
        <v>108</v>
      </c>
      <c r="J6" s="1"/>
      <c r="K6" s="31"/>
    </row>
    <row r="7" spans="1:11" customFormat="1" ht="12.75" customHeight="1" x14ac:dyDescent="0.25">
      <c r="A7" s="116" t="s">
        <v>2</v>
      </c>
      <c r="B7" s="16" t="s">
        <v>80</v>
      </c>
      <c r="C7" s="16" t="s">
        <v>80</v>
      </c>
      <c r="D7" s="16"/>
      <c r="E7" s="16" t="s">
        <v>80</v>
      </c>
      <c r="F7" s="16" t="s">
        <v>80</v>
      </c>
      <c r="G7" s="16"/>
      <c r="H7" s="16" t="s">
        <v>80</v>
      </c>
      <c r="I7" s="16" t="s">
        <v>80</v>
      </c>
      <c r="J7" s="58" t="s">
        <v>1</v>
      </c>
      <c r="K7" s="31"/>
    </row>
    <row r="8" spans="1:11" customFormat="1" ht="12.75" customHeight="1" x14ac:dyDescent="0.25">
      <c r="A8" s="232" t="s">
        <v>167</v>
      </c>
      <c r="B8" s="146">
        <v>15312510.300000001</v>
      </c>
      <c r="C8" s="146">
        <v>3234780.3</v>
      </c>
      <c r="D8" s="146"/>
      <c r="E8" s="146">
        <v>149346</v>
      </c>
      <c r="F8" s="146">
        <v>33898</v>
      </c>
      <c r="G8" s="146"/>
      <c r="H8" s="146">
        <v>102.530434</v>
      </c>
      <c r="I8" s="233">
        <v>95.426877000000005</v>
      </c>
      <c r="J8" s="146">
        <v>101.21635960795443</v>
      </c>
      <c r="K8" s="23"/>
    </row>
    <row r="9" spans="1:11" customFormat="1" ht="12.75" customHeight="1" x14ac:dyDescent="0.25">
      <c r="A9" s="232">
        <v>2005</v>
      </c>
      <c r="B9" s="146">
        <v>1225885.5</v>
      </c>
      <c r="C9" s="146">
        <v>236710.9</v>
      </c>
      <c r="D9" s="146"/>
      <c r="E9" s="146">
        <v>8838</v>
      </c>
      <c r="F9" s="146">
        <v>1798</v>
      </c>
      <c r="G9" s="146"/>
      <c r="H9" s="146">
        <v>138.706211</v>
      </c>
      <c r="I9" s="233">
        <v>131.65233499999999</v>
      </c>
      <c r="J9" s="146">
        <v>137.5137645731478</v>
      </c>
      <c r="K9" s="23"/>
    </row>
    <row r="10" spans="1:11" customFormat="1" ht="12.75" customHeight="1" x14ac:dyDescent="0.25">
      <c r="A10" s="232">
        <v>2006</v>
      </c>
      <c r="B10" s="146">
        <v>1372462.9</v>
      </c>
      <c r="C10" s="146">
        <v>255134.2</v>
      </c>
      <c r="D10" s="146"/>
      <c r="E10" s="146">
        <v>9650</v>
      </c>
      <c r="F10" s="146">
        <v>2012</v>
      </c>
      <c r="G10" s="146"/>
      <c r="H10" s="146">
        <v>142.22413399999999</v>
      </c>
      <c r="I10" s="233">
        <v>126.806262</v>
      </c>
      <c r="J10" s="146">
        <v>139.56414851654947</v>
      </c>
      <c r="K10" s="23"/>
    </row>
    <row r="11" spans="1:11" customFormat="1" ht="12.75" customHeight="1" x14ac:dyDescent="0.25">
      <c r="A11" s="232">
        <v>2007</v>
      </c>
      <c r="B11" s="146">
        <v>1767957.4</v>
      </c>
      <c r="C11" s="146">
        <v>331725.09999999998</v>
      </c>
      <c r="D11" s="146"/>
      <c r="E11" s="146">
        <v>12041</v>
      </c>
      <c r="F11" s="146">
        <v>2475</v>
      </c>
      <c r="G11" s="146"/>
      <c r="H11" s="146">
        <v>146.82812000000001</v>
      </c>
      <c r="I11" s="233">
        <v>134.03034299999999</v>
      </c>
      <c r="J11" s="146">
        <v>144.64608018737945</v>
      </c>
      <c r="K11" s="23"/>
    </row>
    <row r="12" spans="1:11" customFormat="1" ht="12.75" customHeight="1" x14ac:dyDescent="0.25">
      <c r="A12" s="232">
        <v>2008</v>
      </c>
      <c r="B12" s="146">
        <v>1707058.1</v>
      </c>
      <c r="C12" s="146">
        <v>324379.09999999998</v>
      </c>
      <c r="D12" s="146"/>
      <c r="E12" s="146">
        <v>11026</v>
      </c>
      <c r="F12" s="146">
        <v>2331</v>
      </c>
      <c r="G12" s="146"/>
      <c r="H12" s="146">
        <v>154.82115899999999</v>
      </c>
      <c r="I12" s="233">
        <v>139.158773</v>
      </c>
      <c r="J12" s="146">
        <v>152.0878340944823</v>
      </c>
      <c r="K12" s="23"/>
    </row>
    <row r="13" spans="1:11" customFormat="1" ht="12.75" customHeight="1" x14ac:dyDescent="0.25">
      <c r="A13" s="232">
        <v>2009</v>
      </c>
      <c r="B13" s="146">
        <v>1118468.8</v>
      </c>
      <c r="C13" s="146">
        <v>209611.4</v>
      </c>
      <c r="D13" s="146"/>
      <c r="E13" s="146">
        <v>7158</v>
      </c>
      <c r="F13" s="146">
        <v>1550</v>
      </c>
      <c r="G13" s="146"/>
      <c r="H13" s="146">
        <v>156.25437199999999</v>
      </c>
      <c r="I13" s="233">
        <v>135.233161</v>
      </c>
      <c r="J13" s="146">
        <v>152.5126550298576</v>
      </c>
      <c r="K13" s="23"/>
    </row>
    <row r="14" spans="1:11" customFormat="1" ht="12.75" customHeight="1" x14ac:dyDescent="0.25">
      <c r="A14" s="232">
        <v>2010</v>
      </c>
      <c r="B14" s="146">
        <v>1023880.1</v>
      </c>
      <c r="C14" s="146">
        <v>216725</v>
      </c>
      <c r="D14" s="146"/>
      <c r="E14" s="146">
        <v>6349</v>
      </c>
      <c r="F14" s="146">
        <v>1500</v>
      </c>
      <c r="G14" s="146"/>
      <c r="H14" s="146">
        <v>161.266356</v>
      </c>
      <c r="I14" s="233">
        <v>144.48333299999999</v>
      </c>
      <c r="J14" s="146">
        <v>158.05900114664288</v>
      </c>
      <c r="K14" s="23"/>
    </row>
    <row r="15" spans="1:11" customFormat="1" ht="12.75" customHeight="1" x14ac:dyDescent="0.25">
      <c r="A15" s="232">
        <v>2011</v>
      </c>
      <c r="B15" s="146">
        <v>1206234.3999999999</v>
      </c>
      <c r="C15" s="146">
        <v>287088.3</v>
      </c>
      <c r="D15" s="146"/>
      <c r="E15" s="146">
        <v>7416</v>
      </c>
      <c r="F15" s="146">
        <v>1883</v>
      </c>
      <c r="G15" s="146"/>
      <c r="H15" s="146">
        <v>162.65296599999999</v>
      </c>
      <c r="I15" s="233">
        <v>152.46324999999999</v>
      </c>
      <c r="J15" s="146">
        <v>160.58960103236907</v>
      </c>
      <c r="K15" s="23"/>
    </row>
    <row r="16" spans="1:11" customFormat="1" ht="12.75" customHeight="1" x14ac:dyDescent="0.25">
      <c r="A16" s="232">
        <v>2012</v>
      </c>
      <c r="B16" s="146">
        <v>1175547.6000000001</v>
      </c>
      <c r="C16" s="146">
        <v>275877.2</v>
      </c>
      <c r="D16" s="146"/>
      <c r="E16" s="146">
        <v>7213</v>
      </c>
      <c r="F16" s="146">
        <v>1739</v>
      </c>
      <c r="G16" s="146"/>
      <c r="H16" s="146">
        <v>162.976237</v>
      </c>
      <c r="I16" s="233">
        <v>158.641288</v>
      </c>
      <c r="J16" s="146">
        <v>162.13413762287757</v>
      </c>
      <c r="K16" s="23"/>
    </row>
    <row r="17" spans="1:11" customFormat="1" ht="12.75" customHeight="1" x14ac:dyDescent="0.25">
      <c r="A17" s="232">
        <v>2013</v>
      </c>
      <c r="B17" s="146">
        <v>1299836.3999999999</v>
      </c>
      <c r="C17" s="146">
        <v>310148.3</v>
      </c>
      <c r="D17" s="146"/>
      <c r="E17" s="146">
        <v>7265</v>
      </c>
      <c r="F17" s="146">
        <v>1834</v>
      </c>
      <c r="G17" s="146"/>
      <c r="H17" s="146">
        <v>178.91760400000001</v>
      </c>
      <c r="I17" s="233">
        <v>169.11030500000001</v>
      </c>
      <c r="J17" s="146">
        <v>176.94083965270909</v>
      </c>
      <c r="K17" s="23"/>
    </row>
    <row r="18" spans="1:11" customFormat="1" ht="12.75" customHeight="1" x14ac:dyDescent="0.25">
      <c r="A18" s="232">
        <v>2014</v>
      </c>
      <c r="B18" s="146">
        <v>1411529.5</v>
      </c>
      <c r="C18" s="146">
        <v>326575.7</v>
      </c>
      <c r="D18" s="146"/>
      <c r="E18" s="146">
        <v>7568</v>
      </c>
      <c r="F18" s="146">
        <v>1781</v>
      </c>
      <c r="G18" s="146"/>
      <c r="H18" s="146">
        <v>186.51288299999999</v>
      </c>
      <c r="I18" s="233">
        <v>183.366479</v>
      </c>
      <c r="J18" s="146">
        <v>185.91348807359074</v>
      </c>
      <c r="K18" s="23"/>
    </row>
    <row r="19" spans="1:11" customFormat="1" ht="12.75" customHeight="1" x14ac:dyDescent="0.25">
      <c r="A19" s="232">
        <v>2015</v>
      </c>
      <c r="B19" s="146">
        <v>1831319.3</v>
      </c>
      <c r="C19" s="146">
        <v>444502.1</v>
      </c>
      <c r="D19" s="146"/>
      <c r="E19" s="146">
        <v>9502</v>
      </c>
      <c r="F19" s="146">
        <v>2405</v>
      </c>
      <c r="G19" s="146"/>
      <c r="H19" s="146">
        <v>192.72987699999999</v>
      </c>
      <c r="I19" s="233">
        <v>184.82415800000001</v>
      </c>
      <c r="J19" s="146">
        <v>191.13306458385821</v>
      </c>
      <c r="K19" s="23"/>
    </row>
    <row r="20" spans="1:11" customFormat="1" ht="12.75" customHeight="1" x14ac:dyDescent="0.25">
      <c r="A20" s="232">
        <v>2016</v>
      </c>
      <c r="B20" s="146">
        <v>2166507.6</v>
      </c>
      <c r="C20" s="146">
        <v>591496</v>
      </c>
      <c r="D20" s="146"/>
      <c r="E20" s="146">
        <v>9951</v>
      </c>
      <c r="F20" s="146">
        <v>2550</v>
      </c>
      <c r="G20" s="146"/>
      <c r="H20" s="146">
        <v>217.71757600000001</v>
      </c>
      <c r="I20" s="233">
        <v>231.959215</v>
      </c>
      <c r="J20" s="146">
        <v>220.6226381889449</v>
      </c>
      <c r="K20" s="23"/>
    </row>
    <row r="21" spans="1:11" customFormat="1" ht="12.75" customHeight="1" x14ac:dyDescent="0.25">
      <c r="A21" s="232">
        <v>2017</v>
      </c>
      <c r="B21" s="146">
        <v>2873122.8</v>
      </c>
      <c r="C21" s="146">
        <v>609610.6</v>
      </c>
      <c r="D21" s="146"/>
      <c r="E21" s="146">
        <v>8271</v>
      </c>
      <c r="F21" s="146">
        <v>1840</v>
      </c>
      <c r="G21" s="146"/>
      <c r="H21" s="146">
        <v>347.373086</v>
      </c>
      <c r="I21" s="233">
        <v>331.31010800000001</v>
      </c>
      <c r="J21" s="146">
        <v>344.44994560379786</v>
      </c>
      <c r="K21" s="23"/>
    </row>
    <row r="22" spans="1:11" customFormat="1" ht="12.75" customHeight="1" x14ac:dyDescent="0.25">
      <c r="A22" s="232">
        <v>2018</v>
      </c>
      <c r="B22" s="146">
        <v>4372167.7</v>
      </c>
      <c r="C22" s="146">
        <v>1120437.2</v>
      </c>
      <c r="D22" s="146"/>
      <c r="E22" s="146">
        <v>8793</v>
      </c>
      <c r="F22" s="146">
        <v>2381</v>
      </c>
      <c r="G22" s="146"/>
      <c r="H22" s="146">
        <v>497.23276399999997</v>
      </c>
      <c r="I22" s="233">
        <v>470.57421199999999</v>
      </c>
      <c r="J22" s="146">
        <v>491.55225523536785</v>
      </c>
      <c r="K22" s="23"/>
    </row>
    <row r="23" spans="1:11" customFormat="1" ht="12.75" customHeight="1" x14ac:dyDescent="0.25">
      <c r="A23" s="232">
        <v>2019</v>
      </c>
      <c r="B23" s="146">
        <v>4540807.9000000004</v>
      </c>
      <c r="C23" s="146">
        <v>1077701.8</v>
      </c>
      <c r="D23" s="146"/>
      <c r="E23" s="146">
        <v>9058</v>
      </c>
      <c r="F23" s="146">
        <v>2275</v>
      </c>
      <c r="G23" s="146"/>
      <c r="H23" s="146">
        <v>501.30358699999999</v>
      </c>
      <c r="I23" s="233">
        <v>473.71507600000001</v>
      </c>
      <c r="J23" s="146">
        <v>495.76543721874174</v>
      </c>
      <c r="K23" s="23"/>
    </row>
    <row r="24" spans="1:11" customFormat="1" ht="12.75" customHeight="1" x14ac:dyDescent="0.25">
      <c r="A24" s="232">
        <v>2020</v>
      </c>
      <c r="B24" s="146">
        <v>3583492.1</v>
      </c>
      <c r="C24" s="146">
        <v>993408.3</v>
      </c>
      <c r="D24" s="146"/>
      <c r="E24" s="146">
        <v>7098</v>
      </c>
      <c r="F24" s="146">
        <v>2077</v>
      </c>
      <c r="G24" s="146"/>
      <c r="H24" s="146">
        <v>504.85941100000002</v>
      </c>
      <c r="I24" s="233">
        <v>478.289985</v>
      </c>
      <c r="J24" s="146">
        <v>498.84473024523163</v>
      </c>
      <c r="K24" s="23"/>
    </row>
    <row r="25" spans="1:11" customFormat="1" ht="12.75" customHeight="1" x14ac:dyDescent="0.25">
      <c r="A25" s="232">
        <v>2021</v>
      </c>
      <c r="B25" s="146">
        <v>3960447.3</v>
      </c>
      <c r="C25" s="146">
        <v>1203108.3</v>
      </c>
      <c r="D25" s="146"/>
      <c r="E25" s="146">
        <v>8573</v>
      </c>
      <c r="F25" s="146">
        <v>2624</v>
      </c>
      <c r="G25" s="146"/>
      <c r="H25" s="146">
        <v>461.96749</v>
      </c>
      <c r="I25" s="233">
        <v>458.50163800000001</v>
      </c>
      <c r="J25" s="146">
        <v>461.15527373403586</v>
      </c>
      <c r="K25" s="23"/>
    </row>
    <row r="26" spans="1:11" customFormat="1" ht="12.75" customHeight="1" x14ac:dyDescent="0.25">
      <c r="A26" s="232" t="s">
        <v>168</v>
      </c>
      <c r="B26" s="146">
        <v>1434969</v>
      </c>
      <c r="C26" s="146">
        <v>488240</v>
      </c>
      <c r="D26" s="146"/>
      <c r="E26" s="146">
        <v>5166</v>
      </c>
      <c r="F26" s="146">
        <v>1784</v>
      </c>
      <c r="G26" s="146"/>
      <c r="H26" s="146">
        <v>277.77177700348432</v>
      </c>
      <c r="I26" s="233">
        <v>273.67713004484307</v>
      </c>
      <c r="J26" s="146">
        <v>276.72071942446041</v>
      </c>
      <c r="K26" s="23"/>
    </row>
    <row r="27" spans="1:11" customFormat="1" ht="12.75" customHeight="1" x14ac:dyDescent="0.25">
      <c r="A27" s="234" t="s">
        <v>1</v>
      </c>
      <c r="B27" s="147">
        <v>53384204.700000003</v>
      </c>
      <c r="C27" s="147">
        <v>12537259.800000001</v>
      </c>
      <c r="D27" s="147"/>
      <c r="E27" s="147">
        <v>300282</v>
      </c>
      <c r="F27" s="147">
        <v>70737</v>
      </c>
      <c r="G27" s="147"/>
      <c r="H27" s="147">
        <v>177.78023557855616</v>
      </c>
      <c r="I27" s="235">
        <v>177.23765214809791</v>
      </c>
      <c r="J27" s="147">
        <v>177.67678878979243</v>
      </c>
      <c r="K27" s="23"/>
    </row>
    <row r="28" spans="1:11" ht="12.75" customHeight="1" x14ac:dyDescent="0.2">
      <c r="A28" s="31" t="s">
        <v>213</v>
      </c>
      <c r="B28" s="19"/>
      <c r="C28" s="19"/>
      <c r="D28" s="19"/>
      <c r="E28" s="19"/>
      <c r="F28" s="19"/>
      <c r="G28" s="19"/>
      <c r="H28" s="19"/>
      <c r="I28" s="19"/>
      <c r="J28" s="19"/>
      <c r="K28" s="31"/>
    </row>
    <row r="29" spans="1:11" s="15" customFormat="1" ht="12.75" customHeight="1" x14ac:dyDescent="0.2">
      <c r="A29" s="13" t="s">
        <v>214</v>
      </c>
      <c r="B29" s="19"/>
      <c r="C29" s="19"/>
      <c r="D29" s="19"/>
      <c r="E29" s="19"/>
      <c r="F29" s="19"/>
      <c r="G29" s="19"/>
      <c r="H29" s="19"/>
      <c r="I29" s="19"/>
      <c r="J29" s="19"/>
      <c r="K29" s="31"/>
    </row>
    <row r="31" spans="1:11" ht="12.75" customHeight="1" x14ac:dyDescent="0.2">
      <c r="B31" s="23"/>
      <c r="E31" s="23"/>
      <c r="H31" s="23"/>
      <c r="K31" s="23"/>
    </row>
    <row r="32" spans="1:11" ht="12.75" customHeight="1" x14ac:dyDescent="0.2">
      <c r="B32" s="23"/>
      <c r="E32" s="23"/>
      <c r="H32" s="23"/>
      <c r="K32" s="23"/>
    </row>
    <row r="33" spans="1:11" ht="12.75" customHeight="1" x14ac:dyDescent="0.25">
      <c r="A33" s="57"/>
      <c r="B33" s="25"/>
      <c r="C33" s="25"/>
      <c r="D33" s="25"/>
      <c r="E33" s="25"/>
    </row>
    <row r="34" spans="1:11" ht="12.75" customHeight="1" x14ac:dyDescent="0.25">
      <c r="A34" s="3" t="s">
        <v>275</v>
      </c>
      <c r="B34" s="25"/>
      <c r="C34" s="25"/>
      <c r="D34" s="25"/>
      <c r="E34" s="25"/>
    </row>
    <row r="35" spans="1:11" ht="12.75" customHeight="1" x14ac:dyDescent="0.2">
      <c r="A35" s="109" t="s">
        <v>276</v>
      </c>
      <c r="B35" s="25"/>
      <c r="C35" s="25"/>
      <c r="D35" s="25"/>
      <c r="E35" s="25"/>
    </row>
    <row r="36" spans="1:11" ht="12.75" customHeight="1" x14ac:dyDescent="0.25">
      <c r="A36" s="228"/>
      <c r="B36" s="134"/>
      <c r="C36" s="134"/>
      <c r="D36" s="134"/>
      <c r="E36"/>
      <c r="F36" s="116"/>
      <c r="G36" s="116"/>
      <c r="H36" s="116"/>
      <c r="I36" s="116"/>
      <c r="J36" s="116"/>
      <c r="K36" s="31"/>
    </row>
    <row r="37" spans="1:11" ht="12.75" customHeight="1" x14ac:dyDescent="0.2">
      <c r="A37" s="31" t="s">
        <v>78</v>
      </c>
      <c r="B37" s="241" t="s">
        <v>68</v>
      </c>
      <c r="C37" s="241"/>
      <c r="D37" s="41"/>
      <c r="E37" s="241" t="s">
        <v>126</v>
      </c>
      <c r="F37" s="241"/>
      <c r="G37" s="31"/>
      <c r="H37" s="241" t="s">
        <v>14</v>
      </c>
      <c r="I37" s="241"/>
      <c r="J37" s="241"/>
      <c r="K37" s="31"/>
    </row>
    <row r="38" spans="1:11" ht="12.75" customHeight="1" x14ac:dyDescent="0.2">
      <c r="B38" s="26" t="s">
        <v>107</v>
      </c>
      <c r="C38" s="26" t="s">
        <v>108</v>
      </c>
      <c r="E38" s="26" t="s">
        <v>107</v>
      </c>
      <c r="F38" s="26" t="s">
        <v>108</v>
      </c>
      <c r="H38" s="26" t="s">
        <v>107</v>
      </c>
      <c r="I38" s="26" t="s">
        <v>108</v>
      </c>
      <c r="J38" s="31"/>
      <c r="K38" s="31"/>
    </row>
    <row r="39" spans="1:11" s="26" customFormat="1" ht="12.75" customHeight="1" x14ac:dyDescent="0.2">
      <c r="A39" s="46"/>
      <c r="B39" s="20" t="s">
        <v>80</v>
      </c>
      <c r="C39" s="20" t="s">
        <v>80</v>
      </c>
      <c r="D39" s="20"/>
      <c r="E39" s="20" t="s">
        <v>80</v>
      </c>
      <c r="F39" s="20" t="s">
        <v>80</v>
      </c>
      <c r="G39" s="20"/>
      <c r="H39" s="20" t="s">
        <v>80</v>
      </c>
      <c r="I39" s="20" t="s">
        <v>80</v>
      </c>
      <c r="J39" s="79" t="s">
        <v>1</v>
      </c>
    </row>
    <row r="40" spans="1:11" s="26" customFormat="1" ht="12.75" customHeight="1" x14ac:dyDescent="0.2">
      <c r="A40" s="172">
        <v>-125</v>
      </c>
      <c r="B40" s="146">
        <v>2244777.1</v>
      </c>
      <c r="C40" s="146">
        <v>522426.3</v>
      </c>
      <c r="D40" s="146"/>
      <c r="E40" s="146">
        <v>17051</v>
      </c>
      <c r="F40" s="146">
        <v>3987</v>
      </c>
      <c r="G40" s="146"/>
      <c r="H40" s="146">
        <v>131.65075948624715</v>
      </c>
      <c r="I40" s="233">
        <v>131.03243039879609</v>
      </c>
      <c r="J40" s="146">
        <v>131.5335773362487</v>
      </c>
    </row>
    <row r="41" spans="1:11" ht="12.75" customHeight="1" x14ac:dyDescent="0.2">
      <c r="A41" s="172" t="s">
        <v>277</v>
      </c>
      <c r="B41" s="146">
        <v>8604824.9000000004</v>
      </c>
      <c r="C41" s="146">
        <v>2231417.9</v>
      </c>
      <c r="D41" s="146"/>
      <c r="E41" s="146">
        <v>68997</v>
      </c>
      <c r="F41" s="146">
        <v>18061</v>
      </c>
      <c r="G41" s="146"/>
      <c r="H41" s="146">
        <v>124.71302955200952</v>
      </c>
      <c r="I41" s="233">
        <v>123.54896738829521</v>
      </c>
      <c r="J41" s="146">
        <v>124.47153391991547</v>
      </c>
      <c r="K41" s="31"/>
    </row>
    <row r="42" spans="1:11" ht="12.75" customHeight="1" x14ac:dyDescent="0.2">
      <c r="A42" s="172" t="s">
        <v>279</v>
      </c>
      <c r="B42" s="146">
        <v>20821891.300000001</v>
      </c>
      <c r="C42" s="146">
        <v>4351792.5999999996</v>
      </c>
      <c r="D42" s="146"/>
      <c r="E42" s="146">
        <v>112176</v>
      </c>
      <c r="F42" s="146">
        <v>24089</v>
      </c>
      <c r="G42" s="146"/>
      <c r="H42" s="146">
        <v>185.6180582299244</v>
      </c>
      <c r="I42" s="233">
        <v>180.65476358503881</v>
      </c>
      <c r="J42" s="146">
        <v>184.74064433273401</v>
      </c>
      <c r="K42" s="31"/>
    </row>
    <row r="43" spans="1:11" ht="12.75" customHeight="1" x14ac:dyDescent="0.2">
      <c r="A43" s="172" t="s">
        <v>278</v>
      </c>
      <c r="B43" s="146">
        <v>21176130.600000001</v>
      </c>
      <c r="C43" s="146">
        <v>4550552.5</v>
      </c>
      <c r="D43" s="146"/>
      <c r="E43" s="146">
        <v>99411</v>
      </c>
      <c r="F43" s="146">
        <v>21820</v>
      </c>
      <c r="G43" s="146"/>
      <c r="H43" s="146">
        <v>213.01597006367507</v>
      </c>
      <c r="I43" s="233">
        <v>208.54961044912923</v>
      </c>
      <c r="J43" s="146">
        <v>212.21208354298818</v>
      </c>
      <c r="K43" s="31"/>
    </row>
    <row r="44" spans="1:11" ht="12.75" customHeight="1" x14ac:dyDescent="0.2">
      <c r="A44" s="172" t="s">
        <v>6</v>
      </c>
      <c r="B44" s="146">
        <v>296537</v>
      </c>
      <c r="C44" s="146">
        <v>124620.4</v>
      </c>
      <c r="D44" s="146"/>
      <c r="E44" s="146">
        <v>1901</v>
      </c>
      <c r="F44" s="146">
        <v>706</v>
      </c>
      <c r="G44" s="146"/>
      <c r="H44" s="146">
        <v>155.99000526038927</v>
      </c>
      <c r="I44" s="233">
        <v>176.51614730878185</v>
      </c>
      <c r="J44" s="146">
        <v>161.54867663981588</v>
      </c>
      <c r="K44" s="31"/>
    </row>
    <row r="45" spans="1:11" ht="12.75" customHeight="1" x14ac:dyDescent="0.2">
      <c r="A45" s="172" t="s">
        <v>160</v>
      </c>
      <c r="B45" s="146">
        <v>240043.8</v>
      </c>
      <c r="C45" s="146">
        <v>756450.1</v>
      </c>
      <c r="D45" s="146"/>
      <c r="E45" s="146">
        <v>746</v>
      </c>
      <c r="F45" s="146">
        <v>2074</v>
      </c>
      <c r="G45" s="146"/>
      <c r="H45" s="146">
        <v>321.77453083109918</v>
      </c>
      <c r="I45" s="233">
        <v>364.73003857280617</v>
      </c>
      <c r="J45" s="146">
        <v>353.36663120567374</v>
      </c>
      <c r="K45" s="31"/>
    </row>
    <row r="46" spans="1:11" ht="12.75" customHeight="1" x14ac:dyDescent="0.2">
      <c r="A46" s="236" t="s">
        <v>1</v>
      </c>
      <c r="B46" s="147">
        <v>53384204.700000003</v>
      </c>
      <c r="C46" s="147">
        <v>12537259.799999999</v>
      </c>
      <c r="D46" s="147"/>
      <c r="E46" s="147">
        <v>300282</v>
      </c>
      <c r="F46" s="147">
        <v>70737</v>
      </c>
      <c r="G46" s="147"/>
      <c r="H46" s="147">
        <v>177.78023557855616</v>
      </c>
      <c r="I46" s="235">
        <v>177.23765214809788</v>
      </c>
      <c r="J46" s="147">
        <v>177.67678878979243</v>
      </c>
      <c r="K46" s="31"/>
    </row>
    <row r="47" spans="1:11" ht="12.75" customHeight="1" x14ac:dyDescent="0.2">
      <c r="A47" s="31" t="s">
        <v>213</v>
      </c>
      <c r="E47" s="23"/>
    </row>
    <row r="48" spans="1:11" ht="12.75" customHeight="1" x14ac:dyDescent="0.2">
      <c r="A48" s="13" t="s">
        <v>214</v>
      </c>
      <c r="E48" s="23"/>
    </row>
    <row r="49" spans="1:11" ht="12.75" customHeight="1" x14ac:dyDescent="0.2">
      <c r="B49" s="23"/>
      <c r="C49" s="23"/>
      <c r="E49" s="23"/>
      <c r="F49" s="23"/>
      <c r="H49" s="23"/>
      <c r="I49" s="23"/>
      <c r="J49" s="23"/>
    </row>
    <row r="51" spans="1:11" ht="12.75" customHeight="1" x14ac:dyDescent="0.25">
      <c r="A51" s="57"/>
      <c r="B51" s="15"/>
      <c r="C51" s="15"/>
      <c r="D51" s="15"/>
      <c r="E51" s="31"/>
      <c r="F51" s="31"/>
      <c r="G51" s="31"/>
      <c r="H51" s="31"/>
      <c r="I51" s="31"/>
      <c r="J51" s="31"/>
      <c r="K51" s="31"/>
    </row>
    <row r="52" spans="1:11" ht="12.75" customHeight="1" x14ac:dyDescent="0.25">
      <c r="A52" s="3" t="s">
        <v>280</v>
      </c>
      <c r="B52" s="15"/>
      <c r="C52" s="15"/>
      <c r="D52" s="15"/>
      <c r="E52" s="31"/>
      <c r="F52" s="31"/>
      <c r="G52" s="31"/>
      <c r="H52" s="31"/>
      <c r="I52" s="31"/>
      <c r="J52" s="31"/>
      <c r="K52" s="31"/>
    </row>
    <row r="53" spans="1:11" ht="12.75" customHeight="1" x14ac:dyDescent="0.2">
      <c r="A53" s="109" t="s">
        <v>281</v>
      </c>
      <c r="B53" s="15"/>
      <c r="C53" s="15"/>
      <c r="D53" s="15"/>
      <c r="E53" s="31"/>
      <c r="F53" s="31"/>
      <c r="G53" s="31"/>
      <c r="H53" s="31"/>
      <c r="I53" s="31"/>
      <c r="J53" s="31"/>
      <c r="K53" s="31"/>
    </row>
    <row r="54" spans="1:11" ht="12.75" customHeight="1" x14ac:dyDescent="0.25">
      <c r="A54" s="228"/>
      <c r="B54" s="134"/>
      <c r="C54" s="134"/>
      <c r="D54" s="134"/>
      <c r="E54"/>
      <c r="F54" s="116"/>
      <c r="G54" s="116"/>
      <c r="H54" s="116"/>
      <c r="I54" s="116"/>
      <c r="J54" s="19"/>
      <c r="K54" s="31"/>
    </row>
    <row r="55" spans="1:11" ht="12.75" customHeight="1" x14ac:dyDescent="0.2">
      <c r="A55" s="78" t="s">
        <v>15</v>
      </c>
      <c r="B55" s="78"/>
      <c r="C55" s="74" t="s">
        <v>12</v>
      </c>
      <c r="D55" s="74"/>
      <c r="E55" s="80"/>
      <c r="F55" s="80" t="s">
        <v>126</v>
      </c>
      <c r="G55" s="80"/>
      <c r="H55" s="80"/>
      <c r="I55" s="80" t="s">
        <v>14</v>
      </c>
      <c r="J55" s="81"/>
      <c r="K55" s="54"/>
    </row>
    <row r="56" spans="1:11" ht="12.75" customHeight="1" x14ac:dyDescent="0.2">
      <c r="A56" s="165" t="s">
        <v>3</v>
      </c>
      <c r="B56" s="167"/>
      <c r="C56" s="146">
        <v>53384204.700000003</v>
      </c>
      <c r="D56" s="146"/>
      <c r="E56" s="53"/>
      <c r="F56" s="146">
        <v>300282</v>
      </c>
      <c r="G56" s="146"/>
      <c r="H56" s="146"/>
      <c r="I56" s="233">
        <v>177.78023557855616</v>
      </c>
      <c r="J56" s="81"/>
      <c r="K56" s="54"/>
    </row>
    <row r="57" spans="1:11" ht="12.75" customHeight="1" x14ac:dyDescent="0.2">
      <c r="A57" s="173" t="s">
        <v>16</v>
      </c>
      <c r="B57" s="174"/>
      <c r="C57" s="146">
        <v>4920402.5</v>
      </c>
      <c r="D57" s="146"/>
      <c r="E57" s="53"/>
      <c r="F57" s="146">
        <v>29079</v>
      </c>
      <c r="G57" s="146"/>
      <c r="H57" s="146"/>
      <c r="I57" s="233">
        <v>169.20810550569138</v>
      </c>
      <c r="J57" s="81"/>
      <c r="K57" s="54"/>
    </row>
    <row r="58" spans="1:11" ht="12.75" customHeight="1" x14ac:dyDescent="0.2">
      <c r="A58" s="165" t="s">
        <v>17</v>
      </c>
      <c r="B58" s="167"/>
      <c r="C58" s="146">
        <v>48463802.200000003</v>
      </c>
      <c r="D58" s="146"/>
      <c r="E58" s="53"/>
      <c r="F58" s="146">
        <v>271203</v>
      </c>
      <c r="G58" s="146"/>
      <c r="H58" s="146"/>
      <c r="I58" s="233">
        <v>178.69935878290434</v>
      </c>
      <c r="J58" s="31"/>
      <c r="K58" s="54"/>
    </row>
    <row r="59" spans="1:11" s="54" customFormat="1" ht="12.75" customHeight="1" x14ac:dyDescent="0.2">
      <c r="A59" s="173" t="s">
        <v>4</v>
      </c>
      <c r="B59" s="174"/>
      <c r="C59" s="146">
        <v>12537259.800000001</v>
      </c>
      <c r="D59" s="146"/>
      <c r="E59" s="53"/>
      <c r="F59" s="146">
        <v>70737</v>
      </c>
      <c r="G59" s="146"/>
      <c r="H59" s="146"/>
      <c r="I59" s="233">
        <v>177.23765214809791</v>
      </c>
      <c r="J59" s="81"/>
    </row>
    <row r="60" spans="1:11" ht="12.75" customHeight="1" x14ac:dyDescent="0.2">
      <c r="A60" s="171" t="s">
        <v>1</v>
      </c>
      <c r="B60" s="175"/>
      <c r="C60" s="147">
        <v>65921464.5</v>
      </c>
      <c r="D60" s="147"/>
      <c r="E60" s="55"/>
      <c r="F60" s="147">
        <v>371019</v>
      </c>
      <c r="G60" s="147"/>
      <c r="H60" s="147"/>
      <c r="I60" s="235">
        <v>177.67678878979243</v>
      </c>
      <c r="J60" s="81"/>
      <c r="K60" s="54"/>
    </row>
    <row r="61" spans="1:11" s="82" customFormat="1" ht="12.75" customHeight="1" x14ac:dyDescent="0.2">
      <c r="A61" s="31" t="s">
        <v>213</v>
      </c>
      <c r="B61" s="31"/>
      <c r="C61" s="31"/>
      <c r="D61" s="31"/>
      <c r="E61" s="31"/>
      <c r="F61" s="43"/>
      <c r="G61" s="31"/>
      <c r="H61" s="31"/>
      <c r="I61" s="31"/>
      <c r="J61" s="31"/>
    </row>
    <row r="62" spans="1:11" ht="12.75" customHeight="1" x14ac:dyDescent="0.2">
      <c r="A62" s="13" t="s">
        <v>214</v>
      </c>
      <c r="B62" s="31"/>
      <c r="C62" s="43"/>
      <c r="D62" s="31"/>
      <c r="E62" s="31"/>
      <c r="F62" s="31"/>
      <c r="G62" s="31"/>
      <c r="H62" s="31"/>
      <c r="I62" s="31"/>
      <c r="J62" s="31"/>
      <c r="K62" s="31"/>
    </row>
    <row r="65" spans="1:11" ht="12.75" customHeight="1" x14ac:dyDescent="0.2">
      <c r="B65" s="43"/>
      <c r="C65" s="43"/>
      <c r="E65" s="43"/>
      <c r="F65" s="43"/>
      <c r="H65" s="43"/>
      <c r="I65" s="43"/>
      <c r="J65" s="43"/>
      <c r="K65" s="43"/>
    </row>
    <row r="66" spans="1:11" ht="12.75" customHeight="1" x14ac:dyDescent="0.2">
      <c r="B66" s="43"/>
      <c r="C66" s="43"/>
      <c r="E66" s="43"/>
      <c r="F66" s="62"/>
      <c r="H66" s="43"/>
      <c r="I66" s="43"/>
      <c r="J66" s="43"/>
      <c r="K66" s="62"/>
    </row>
    <row r="67" spans="1:11" ht="12.75" customHeight="1" x14ac:dyDescent="0.2">
      <c r="A67" s="27"/>
      <c r="B67" s="42"/>
      <c r="C67" s="62"/>
      <c r="E67" s="62"/>
      <c r="F67" s="43"/>
      <c r="H67" s="62"/>
      <c r="I67" s="62"/>
      <c r="J67" s="62"/>
      <c r="K67" s="43"/>
    </row>
    <row r="68" spans="1:11" ht="12.75" customHeight="1" x14ac:dyDescent="0.2">
      <c r="A68" s="26"/>
      <c r="B68" s="23"/>
      <c r="C68" s="43"/>
      <c r="E68" s="43"/>
      <c r="F68" s="83"/>
      <c r="H68" s="83"/>
      <c r="I68" s="83"/>
      <c r="J68" s="83"/>
      <c r="K68" s="83"/>
    </row>
    <row r="69" spans="1:11" ht="12.75" customHeight="1" x14ac:dyDescent="0.2">
      <c r="B69" s="43"/>
      <c r="C69" s="43"/>
      <c r="E69" s="43"/>
      <c r="F69" s="43"/>
      <c r="H69" s="43"/>
      <c r="I69" s="43"/>
      <c r="J69" s="43"/>
      <c r="K69" s="43"/>
    </row>
    <row r="70" spans="1:11" ht="12.75" customHeight="1" x14ac:dyDescent="0.2">
      <c r="A70" s="26"/>
      <c r="B70" s="23"/>
      <c r="C70" s="23"/>
      <c r="E70" s="23"/>
      <c r="F70" s="23"/>
      <c r="H70" s="23"/>
      <c r="I70" s="23"/>
      <c r="J70" s="23"/>
      <c r="K70" s="23"/>
    </row>
    <row r="71" spans="1:11" ht="12.75" customHeight="1" x14ac:dyDescent="0.2">
      <c r="B71" s="31"/>
      <c r="C71" s="31"/>
      <c r="D71" s="31"/>
      <c r="E71" s="31"/>
      <c r="F71" s="31"/>
      <c r="G71" s="31"/>
      <c r="H71" s="31"/>
      <c r="I71" s="31"/>
      <c r="J71" s="31"/>
      <c r="K71" s="31"/>
    </row>
    <row r="72" spans="1:11" ht="12.75" customHeight="1" x14ac:dyDescent="0.2">
      <c r="B72" s="31"/>
      <c r="C72" s="31"/>
      <c r="D72" s="31"/>
      <c r="E72" s="31"/>
      <c r="F72" s="31"/>
      <c r="G72" s="31"/>
      <c r="H72" s="31"/>
      <c r="I72" s="31"/>
      <c r="J72" s="31"/>
    </row>
    <row r="73" spans="1:11" ht="12.75" customHeight="1" x14ac:dyDescent="0.2">
      <c r="B73" s="31"/>
      <c r="C73" s="31"/>
      <c r="D73" s="31"/>
      <c r="E73" s="31"/>
      <c r="F73" s="31"/>
      <c r="G73" s="31"/>
      <c r="H73" s="31"/>
      <c r="I73" s="31"/>
      <c r="J73" s="31"/>
    </row>
    <row r="74" spans="1:11" ht="12.75" customHeight="1" x14ac:dyDescent="0.2">
      <c r="B74" s="31"/>
      <c r="C74" s="31"/>
      <c r="D74" s="31"/>
      <c r="E74" s="31"/>
      <c r="F74" s="31"/>
      <c r="G74" s="31"/>
      <c r="H74" s="31"/>
      <c r="I74" s="31"/>
      <c r="J74" s="31"/>
    </row>
  </sheetData>
  <mergeCells count="6">
    <mergeCell ref="B37:C37"/>
    <mergeCell ref="E37:F37"/>
    <mergeCell ref="B5:C5"/>
    <mergeCell ref="E5:F5"/>
    <mergeCell ref="H5:J5"/>
    <mergeCell ref="H37:J37"/>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29</xdr:row>
                <xdr:rowOff>0</xdr:rowOff>
              </from>
              <to>
                <xdr:col>0</xdr:col>
                <xdr:colOff>15240</xdr:colOff>
                <xdr:row>29</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29</xdr:row>
                <xdr:rowOff>0</xdr:rowOff>
              </from>
              <to>
                <xdr:col>0</xdr:col>
                <xdr:colOff>15240</xdr:colOff>
                <xdr:row>29</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29</xdr:row>
                <xdr:rowOff>0</xdr:rowOff>
              </from>
              <to>
                <xdr:col>0</xdr:col>
                <xdr:colOff>15240</xdr:colOff>
                <xdr:row>29</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29</xdr:row>
                <xdr:rowOff>0</xdr:rowOff>
              </from>
              <to>
                <xdr:col>0</xdr:col>
                <xdr:colOff>15240</xdr:colOff>
                <xdr:row>29</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X58"/>
  <sheetViews>
    <sheetView showGridLines="0" zoomScaleNormal="100" workbookViewId="0"/>
  </sheetViews>
  <sheetFormatPr defaultColWidth="9.21875" defaultRowHeight="12.75" customHeight="1" x14ac:dyDescent="0.2"/>
  <cols>
    <col min="1" max="1" width="17.77734375" style="1" customWidth="1"/>
    <col min="2" max="4" width="11" style="1" customWidth="1"/>
    <col min="5" max="5" width="2.21875" style="1" customWidth="1"/>
    <col min="6" max="8" width="11" style="1" customWidth="1"/>
    <col min="9" max="9" width="11.21875" style="6" customWidth="1"/>
    <col min="10" max="10" width="11.77734375" style="1" customWidth="1"/>
    <col min="11" max="11" width="9.21875" style="1"/>
    <col min="12" max="12" width="17.5546875" style="1" customWidth="1"/>
    <col min="13" max="13" width="10.77734375" style="1" customWidth="1"/>
    <col min="14" max="14" width="15.77734375" style="1" customWidth="1"/>
    <col min="15" max="16" width="9.5546875" style="1" bestFit="1" customWidth="1"/>
    <col min="17" max="17" width="16.44140625" style="1" customWidth="1"/>
    <col min="18" max="18" width="9.21875" style="1" bestFit="1" customWidth="1"/>
    <col min="19" max="16384" width="9.21875" style="1"/>
  </cols>
  <sheetData>
    <row r="1" spans="1:16" ht="12.75" customHeight="1" x14ac:dyDescent="0.25">
      <c r="A1" s="3" t="s">
        <v>212</v>
      </c>
      <c r="J1" s="25"/>
    </row>
    <row r="2" spans="1:16" ht="12.75" customHeight="1" x14ac:dyDescent="0.2">
      <c r="A2" s="109" t="s">
        <v>282</v>
      </c>
    </row>
    <row r="3" spans="1:16" ht="12.75" customHeight="1" x14ac:dyDescent="0.2">
      <c r="A3" s="12"/>
      <c r="B3" s="12"/>
      <c r="C3" s="12"/>
      <c r="D3" s="12"/>
      <c r="E3" s="12"/>
      <c r="F3" s="12"/>
      <c r="G3" s="12"/>
      <c r="H3" s="12"/>
      <c r="I3" s="51"/>
      <c r="J3" s="12"/>
    </row>
    <row r="4" spans="1:16" ht="12.75" customHeight="1" x14ac:dyDescent="0.2">
      <c r="A4" s="1" t="s">
        <v>81</v>
      </c>
      <c r="B4" s="240" t="s">
        <v>82</v>
      </c>
      <c r="C4" s="240"/>
      <c r="D4" s="240"/>
      <c r="E4" s="6"/>
      <c r="F4" s="240" t="s">
        <v>106</v>
      </c>
      <c r="G4" s="240"/>
      <c r="H4" s="240"/>
      <c r="I4" s="6" t="s">
        <v>83</v>
      </c>
      <c r="J4" s="26" t="s">
        <v>84</v>
      </c>
    </row>
    <row r="5" spans="1:16" ht="20.399999999999999" x14ac:dyDescent="0.2">
      <c r="A5" s="12"/>
      <c r="B5" s="182" t="s">
        <v>161</v>
      </c>
      <c r="C5" s="182" t="s">
        <v>162</v>
      </c>
      <c r="D5" s="182" t="s">
        <v>1</v>
      </c>
      <c r="E5" s="51"/>
      <c r="F5" s="68">
        <v>-3500</v>
      </c>
      <c r="G5" s="51" t="s">
        <v>25</v>
      </c>
      <c r="H5" s="51" t="s">
        <v>1</v>
      </c>
      <c r="I5" s="51"/>
      <c r="J5" s="180"/>
      <c r="L5" s="31"/>
      <c r="M5" s="31"/>
      <c r="P5" s="43"/>
    </row>
    <row r="6" spans="1:16" s="8" customFormat="1" ht="12.75" customHeight="1" x14ac:dyDescent="0.2">
      <c r="A6" s="85" t="s">
        <v>85</v>
      </c>
      <c r="B6" s="123">
        <v>1082.0673879999999</v>
      </c>
      <c r="C6" s="123">
        <v>1452.678656</v>
      </c>
      <c r="D6" s="123">
        <v>1212.3239490000001</v>
      </c>
      <c r="E6" s="123"/>
      <c r="F6" s="123">
        <v>1546.6587730000001</v>
      </c>
      <c r="G6" s="123">
        <v>3630.4590429999998</v>
      </c>
      <c r="H6" s="123">
        <v>1745.9174290000001</v>
      </c>
      <c r="I6" s="123">
        <v>5093.1819580000001</v>
      </c>
      <c r="J6" s="123">
        <v>205.93946099999999</v>
      </c>
    </row>
    <row r="7" spans="1:16" s="8" customFormat="1" ht="12.75" customHeight="1" x14ac:dyDescent="0.2">
      <c r="A7" s="86" t="s">
        <v>100</v>
      </c>
      <c r="B7" s="123">
        <v>1129.9787080000001</v>
      </c>
      <c r="C7" s="123">
        <v>1257.5871460000001</v>
      </c>
      <c r="D7" s="123">
        <v>1156.1600109999999</v>
      </c>
      <c r="E7" s="123"/>
      <c r="F7" s="123">
        <v>1364.2098430000001</v>
      </c>
      <c r="G7" s="123">
        <v>3329.1981030000002</v>
      </c>
      <c r="H7" s="123">
        <v>1593.8087390000001</v>
      </c>
      <c r="I7" s="123">
        <v>5701.9653019999996</v>
      </c>
      <c r="J7" s="123">
        <v>175.44118499999999</v>
      </c>
    </row>
    <row r="8" spans="1:16" s="8" customFormat="1" ht="12.75" customHeight="1" x14ac:dyDescent="0.2">
      <c r="A8" s="86" t="s">
        <v>86</v>
      </c>
      <c r="B8" s="123">
        <v>1077.97064</v>
      </c>
      <c r="C8" s="123">
        <v>1095.793801</v>
      </c>
      <c r="D8" s="123">
        <v>1081.425099</v>
      </c>
      <c r="E8" s="123"/>
      <c r="F8" s="123">
        <v>1345.008431</v>
      </c>
      <c r="G8" s="123">
        <v>3904.0612500000002</v>
      </c>
      <c r="H8" s="123">
        <v>1616.973733</v>
      </c>
      <c r="I8" s="123">
        <v>6838.8306119999997</v>
      </c>
      <c r="J8" s="123">
        <v>167.798967</v>
      </c>
    </row>
    <row r="9" spans="1:16" s="8" customFormat="1" ht="12.75" customHeight="1" x14ac:dyDescent="0.2">
      <c r="A9" s="86" t="s">
        <v>87</v>
      </c>
      <c r="B9" s="123">
        <v>1085.9402869999999</v>
      </c>
      <c r="C9" s="123">
        <v>1019.316107</v>
      </c>
      <c r="D9" s="123">
        <v>1069.3673040000001</v>
      </c>
      <c r="E9" s="123"/>
      <c r="F9" s="123">
        <v>1315.0990489999999</v>
      </c>
      <c r="G9" s="123">
        <v>3721.0510389999999</v>
      </c>
      <c r="H9" s="123">
        <v>1602.457744</v>
      </c>
      <c r="I9" s="123">
        <v>4457.911145</v>
      </c>
      <c r="J9" s="123">
        <v>164.95531299999999</v>
      </c>
    </row>
    <row r="10" spans="1:16" s="8" customFormat="1" ht="12.75" customHeight="1" x14ac:dyDescent="0.2">
      <c r="A10" s="86" t="s">
        <v>88</v>
      </c>
      <c r="B10" s="123">
        <v>1120.576652</v>
      </c>
      <c r="C10" s="123">
        <v>1296.3121570000001</v>
      </c>
      <c r="D10" s="123">
        <v>1157.461939</v>
      </c>
      <c r="E10" s="123"/>
      <c r="F10" s="123">
        <v>1357.342666</v>
      </c>
      <c r="G10" s="123">
        <v>5152.5794169999999</v>
      </c>
      <c r="H10" s="123">
        <v>1896.9473840000001</v>
      </c>
      <c r="I10" s="123">
        <v>5121.3505740000001</v>
      </c>
      <c r="J10" s="123">
        <v>170.38408200000001</v>
      </c>
    </row>
    <row r="11" spans="1:16" s="8" customFormat="1" ht="12.75" customHeight="1" x14ac:dyDescent="0.2">
      <c r="A11" s="86" t="s">
        <v>89</v>
      </c>
      <c r="B11" s="123">
        <v>1108.6682410000001</v>
      </c>
      <c r="C11" s="123">
        <v>1228.8902410000001</v>
      </c>
      <c r="D11" s="123">
        <v>1137.8644830000001</v>
      </c>
      <c r="E11" s="123"/>
      <c r="F11" s="123">
        <v>1367.240018</v>
      </c>
      <c r="G11" s="123">
        <v>5959.9785149999998</v>
      </c>
      <c r="H11" s="123">
        <v>2052.7866669999999</v>
      </c>
      <c r="I11" s="123">
        <v>4558.1297969999996</v>
      </c>
      <c r="J11" s="123">
        <v>165.12800200000001</v>
      </c>
    </row>
    <row r="12" spans="1:16" s="8" customFormat="1" ht="12.75" customHeight="1" x14ac:dyDescent="0.2">
      <c r="A12" s="86" t="s">
        <v>101</v>
      </c>
      <c r="B12" s="123">
        <v>1076.8178370000001</v>
      </c>
      <c r="C12" s="123">
        <v>1168.328047</v>
      </c>
      <c r="D12" s="123">
        <v>1095.7138030000001</v>
      </c>
      <c r="E12" s="123"/>
      <c r="F12" s="123">
        <v>1245.788491</v>
      </c>
      <c r="G12" s="123">
        <v>4860.8036359999996</v>
      </c>
      <c r="H12" s="123">
        <v>1700.9800909999999</v>
      </c>
      <c r="I12" s="123">
        <v>5063.148459</v>
      </c>
      <c r="J12" s="123">
        <v>160.737573</v>
      </c>
    </row>
    <row r="13" spans="1:16" s="8" customFormat="1" ht="12.75" customHeight="1" x14ac:dyDescent="0.2">
      <c r="A13" s="86" t="s">
        <v>90</v>
      </c>
      <c r="B13" s="123">
        <v>904.13326900000004</v>
      </c>
      <c r="C13" s="123">
        <v>1060.006402</v>
      </c>
      <c r="D13" s="123">
        <v>936.25128500000005</v>
      </c>
      <c r="E13" s="123"/>
      <c r="F13" s="123">
        <v>1030.8793290000001</v>
      </c>
      <c r="G13" s="123">
        <v>2544.335869</v>
      </c>
      <c r="H13" s="123">
        <v>1173.5229469999999</v>
      </c>
      <c r="I13" s="123">
        <v>2869.1374999999998</v>
      </c>
      <c r="J13" s="123">
        <v>148.11517900000001</v>
      </c>
    </row>
    <row r="14" spans="1:16" s="8" customFormat="1" ht="12.75" customHeight="1" x14ac:dyDescent="0.2">
      <c r="A14" s="86" t="s">
        <v>99</v>
      </c>
      <c r="B14" s="123">
        <v>1063.8280150000001</v>
      </c>
      <c r="C14" s="123">
        <v>1151.608941</v>
      </c>
      <c r="D14" s="123">
        <v>1079.0918879999999</v>
      </c>
      <c r="E14" s="123"/>
      <c r="F14" s="123">
        <v>1249.9872</v>
      </c>
      <c r="G14" s="123">
        <v>3965.9272660000001</v>
      </c>
      <c r="H14" s="123">
        <v>1595.492859</v>
      </c>
      <c r="I14" s="123">
        <v>3311.0528570000001</v>
      </c>
      <c r="J14" s="123">
        <v>163.49328499999999</v>
      </c>
    </row>
    <row r="15" spans="1:16" s="8" customFormat="1" ht="12.75" customHeight="1" x14ac:dyDescent="0.2">
      <c r="A15" s="86" t="s">
        <v>102</v>
      </c>
      <c r="B15" s="123">
        <v>1093.0285060000001</v>
      </c>
      <c r="C15" s="123">
        <v>1266.731646</v>
      </c>
      <c r="D15" s="123">
        <v>1133.130772</v>
      </c>
      <c r="E15" s="123"/>
      <c r="F15" s="123">
        <v>1414.69993</v>
      </c>
      <c r="G15" s="123">
        <v>5179.983534</v>
      </c>
      <c r="H15" s="123">
        <v>1987.0522309999999</v>
      </c>
      <c r="I15" s="123">
        <v>4692.7330309999998</v>
      </c>
      <c r="J15" s="123">
        <v>183.29793799999999</v>
      </c>
    </row>
    <row r="16" spans="1:16" s="8" customFormat="1" ht="12.75" customHeight="1" x14ac:dyDescent="0.2">
      <c r="A16" s="86" t="s">
        <v>91</v>
      </c>
      <c r="B16" s="123">
        <v>1083.942065</v>
      </c>
      <c r="C16" s="123">
        <v>1233.186455</v>
      </c>
      <c r="D16" s="123">
        <v>1114.853797</v>
      </c>
      <c r="E16" s="123"/>
      <c r="F16" s="123">
        <v>1332.4245020000001</v>
      </c>
      <c r="G16" s="123">
        <v>4696.7309340000002</v>
      </c>
      <c r="H16" s="123">
        <v>1767.20399</v>
      </c>
      <c r="I16" s="123">
        <v>6191.7815179999998</v>
      </c>
      <c r="J16" s="123">
        <v>167.066776</v>
      </c>
    </row>
    <row r="17" spans="1:24" s="8" customFormat="1" ht="12.75" customHeight="1" x14ac:dyDescent="0.2">
      <c r="A17" s="86" t="s">
        <v>92</v>
      </c>
      <c r="B17" s="123">
        <v>1110.744985</v>
      </c>
      <c r="C17" s="123">
        <v>1224.873261</v>
      </c>
      <c r="D17" s="123">
        <v>1137.199803</v>
      </c>
      <c r="E17" s="123"/>
      <c r="F17" s="123">
        <v>1371.250661</v>
      </c>
      <c r="G17" s="123">
        <v>4257.3784109999997</v>
      </c>
      <c r="H17" s="123">
        <v>1784.209928</v>
      </c>
      <c r="I17" s="123">
        <v>6011.8494490000003</v>
      </c>
      <c r="J17" s="123">
        <v>184.76741699999999</v>
      </c>
    </row>
    <row r="18" spans="1:24" s="8" customFormat="1" ht="12.75" customHeight="1" x14ac:dyDescent="0.2">
      <c r="A18" s="86" t="s">
        <v>93</v>
      </c>
      <c r="B18" s="123">
        <v>1086.606978</v>
      </c>
      <c r="C18" s="123">
        <v>1161.2924539999999</v>
      </c>
      <c r="D18" s="123">
        <v>1104.2699419999999</v>
      </c>
      <c r="E18" s="123"/>
      <c r="F18" s="123">
        <v>1323.2989359999999</v>
      </c>
      <c r="G18" s="123">
        <v>3771.989482</v>
      </c>
      <c r="H18" s="123">
        <v>1687.201967</v>
      </c>
      <c r="I18" s="123">
        <v>5731.8591759999999</v>
      </c>
      <c r="J18" s="123">
        <v>161.93179000000001</v>
      </c>
    </row>
    <row r="19" spans="1:24" s="8" customFormat="1" ht="12.75" customHeight="1" x14ac:dyDescent="0.2">
      <c r="A19" s="86" t="s">
        <v>103</v>
      </c>
      <c r="B19" s="123">
        <v>1074.431918</v>
      </c>
      <c r="C19" s="123">
        <v>1195.1404680000001</v>
      </c>
      <c r="D19" s="123">
        <v>1097.7277300000001</v>
      </c>
      <c r="E19" s="123"/>
      <c r="F19" s="123">
        <v>1316.5600199999999</v>
      </c>
      <c r="G19" s="123">
        <v>4644.1231159999998</v>
      </c>
      <c r="H19" s="123">
        <v>1765.2234579999999</v>
      </c>
      <c r="I19" s="123">
        <v>2845.200621</v>
      </c>
      <c r="J19" s="123">
        <v>166.20686699999999</v>
      </c>
    </row>
    <row r="20" spans="1:24" s="8" customFormat="1" ht="12.75" customHeight="1" x14ac:dyDescent="0.2">
      <c r="A20" s="86" t="s">
        <v>94</v>
      </c>
      <c r="B20" s="123">
        <v>1082.4910379999999</v>
      </c>
      <c r="C20" s="123">
        <v>1200.483252</v>
      </c>
      <c r="D20" s="123">
        <v>1102.6031860000001</v>
      </c>
      <c r="E20" s="123"/>
      <c r="F20" s="123">
        <v>1333.2854070000001</v>
      </c>
      <c r="G20" s="123">
        <v>3586.9488670000001</v>
      </c>
      <c r="H20" s="123">
        <v>1666.967631</v>
      </c>
      <c r="I20" s="123">
        <v>5904.1202949999997</v>
      </c>
      <c r="J20" s="123">
        <v>169.953216</v>
      </c>
    </row>
    <row r="21" spans="1:24" s="8" customFormat="1" ht="12.75" customHeight="1" x14ac:dyDescent="0.2">
      <c r="A21" s="86" t="s">
        <v>95</v>
      </c>
      <c r="B21" s="123">
        <v>1039.3164019999999</v>
      </c>
      <c r="C21" s="123">
        <v>999.46705799999995</v>
      </c>
      <c r="D21" s="123">
        <v>1028.429097</v>
      </c>
      <c r="E21" s="123"/>
      <c r="F21" s="123">
        <v>1238.504958</v>
      </c>
      <c r="G21" s="123">
        <v>3550.9768509999999</v>
      </c>
      <c r="H21" s="123">
        <v>1533.9961940000001</v>
      </c>
      <c r="I21" s="123">
        <v>5184.8457010000002</v>
      </c>
      <c r="J21" s="123">
        <v>162.328564</v>
      </c>
    </row>
    <row r="22" spans="1:24" s="8" customFormat="1" ht="12.75" customHeight="1" x14ac:dyDescent="0.2">
      <c r="A22" s="86" t="s">
        <v>96</v>
      </c>
      <c r="B22" s="123">
        <v>1047.6273289999999</v>
      </c>
      <c r="C22" s="123">
        <v>1218.4546359999999</v>
      </c>
      <c r="D22" s="123">
        <v>1080.9060810000001</v>
      </c>
      <c r="E22" s="123"/>
      <c r="F22" s="123">
        <v>1314.223209</v>
      </c>
      <c r="G22" s="123">
        <v>4020.7352340000002</v>
      </c>
      <c r="H22" s="123">
        <v>1657.7174600000001</v>
      </c>
      <c r="I22" s="123">
        <v>4692.3290639999996</v>
      </c>
      <c r="J22" s="123">
        <v>166.89769699999999</v>
      </c>
    </row>
    <row r="23" spans="1:24" s="8" customFormat="1" ht="12.75" customHeight="1" x14ac:dyDescent="0.2">
      <c r="A23" s="86" t="s">
        <v>97</v>
      </c>
      <c r="B23" s="123">
        <v>1033.8207520000001</v>
      </c>
      <c r="C23" s="123">
        <v>1218.548638</v>
      </c>
      <c r="D23" s="123">
        <v>1074.0703209999999</v>
      </c>
      <c r="E23" s="123"/>
      <c r="F23" s="123">
        <v>1294.0892630000001</v>
      </c>
      <c r="G23" s="123">
        <v>4623.4938709999997</v>
      </c>
      <c r="H23" s="123">
        <v>1771.2554339999999</v>
      </c>
      <c r="I23" s="123">
        <v>5115.3895140000004</v>
      </c>
      <c r="J23" s="123">
        <v>160.20062100000001</v>
      </c>
    </row>
    <row r="24" spans="1:24" s="8" customFormat="1" ht="12.75" customHeight="1" x14ac:dyDescent="0.2">
      <c r="A24" s="86" t="s">
        <v>98</v>
      </c>
      <c r="B24" s="123">
        <v>1063.5856220000001</v>
      </c>
      <c r="C24" s="123">
        <v>1177.1586789999999</v>
      </c>
      <c r="D24" s="123">
        <v>1096.123233</v>
      </c>
      <c r="E24" s="123"/>
      <c r="F24" s="123">
        <v>1292.343245</v>
      </c>
      <c r="G24" s="123">
        <v>3854.1625279999998</v>
      </c>
      <c r="H24" s="123">
        <v>1626.1453240000001</v>
      </c>
      <c r="I24" s="123">
        <v>5093.3852610000004</v>
      </c>
      <c r="J24" s="123">
        <v>159.679822</v>
      </c>
    </row>
    <row r="25" spans="1:24" s="8" customFormat="1" ht="12.75" customHeight="1" x14ac:dyDescent="0.2">
      <c r="A25" s="86" t="s">
        <v>104</v>
      </c>
      <c r="B25" s="123">
        <v>1022.820563</v>
      </c>
      <c r="C25" s="123">
        <v>1100.844409</v>
      </c>
      <c r="D25" s="123">
        <v>1044.0126729999999</v>
      </c>
      <c r="E25" s="123"/>
      <c r="F25" s="123">
        <v>1221.011765</v>
      </c>
      <c r="G25" s="123">
        <v>4470.9196959999999</v>
      </c>
      <c r="H25" s="123">
        <v>1721.35447</v>
      </c>
      <c r="I25" s="123">
        <v>5416.6123399999997</v>
      </c>
      <c r="J25" s="123">
        <v>172.41018199999999</v>
      </c>
    </row>
    <row r="26" spans="1:24" s="8" customFormat="1" ht="12.75" customHeight="1" x14ac:dyDescent="0.2">
      <c r="A26" s="86" t="s">
        <v>105</v>
      </c>
      <c r="B26" s="123">
        <v>1009.317673</v>
      </c>
      <c r="C26" s="123">
        <v>1192.4292929999999</v>
      </c>
      <c r="D26" s="123">
        <v>1051.252841</v>
      </c>
      <c r="E26" s="123"/>
      <c r="F26" s="123">
        <v>1270.6321230000001</v>
      </c>
      <c r="G26" s="123">
        <v>3266.9951129999999</v>
      </c>
      <c r="H26" s="123">
        <v>1542.817172</v>
      </c>
      <c r="I26" s="123">
        <v>4613.914444</v>
      </c>
      <c r="J26" s="123">
        <v>167.155475</v>
      </c>
    </row>
    <row r="27" spans="1:24" s="61" customFormat="1" ht="12.75" customHeight="1" x14ac:dyDescent="0.2">
      <c r="A27" s="87" t="s">
        <v>24</v>
      </c>
      <c r="B27" s="123">
        <v>901.42471599999999</v>
      </c>
      <c r="C27" s="123">
        <v>782.83581400000003</v>
      </c>
      <c r="D27" s="123">
        <v>822.09461399999998</v>
      </c>
      <c r="E27" s="123"/>
      <c r="F27" s="123">
        <v>425.64540499999998</v>
      </c>
      <c r="G27" s="123">
        <v>341.35</v>
      </c>
      <c r="H27" s="123">
        <v>422.29664600000001</v>
      </c>
      <c r="I27" s="123">
        <v>1068.0357140000001</v>
      </c>
      <c r="J27" s="123">
        <v>173.066453</v>
      </c>
      <c r="M27" s="8"/>
      <c r="N27" s="8"/>
      <c r="O27" s="8"/>
      <c r="P27" s="8"/>
      <c r="Q27" s="8"/>
      <c r="R27" s="8"/>
      <c r="U27" s="8"/>
      <c r="X27" s="8"/>
    </row>
    <row r="28" spans="1:24" s="8" customFormat="1" ht="12.75" customHeight="1" x14ac:dyDescent="0.2">
      <c r="A28" s="121" t="s">
        <v>1</v>
      </c>
      <c r="B28" s="121">
        <v>1082.0885069999999</v>
      </c>
      <c r="C28" s="121">
        <v>1257.0696499999999</v>
      </c>
      <c r="D28" s="121">
        <v>1126.0171330000001</v>
      </c>
      <c r="E28" s="121"/>
      <c r="F28" s="121">
        <v>1375.4993589999999</v>
      </c>
      <c r="G28" s="121">
        <v>4237.3225140000004</v>
      </c>
      <c r="H28" s="121">
        <v>1742.0588150000001</v>
      </c>
      <c r="I28" s="121">
        <v>5294.5149899999997</v>
      </c>
      <c r="J28" s="121">
        <v>177.67678799999999</v>
      </c>
    </row>
    <row r="29" spans="1:24" ht="12.75" customHeight="1" x14ac:dyDescent="0.2">
      <c r="A29" s="31" t="s">
        <v>213</v>
      </c>
      <c r="F29" s="11"/>
      <c r="G29" s="11"/>
      <c r="H29" s="11"/>
    </row>
    <row r="30" spans="1:24" ht="12.75" customHeight="1" x14ac:dyDescent="0.2">
      <c r="A30" s="13" t="s">
        <v>214</v>
      </c>
    </row>
    <row r="31" spans="1:24" customFormat="1" ht="12.75" customHeight="1" x14ac:dyDescent="0.25">
      <c r="B31" s="84"/>
      <c r="C31" s="84"/>
      <c r="D31" s="84"/>
      <c r="E31" s="84"/>
      <c r="F31" s="84"/>
      <c r="G31" s="84"/>
      <c r="H31" s="84"/>
      <c r="I31" s="84"/>
      <c r="J31" s="84"/>
      <c r="L31" s="1"/>
      <c r="M31" s="1"/>
      <c r="N31" s="1"/>
      <c r="O31" s="1"/>
      <c r="P31" s="84"/>
      <c r="Q31" s="84"/>
      <c r="R31" s="84"/>
      <c r="S31" s="84"/>
    </row>
    <row r="32" spans="1:24" customFormat="1" ht="12.75" customHeight="1" x14ac:dyDescent="0.25">
      <c r="D32" s="150"/>
      <c r="L32" s="1"/>
      <c r="M32" s="1"/>
      <c r="N32" s="1"/>
      <c r="O32" s="1"/>
    </row>
    <row r="33" spans="12:15" customFormat="1" ht="12.75" customHeight="1" x14ac:dyDescent="0.25">
      <c r="L33" s="1"/>
      <c r="M33" s="1"/>
      <c r="N33" s="1"/>
      <c r="O33" s="1"/>
    </row>
    <row r="34" spans="12:15" customFormat="1" ht="12.75" customHeight="1" x14ac:dyDescent="0.25">
      <c r="L34" s="1"/>
      <c r="M34" s="1"/>
      <c r="N34" s="1"/>
      <c r="O34" s="1"/>
    </row>
    <row r="35" spans="12:15" customFormat="1" ht="12.75" customHeight="1" x14ac:dyDescent="0.25"/>
    <row r="36" spans="12:15" customFormat="1" ht="12.75" customHeight="1" x14ac:dyDescent="0.25"/>
    <row r="37" spans="12:15" customFormat="1" ht="12.75" customHeight="1" x14ac:dyDescent="0.25"/>
    <row r="38" spans="12:15" customFormat="1" ht="12.75" customHeight="1" x14ac:dyDescent="0.25"/>
    <row r="39" spans="12:15" customFormat="1" ht="12.75" customHeight="1" x14ac:dyDescent="0.25"/>
    <row r="40" spans="12:15" customFormat="1" ht="12.75" customHeight="1" x14ac:dyDescent="0.25"/>
    <row r="41" spans="12:15" customFormat="1" ht="12.75" customHeight="1" x14ac:dyDescent="0.25"/>
    <row r="42" spans="12:15" customFormat="1" ht="12.75" customHeight="1" x14ac:dyDescent="0.25"/>
    <row r="43" spans="12:15" customFormat="1" ht="12.75" customHeight="1" x14ac:dyDescent="0.25"/>
    <row r="44" spans="12:15" customFormat="1" ht="12.75" customHeight="1" x14ac:dyDescent="0.25"/>
    <row r="45" spans="12:15" customFormat="1" ht="12.75" customHeight="1" x14ac:dyDescent="0.25"/>
    <row r="46" spans="12:15" customFormat="1" ht="12.75" customHeight="1" x14ac:dyDescent="0.25"/>
    <row r="47" spans="12:15" customFormat="1" ht="12.75" customHeight="1" x14ac:dyDescent="0.25"/>
    <row r="48" spans="12:15" customFormat="1" ht="12.75" customHeight="1" x14ac:dyDescent="0.25"/>
    <row r="49" spans="1:10" customFormat="1" ht="12.75" customHeight="1" x14ac:dyDescent="0.25"/>
    <row r="50" spans="1:10" customFormat="1" ht="12.75" customHeight="1" x14ac:dyDescent="0.25"/>
    <row r="51" spans="1:10" customFormat="1" ht="12.75" customHeight="1" x14ac:dyDescent="0.25"/>
    <row r="52" spans="1:10" customFormat="1" ht="12.75" customHeight="1" x14ac:dyDescent="0.25"/>
    <row r="53" spans="1:10" customFormat="1" ht="12.75" customHeight="1" x14ac:dyDescent="0.25"/>
    <row r="54" spans="1:10" customFormat="1" ht="12.75" customHeight="1" x14ac:dyDescent="0.25"/>
    <row r="55" spans="1:10" customFormat="1" ht="12.75" customHeight="1" x14ac:dyDescent="0.25"/>
    <row r="56" spans="1:10" customFormat="1" ht="12.75" customHeight="1" x14ac:dyDescent="0.25"/>
    <row r="57" spans="1:10" customFormat="1" ht="12.75" customHeight="1" x14ac:dyDescent="0.25"/>
    <row r="58" spans="1:10" ht="12.75" customHeight="1" x14ac:dyDescent="0.25">
      <c r="A58"/>
      <c r="B58"/>
      <c r="C58"/>
      <c r="D58"/>
      <c r="E58"/>
      <c r="F58"/>
      <c r="G58"/>
      <c r="H58"/>
      <c r="I58"/>
      <c r="J58"/>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21875" defaultRowHeight="13.2" x14ac:dyDescent="0.25"/>
  <cols>
    <col min="1" max="1" width="80.21875" style="190" customWidth="1"/>
    <col min="2" max="2" width="7.21875" style="190" customWidth="1"/>
    <col min="3" max="3" width="92.77734375" style="190" customWidth="1"/>
    <col min="4" max="16384" width="9.21875" style="190"/>
  </cols>
  <sheetData>
    <row r="1" spans="1:3" ht="30" customHeight="1" x14ac:dyDescent="0.25">
      <c r="A1" s="238" t="s">
        <v>266</v>
      </c>
      <c r="B1" s="238"/>
      <c r="C1" s="238"/>
    </row>
    <row r="2" spans="1:3" x14ac:dyDescent="0.25">
      <c r="A2" s="191"/>
      <c r="B2" s="191"/>
      <c r="C2" s="191"/>
    </row>
    <row r="3" spans="1:3" ht="15.75" customHeight="1" x14ac:dyDescent="0.25">
      <c r="A3" s="192" t="s">
        <v>82</v>
      </c>
      <c r="B3" s="192"/>
      <c r="C3" s="193" t="s">
        <v>179</v>
      </c>
    </row>
    <row r="4" spans="1:3" ht="30" customHeight="1" x14ac:dyDescent="0.25">
      <c r="A4" s="194" t="str">
        <f>'PB Tab 1'!A1</f>
        <v>Tabell PB1. Total körsträcka, antal personbilar och genomsnittlig körsträcka. Åren 1999–2022.</v>
      </c>
      <c r="B4" s="195"/>
      <c r="C4" s="194" t="str">
        <f>'PB Tab 1'!A2</f>
        <v>Table PB1. Vehicle kilometers (10 kilometers), number of vehicles and average kilometers driven (10 kilometers). Years 1999–2022.</v>
      </c>
    </row>
    <row r="5" spans="1:3" ht="30" customHeight="1" x14ac:dyDescent="0.25">
      <c r="A5" s="194" t="str">
        <f>'PB Tab 2-3'!A1</f>
        <v>Tabell PB2. Körsträckor och antal personbilar efter tjänstevikt och ägare. År 2022.</v>
      </c>
      <c r="B5" s="195"/>
      <c r="C5" s="194" t="str">
        <f>'PB Tab 2-3'!A2</f>
        <v>Table PB2. Vehicle kilometers (10 kilometers), number of passenger cars, by kerb weight and owner. Year 2022.</v>
      </c>
    </row>
    <row r="6" spans="1:3" ht="15.75" customHeight="1" x14ac:dyDescent="0.25">
      <c r="A6" s="194" t="str">
        <f>'PB Tab 2-3'!A27</f>
        <v>Tabell PB3. Körsträckor och antal personbilar efter ägare. År 2022.</v>
      </c>
      <c r="B6" s="195"/>
      <c r="C6" s="194" t="str">
        <f>'PB Tab 2-3'!A28</f>
        <v>Table PB3. Vehicle kilometers (10 kilometers) and number of passenger cars by owner. Year 2022.</v>
      </c>
    </row>
    <row r="7" spans="1:3" ht="30" customHeight="1" x14ac:dyDescent="0.25">
      <c r="A7" s="194" t="str">
        <f>'PB Tab 4-5'!A1</f>
        <v>Tabell PB4. Körsträckor och antal personbilar1) efter årsmodell/tillverkningsår och ägare. År 2022.</v>
      </c>
      <c r="B7" s="195"/>
      <c r="C7" s="194" t="str">
        <f>'PB Tab 4-5'!A2</f>
        <v>Table PB4. Vehicle kilometres (10 kilometres) and number of passenger cars by year of model/construction and by owner. Year 2022.</v>
      </c>
    </row>
    <row r="8" spans="1:3" ht="15.75" customHeight="1" x14ac:dyDescent="0.25">
      <c r="A8" s="194" t="str">
        <f>'PB Tab 4-5'!A33</f>
        <v>Tabell PB5. Körsträckor och antal personbilar1) efter drivmedel och ägare. År 2022</v>
      </c>
      <c r="B8" s="195"/>
      <c r="C8" s="194" t="str">
        <f>'PB Tab 4-5'!A34</f>
        <v>Table PB5. Vehicle kilometres (10 kilometres) and number of passenger cars by fuel and owner. Year 2022.</v>
      </c>
    </row>
    <row r="9" spans="1:3" ht="15" customHeight="1" x14ac:dyDescent="0.25">
      <c r="A9" s="191"/>
      <c r="B9" s="191"/>
      <c r="C9" s="191"/>
    </row>
    <row r="10" spans="1:3" ht="15.75" customHeight="1" x14ac:dyDescent="0.25">
      <c r="A10" s="192" t="s">
        <v>129</v>
      </c>
      <c r="B10" s="192"/>
      <c r="C10" s="193" t="s">
        <v>180</v>
      </c>
    </row>
    <row r="11" spans="1:3" ht="30.45" customHeight="1" x14ac:dyDescent="0.25">
      <c r="A11" s="194" t="str">
        <f>'LB Tab 1-2'!A1</f>
        <v>Tabell LB1. Total körsträcka, antal lätta lastbilar och genomsnittlig körsträcka. Åren 1999–2022.</v>
      </c>
      <c r="B11" s="195"/>
      <c r="C11" s="194" t="str">
        <f>'LB Tab 1-2'!A2</f>
        <v>Table LB1. Vehicle kilometers (10 kilometers), number of vehicles and average kilometers driven (10 kilometers). Years 1999–2022.</v>
      </c>
    </row>
    <row r="12" spans="1:3" ht="30" customHeight="1" x14ac:dyDescent="0.25">
      <c r="A12" s="194" t="str">
        <f>'LB Tab 1-2'!A34</f>
        <v>Tabell LB2. Total körsträcka, antal tunga lastbilar och genomsnittlig körsträcka (mil). Åren 1999-2022.</v>
      </c>
      <c r="B12" s="195"/>
      <c r="C12" s="194" t="str">
        <f>'LB Tab 1-2'!A35</f>
        <v>Table LB2. Vehicle kilometers (10 kilometers), number of vehicles and average kilometers driven (10 kilometers). Years 1999-2022.</v>
      </c>
    </row>
    <row r="13" spans="1:3" ht="30" customHeight="1" x14ac:dyDescent="0.25">
      <c r="A13" s="194" t="str">
        <f>'LB Tab 3-5'!$A$1</f>
        <v>Tabell LB3. Körsträckor och antal lastbilar efter årsmodell/tillverkningsår och totalvikt. År 2022.</v>
      </c>
      <c r="B13" s="195"/>
      <c r="C13" s="194" t="str">
        <f>'LB Tab 3-5'!$A$2</f>
        <v>Table LB3. Vehicle kilometers (10 kilometers) and number of lorries by year of model/construction and permissible maximum weight. Year 2022.</v>
      </c>
    </row>
    <row r="14" spans="1:3" ht="30" customHeight="1" x14ac:dyDescent="0.25">
      <c r="A14" s="194" t="str">
        <f>'LB Tab 3-5'!$A$32</f>
        <v>Tabell LB4. Körsträckor och antal lastbilar efter ägare, yrkesmässig trafik, firmabilstrafik och totalvikt. År 2022.</v>
      </c>
      <c r="B14" s="195"/>
      <c r="C14" s="194" t="str">
        <f>'LB Tab 3-5'!$A$33</f>
        <v>Table LB4. Vehicle kilometers (10 kilometers) and number of lorries by owner and used in transport for hire or reward or transport on own account. Year 2022.</v>
      </c>
    </row>
    <row r="15" spans="1:3" ht="15.75" customHeight="1" x14ac:dyDescent="0.25">
      <c r="A15" s="194" t="str">
        <f>'LB Tab 3-5'!$A$48</f>
        <v>Tabell LB5. Körsträckor och antal lastbilar efter karosseri. År 2022.</v>
      </c>
      <c r="B15" s="195"/>
      <c r="C15" s="194" t="str">
        <f>'LB Tab 3-5'!$A$49</f>
        <v>Table LB5. Vehicle kilometers (10 kilometers) and number of lorries by type of body. Year 2022.</v>
      </c>
    </row>
    <row r="16" spans="1:3" ht="15.75" customHeight="1" x14ac:dyDescent="0.25">
      <c r="A16" s="194" t="str">
        <f>'LB Tab 6-7'!$A$1</f>
        <v>Tabell LB6. Körsträckor och antal lastbilar efter totalvikt. År 2022.</v>
      </c>
      <c r="B16" s="195"/>
      <c r="C16" s="194" t="str">
        <f>'LB Tab 6-7'!$A$2</f>
        <v>Table LB6. Vehicle kilometers (10 kilometers) and number of lorries by permissible maximum weight. Year 2022.</v>
      </c>
    </row>
    <row r="17" spans="1:3" ht="15.75" customHeight="1" x14ac:dyDescent="0.25">
      <c r="A17" s="194" t="str">
        <f>'LB Tab 6-7'!$A$27</f>
        <v>Tabell LB7. Körsträckor och antal lastbilar efter maximilastvikt. År 2022.</v>
      </c>
      <c r="B17" s="195"/>
      <c r="C17" s="194" t="str">
        <f>'LB Tab 6-7'!$A$28</f>
        <v>Table LB7. Vehicle kilometers (10 kilometers) and number of lorries by load capacity. Year 2022.</v>
      </c>
    </row>
    <row r="18" spans="1:3" x14ac:dyDescent="0.25">
      <c r="A18" s="191"/>
      <c r="B18" s="191"/>
      <c r="C18" s="191"/>
    </row>
    <row r="19" spans="1:3" ht="15.75" customHeight="1" x14ac:dyDescent="0.25">
      <c r="A19" s="192" t="s">
        <v>83</v>
      </c>
      <c r="B19" s="192"/>
      <c r="C19" s="193" t="s">
        <v>181</v>
      </c>
    </row>
    <row r="20" spans="1:3" ht="30" customHeight="1" x14ac:dyDescent="0.25">
      <c r="A20" s="194" t="str">
        <f>'BU Tab 1'!A1</f>
        <v>Tabell BU1. Total körsträcka, antal bussar och genomsnittlig körsträcka. Åren 1999–2022.</v>
      </c>
      <c r="B20" s="195"/>
      <c r="C20" s="194" t="str">
        <f>'BU Tab 1'!A2</f>
        <v>Table BU1. Vehicle kilometers (10 kilometers), number of buses and average kilometers driven (10 kilometers). Years 1999–2022.</v>
      </c>
    </row>
    <row r="21" spans="1:3" ht="15.75" customHeight="1" x14ac:dyDescent="0.25">
      <c r="A21" s="194" t="str">
        <f>'BU Tab 2-4'!A1</f>
        <v>Tabell BU2. Körsträckor och antal bussar efter årsmodell/tillverkningsår. År 2022.</v>
      </c>
      <c r="B21" s="195"/>
      <c r="C21" s="194" t="str">
        <f>'BU Tab 2-4'!A2</f>
        <v>Table BU2. Vehicle kilometres (10 kilometres) and number of buses by year of model/construction. Year 2022.</v>
      </c>
    </row>
    <row r="22" spans="1:3" ht="15.75" customHeight="1" x14ac:dyDescent="0.25">
      <c r="A22" s="194" t="str">
        <f>'BU Tab 2-4'!A31</f>
        <v>Tabell BU3. Körsträckor och antal bussar efter bussklass. År 2022.</v>
      </c>
      <c r="B22" s="195"/>
      <c r="C22" s="194" t="str">
        <f>'BU Tab 2-4'!A32</f>
        <v>Table BU3. Vehicle kilometres (10 kilometres) by bus class. Year 2022.</v>
      </c>
    </row>
    <row r="23" spans="1:3" ht="15.75" customHeight="1" x14ac:dyDescent="0.25">
      <c r="A23" s="194" t="str">
        <f>'BU Tab 2-4'!A48</f>
        <v>Tabell BU4. Körsträckor och antal bussar efter drivmedel. År 2022.</v>
      </c>
      <c r="B23" s="195"/>
      <c r="C23" s="194" t="str">
        <f>'BU Tab 2-4'!A49</f>
        <v>Table BU4. Vehicle kilometers (10 kilometers) and number of buses by fuel. Year 2022.</v>
      </c>
    </row>
    <row r="24" spans="1:3" x14ac:dyDescent="0.25">
      <c r="A24" s="191"/>
      <c r="B24" s="191"/>
      <c r="C24" s="191"/>
    </row>
    <row r="25" spans="1:3" ht="15.75" customHeight="1" x14ac:dyDescent="0.25">
      <c r="A25" s="192" t="s">
        <v>84</v>
      </c>
      <c r="B25" s="192"/>
      <c r="C25" s="193" t="s">
        <v>182</v>
      </c>
    </row>
    <row r="26" spans="1:3" ht="30" customHeight="1" x14ac:dyDescent="0.25">
      <c r="A26" s="194" t="str">
        <f>'MC Tab 1'!A1</f>
        <v>Tabell MC1. Total körsträcka, antal fordon och genomsnittlig körsträcka. Åren 1999–2022.</v>
      </c>
      <c r="B26" s="195"/>
      <c r="C26" s="194" t="str">
        <f>'MC Tab 1'!A2</f>
        <v>Table MC1. Vehicle kilometers (10 kilometers), number of vehicles and average kilometers driven (10 kilometers). Years 1999–2022.</v>
      </c>
    </row>
    <row r="27" spans="1:3" ht="30" customHeight="1" x14ac:dyDescent="0.25">
      <c r="A27" s="194" t="str">
        <f>'MC Tab 2-4'!A1</f>
        <v>Tabell MC2. Körsträckor och antal motorcyklar efter årsmodell/tillverkningsår och ägare. År 2022.</v>
      </c>
      <c r="B27" s="195"/>
      <c r="C27" s="194" t="str">
        <f>'MC Tab 2-4'!A2</f>
        <v>Table MC2. Number of motorcycles and average 10 kilometres driven by year of model/construction and owner. Year 2022.</v>
      </c>
    </row>
    <row r="28" spans="1:3" ht="30" customHeight="1" x14ac:dyDescent="0.25">
      <c r="A28" s="194" t="str">
        <f>'MC Tab 2-4'!A34</f>
        <v>Tabell MC3. Körsträckor och antal motorcyklar efter cylindervolym och ägare. År 2022.</v>
      </c>
      <c r="B28" s="195"/>
      <c r="C28" s="194" t="str">
        <f>'MC Tab 2-4'!A35</f>
        <v>Table MC3. Vehicle kilometers (10 kilometers) and number of motorcycles by cylinder volume and owner. Year 2022.</v>
      </c>
    </row>
    <row r="29" spans="1:3" ht="15.75" customHeight="1" x14ac:dyDescent="0.25">
      <c r="A29" s="194" t="str">
        <f>'MC Tab 2-4'!A52</f>
        <v>Tabell MC4. Körsträckor och antal motorcyklar efter ägare. År 2022.</v>
      </c>
      <c r="B29" s="195"/>
      <c r="C29" s="194" t="str">
        <f>'MC Tab 2-4'!A53</f>
        <v>Table MC4. Vehicle kilometers (10 kilometers) and number of motorcycles by owner. Year 2022.</v>
      </c>
    </row>
    <row r="30" spans="1:3" x14ac:dyDescent="0.25">
      <c r="A30" s="191"/>
      <c r="B30" s="191"/>
      <c r="C30" s="191"/>
    </row>
    <row r="31" spans="1:3" ht="15.75" customHeight="1" x14ac:dyDescent="0.25">
      <c r="A31" s="192" t="s">
        <v>130</v>
      </c>
      <c r="B31" s="192"/>
      <c r="C31" s="196" t="s">
        <v>183</v>
      </c>
    </row>
    <row r="32" spans="1:3" ht="15.75" customHeight="1" x14ac:dyDescent="0.25">
      <c r="A32" s="194" t="str">
        <f>'RS Tab 1'!A1</f>
        <v>Tabell RS1. Genomsnittlig körsträcka i mil efter registreringslän och fordonsslag. År 2022.</v>
      </c>
      <c r="B32" s="195"/>
      <c r="C32" s="194" t="str">
        <f>'RS Tab 1'!A2</f>
        <v>Table RS1. Average distance (10 kilometers) driven by kind of vehicle, and by county. Year 2022.</v>
      </c>
    </row>
    <row r="33" spans="1:3" x14ac:dyDescent="0.25">
      <c r="A33" s="191"/>
      <c r="B33" s="191"/>
      <c r="C33" s="191"/>
    </row>
    <row r="34" spans="1:3" x14ac:dyDescent="0.25">
      <c r="A34" s="191"/>
      <c r="B34" s="191"/>
      <c r="C34" s="191"/>
    </row>
    <row r="35" spans="1:3" x14ac:dyDescent="0.25">
      <c r="A35" s="191"/>
      <c r="B35" s="191"/>
      <c r="C35" s="191"/>
    </row>
    <row r="36" spans="1:3" x14ac:dyDescent="0.25">
      <c r="A36" s="191"/>
      <c r="B36" s="191"/>
      <c r="C36" s="191"/>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1" location="'LB Tab 1-2'!A1" display="'LB Tab 1-2'!A1" xr:uid="{E2BA5158-89CA-415C-ACB2-9D214D3A4C74}"/>
    <hyperlink ref="C11" location="'LB Tab 1-2'!A1" display="'LB Tab 1-2'!A1" xr:uid="{C197F406-F8FE-43DB-9B1A-6448F2132643}"/>
    <hyperlink ref="A12" location="'LB Tab 1-2'!A59" display="'LB Tab 1-2'!A59" xr:uid="{9EA745B6-1F50-4F1A-A11E-FBBBAF1578D0}"/>
    <hyperlink ref="C12" location="'LB Tab 1-2'!A59" display="'LB Tab 1-2'!A59" xr:uid="{FF0930A1-FFF5-4201-982C-04322E2D43B6}"/>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21875" defaultRowHeight="13.2" x14ac:dyDescent="0.25"/>
  <cols>
    <col min="1" max="1" width="106.44140625" style="200" customWidth="1"/>
    <col min="2" max="16384" width="9.21875" style="200"/>
  </cols>
  <sheetData>
    <row r="1" spans="1:1" s="199" customFormat="1" ht="19.5" customHeight="1" x14ac:dyDescent="0.25">
      <c r="A1" s="198" t="s">
        <v>215</v>
      </c>
    </row>
    <row r="3" spans="1:1" x14ac:dyDescent="0.25">
      <c r="A3" s="183" t="s">
        <v>216</v>
      </c>
    </row>
    <row r="4" spans="1:1" ht="42" customHeight="1" x14ac:dyDescent="0.25">
      <c r="A4" s="201" t="s">
        <v>253</v>
      </c>
    </row>
    <row r="5" spans="1:1" x14ac:dyDescent="0.25">
      <c r="A5" s="201"/>
    </row>
    <row r="6" spans="1:1" x14ac:dyDescent="0.25">
      <c r="A6" s="183" t="s">
        <v>217</v>
      </c>
    </row>
    <row r="7" spans="1:1" ht="134.4" customHeight="1" x14ac:dyDescent="0.25">
      <c r="A7" s="242" t="s">
        <v>218</v>
      </c>
    </row>
    <row r="8" spans="1:1" ht="14.25" customHeight="1" x14ac:dyDescent="0.25">
      <c r="A8" s="201"/>
    </row>
    <row r="9" spans="1:1" x14ac:dyDescent="0.25">
      <c r="A9" s="183" t="s">
        <v>219</v>
      </c>
    </row>
    <row r="10" spans="1:1" ht="79.2" customHeight="1" x14ac:dyDescent="0.25">
      <c r="A10" s="242" t="s">
        <v>220</v>
      </c>
    </row>
    <row r="12" spans="1:1" ht="20.399999999999999" x14ac:dyDescent="0.25">
      <c r="A12" s="202" t="s">
        <v>221</v>
      </c>
    </row>
    <row r="14" spans="1:1" x14ac:dyDescent="0.25">
      <c r="A14" s="183" t="s">
        <v>222</v>
      </c>
    </row>
    <row r="15" spans="1:1" ht="49.8" customHeight="1" x14ac:dyDescent="0.25">
      <c r="A15" s="243" t="s">
        <v>223</v>
      </c>
    </row>
    <row r="16" spans="1:1" x14ac:dyDescent="0.25">
      <c r="A16" s="201"/>
    </row>
    <row r="17" spans="1:1" x14ac:dyDescent="0.25">
      <c r="A17" s="183" t="s">
        <v>224</v>
      </c>
    </row>
    <row r="18" spans="1:1" ht="62.4" customHeight="1" x14ac:dyDescent="0.25">
      <c r="A18" s="201" t="s">
        <v>225</v>
      </c>
    </row>
    <row r="19" spans="1:1" ht="67.8" customHeight="1" x14ac:dyDescent="0.25">
      <c r="A19" s="244" t="s">
        <v>226</v>
      </c>
    </row>
    <row r="20" spans="1:1" x14ac:dyDescent="0.25">
      <c r="A20" s="201"/>
    </row>
    <row r="21" spans="1:1" x14ac:dyDescent="0.25">
      <c r="A21" s="183" t="s">
        <v>227</v>
      </c>
    </row>
    <row r="22" spans="1:1" ht="66" x14ac:dyDescent="0.25">
      <c r="A22" s="201" t="s">
        <v>228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B052-0D4F-4AC7-A262-ED2D4572A5EB}">
  <sheetPr>
    <pageSetUpPr fitToPage="1"/>
  </sheetPr>
  <dimension ref="A1:F40"/>
  <sheetViews>
    <sheetView showGridLines="0" zoomScaleNormal="100" zoomScaleSheetLayoutView="100" workbookViewId="0"/>
  </sheetViews>
  <sheetFormatPr defaultColWidth="8.77734375" defaultRowHeight="13.2" x14ac:dyDescent="0.25"/>
  <cols>
    <col min="1" max="1" width="127.21875" style="200" customWidth="1"/>
    <col min="2" max="16384" width="8.77734375" style="200"/>
  </cols>
  <sheetData>
    <row r="1" spans="1:1" s="190" customFormat="1" ht="30" customHeight="1" x14ac:dyDescent="0.25">
      <c r="A1" s="226" t="s">
        <v>229</v>
      </c>
    </row>
    <row r="40" spans="6:6" x14ac:dyDescent="0.25">
      <c r="F40" s="115"/>
    </row>
  </sheetData>
  <pageMargins left="0.7" right="0.7" top="0.75" bottom="0.75" header="0.3" footer="0.3"/>
  <pageSetup paperSize="9" scale="6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21875" defaultRowHeight="13.2" x14ac:dyDescent="0.25"/>
  <cols>
    <col min="1" max="1" width="4.44140625" style="203" bestFit="1" customWidth="1"/>
    <col min="2" max="2" width="47.5546875" style="203" customWidth="1"/>
    <col min="3" max="3" width="49.77734375" style="203" customWidth="1"/>
    <col min="4" max="16384" width="9.21875" style="203"/>
  </cols>
  <sheetData>
    <row r="1" spans="1:5" ht="20.399999999999999" x14ac:dyDescent="0.25">
      <c r="A1" s="239" t="s">
        <v>230</v>
      </c>
      <c r="B1" s="239"/>
      <c r="C1" s="239"/>
    </row>
    <row r="3" spans="1:5" x14ac:dyDescent="0.25">
      <c r="A3" s="204" t="s">
        <v>231</v>
      </c>
      <c r="C3" s="205" t="s">
        <v>232</v>
      </c>
    </row>
    <row r="4" spans="1:5" x14ac:dyDescent="0.25">
      <c r="A4" s="206"/>
    </row>
    <row r="5" spans="1:5" x14ac:dyDescent="0.25">
      <c r="A5" s="207" t="s">
        <v>233</v>
      </c>
      <c r="B5" s="203" t="s">
        <v>234</v>
      </c>
      <c r="C5" s="203" t="s">
        <v>235</v>
      </c>
    </row>
    <row r="6" spans="1:5" x14ac:dyDescent="0.25">
      <c r="A6" s="207" t="s">
        <v>236</v>
      </c>
      <c r="B6" s="203" t="s">
        <v>237</v>
      </c>
      <c r="C6" s="203" t="s">
        <v>238</v>
      </c>
    </row>
    <row r="7" spans="1:5" ht="13.8" x14ac:dyDescent="0.3">
      <c r="A7" s="208" t="s">
        <v>239</v>
      </c>
      <c r="B7" s="209" t="s">
        <v>240</v>
      </c>
      <c r="C7" s="203" t="s">
        <v>241</v>
      </c>
    </row>
    <row r="8" spans="1:5" x14ac:dyDescent="0.25">
      <c r="A8" s="210">
        <v>0</v>
      </c>
      <c r="B8" s="203" t="s">
        <v>242</v>
      </c>
      <c r="C8" s="203" t="s">
        <v>243</v>
      </c>
    </row>
    <row r="9" spans="1:5" x14ac:dyDescent="0.25">
      <c r="A9" s="207" t="s">
        <v>244</v>
      </c>
      <c r="B9" s="209" t="s">
        <v>245</v>
      </c>
      <c r="C9" s="203" t="s">
        <v>246</v>
      </c>
    </row>
    <row r="10" spans="1:5" ht="13.8" x14ac:dyDescent="0.3">
      <c r="A10" s="207" t="s">
        <v>247</v>
      </c>
      <c r="B10" s="209" t="s">
        <v>248</v>
      </c>
      <c r="C10" s="203" t="s">
        <v>249</v>
      </c>
      <c r="E10" s="208"/>
    </row>
    <row r="11" spans="1:5" ht="26.4" x14ac:dyDescent="0.25">
      <c r="A11" s="211" t="s">
        <v>250</v>
      </c>
      <c r="B11" s="212" t="s">
        <v>251</v>
      </c>
      <c r="C11" s="213" t="s">
        <v>252</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workbookViewId="0"/>
  </sheetViews>
  <sheetFormatPr defaultRowHeight="13.2" x14ac:dyDescent="0.25"/>
  <cols>
    <col min="2" max="2" width="15.44140625" bestFit="1" customWidth="1"/>
    <col min="3" max="3" width="16.44140625" bestFit="1" customWidth="1"/>
    <col min="4" max="4" width="23.5546875" bestFit="1" customWidth="1"/>
  </cols>
  <sheetData>
    <row r="1" spans="1:18" x14ac:dyDescent="0.25">
      <c r="A1" s="3" t="s">
        <v>184</v>
      </c>
    </row>
    <row r="2" spans="1:18" s="31" customFormat="1" ht="12.75" customHeight="1" x14ac:dyDescent="0.2">
      <c r="A2" s="109" t="s">
        <v>185</v>
      </c>
      <c r="B2" s="15"/>
      <c r="C2" s="15"/>
      <c r="D2" s="15"/>
      <c r="O2" s="26"/>
      <c r="P2" s="26"/>
      <c r="Q2" s="26"/>
      <c r="R2" s="26"/>
    </row>
    <row r="3" spans="1:18" x14ac:dyDescent="0.25">
      <c r="A3" s="134"/>
      <c r="B3" s="134"/>
      <c r="C3" s="134"/>
      <c r="D3" s="134"/>
    </row>
    <row r="4" spans="1:18" x14ac:dyDescent="0.25">
      <c r="A4" s="78" t="s">
        <v>0</v>
      </c>
      <c r="B4" s="135" t="s">
        <v>156</v>
      </c>
      <c r="C4" s="135" t="s">
        <v>13</v>
      </c>
      <c r="D4" s="135" t="s">
        <v>155</v>
      </c>
    </row>
    <row r="5" spans="1:18" x14ac:dyDescent="0.25">
      <c r="A5" s="136">
        <v>1999</v>
      </c>
      <c r="B5" s="64">
        <v>5670643852.1000004</v>
      </c>
      <c r="C5" s="64">
        <v>4370924</v>
      </c>
      <c r="D5" s="64">
        <f t="shared" ref="D5:D26" si="0">B5/C5</f>
        <v>1297.3558570453297</v>
      </c>
    </row>
    <row r="6" spans="1:18" x14ac:dyDescent="0.25">
      <c r="A6" s="53">
        <v>2000</v>
      </c>
      <c r="B6" s="21">
        <v>5855474348.1999998</v>
      </c>
      <c r="C6" s="21">
        <v>4496868</v>
      </c>
      <c r="D6" s="21">
        <f t="shared" si="0"/>
        <v>1302.1227992905283</v>
      </c>
    </row>
    <row r="7" spans="1:18" x14ac:dyDescent="0.25">
      <c r="A7" s="53">
        <v>2001</v>
      </c>
      <c r="B7" s="21">
        <v>5921506460</v>
      </c>
      <c r="C7" s="21">
        <v>4616118</v>
      </c>
      <c r="D7" s="21">
        <f t="shared" si="0"/>
        <v>1282.7892311245078</v>
      </c>
    </row>
    <row r="8" spans="1:18" x14ac:dyDescent="0.25">
      <c r="A8" s="53">
        <v>2002</v>
      </c>
      <c r="B8" s="21">
        <v>5943992726</v>
      </c>
      <c r="C8" s="21">
        <v>4628334</v>
      </c>
      <c r="D8" s="21">
        <f t="shared" si="0"/>
        <v>1284.2618371967105</v>
      </c>
    </row>
    <row r="9" spans="1:18" x14ac:dyDescent="0.25">
      <c r="A9" s="53">
        <v>2003</v>
      </c>
      <c r="B9" s="21">
        <v>6037040610</v>
      </c>
      <c r="C9" s="21">
        <v>4643535</v>
      </c>
      <c r="D9" s="21">
        <f t="shared" si="0"/>
        <v>1300.0958558511995</v>
      </c>
    </row>
    <row r="10" spans="1:18" x14ac:dyDescent="0.25">
      <c r="A10" s="53">
        <v>2004</v>
      </c>
      <c r="B10" s="21">
        <v>6125068678</v>
      </c>
      <c r="C10" s="21">
        <v>4689599</v>
      </c>
      <c r="D10" s="21">
        <f t="shared" si="0"/>
        <v>1306.0964653907508</v>
      </c>
    </row>
    <row r="11" spans="1:18" x14ac:dyDescent="0.25">
      <c r="A11" s="53">
        <v>2005</v>
      </c>
      <c r="B11" s="21">
        <v>6158036407</v>
      </c>
      <c r="C11" s="21">
        <v>4744718</v>
      </c>
      <c r="D11" s="21">
        <f t="shared" si="0"/>
        <v>1297.8719508725283</v>
      </c>
    </row>
    <row r="12" spans="1:18" x14ac:dyDescent="0.25">
      <c r="A12" s="53">
        <v>2006</v>
      </c>
      <c r="B12" s="21">
        <v>6207406936</v>
      </c>
      <c r="C12" s="21">
        <v>4813525</v>
      </c>
      <c r="D12" s="21">
        <f t="shared" si="0"/>
        <v>1289.5761289283842</v>
      </c>
    </row>
    <row r="13" spans="1:18" x14ac:dyDescent="0.25">
      <c r="A13" s="53">
        <v>2007</v>
      </c>
      <c r="B13" s="21">
        <v>6319684828</v>
      </c>
      <c r="C13" s="21">
        <v>4867107</v>
      </c>
      <c r="D13" s="21">
        <f t="shared" si="0"/>
        <v>1298.4478927625794</v>
      </c>
    </row>
    <row r="14" spans="1:18" x14ac:dyDescent="0.25">
      <c r="A14" s="53">
        <v>2008</v>
      </c>
      <c r="B14" s="21">
        <v>6367674932</v>
      </c>
      <c r="C14" s="21">
        <v>4833533</v>
      </c>
      <c r="D14" s="21">
        <f t="shared" si="0"/>
        <v>1317.3955638660168</v>
      </c>
    </row>
    <row r="15" spans="1:18" x14ac:dyDescent="0.25">
      <c r="A15" s="53">
        <v>2009</v>
      </c>
      <c r="B15" s="21">
        <v>6272007118</v>
      </c>
      <c r="C15" s="21">
        <v>4827462</v>
      </c>
      <c r="D15" s="21">
        <f t="shared" si="0"/>
        <v>1299.2349019008332</v>
      </c>
    </row>
    <row r="16" spans="1:18" x14ac:dyDescent="0.25">
      <c r="A16" s="53">
        <v>2010</v>
      </c>
      <c r="B16" s="21">
        <v>6271244185</v>
      </c>
      <c r="C16" s="21">
        <v>4934447</v>
      </c>
      <c r="D16" s="21">
        <f t="shared" si="0"/>
        <v>1270.911245981566</v>
      </c>
    </row>
    <row r="17" spans="1:10" x14ac:dyDescent="0.25">
      <c r="A17" s="53">
        <v>2011</v>
      </c>
      <c r="B17" s="21">
        <v>6322594571</v>
      </c>
      <c r="C17" s="21">
        <v>5017674</v>
      </c>
      <c r="D17" s="21">
        <f t="shared" si="0"/>
        <v>1260.0648370141225</v>
      </c>
    </row>
    <row r="18" spans="1:10" x14ac:dyDescent="0.25">
      <c r="A18" s="53">
        <v>2012</v>
      </c>
      <c r="B18" s="21">
        <v>6280639665.6999998</v>
      </c>
      <c r="C18" s="21">
        <v>5084351</v>
      </c>
      <c r="D18" s="21">
        <f t="shared" si="0"/>
        <v>1235.2883712591834</v>
      </c>
    </row>
    <row r="19" spans="1:10" x14ac:dyDescent="0.25">
      <c r="A19" s="53">
        <v>2013</v>
      </c>
      <c r="B19" s="21">
        <v>6278008025</v>
      </c>
      <c r="C19" s="21">
        <v>5133323</v>
      </c>
      <c r="D19" s="21">
        <f t="shared" si="0"/>
        <v>1222.9910381637781</v>
      </c>
    </row>
    <row r="20" spans="1:10" x14ac:dyDescent="0.25">
      <c r="A20" s="53">
        <v>2014</v>
      </c>
      <c r="B20" s="21">
        <v>6381268446.6999998</v>
      </c>
      <c r="C20" s="21">
        <v>5222751</v>
      </c>
      <c r="D20" s="21">
        <f t="shared" si="0"/>
        <v>1221.8213058022486</v>
      </c>
    </row>
    <row r="21" spans="1:10" x14ac:dyDescent="0.25">
      <c r="A21" s="53">
        <v>2015</v>
      </c>
      <c r="B21" s="21">
        <v>6531145878.4000006</v>
      </c>
      <c r="C21" s="21">
        <v>5346543</v>
      </c>
      <c r="D21" s="21">
        <f t="shared" si="0"/>
        <v>1221.5642665550433</v>
      </c>
    </row>
    <row r="22" spans="1:10" x14ac:dyDescent="0.25">
      <c r="A22" s="53">
        <v>2016</v>
      </c>
      <c r="B22" s="21">
        <v>6717615860.5</v>
      </c>
      <c r="C22" s="21">
        <v>5488070</v>
      </c>
      <c r="D22" s="21">
        <f t="shared" si="0"/>
        <v>1224.0397554149272</v>
      </c>
    </row>
    <row r="23" spans="1:10" x14ac:dyDescent="0.25">
      <c r="A23" s="53">
        <v>2017</v>
      </c>
      <c r="B23" s="21">
        <v>6808195546</v>
      </c>
      <c r="C23" s="21">
        <v>5619968</v>
      </c>
      <c r="D23" s="21">
        <f t="shared" si="0"/>
        <v>1211.4295928375393</v>
      </c>
    </row>
    <row r="24" spans="1:10" x14ac:dyDescent="0.25">
      <c r="A24" s="53">
        <v>2018</v>
      </c>
      <c r="B24" s="21">
        <v>6866374264</v>
      </c>
      <c r="C24" s="21">
        <v>5701798</v>
      </c>
      <c r="D24" s="21">
        <f t="shared" si="0"/>
        <v>1204.2471978137423</v>
      </c>
    </row>
    <row r="25" spans="1:10" x14ac:dyDescent="0.25">
      <c r="A25" s="53">
        <v>2019</v>
      </c>
      <c r="B25" s="21">
        <v>6714206425</v>
      </c>
      <c r="C25" s="21">
        <v>5733321</v>
      </c>
      <c r="D25" s="21">
        <f t="shared" si="0"/>
        <v>1171.0850351829245</v>
      </c>
    </row>
    <row r="26" spans="1:10" x14ac:dyDescent="0.25">
      <c r="A26" s="53">
        <v>2020</v>
      </c>
      <c r="B26" s="21">
        <v>6282377816.1999998</v>
      </c>
      <c r="C26" s="21">
        <v>5711535</v>
      </c>
      <c r="D26" s="21">
        <f t="shared" si="0"/>
        <v>1099.9456041501978</v>
      </c>
    </row>
    <row r="27" spans="1:10" x14ac:dyDescent="0.25">
      <c r="A27" s="53">
        <v>2021</v>
      </c>
      <c r="B27" s="21">
        <v>6385010928.1000004</v>
      </c>
      <c r="C27" s="21">
        <v>5741625</v>
      </c>
      <c r="D27" s="21">
        <f t="shared" ref="D27" si="1">B27/C27</f>
        <v>1112.0564174950473</v>
      </c>
    </row>
    <row r="28" spans="1:10" x14ac:dyDescent="0.25">
      <c r="A28" s="116">
        <v>2022</v>
      </c>
      <c r="B28" s="106">
        <v>6485144792.5</v>
      </c>
      <c r="C28" s="106">
        <v>5759366</v>
      </c>
      <c r="D28" s="137">
        <v>1126.0171330000001</v>
      </c>
    </row>
    <row r="29" spans="1:10" x14ac:dyDescent="0.25">
      <c r="A29" s="31" t="s">
        <v>213</v>
      </c>
    </row>
    <row r="30" spans="1:10" x14ac:dyDescent="0.25">
      <c r="A30" s="13" t="s">
        <v>214</v>
      </c>
    </row>
    <row r="31" spans="1:10" x14ac:dyDescent="0.25">
      <c r="J31" s="15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4"/>
  <sheetViews>
    <sheetView showGridLines="0" zoomScaleNormal="100" workbookViewId="0"/>
  </sheetViews>
  <sheetFormatPr defaultColWidth="9.21875" defaultRowHeight="12.75" customHeight="1" x14ac:dyDescent="0.2"/>
  <cols>
    <col min="1" max="1" width="15.77734375" style="1" customWidth="1"/>
    <col min="2" max="2" width="13.21875" style="1" customWidth="1"/>
    <col min="3" max="3" width="14.77734375" style="1" customWidth="1"/>
    <col min="4" max="4" width="2.44140625" style="1" customWidth="1"/>
    <col min="5" max="5" width="12.21875" style="1" customWidth="1"/>
    <col min="6" max="6" width="9.21875" style="1"/>
    <col min="7" max="7" width="2.44140625" style="1" customWidth="1"/>
    <col min="8" max="8" width="9.5546875" style="1" customWidth="1"/>
    <col min="9" max="9" width="10.21875" style="1" customWidth="1"/>
    <col min="10" max="11" width="11.77734375" style="1" customWidth="1"/>
    <col min="12" max="12" width="13.77734375" style="1" customWidth="1"/>
    <col min="13" max="13" width="11.5546875" style="1" customWidth="1"/>
    <col min="14" max="14" width="14.5546875" style="1" customWidth="1"/>
    <col min="15" max="15" width="14.44140625" style="6" customWidth="1"/>
    <col min="16" max="16" width="17.21875" style="6" customWidth="1"/>
    <col min="17" max="17" width="12.77734375" style="6" customWidth="1"/>
    <col min="18" max="18" width="10.77734375" style="6" bestFit="1" customWidth="1"/>
    <col min="19" max="20" width="12.77734375" style="1" customWidth="1"/>
    <col min="21" max="21" width="9.5546875" style="1" bestFit="1" customWidth="1"/>
    <col min="22" max="23" width="9.21875" style="1"/>
    <col min="24" max="24" width="9.5546875" style="1" bestFit="1" customWidth="1"/>
    <col min="25" max="16384" width="9.21875" style="1"/>
  </cols>
  <sheetData>
    <row r="1" spans="1:24" ht="12.75" customHeight="1" x14ac:dyDescent="0.25">
      <c r="A1" s="3" t="s">
        <v>188</v>
      </c>
      <c r="I1" s="25"/>
    </row>
    <row r="2" spans="1:24" ht="12.75" customHeight="1" x14ac:dyDescent="0.2">
      <c r="A2" s="109" t="s">
        <v>189</v>
      </c>
      <c r="B2" s="15"/>
      <c r="C2" s="15"/>
      <c r="D2" s="15"/>
    </row>
    <row r="3" spans="1:24" ht="12.75" customHeight="1" x14ac:dyDescent="0.2">
      <c r="A3" s="12"/>
      <c r="B3" s="34"/>
      <c r="C3" s="34"/>
      <c r="D3" s="34"/>
      <c r="E3" s="34"/>
      <c r="F3" s="34"/>
      <c r="G3" s="34"/>
      <c r="H3" s="12"/>
      <c r="I3" s="12"/>
      <c r="J3" s="12"/>
    </row>
    <row r="4" spans="1:24" s="52" customFormat="1" ht="12.75" customHeight="1" x14ac:dyDescent="0.2">
      <c r="B4" s="240" t="s">
        <v>68</v>
      </c>
      <c r="C4" s="240"/>
      <c r="D4" s="4"/>
      <c r="E4" s="240" t="s">
        <v>13</v>
      </c>
      <c r="F4" s="240"/>
      <c r="G4" s="1"/>
      <c r="H4" s="240" t="s">
        <v>14</v>
      </c>
      <c r="I4" s="240"/>
      <c r="J4" s="240"/>
      <c r="O4" s="22"/>
      <c r="P4" s="22"/>
      <c r="Q4" s="22"/>
      <c r="R4" s="22"/>
    </row>
    <row r="5" spans="1:24" ht="12.75" customHeight="1" x14ac:dyDescent="0.2">
      <c r="A5" s="52" t="s">
        <v>11</v>
      </c>
      <c r="B5" s="6" t="s">
        <v>107</v>
      </c>
      <c r="C5" s="6" t="s">
        <v>108</v>
      </c>
      <c r="D5" s="6"/>
      <c r="E5" s="6" t="s">
        <v>107</v>
      </c>
      <c r="F5" s="6" t="s">
        <v>108</v>
      </c>
      <c r="G5" s="6"/>
      <c r="H5" s="6" t="s">
        <v>107</v>
      </c>
      <c r="I5" s="6" t="s">
        <v>108</v>
      </c>
    </row>
    <row r="6" spans="1:24" s="52" customFormat="1" ht="12.75" customHeight="1" x14ac:dyDescent="0.2">
      <c r="A6" s="9" t="s">
        <v>9</v>
      </c>
      <c r="B6" s="16" t="s">
        <v>80</v>
      </c>
      <c r="C6" s="16" t="s">
        <v>80</v>
      </c>
      <c r="D6" s="16"/>
      <c r="E6" s="16" t="s">
        <v>80</v>
      </c>
      <c r="F6" s="16" t="s">
        <v>80</v>
      </c>
      <c r="G6" s="16"/>
      <c r="H6" s="16" t="s">
        <v>80</v>
      </c>
      <c r="I6" s="16" t="s">
        <v>80</v>
      </c>
      <c r="J6" s="58" t="s">
        <v>1</v>
      </c>
      <c r="N6" s="61"/>
      <c r="O6" s="61"/>
      <c r="P6" s="22"/>
      <c r="Q6" s="22"/>
      <c r="R6" s="22"/>
    </row>
    <row r="7" spans="1:24" ht="12.75" customHeight="1" x14ac:dyDescent="0.2">
      <c r="A7" s="29" t="s">
        <v>125</v>
      </c>
      <c r="B7" s="21">
        <v>6565664.2999999998</v>
      </c>
      <c r="C7" s="21">
        <v>1768493.7</v>
      </c>
      <c r="D7" s="21"/>
      <c r="E7" s="21">
        <v>21861</v>
      </c>
      <c r="F7" s="21">
        <v>5993</v>
      </c>
      <c r="G7" s="21"/>
      <c r="H7" s="21">
        <f>B7/E7</f>
        <v>300.33686931064454</v>
      </c>
      <c r="I7" s="21">
        <f>C7/F7</f>
        <v>295.09322542966794</v>
      </c>
      <c r="J7" s="21">
        <f>(B7+C7)/(E7+F7)</f>
        <v>299.20865943850077</v>
      </c>
      <c r="K7" s="23"/>
      <c r="L7" s="23"/>
      <c r="M7" s="23"/>
      <c r="N7" s="37"/>
      <c r="O7" s="37"/>
      <c r="P7" s="17"/>
      <c r="Q7" s="17"/>
      <c r="R7" s="103"/>
      <c r="S7" s="17"/>
      <c r="T7" s="8"/>
      <c r="U7" s="11"/>
      <c r="V7" s="11"/>
      <c r="W7" s="11"/>
      <c r="X7" s="8"/>
    </row>
    <row r="8" spans="1:24" ht="12.75" customHeight="1" x14ac:dyDescent="0.2">
      <c r="A8" s="29" t="s">
        <v>124</v>
      </c>
      <c r="B8" s="21">
        <v>57519091.200000003</v>
      </c>
      <c r="C8" s="21">
        <v>10463376.9</v>
      </c>
      <c r="D8" s="21"/>
      <c r="E8" s="21">
        <v>79006</v>
      </c>
      <c r="F8" s="21">
        <v>14396</v>
      </c>
      <c r="G8" s="21"/>
      <c r="H8" s="21">
        <f t="shared" ref="H8:H20" si="0">B8/E8</f>
        <v>728.03446826823279</v>
      </c>
      <c r="I8" s="21">
        <f t="shared" ref="I8:I20" si="1">C8/F8</f>
        <v>726.82529174770775</v>
      </c>
      <c r="J8" s="21">
        <f t="shared" ref="J8:J21" si="2">(B8+C8)/(E8+F8)</f>
        <v>727.84809854178718</v>
      </c>
      <c r="K8" s="23"/>
      <c r="L8" s="23"/>
      <c r="M8" s="23"/>
      <c r="N8" s="37"/>
      <c r="O8" s="37"/>
      <c r="P8" s="17"/>
      <c r="Q8" s="17"/>
      <c r="R8" s="103"/>
      <c r="S8" s="17"/>
      <c r="T8" s="8"/>
      <c r="U8" s="11"/>
      <c r="V8" s="11"/>
      <c r="W8" s="11"/>
      <c r="X8" s="8"/>
    </row>
    <row r="9" spans="1:24" ht="12.75" customHeight="1" x14ac:dyDescent="0.2">
      <c r="A9" s="29" t="s">
        <v>113</v>
      </c>
      <c r="B9" s="21">
        <v>112303954.5</v>
      </c>
      <c r="C9" s="21">
        <v>20022710.800000001</v>
      </c>
      <c r="D9" s="21"/>
      <c r="E9" s="21">
        <v>159853</v>
      </c>
      <c r="F9" s="21">
        <v>31074</v>
      </c>
      <c r="G9" s="21"/>
      <c r="H9" s="21">
        <f t="shared" si="0"/>
        <v>702.54517900821384</v>
      </c>
      <c r="I9" s="21">
        <f t="shared" si="1"/>
        <v>644.35575722468946</v>
      </c>
      <c r="J9" s="21">
        <f t="shared" si="2"/>
        <v>693.07465837728557</v>
      </c>
      <c r="K9" s="23"/>
      <c r="L9" s="23"/>
      <c r="M9" s="23"/>
      <c r="N9" s="37"/>
      <c r="O9" s="37"/>
      <c r="P9" s="17"/>
      <c r="Q9" s="17"/>
      <c r="R9" s="103"/>
      <c r="S9" s="17"/>
      <c r="T9" s="8"/>
      <c r="U9" s="11"/>
      <c r="V9" s="11"/>
      <c r="W9" s="11"/>
      <c r="X9" s="8"/>
    </row>
    <row r="10" spans="1:24" ht="12.75" customHeight="1" x14ac:dyDescent="0.2">
      <c r="A10" s="29" t="s">
        <v>114</v>
      </c>
      <c r="B10" s="21">
        <v>298573646.69999999</v>
      </c>
      <c r="C10" s="21">
        <v>53197471.399999999</v>
      </c>
      <c r="D10" s="21"/>
      <c r="E10" s="21">
        <v>349132</v>
      </c>
      <c r="F10" s="21">
        <v>62813</v>
      </c>
      <c r="G10" s="21"/>
      <c r="H10" s="21">
        <f t="shared" si="0"/>
        <v>855.18842930467554</v>
      </c>
      <c r="I10" s="21">
        <f t="shared" si="1"/>
        <v>846.91817617372203</v>
      </c>
      <c r="J10" s="21">
        <f t="shared" si="2"/>
        <v>853.92738860770237</v>
      </c>
      <c r="K10" s="23"/>
      <c r="L10" s="23"/>
      <c r="M10" s="23"/>
      <c r="N10" s="37"/>
      <c r="O10" s="37"/>
      <c r="P10" s="17"/>
      <c r="Q10" s="17"/>
      <c r="R10" s="103"/>
      <c r="S10" s="17"/>
      <c r="T10" s="8"/>
      <c r="U10" s="11"/>
      <c r="V10" s="11"/>
      <c r="W10" s="11"/>
      <c r="X10" s="8"/>
    </row>
    <row r="11" spans="1:24" ht="12.75" customHeight="1" x14ac:dyDescent="0.2">
      <c r="A11" s="29" t="s">
        <v>115</v>
      </c>
      <c r="B11" s="21">
        <v>300930768</v>
      </c>
      <c r="C11" s="21">
        <v>56830630.299999997</v>
      </c>
      <c r="D11" s="21"/>
      <c r="E11" s="21">
        <v>332395</v>
      </c>
      <c r="F11" s="21">
        <v>68097</v>
      </c>
      <c r="G11" s="21"/>
      <c r="H11" s="21">
        <f t="shared" si="0"/>
        <v>905.34083846026567</v>
      </c>
      <c r="I11" s="21">
        <f t="shared" si="1"/>
        <v>834.5540963625416</v>
      </c>
      <c r="J11" s="21">
        <f t="shared" si="2"/>
        <v>893.30473093095497</v>
      </c>
      <c r="K11" s="23"/>
      <c r="L11" s="23"/>
      <c r="M11" s="23"/>
      <c r="N11" s="37"/>
      <c r="O11" s="37"/>
      <c r="P11" s="17"/>
      <c r="Q11" s="17"/>
      <c r="R11" s="103"/>
      <c r="S11" s="17"/>
      <c r="T11" s="8"/>
      <c r="U11" s="11"/>
      <c r="V11" s="11"/>
      <c r="W11" s="11"/>
      <c r="X11" s="8"/>
    </row>
    <row r="12" spans="1:24" ht="12.75" customHeight="1" x14ac:dyDescent="0.2">
      <c r="A12" s="29" t="s">
        <v>116</v>
      </c>
      <c r="B12" s="21">
        <v>534844074.19999999</v>
      </c>
      <c r="C12" s="21">
        <v>105708852.40000001</v>
      </c>
      <c r="D12" s="21"/>
      <c r="E12" s="21">
        <v>547373</v>
      </c>
      <c r="F12" s="21">
        <v>117147</v>
      </c>
      <c r="G12" s="21"/>
      <c r="H12" s="21">
        <f t="shared" si="0"/>
        <v>977.11080780381928</v>
      </c>
      <c r="I12" s="21">
        <f t="shared" si="1"/>
        <v>902.36072968151132</v>
      </c>
      <c r="J12" s="21">
        <f t="shared" si="2"/>
        <v>963.933254981039</v>
      </c>
      <c r="K12" s="23"/>
      <c r="L12" s="23"/>
      <c r="M12" s="23"/>
      <c r="N12" s="37"/>
      <c r="O12" s="37"/>
      <c r="P12" s="17"/>
      <c r="Q12" s="17"/>
      <c r="R12" s="103"/>
      <c r="S12" s="17"/>
      <c r="T12" s="8"/>
      <c r="U12" s="11"/>
      <c r="V12" s="11"/>
      <c r="W12" s="11"/>
      <c r="X12" s="8"/>
    </row>
    <row r="13" spans="1:24" ht="12.75" customHeight="1" x14ac:dyDescent="0.2">
      <c r="A13" s="29" t="s">
        <v>117</v>
      </c>
      <c r="B13" s="21">
        <v>581670576.70000005</v>
      </c>
      <c r="C13" s="21">
        <v>161994630.80000001</v>
      </c>
      <c r="D13" s="21"/>
      <c r="E13" s="21">
        <v>550314</v>
      </c>
      <c r="F13" s="21">
        <v>141446</v>
      </c>
      <c r="G13" s="21"/>
      <c r="H13" s="21">
        <f t="shared" si="0"/>
        <v>1056.9794275631732</v>
      </c>
      <c r="I13" s="21">
        <f t="shared" si="1"/>
        <v>1145.2754464601333</v>
      </c>
      <c r="J13" s="21">
        <f t="shared" si="2"/>
        <v>1075.0335484850236</v>
      </c>
      <c r="K13" s="23"/>
      <c r="L13" s="23"/>
      <c r="M13" s="23"/>
      <c r="N13" s="37"/>
      <c r="O13" s="37"/>
      <c r="P13" s="17"/>
      <c r="V13" s="11"/>
      <c r="W13" s="11"/>
      <c r="X13" s="8"/>
    </row>
    <row r="14" spans="1:24" ht="12.75" customHeight="1" x14ac:dyDescent="0.2">
      <c r="A14" s="29" t="s">
        <v>118</v>
      </c>
      <c r="B14" s="21">
        <v>621687934.70000005</v>
      </c>
      <c r="C14" s="21">
        <v>158398056.69999999</v>
      </c>
      <c r="D14" s="21"/>
      <c r="E14" s="21">
        <v>571091</v>
      </c>
      <c r="F14" s="21">
        <v>141166</v>
      </c>
      <c r="G14" s="21"/>
      <c r="H14" s="21">
        <f t="shared" si="0"/>
        <v>1088.5969743876196</v>
      </c>
      <c r="I14" s="21">
        <f t="shared" si="1"/>
        <v>1122.0694551095871</v>
      </c>
      <c r="J14" s="21">
        <f t="shared" si="2"/>
        <v>1095.2310632257741</v>
      </c>
      <c r="K14" s="23"/>
      <c r="L14" s="23"/>
      <c r="M14" s="23"/>
      <c r="N14" s="37"/>
      <c r="O14" s="37"/>
      <c r="P14" s="17"/>
      <c r="V14" s="11"/>
      <c r="W14" s="11"/>
      <c r="X14" s="8"/>
    </row>
    <row r="15" spans="1:24" ht="12.75" customHeight="1" x14ac:dyDescent="0.2">
      <c r="A15" s="29" t="s">
        <v>119</v>
      </c>
      <c r="B15" s="21">
        <v>694538811.89999998</v>
      </c>
      <c r="C15" s="21">
        <v>203158989.40000001</v>
      </c>
      <c r="D15" s="21"/>
      <c r="E15" s="21">
        <v>578299</v>
      </c>
      <c r="F15" s="21">
        <v>168646</v>
      </c>
      <c r="G15" s="21"/>
      <c r="H15" s="21">
        <f t="shared" si="0"/>
        <v>1201.0029619625834</v>
      </c>
      <c r="I15" s="21">
        <f t="shared" si="1"/>
        <v>1204.6475421889638</v>
      </c>
      <c r="J15" s="21">
        <f t="shared" si="2"/>
        <v>1201.8258389841287</v>
      </c>
      <c r="K15" s="23"/>
      <c r="L15" s="23"/>
      <c r="M15" s="23"/>
      <c r="N15" s="37"/>
      <c r="O15" s="37"/>
      <c r="P15" s="17"/>
      <c r="V15" s="11"/>
      <c r="W15" s="11"/>
      <c r="X15" s="8"/>
    </row>
    <row r="16" spans="1:24" ht="12.75" customHeight="1" x14ac:dyDescent="0.2">
      <c r="A16" s="29" t="s">
        <v>120</v>
      </c>
      <c r="B16" s="21">
        <v>1184077421.9000001</v>
      </c>
      <c r="C16" s="21">
        <v>673394911.39999998</v>
      </c>
      <c r="D16" s="21"/>
      <c r="E16" s="21">
        <v>854399</v>
      </c>
      <c r="F16" s="21">
        <v>426691</v>
      </c>
      <c r="G16" s="21"/>
      <c r="H16" s="21">
        <f t="shared" si="0"/>
        <v>1385.8600278090214</v>
      </c>
      <c r="I16" s="21">
        <f t="shared" si="1"/>
        <v>1578.1793180545171</v>
      </c>
      <c r="J16" s="21">
        <f t="shared" si="2"/>
        <v>1449.9155666658862</v>
      </c>
      <c r="K16" s="23"/>
      <c r="L16" s="23"/>
      <c r="M16" s="23"/>
      <c r="N16" s="37"/>
      <c r="O16" s="37"/>
      <c r="P16" s="17"/>
      <c r="V16" s="11"/>
      <c r="W16" s="11"/>
      <c r="X16" s="8"/>
    </row>
    <row r="17" spans="1:24" ht="12.75" customHeight="1" x14ac:dyDescent="0.2">
      <c r="A17" s="29" t="s">
        <v>121</v>
      </c>
      <c r="B17" s="21">
        <v>221068608.09999999</v>
      </c>
      <c r="C17" s="21">
        <v>298949170.19999999</v>
      </c>
      <c r="D17" s="21"/>
      <c r="E17" s="21">
        <v>186711</v>
      </c>
      <c r="F17" s="21">
        <v>220731</v>
      </c>
      <c r="G17" s="21"/>
      <c r="H17" s="21">
        <f t="shared" si="0"/>
        <v>1184.0149112799995</v>
      </c>
      <c r="I17" s="21">
        <f t="shared" si="1"/>
        <v>1354.3596966443317</v>
      </c>
      <c r="J17" s="21">
        <f t="shared" si="2"/>
        <v>1276.2989046293706</v>
      </c>
      <c r="K17" s="23"/>
      <c r="L17" s="23"/>
      <c r="M17" s="23"/>
      <c r="N17" s="37"/>
      <c r="O17" s="37"/>
      <c r="P17" s="17"/>
      <c r="V17" s="11"/>
      <c r="W17" s="11"/>
      <c r="X17" s="8"/>
    </row>
    <row r="18" spans="1:24" ht="12.75" customHeight="1" x14ac:dyDescent="0.2">
      <c r="A18" s="29" t="s">
        <v>122</v>
      </c>
      <c r="B18" s="21">
        <v>27432297.5</v>
      </c>
      <c r="C18" s="21">
        <v>65000234.100000001</v>
      </c>
      <c r="D18" s="21"/>
      <c r="E18" s="21">
        <v>32557</v>
      </c>
      <c r="F18" s="21">
        <v>34740</v>
      </c>
      <c r="G18" s="21"/>
      <c r="H18" s="21">
        <f t="shared" si="0"/>
        <v>842.59291396627452</v>
      </c>
      <c r="I18" s="21">
        <f t="shared" si="1"/>
        <v>1871.0487651122626</v>
      </c>
      <c r="J18" s="21">
        <f t="shared" si="2"/>
        <v>1373.5015171552966</v>
      </c>
      <c r="K18" s="23"/>
      <c r="L18" s="23"/>
      <c r="M18" s="23"/>
      <c r="N18" s="37"/>
      <c r="O18" s="37"/>
      <c r="P18" s="17"/>
      <c r="V18" s="11"/>
      <c r="W18" s="11"/>
      <c r="X18" s="8"/>
    </row>
    <row r="19" spans="1:24" ht="12.75" customHeight="1" x14ac:dyDescent="0.2">
      <c r="A19" s="29" t="s">
        <v>123</v>
      </c>
      <c r="B19" s="21">
        <v>26362813.600000001</v>
      </c>
      <c r="C19" s="21">
        <v>8673252</v>
      </c>
      <c r="D19" s="21"/>
      <c r="E19" s="21">
        <v>50494</v>
      </c>
      <c r="F19" s="21">
        <v>12926</v>
      </c>
      <c r="G19" s="21"/>
      <c r="H19" s="21">
        <f t="shared" si="0"/>
        <v>522.0979443102151</v>
      </c>
      <c r="I19" s="21">
        <f t="shared" si="1"/>
        <v>670.9927278353706</v>
      </c>
      <c r="J19" s="21">
        <f t="shared" si="2"/>
        <v>552.4450583412173</v>
      </c>
      <c r="K19" s="23"/>
      <c r="L19" s="23"/>
      <c r="M19" s="23"/>
      <c r="N19" s="37"/>
      <c r="O19" s="22"/>
      <c r="P19" s="17"/>
      <c r="V19" s="11"/>
      <c r="W19" s="11"/>
      <c r="X19" s="8"/>
    </row>
    <row r="20" spans="1:24" ht="12.75" customHeight="1" x14ac:dyDescent="0.2">
      <c r="A20" s="29" t="s">
        <v>6</v>
      </c>
      <c r="B20" s="21">
        <v>2291.8000000000002</v>
      </c>
      <c r="C20" s="21">
        <v>6057.3</v>
      </c>
      <c r="D20" s="21"/>
      <c r="E20" s="21">
        <v>5</v>
      </c>
      <c r="F20" s="21">
        <v>10</v>
      </c>
      <c r="G20" s="21"/>
      <c r="H20" s="21">
        <f t="shared" si="0"/>
        <v>458.36</v>
      </c>
      <c r="I20" s="21">
        <f t="shared" si="1"/>
        <v>605.73</v>
      </c>
      <c r="J20" s="21">
        <f t="shared" si="2"/>
        <v>556.60666666666668</v>
      </c>
      <c r="K20" s="23"/>
      <c r="L20" s="23"/>
      <c r="M20" s="23"/>
      <c r="N20" s="37"/>
      <c r="O20" s="63"/>
      <c r="P20" s="17"/>
      <c r="V20" s="11"/>
      <c r="W20" s="11"/>
      <c r="X20" s="8"/>
    </row>
    <row r="21" spans="1:24" s="10" customFormat="1" ht="12.75" customHeight="1" x14ac:dyDescent="0.2">
      <c r="A21" s="55" t="s">
        <v>1</v>
      </c>
      <c r="B21" s="32">
        <f>SUM(B7:B20)</f>
        <v>4667577955.1000013</v>
      </c>
      <c r="C21" s="32">
        <f t="shared" ref="C21:F21" si="3">SUM(C7:C20)</f>
        <v>1817566837.3999999</v>
      </c>
      <c r="D21" s="32"/>
      <c r="E21" s="32">
        <f t="shared" si="3"/>
        <v>4313490</v>
      </c>
      <c r="F21" s="32">
        <f t="shared" si="3"/>
        <v>1445876</v>
      </c>
      <c r="G21" s="32"/>
      <c r="H21" s="32">
        <f t="shared" ref="H21" si="4">B21/E21</f>
        <v>1082.0885072412366</v>
      </c>
      <c r="I21" s="32">
        <f t="shared" ref="I21" si="5">C21/F21</f>
        <v>1257.0696500944755</v>
      </c>
      <c r="J21" s="32">
        <f t="shared" si="2"/>
        <v>1126.01713322265</v>
      </c>
      <c r="K21" s="23"/>
      <c r="L21" s="23"/>
      <c r="M21" s="37"/>
      <c r="N21" s="37"/>
      <c r="O21" s="37"/>
      <c r="P21" s="37"/>
      <c r="Q21" s="37"/>
      <c r="V21" s="11"/>
      <c r="X21" s="8"/>
    </row>
    <row r="22" spans="1:24" ht="12.75" customHeight="1" x14ac:dyDescent="0.2">
      <c r="A22" s="31" t="s">
        <v>213</v>
      </c>
    </row>
    <row r="23" spans="1:24" ht="12.75" customHeight="1" x14ac:dyDescent="0.2">
      <c r="A23" s="13" t="s">
        <v>214</v>
      </c>
      <c r="N23" s="8"/>
    </row>
    <row r="24" spans="1:24" ht="12.75" customHeight="1" x14ac:dyDescent="0.2">
      <c r="C24" s="8"/>
      <c r="F24" s="8"/>
      <c r="N24" s="8"/>
      <c r="O24" s="17"/>
    </row>
    <row r="25" spans="1:24" ht="12.75" customHeight="1" x14ac:dyDescent="0.2">
      <c r="C25" s="59"/>
      <c r="D25" s="59"/>
      <c r="E25" s="59"/>
      <c r="F25" s="59"/>
      <c r="N25" s="8"/>
    </row>
    <row r="26" spans="1:24" ht="12.75" customHeight="1" x14ac:dyDescent="0.25">
      <c r="A26" s="57"/>
      <c r="B26" s="15"/>
      <c r="C26" s="15"/>
      <c r="D26" s="15"/>
    </row>
    <row r="27" spans="1:24" ht="12.75" customHeight="1" x14ac:dyDescent="0.25">
      <c r="A27" s="3" t="s">
        <v>186</v>
      </c>
      <c r="B27" s="15"/>
      <c r="C27" s="15"/>
      <c r="D27" s="15"/>
    </row>
    <row r="28" spans="1:24" ht="12.75" customHeight="1" x14ac:dyDescent="0.2">
      <c r="A28" s="109" t="s">
        <v>187</v>
      </c>
      <c r="B28" s="15"/>
      <c r="C28" s="15"/>
      <c r="D28" s="15"/>
      <c r="J28" s="31"/>
    </row>
    <row r="29" spans="1:24" ht="12.75" customHeight="1" x14ac:dyDescent="0.2">
      <c r="A29" s="12"/>
      <c r="B29" s="34"/>
      <c r="C29" s="34"/>
      <c r="D29" s="34"/>
      <c r="E29" s="12"/>
      <c r="F29" s="12"/>
      <c r="G29" s="12"/>
      <c r="H29" s="12"/>
      <c r="I29" s="12"/>
      <c r="N29" s="8"/>
    </row>
    <row r="30" spans="1:24" s="52" customFormat="1" ht="12.75" customHeight="1" x14ac:dyDescent="0.2">
      <c r="A30" s="162" t="s">
        <v>15</v>
      </c>
      <c r="B30" s="162"/>
      <c r="C30" s="163" t="s">
        <v>12</v>
      </c>
      <c r="D30" s="163"/>
      <c r="E30" s="164"/>
      <c r="F30" s="163" t="s">
        <v>13</v>
      </c>
      <c r="G30" s="163"/>
      <c r="H30" s="164"/>
      <c r="I30" s="163" t="s">
        <v>14</v>
      </c>
      <c r="J30" s="61"/>
      <c r="K30" s="62"/>
      <c r="L30" s="62"/>
      <c r="M30" s="63"/>
      <c r="N30" s="63"/>
      <c r="O30" s="62"/>
      <c r="P30" s="63"/>
    </row>
    <row r="31" spans="1:24" ht="12.75" customHeight="1" x14ac:dyDescent="0.2">
      <c r="A31" s="124" t="s">
        <v>3</v>
      </c>
      <c r="B31" s="105"/>
      <c r="C31" s="105">
        <v>4667577955.1000004</v>
      </c>
      <c r="D31" s="105"/>
      <c r="E31" s="105"/>
      <c r="F31" s="105">
        <v>4313490</v>
      </c>
      <c r="G31" s="105"/>
      <c r="H31" s="105"/>
      <c r="I31" s="105">
        <f>C31/F31</f>
        <v>1082.0885072412364</v>
      </c>
      <c r="J31" s="8"/>
      <c r="K31" s="23"/>
      <c r="L31" s="17"/>
      <c r="M31" s="120"/>
      <c r="N31" s="17"/>
      <c r="O31" s="17"/>
      <c r="P31" s="120"/>
    </row>
    <row r="32" spans="1:24" ht="12.75" customHeight="1" x14ac:dyDescent="0.2">
      <c r="A32" s="124" t="s">
        <v>16</v>
      </c>
      <c r="B32" s="105"/>
      <c r="C32" s="105">
        <v>1589942270.9000001</v>
      </c>
      <c r="D32" s="105"/>
      <c r="E32" s="105"/>
      <c r="F32" s="105">
        <v>1494231</v>
      </c>
      <c r="G32" s="105"/>
      <c r="H32" s="105"/>
      <c r="I32" s="105">
        <f t="shared" ref="I32:I39" si="6">C32/F32</f>
        <v>1064.0538650985022</v>
      </c>
      <c r="J32" s="8"/>
      <c r="K32" s="17"/>
      <c r="L32" s="17"/>
      <c r="M32" s="17"/>
      <c r="N32" s="17"/>
      <c r="O32" s="17"/>
      <c r="P32" s="17"/>
    </row>
    <row r="33" spans="1:18" ht="12.75" customHeight="1" x14ac:dyDescent="0.2">
      <c r="A33" s="124" t="s">
        <v>17</v>
      </c>
      <c r="B33" s="105"/>
      <c r="C33" s="105">
        <v>3077635684.1999998</v>
      </c>
      <c r="D33" s="105"/>
      <c r="E33" s="105"/>
      <c r="F33" s="105">
        <v>2819259</v>
      </c>
      <c r="G33" s="105"/>
      <c r="H33" s="105"/>
      <c r="I33" s="105">
        <f t="shared" si="6"/>
        <v>1091.647019376368</v>
      </c>
      <c r="J33" s="8"/>
      <c r="K33" s="17"/>
      <c r="L33" s="17"/>
      <c r="M33" s="17"/>
      <c r="N33" s="17"/>
      <c r="O33" s="17"/>
      <c r="P33" s="17"/>
    </row>
    <row r="34" spans="1:18" ht="12.75" customHeight="1" x14ac:dyDescent="0.2">
      <c r="A34" s="124" t="s">
        <v>4</v>
      </c>
      <c r="B34" s="105"/>
      <c r="C34" s="105">
        <v>1817566837.4000001</v>
      </c>
      <c r="D34" s="105"/>
      <c r="E34" s="105"/>
      <c r="F34" s="105">
        <v>1445876</v>
      </c>
      <c r="G34" s="105"/>
      <c r="H34" s="105"/>
      <c r="I34" s="105">
        <f t="shared" si="6"/>
        <v>1257.0696500944757</v>
      </c>
      <c r="J34" s="8"/>
      <c r="K34" s="17"/>
      <c r="L34" s="17"/>
      <c r="M34" s="17"/>
      <c r="N34" s="17"/>
      <c r="O34" s="17"/>
      <c r="P34" s="17"/>
    </row>
    <row r="35" spans="1:18" ht="12.75" customHeight="1" x14ac:dyDescent="0.2">
      <c r="A35" s="124" t="s">
        <v>18</v>
      </c>
      <c r="B35" s="105"/>
      <c r="C35" s="105">
        <v>679247821.70000005</v>
      </c>
      <c r="D35" s="105"/>
      <c r="E35" s="105"/>
      <c r="F35" s="105">
        <v>575765</v>
      </c>
      <c r="G35" s="105"/>
      <c r="H35" s="105"/>
      <c r="I35" s="105">
        <f t="shared" si="6"/>
        <v>1179.7310043159971</v>
      </c>
      <c r="J35" s="8"/>
      <c r="K35" s="17"/>
      <c r="L35" s="17"/>
      <c r="M35" s="17"/>
      <c r="N35" s="17"/>
      <c r="O35" s="17"/>
      <c r="P35" s="17"/>
    </row>
    <row r="36" spans="1:18" s="66" customFormat="1" ht="12.75" customHeight="1" x14ac:dyDescent="0.2">
      <c r="A36" s="125" t="s">
        <v>1</v>
      </c>
      <c r="B36" s="106"/>
      <c r="C36" s="106">
        <f>C31+C34</f>
        <v>6485144792.5</v>
      </c>
      <c r="D36" s="106"/>
      <c r="E36" s="106"/>
      <c r="F36" s="106">
        <f>F31+F34</f>
        <v>5759366</v>
      </c>
      <c r="G36" s="106"/>
      <c r="H36" s="106"/>
      <c r="I36" s="106">
        <f t="shared" si="6"/>
        <v>1126.0171332226498</v>
      </c>
      <c r="J36" s="8"/>
      <c r="K36" s="98"/>
      <c r="L36" s="17"/>
      <c r="M36" s="17"/>
      <c r="N36" s="18"/>
      <c r="O36" s="127"/>
      <c r="P36" s="98"/>
      <c r="Q36" s="111"/>
      <c r="R36" s="65"/>
    </row>
    <row r="37" spans="1:18" ht="12.75" customHeight="1" x14ac:dyDescent="0.2">
      <c r="A37" s="124" t="s">
        <v>109</v>
      </c>
      <c r="B37" s="105"/>
      <c r="C37" s="105">
        <v>820611661.89999998</v>
      </c>
      <c r="D37" s="105"/>
      <c r="E37" s="105"/>
      <c r="F37" s="105">
        <v>581668</v>
      </c>
      <c r="G37" s="105"/>
      <c r="H37" s="105"/>
      <c r="I37" s="105">
        <f t="shared" si="6"/>
        <v>1410.7904541766093</v>
      </c>
      <c r="J37" s="8"/>
      <c r="K37" s="17"/>
      <c r="L37" s="17"/>
      <c r="M37" s="17"/>
      <c r="N37" s="17"/>
      <c r="O37" s="17"/>
      <c r="P37" s="17"/>
    </row>
    <row r="38" spans="1:18" ht="12.75" customHeight="1" x14ac:dyDescent="0.2">
      <c r="A38" s="124" t="s">
        <v>164</v>
      </c>
      <c r="B38" s="105"/>
      <c r="C38" s="105">
        <v>117504920.5</v>
      </c>
      <c r="D38" s="105"/>
      <c r="E38" s="105"/>
      <c r="F38" s="105">
        <v>20128</v>
      </c>
      <c r="G38" s="105"/>
      <c r="H38" s="105"/>
      <c r="I38" s="105">
        <f t="shared" si="6"/>
        <v>5837.8835701510334</v>
      </c>
      <c r="J38" s="8"/>
      <c r="K38" s="17"/>
      <c r="L38" s="17"/>
      <c r="M38" s="17"/>
      <c r="N38" s="17"/>
      <c r="O38" s="17"/>
      <c r="P38" s="17"/>
    </row>
    <row r="39" spans="1:18" s="66" customFormat="1" ht="12.75" customHeight="1" x14ac:dyDescent="0.2">
      <c r="A39" s="143" t="s">
        <v>165</v>
      </c>
      <c r="B39" s="106"/>
      <c r="C39" s="106">
        <v>46047640.799999997</v>
      </c>
      <c r="D39" s="106"/>
      <c r="E39" s="106"/>
      <c r="F39" s="106">
        <v>86135</v>
      </c>
      <c r="G39" s="106"/>
      <c r="H39" s="106"/>
      <c r="I39" s="106">
        <f t="shared" si="6"/>
        <v>534.59848841934172</v>
      </c>
      <c r="J39" s="8"/>
      <c r="K39" s="98"/>
      <c r="L39" s="17"/>
      <c r="M39" s="17"/>
      <c r="N39" s="18"/>
      <c r="O39" s="63"/>
      <c r="P39" s="63"/>
      <c r="Q39" s="111"/>
      <c r="R39" s="65"/>
    </row>
    <row r="40" spans="1:18" ht="12.75" customHeight="1" x14ac:dyDescent="0.2">
      <c r="A40" s="31" t="s">
        <v>213</v>
      </c>
      <c r="K40" s="8"/>
      <c r="L40" s="8"/>
      <c r="M40" s="17"/>
      <c r="N40" s="17"/>
      <c r="O40" s="63"/>
    </row>
    <row r="41" spans="1:18" ht="12.75" customHeight="1" x14ac:dyDescent="0.2">
      <c r="A41" s="13" t="s">
        <v>214</v>
      </c>
      <c r="K41" s="8"/>
      <c r="L41" s="8"/>
      <c r="M41" s="8"/>
      <c r="N41" s="63"/>
      <c r="O41" s="63"/>
    </row>
    <row r="44" spans="1:18" ht="12.75" customHeight="1" x14ac:dyDescent="0.2">
      <c r="C44" s="97"/>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3"/>
  <sheetViews>
    <sheetView showGridLines="0" zoomScaleNormal="100" workbookViewId="0"/>
  </sheetViews>
  <sheetFormatPr defaultColWidth="9.21875" defaultRowHeight="12.75" customHeight="1" x14ac:dyDescent="0.2"/>
  <cols>
    <col min="1" max="1" width="12" style="31" customWidth="1"/>
    <col min="2" max="2" width="12.77734375" style="31" customWidth="1"/>
    <col min="3" max="3" width="5.77734375" style="31" customWidth="1"/>
    <col min="4" max="4" width="12.21875" style="31" customWidth="1"/>
    <col min="5" max="5" width="2.21875" style="31" customWidth="1"/>
    <col min="6" max="6" width="7.21875" style="31" customWidth="1"/>
    <col min="7" max="7" width="11.77734375" style="31" customWidth="1"/>
    <col min="8" max="8" width="3.21875" style="31" customWidth="1"/>
    <col min="9" max="9" width="11.21875" style="31" customWidth="1"/>
    <col min="10" max="10" width="2.21875" style="31" customWidth="1"/>
    <col min="11" max="11" width="10.5546875" style="31" customWidth="1"/>
    <col min="12" max="12" width="2.21875" style="31" customWidth="1"/>
    <col min="13" max="13" width="12.21875" style="31" customWidth="1"/>
    <col min="14" max="14" width="2.21875" style="31" customWidth="1"/>
    <col min="15" max="15" width="10.21875" style="31" customWidth="1"/>
    <col min="16" max="16" width="2.21875" style="31" customWidth="1"/>
    <col min="17" max="17" width="10.21875" style="31" customWidth="1"/>
    <col min="18" max="19" width="12" style="31" customWidth="1"/>
    <col min="20" max="21" width="13.21875" style="31" customWidth="1"/>
    <col min="22" max="22" width="10.77734375" style="31" bestFit="1" customWidth="1"/>
    <col min="23" max="23" width="21.21875" style="31" customWidth="1"/>
    <col min="24" max="24" width="13.5546875" style="31" customWidth="1"/>
    <col min="25" max="26" width="9.5546875" style="31" bestFit="1" customWidth="1"/>
    <col min="27" max="27" width="9.5546875" style="31" customWidth="1"/>
    <col min="28" max="28" width="12.77734375" style="31" customWidth="1"/>
    <col min="29" max="30" width="9.21875" style="31"/>
    <col min="31" max="31" width="13.44140625" style="31" customWidth="1"/>
    <col min="32" max="16384" width="9.21875" style="31"/>
  </cols>
  <sheetData>
    <row r="1" spans="1:32" ht="12.75" customHeight="1" x14ac:dyDescent="0.25">
      <c r="A1" s="3" t="s">
        <v>267</v>
      </c>
      <c r="B1" s="15"/>
      <c r="C1" s="15"/>
      <c r="D1" s="15"/>
      <c r="E1" s="15"/>
      <c r="F1" s="15"/>
      <c r="G1" s="15"/>
      <c r="H1" s="15"/>
      <c r="I1" s="15"/>
      <c r="J1" s="15"/>
    </row>
    <row r="2" spans="1:32" ht="12.75" customHeight="1" x14ac:dyDescent="0.2">
      <c r="A2" s="109" t="s">
        <v>268</v>
      </c>
      <c r="B2" s="15"/>
      <c r="C2" s="15"/>
      <c r="D2" s="15"/>
      <c r="E2" s="15"/>
      <c r="F2" s="15"/>
      <c r="G2" s="15"/>
      <c r="H2" s="15"/>
      <c r="I2" s="15"/>
      <c r="J2" s="15"/>
    </row>
    <row r="3" spans="1:32" ht="12.75" customHeight="1" x14ac:dyDescent="0.2">
      <c r="A3" s="33"/>
      <c r="B3" s="34"/>
      <c r="C3" s="34"/>
      <c r="D3" s="34"/>
      <c r="E3" s="34"/>
      <c r="F3" s="34"/>
      <c r="G3" s="34"/>
      <c r="H3" s="34"/>
      <c r="I3" s="34"/>
      <c r="J3" s="34"/>
      <c r="K3" s="33"/>
      <c r="L3" s="33"/>
      <c r="M3" s="33"/>
      <c r="N3" s="33"/>
      <c r="O3" s="33"/>
      <c r="P3" s="33"/>
      <c r="Q3" s="33"/>
    </row>
    <row r="4" spans="1:32" ht="12.75" customHeight="1" x14ac:dyDescent="0.2">
      <c r="A4" s="19"/>
      <c r="B4" s="241" t="s">
        <v>12</v>
      </c>
      <c r="C4" s="241"/>
      <c r="D4" s="241"/>
      <c r="E4" s="139"/>
      <c r="F4" s="19"/>
      <c r="G4" s="241" t="s">
        <v>20</v>
      </c>
      <c r="H4" s="241"/>
      <c r="I4" s="241"/>
      <c r="J4" s="19"/>
      <c r="K4" s="241" t="s">
        <v>14</v>
      </c>
      <c r="L4" s="241"/>
      <c r="M4" s="241"/>
      <c r="N4" s="241"/>
      <c r="O4" s="241"/>
      <c r="P4" s="139"/>
      <c r="Q4" s="31" t="s">
        <v>148</v>
      </c>
      <c r="R4" s="108"/>
    </row>
    <row r="5" spans="1:32" s="54" customFormat="1" ht="12.75" customHeight="1" x14ac:dyDescent="0.2">
      <c r="A5" s="31" t="s">
        <v>19</v>
      </c>
      <c r="B5" s="88" t="s">
        <v>107</v>
      </c>
      <c r="C5" s="88"/>
      <c r="D5" s="88" t="s">
        <v>108</v>
      </c>
      <c r="E5" s="88"/>
      <c r="F5" s="88"/>
      <c r="G5" s="88" t="s">
        <v>107</v>
      </c>
      <c r="H5" s="88"/>
      <c r="I5" s="88" t="s">
        <v>108</v>
      </c>
      <c r="J5" s="88"/>
      <c r="K5" s="88" t="s">
        <v>107</v>
      </c>
      <c r="L5" s="88"/>
      <c r="M5" s="88" t="s">
        <v>108</v>
      </c>
      <c r="N5" s="88"/>
      <c r="Q5" s="54" t="s">
        <v>150</v>
      </c>
      <c r="S5" s="31"/>
      <c r="T5" s="31"/>
      <c r="U5" s="31"/>
      <c r="V5" s="31"/>
      <c r="W5" s="31"/>
      <c r="X5" s="31"/>
      <c r="Y5" s="31"/>
      <c r="Z5" s="31"/>
      <c r="AA5" s="31"/>
      <c r="AB5" s="31"/>
      <c r="AC5" s="31"/>
    </row>
    <row r="6" spans="1:32" ht="12.75" customHeight="1" x14ac:dyDescent="0.2">
      <c r="A6" s="33" t="s">
        <v>21</v>
      </c>
      <c r="B6" s="35" t="s">
        <v>80</v>
      </c>
      <c r="C6" s="35"/>
      <c r="D6" s="35" t="s">
        <v>80</v>
      </c>
      <c r="E6" s="35"/>
      <c r="F6" s="35"/>
      <c r="G6" s="35" t="s">
        <v>80</v>
      </c>
      <c r="H6" s="35"/>
      <c r="I6" s="35" t="s">
        <v>80</v>
      </c>
      <c r="J6" s="35"/>
      <c r="K6" s="35" t="s">
        <v>80</v>
      </c>
      <c r="L6" s="35"/>
      <c r="M6" s="35" t="s">
        <v>80</v>
      </c>
      <c r="N6" s="35"/>
      <c r="O6" s="79" t="s">
        <v>1</v>
      </c>
      <c r="P6" s="79"/>
      <c r="Q6" s="33" t="s">
        <v>151</v>
      </c>
      <c r="S6" s="37"/>
    </row>
    <row r="7" spans="1:32" ht="12.75" customHeight="1" x14ac:dyDescent="0.2">
      <c r="A7" s="144" t="s">
        <v>167</v>
      </c>
      <c r="B7" s="21">
        <v>511410551.5</v>
      </c>
      <c r="C7" s="21"/>
      <c r="D7" s="21">
        <v>131708588.90000001</v>
      </c>
      <c r="E7" s="21"/>
      <c r="F7" s="21"/>
      <c r="G7" s="21">
        <v>855214</v>
      </c>
      <c r="H7" s="21"/>
      <c r="I7" s="21">
        <v>252401</v>
      </c>
      <c r="J7" s="21"/>
      <c r="K7" s="21">
        <f>B7/G7</f>
        <v>597.99132322436253</v>
      </c>
      <c r="L7" s="21"/>
      <c r="M7" s="21">
        <f>D7/I7</f>
        <v>521.82276971961289</v>
      </c>
      <c r="N7" s="21"/>
      <c r="O7" s="21">
        <f>(B7+D7)/(G7+I7)</f>
        <v>580.63419184463919</v>
      </c>
      <c r="P7" s="21"/>
      <c r="Q7" s="21">
        <v>1.933214</v>
      </c>
      <c r="R7" s="120"/>
      <c r="S7" s="120"/>
      <c r="T7" s="108"/>
      <c r="AD7" s="217"/>
      <c r="AE7" s="43"/>
      <c r="AF7" s="43"/>
    </row>
    <row r="8" spans="1:32" ht="12.75" customHeight="1" x14ac:dyDescent="0.2">
      <c r="A8" s="53">
        <v>2005</v>
      </c>
      <c r="B8" s="21">
        <v>124541835.5</v>
      </c>
      <c r="C8" s="21"/>
      <c r="D8" s="21">
        <v>25745354.699999999</v>
      </c>
      <c r="E8" s="21"/>
      <c r="F8" s="21"/>
      <c r="G8" s="21">
        <v>146207</v>
      </c>
      <c r="H8" s="21"/>
      <c r="I8" s="21">
        <v>32831</v>
      </c>
      <c r="J8" s="21"/>
      <c r="K8" s="21">
        <f t="shared" ref="K8:K27" si="0">B8/G8</f>
        <v>851.81855519913552</v>
      </c>
      <c r="L8" s="21"/>
      <c r="M8" s="21">
        <f t="shared" ref="M8:M27" si="1">D8/I8</f>
        <v>784.17820657305595</v>
      </c>
      <c r="N8" s="21"/>
      <c r="O8" s="21">
        <f t="shared" ref="O8:O27" si="2">(B8+D8)/(G8+I8)</f>
        <v>839.41504149956984</v>
      </c>
      <c r="P8" s="21"/>
      <c r="Q8" s="21">
        <v>2.6184409999999998</v>
      </c>
      <c r="R8" s="120"/>
      <c r="S8" s="120"/>
      <c r="T8" s="108"/>
      <c r="AD8" s="217"/>
      <c r="AE8" s="43"/>
      <c r="AF8" s="43"/>
    </row>
    <row r="9" spans="1:32" ht="12.75" customHeight="1" x14ac:dyDescent="0.2">
      <c r="A9" s="53">
        <v>2006</v>
      </c>
      <c r="B9" s="21">
        <v>147400277.19999999</v>
      </c>
      <c r="C9" s="21"/>
      <c r="D9" s="21">
        <v>30420025.100000001</v>
      </c>
      <c r="E9" s="21"/>
      <c r="F9" s="21"/>
      <c r="G9" s="21">
        <v>162351</v>
      </c>
      <c r="H9" s="21"/>
      <c r="I9" s="21">
        <v>34819</v>
      </c>
      <c r="J9" s="21"/>
      <c r="K9" s="21">
        <f t="shared" si="0"/>
        <v>907.91111357490865</v>
      </c>
      <c r="L9" s="21"/>
      <c r="M9" s="21">
        <f t="shared" si="1"/>
        <v>873.66165312042278</v>
      </c>
      <c r="N9" s="21"/>
      <c r="O9" s="21">
        <f t="shared" si="2"/>
        <v>901.86287112643902</v>
      </c>
      <c r="P9" s="21"/>
      <c r="Q9" s="21">
        <v>2.778146</v>
      </c>
      <c r="R9" s="120"/>
      <c r="S9" s="120"/>
      <c r="T9" s="108"/>
      <c r="AD9" s="217"/>
      <c r="AE9" s="43"/>
      <c r="AF9" s="43"/>
    </row>
    <row r="10" spans="1:32" ht="12.75" customHeight="1" x14ac:dyDescent="0.2">
      <c r="A10" s="53">
        <v>2007</v>
      </c>
      <c r="B10" s="21">
        <v>183116873.30000001</v>
      </c>
      <c r="C10" s="21"/>
      <c r="D10" s="21">
        <v>37584267.700000003</v>
      </c>
      <c r="E10" s="21"/>
      <c r="F10" s="21"/>
      <c r="G10" s="21">
        <v>188245</v>
      </c>
      <c r="H10" s="21"/>
      <c r="I10" s="21">
        <v>39136</v>
      </c>
      <c r="J10" s="21"/>
      <c r="K10" s="21">
        <f t="shared" si="0"/>
        <v>972.75823155993521</v>
      </c>
      <c r="L10" s="21"/>
      <c r="M10" s="21">
        <f t="shared" si="1"/>
        <v>960.35025807440729</v>
      </c>
      <c r="N10" s="21"/>
      <c r="O10" s="21">
        <f t="shared" si="2"/>
        <v>970.62261578583957</v>
      </c>
      <c r="P10" s="21"/>
      <c r="Q10" s="21">
        <v>2.9532509999999998</v>
      </c>
      <c r="R10" s="120"/>
      <c r="S10" s="120"/>
      <c r="T10" s="108"/>
      <c r="AD10" s="217"/>
      <c r="AE10" s="43"/>
      <c r="AF10" s="43"/>
    </row>
    <row r="11" spans="1:32" ht="12.75" customHeight="1" x14ac:dyDescent="0.2">
      <c r="A11" s="53">
        <v>2008</v>
      </c>
      <c r="B11" s="21">
        <v>165089496.59999999</v>
      </c>
      <c r="C11" s="21"/>
      <c r="D11" s="21">
        <v>32039116.399999999</v>
      </c>
      <c r="E11" s="21"/>
      <c r="F11" s="21"/>
      <c r="G11" s="21">
        <v>161939</v>
      </c>
      <c r="H11" s="21"/>
      <c r="I11" s="21">
        <v>32111</v>
      </c>
      <c r="J11" s="21"/>
      <c r="K11" s="21">
        <f t="shared" si="0"/>
        <v>1019.4548354627359</v>
      </c>
      <c r="L11" s="21"/>
      <c r="M11" s="21">
        <f t="shared" si="1"/>
        <v>997.76140263461116</v>
      </c>
      <c r="N11" s="21"/>
      <c r="O11" s="21">
        <f t="shared" si="2"/>
        <v>1015.8650502447823</v>
      </c>
      <c r="P11" s="21"/>
      <c r="Q11" s="21">
        <v>3.0671439999999999</v>
      </c>
      <c r="R11" s="120"/>
      <c r="S11" s="120"/>
      <c r="T11" s="108"/>
      <c r="AD11" s="217"/>
      <c r="AE11" s="43"/>
      <c r="AF11" s="43"/>
    </row>
    <row r="12" spans="1:32" ht="12.75" customHeight="1" x14ac:dyDescent="0.2">
      <c r="A12" s="53">
        <v>2009</v>
      </c>
      <c r="B12" s="21">
        <v>147380205.19999999</v>
      </c>
      <c r="C12" s="21"/>
      <c r="D12" s="21">
        <v>27297285.300000001</v>
      </c>
      <c r="E12" s="21"/>
      <c r="F12" s="21"/>
      <c r="G12" s="21">
        <v>136783</v>
      </c>
      <c r="H12" s="21"/>
      <c r="I12" s="21">
        <v>25408</v>
      </c>
      <c r="J12" s="21"/>
      <c r="K12" s="21">
        <f t="shared" si="0"/>
        <v>1077.4745779811817</v>
      </c>
      <c r="L12" s="21"/>
      <c r="M12" s="21">
        <f t="shared" si="1"/>
        <v>1074.3578912153653</v>
      </c>
      <c r="N12" s="21"/>
      <c r="O12" s="21">
        <f t="shared" si="2"/>
        <v>1076.9863340136012</v>
      </c>
      <c r="P12" s="21"/>
      <c r="Q12" s="21">
        <v>3.1835460000000002</v>
      </c>
      <c r="R12" s="120"/>
      <c r="S12" s="120"/>
      <c r="T12" s="108"/>
      <c r="AD12" s="217"/>
      <c r="AE12" s="43"/>
      <c r="AF12" s="43"/>
    </row>
    <row r="13" spans="1:32" ht="12.75" customHeight="1" x14ac:dyDescent="0.2">
      <c r="A13" s="53">
        <v>2010</v>
      </c>
      <c r="B13" s="21">
        <v>239886503.59999999</v>
      </c>
      <c r="C13" s="21"/>
      <c r="D13" s="21">
        <v>45888574.899999999</v>
      </c>
      <c r="E13" s="21"/>
      <c r="F13" s="21"/>
      <c r="G13" s="21">
        <v>211125</v>
      </c>
      <c r="H13" s="21"/>
      <c r="I13" s="21">
        <v>40000</v>
      </c>
      <c r="J13" s="21"/>
      <c r="K13" s="21">
        <f t="shared" si="0"/>
        <v>1136.2297387803433</v>
      </c>
      <c r="L13" s="21"/>
      <c r="M13" s="21">
        <f t="shared" si="1"/>
        <v>1147.2143724999999</v>
      </c>
      <c r="N13" s="21"/>
      <c r="O13" s="21">
        <f t="shared" si="2"/>
        <v>1137.9794066699851</v>
      </c>
      <c r="P13" s="21"/>
      <c r="Q13" s="21">
        <v>3.333593</v>
      </c>
      <c r="R13" s="120"/>
      <c r="S13" s="120"/>
      <c r="T13" s="108"/>
      <c r="AD13" s="217"/>
      <c r="AE13" s="43"/>
      <c r="AF13" s="43"/>
    </row>
    <row r="14" spans="1:32" ht="12.75" customHeight="1" x14ac:dyDescent="0.2">
      <c r="A14" s="53">
        <v>2011</v>
      </c>
      <c r="B14" s="21">
        <v>273789167</v>
      </c>
      <c r="C14" s="21"/>
      <c r="D14" s="21">
        <v>52059189.100000001</v>
      </c>
      <c r="E14" s="21"/>
      <c r="F14" s="21"/>
      <c r="G14" s="21">
        <v>228399</v>
      </c>
      <c r="H14" s="21"/>
      <c r="I14" s="21">
        <v>42746</v>
      </c>
      <c r="J14" s="21"/>
      <c r="K14" s="21">
        <f t="shared" si="0"/>
        <v>1198.7318990013091</v>
      </c>
      <c r="L14" s="21"/>
      <c r="M14" s="21">
        <f t="shared" si="1"/>
        <v>1217.8727623637299</v>
      </c>
      <c r="N14" s="21"/>
      <c r="O14" s="21">
        <f t="shared" si="2"/>
        <v>1201.7494554574121</v>
      </c>
      <c r="P14" s="21"/>
      <c r="Q14" s="21">
        <v>3.498402</v>
      </c>
      <c r="R14" s="120"/>
      <c r="S14" s="120"/>
      <c r="T14" s="108"/>
      <c r="AD14" s="217"/>
      <c r="AE14" s="43"/>
      <c r="AF14" s="43"/>
    </row>
    <row r="15" spans="1:32" ht="12.75" customHeight="1" x14ac:dyDescent="0.2">
      <c r="A15" s="53">
        <v>2012</v>
      </c>
      <c r="B15" s="21">
        <v>252982891.30000001</v>
      </c>
      <c r="C15" s="21"/>
      <c r="D15" s="21">
        <v>49933024.299999997</v>
      </c>
      <c r="E15" s="21"/>
      <c r="F15" s="21"/>
      <c r="G15" s="21">
        <v>203082</v>
      </c>
      <c r="H15" s="21"/>
      <c r="I15" s="21">
        <v>38439</v>
      </c>
      <c r="J15" s="21"/>
      <c r="K15" s="21">
        <f t="shared" si="0"/>
        <v>1245.7179429983948</v>
      </c>
      <c r="L15" s="21"/>
      <c r="M15" s="21">
        <f t="shared" si="1"/>
        <v>1299.0198574364576</v>
      </c>
      <c r="N15" s="21"/>
      <c r="O15" s="21">
        <f t="shared" si="2"/>
        <v>1254.2011485543701</v>
      </c>
      <c r="P15" s="21"/>
      <c r="Q15" s="21">
        <v>3.6390020000000001</v>
      </c>
      <c r="R15" s="120"/>
      <c r="S15" s="120"/>
      <c r="T15" s="108"/>
      <c r="AD15" s="217"/>
      <c r="AE15" s="43"/>
      <c r="AF15" s="43"/>
    </row>
    <row r="16" spans="1:32" ht="12.75" customHeight="1" x14ac:dyDescent="0.2">
      <c r="A16" s="53">
        <v>2013</v>
      </c>
      <c r="B16" s="21">
        <v>260239630.19999999</v>
      </c>
      <c r="C16" s="21"/>
      <c r="D16" s="21">
        <v>51472129.299999997</v>
      </c>
      <c r="E16" s="21"/>
      <c r="F16" s="21"/>
      <c r="G16" s="21">
        <v>206601</v>
      </c>
      <c r="H16" s="21"/>
      <c r="I16" s="21">
        <v>38623</v>
      </c>
      <c r="J16" s="21"/>
      <c r="K16" s="21">
        <f t="shared" si="0"/>
        <v>1259.6242525447601</v>
      </c>
      <c r="L16" s="21"/>
      <c r="M16" s="21">
        <f t="shared" si="1"/>
        <v>1332.6807679362037</v>
      </c>
      <c r="N16" s="21"/>
      <c r="O16" s="21">
        <f t="shared" si="2"/>
        <v>1271.1307192607576</v>
      </c>
      <c r="P16" s="21"/>
      <c r="Q16" s="21">
        <v>3.6643750000000002</v>
      </c>
      <c r="R16" s="120"/>
      <c r="S16" s="120"/>
      <c r="T16" s="108"/>
      <c r="AD16" s="217"/>
      <c r="AE16" s="43"/>
      <c r="AF16" s="43"/>
    </row>
    <row r="17" spans="1:32" ht="12.75" customHeight="1" x14ac:dyDescent="0.2">
      <c r="A17" s="53">
        <v>2014</v>
      </c>
      <c r="B17" s="21">
        <v>304569273</v>
      </c>
      <c r="C17" s="21"/>
      <c r="D17" s="21">
        <v>63184048.700000003</v>
      </c>
      <c r="E17" s="21"/>
      <c r="F17" s="21"/>
      <c r="G17" s="21">
        <v>234292</v>
      </c>
      <c r="H17" s="21"/>
      <c r="I17" s="21">
        <v>44883</v>
      </c>
      <c r="J17" s="21"/>
      <c r="K17" s="21">
        <f t="shared" si="0"/>
        <v>1299.9559225240298</v>
      </c>
      <c r="L17" s="21"/>
      <c r="M17" s="21">
        <f t="shared" si="1"/>
        <v>1407.7501214268209</v>
      </c>
      <c r="N17" s="21"/>
      <c r="O17" s="21">
        <f t="shared" si="2"/>
        <v>1317.2860094922539</v>
      </c>
      <c r="P17" s="21"/>
      <c r="Q17" s="21">
        <v>3.7811659999999998</v>
      </c>
      <c r="R17" s="120"/>
      <c r="S17" s="120"/>
      <c r="T17" s="108"/>
      <c r="AD17" s="217"/>
      <c r="AE17" s="43"/>
      <c r="AF17" s="43"/>
    </row>
    <row r="18" spans="1:32" ht="12.75" customHeight="1" x14ac:dyDescent="0.2">
      <c r="A18" s="53">
        <v>2015</v>
      </c>
      <c r="B18" s="21">
        <v>343600850.19999999</v>
      </c>
      <c r="C18" s="21"/>
      <c r="D18" s="21">
        <v>78582393.099999994</v>
      </c>
      <c r="E18" s="21"/>
      <c r="F18" s="21"/>
      <c r="G18" s="21">
        <v>258887</v>
      </c>
      <c r="H18" s="21"/>
      <c r="I18" s="21">
        <v>52926</v>
      </c>
      <c r="J18" s="21"/>
      <c r="K18" s="21">
        <f t="shared" si="0"/>
        <v>1327.2232680667628</v>
      </c>
      <c r="L18" s="21"/>
      <c r="M18" s="21">
        <f t="shared" si="1"/>
        <v>1484.7597230094848</v>
      </c>
      <c r="N18" s="21"/>
      <c r="O18" s="21">
        <f t="shared" si="2"/>
        <v>1353.9629306667778</v>
      </c>
      <c r="P18" s="21"/>
      <c r="Q18" s="21">
        <v>3.879381</v>
      </c>
      <c r="R18" s="120"/>
      <c r="S18" s="120"/>
      <c r="T18" s="108"/>
      <c r="AD18" s="217"/>
      <c r="AE18" s="43"/>
      <c r="AF18" s="43"/>
    </row>
    <row r="19" spans="1:32" ht="12.75" customHeight="1" x14ac:dyDescent="0.2">
      <c r="A19" s="53">
        <v>2016</v>
      </c>
      <c r="B19" s="21">
        <v>375672829.60000002</v>
      </c>
      <c r="C19" s="21"/>
      <c r="D19" s="21">
        <v>100007892.09999999</v>
      </c>
      <c r="E19" s="21"/>
      <c r="F19" s="21"/>
      <c r="G19" s="21">
        <v>280844</v>
      </c>
      <c r="H19" s="21"/>
      <c r="I19" s="21">
        <v>62884</v>
      </c>
      <c r="J19" s="21"/>
      <c r="K19" s="21">
        <f t="shared" si="0"/>
        <v>1337.6565979689792</v>
      </c>
      <c r="L19" s="21"/>
      <c r="M19" s="21">
        <f t="shared" si="1"/>
        <v>1590.3551316710132</v>
      </c>
      <c r="N19" s="21"/>
      <c r="O19" s="21">
        <f t="shared" si="2"/>
        <v>1383.8870318973143</v>
      </c>
      <c r="P19" s="21"/>
      <c r="Q19" s="21">
        <v>3.9736259999999999</v>
      </c>
      <c r="R19" s="120"/>
      <c r="S19" s="120"/>
      <c r="T19" s="108"/>
      <c r="AD19" s="217"/>
      <c r="AE19" s="43"/>
      <c r="AF19" s="43"/>
    </row>
    <row r="20" spans="1:32" ht="12.75" customHeight="1" x14ac:dyDescent="0.2">
      <c r="A20" s="53">
        <v>2017</v>
      </c>
      <c r="B20" s="21">
        <v>351516524.89999998</v>
      </c>
      <c r="C20" s="21"/>
      <c r="D20" s="21">
        <v>121755470.5</v>
      </c>
      <c r="E20" s="21"/>
      <c r="F20" s="21"/>
      <c r="G20" s="21">
        <v>257437</v>
      </c>
      <c r="H20" s="21"/>
      <c r="I20" s="21">
        <v>71437</v>
      </c>
      <c r="J20" s="21"/>
      <c r="K20" s="21">
        <f t="shared" si="0"/>
        <v>1365.4467885346705</v>
      </c>
      <c r="L20" s="21"/>
      <c r="M20" s="21">
        <f t="shared" si="1"/>
        <v>1704.375470694458</v>
      </c>
      <c r="N20" s="21"/>
      <c r="O20" s="21">
        <f t="shared" si="2"/>
        <v>1439.0678357060758</v>
      </c>
      <c r="P20" s="21"/>
      <c r="Q20" s="21">
        <v>4.1681739999999996</v>
      </c>
      <c r="R20" s="120"/>
      <c r="S20" s="120"/>
      <c r="T20" s="108"/>
      <c r="AD20" s="217"/>
      <c r="AE20" s="43"/>
      <c r="AF20" s="43"/>
    </row>
    <row r="21" spans="1:32" ht="12.75" customHeight="1" x14ac:dyDescent="0.2">
      <c r="A21" s="53">
        <v>2018</v>
      </c>
      <c r="B21" s="21">
        <v>290986998.5</v>
      </c>
      <c r="C21" s="21"/>
      <c r="D21" s="21">
        <v>150521757.69999999</v>
      </c>
      <c r="E21" s="21"/>
      <c r="F21" s="21"/>
      <c r="G21" s="21">
        <v>219409</v>
      </c>
      <c r="H21" s="21"/>
      <c r="I21" s="21">
        <v>87414</v>
      </c>
      <c r="J21" s="21"/>
      <c r="K21" s="21">
        <f t="shared" si="0"/>
        <v>1326.2309134994462</v>
      </c>
      <c r="L21" s="21"/>
      <c r="M21" s="21">
        <f t="shared" si="1"/>
        <v>1721.9410815201225</v>
      </c>
      <c r="N21" s="21"/>
      <c r="O21" s="21">
        <f t="shared" si="2"/>
        <v>1438.9689045475729</v>
      </c>
      <c r="P21" s="21"/>
      <c r="Q21" s="21">
        <v>4.2493090000000002</v>
      </c>
      <c r="R21" s="120"/>
      <c r="S21" s="120"/>
      <c r="T21" s="108"/>
      <c r="AD21" s="217"/>
      <c r="AE21" s="43"/>
      <c r="AF21" s="43"/>
    </row>
    <row r="22" spans="1:32" ht="12.75" customHeight="1" x14ac:dyDescent="0.2">
      <c r="A22" s="53">
        <v>2019</v>
      </c>
      <c r="B22" s="21">
        <v>269945628.69999999</v>
      </c>
      <c r="C22" s="21"/>
      <c r="D22" s="21">
        <v>260654845.30000001</v>
      </c>
      <c r="E22" s="21"/>
      <c r="F22" s="21"/>
      <c r="G22" s="21">
        <v>189048</v>
      </c>
      <c r="H22" s="21"/>
      <c r="I22" s="21">
        <v>131588</v>
      </c>
      <c r="J22" s="21"/>
      <c r="K22" s="21">
        <f t="shared" si="0"/>
        <v>1427.9211031060895</v>
      </c>
      <c r="L22" s="21"/>
      <c r="M22" s="21">
        <f t="shared" si="1"/>
        <v>1980.8405424506795</v>
      </c>
      <c r="N22" s="21"/>
      <c r="O22" s="21">
        <f t="shared" si="2"/>
        <v>1654.8374917351764</v>
      </c>
      <c r="P22" s="21"/>
      <c r="Q22" s="21">
        <v>4.8577440000000003</v>
      </c>
      <c r="R22" s="120"/>
      <c r="S22" s="120"/>
      <c r="T22" s="108"/>
      <c r="AD22" s="217"/>
      <c r="AE22" s="43"/>
      <c r="AF22" s="43"/>
    </row>
    <row r="23" spans="1:32" ht="12.75" customHeight="1" x14ac:dyDescent="0.2">
      <c r="A23" s="53">
        <v>2020</v>
      </c>
      <c r="B23" s="21">
        <v>190216969.19999999</v>
      </c>
      <c r="C23" s="21"/>
      <c r="D23" s="21">
        <v>230304865.19999999</v>
      </c>
      <c r="E23" s="21"/>
      <c r="F23" s="21"/>
      <c r="G23" s="21">
        <v>141503</v>
      </c>
      <c r="H23" s="21"/>
      <c r="I23" s="21">
        <v>133829</v>
      </c>
      <c r="J23" s="21"/>
      <c r="K23" s="21">
        <f t="shared" si="0"/>
        <v>1344.2610347483799</v>
      </c>
      <c r="L23" s="21"/>
      <c r="M23" s="21">
        <f t="shared" si="1"/>
        <v>1720.8890838308587</v>
      </c>
      <c r="N23" s="21"/>
      <c r="O23" s="21">
        <f t="shared" si="2"/>
        <v>1527.3264073918033</v>
      </c>
      <c r="P23" s="21"/>
      <c r="Q23" s="21">
        <v>4.4428999999999998</v>
      </c>
      <c r="R23" s="120"/>
      <c r="S23" s="120"/>
      <c r="T23" s="108"/>
      <c r="AD23" s="217"/>
      <c r="AE23" s="43"/>
      <c r="AF23" s="43"/>
    </row>
    <row r="24" spans="1:32" ht="12.75" customHeight="1" x14ac:dyDescent="0.2">
      <c r="A24" s="53">
        <v>2021</v>
      </c>
      <c r="B24" s="21">
        <v>178578480.5</v>
      </c>
      <c r="C24" s="21"/>
      <c r="D24" s="21">
        <v>239995764.80000001</v>
      </c>
      <c r="E24" s="21"/>
      <c r="F24" s="21"/>
      <c r="G24" s="21">
        <v>134593</v>
      </c>
      <c r="H24" s="21"/>
      <c r="I24" s="21">
        <v>146837</v>
      </c>
      <c r="J24" s="21"/>
      <c r="K24" s="21">
        <f t="shared" si="0"/>
        <v>1326.8036264887476</v>
      </c>
      <c r="L24" s="21"/>
      <c r="M24" s="21">
        <f t="shared" si="1"/>
        <v>1634.436584784489</v>
      </c>
      <c r="N24" s="21"/>
      <c r="O24" s="21">
        <f t="shared" si="2"/>
        <v>1487.3121035426216</v>
      </c>
      <c r="P24" s="21"/>
      <c r="Q24" s="21">
        <v>4.4436249999999999</v>
      </c>
      <c r="R24" s="120"/>
      <c r="S24" s="120"/>
      <c r="T24" s="108"/>
      <c r="AD24" s="217"/>
      <c r="AE24" s="43"/>
      <c r="AF24" s="43"/>
    </row>
    <row r="25" spans="1:32" ht="12.75" customHeight="1" x14ac:dyDescent="0.2">
      <c r="A25" s="53" t="s">
        <v>168</v>
      </c>
      <c r="B25" s="21">
        <v>56652492.899999999</v>
      </c>
      <c r="C25" s="21"/>
      <c r="D25" s="21">
        <v>88411265.400000006</v>
      </c>
      <c r="E25" s="21"/>
      <c r="F25" s="21"/>
      <c r="G25" s="21">
        <v>97529</v>
      </c>
      <c r="H25" s="21"/>
      <c r="I25" s="21">
        <v>137563</v>
      </c>
      <c r="J25" s="21"/>
      <c r="K25" s="21">
        <f t="shared" si="0"/>
        <v>580.87843513211453</v>
      </c>
      <c r="L25" s="21"/>
      <c r="M25" s="21">
        <f t="shared" si="1"/>
        <v>642.6965492174495</v>
      </c>
      <c r="N25" s="21"/>
      <c r="O25" s="21">
        <f t="shared" si="2"/>
        <v>617.05101960083721</v>
      </c>
      <c r="P25" s="21"/>
      <c r="Q25" s="21">
        <v>4.3799770000000002</v>
      </c>
      <c r="R25" s="120"/>
      <c r="S25" s="120"/>
      <c r="T25" s="108"/>
      <c r="AD25" s="217"/>
      <c r="AE25" s="43"/>
      <c r="AF25" s="43"/>
    </row>
    <row r="26" spans="1:32" ht="12.75" customHeight="1" x14ac:dyDescent="0.2">
      <c r="A26" s="29" t="s">
        <v>169</v>
      </c>
      <c r="B26" s="21">
        <v>476.2</v>
      </c>
      <c r="C26" s="21"/>
      <c r="D26" s="21">
        <v>978.9</v>
      </c>
      <c r="E26" s="21"/>
      <c r="F26" s="21"/>
      <c r="G26" s="21">
        <v>2</v>
      </c>
      <c r="H26" s="21"/>
      <c r="I26" s="21">
        <v>1</v>
      </c>
      <c r="J26" s="21"/>
      <c r="K26" s="21">
        <f t="shared" si="0"/>
        <v>238.1</v>
      </c>
      <c r="L26" s="21"/>
      <c r="M26" s="21">
        <v>0</v>
      </c>
      <c r="N26" s="21"/>
      <c r="O26" s="21">
        <f t="shared" si="2"/>
        <v>485.0333333333333</v>
      </c>
      <c r="P26" s="21"/>
      <c r="Q26" s="21">
        <v>2.2807210000000002</v>
      </c>
      <c r="R26" s="120"/>
      <c r="S26" s="120"/>
      <c r="T26" s="108"/>
      <c r="AD26" s="217"/>
      <c r="AE26" s="43"/>
      <c r="AF26" s="43"/>
    </row>
    <row r="27" spans="1:32" s="10" customFormat="1" ht="12.75" customHeight="1" x14ac:dyDescent="0.2">
      <c r="A27" s="55" t="s">
        <v>10</v>
      </c>
      <c r="B27" s="32">
        <f>SUM(B7:B26)</f>
        <v>4667577955.0999985</v>
      </c>
      <c r="C27" s="32"/>
      <c r="D27" s="32">
        <f>SUM(D7:D26)</f>
        <v>1817566837.4000001</v>
      </c>
      <c r="E27" s="32"/>
      <c r="F27" s="32"/>
      <c r="G27" s="32">
        <f>SUM(G7:G26)</f>
        <v>4313490</v>
      </c>
      <c r="H27" s="32"/>
      <c r="I27" s="32">
        <f>SUM(I7:I26)</f>
        <v>1445876</v>
      </c>
      <c r="J27" s="32"/>
      <c r="K27" s="32">
        <f t="shared" si="0"/>
        <v>1082.0885072412359</v>
      </c>
      <c r="L27" s="32"/>
      <c r="M27" s="32">
        <f t="shared" si="1"/>
        <v>1257.0696500944757</v>
      </c>
      <c r="N27" s="32"/>
      <c r="O27" s="32">
        <f t="shared" si="2"/>
        <v>1126.0171332226496</v>
      </c>
      <c r="P27" s="32"/>
      <c r="Q27" s="32">
        <v>3.46882</v>
      </c>
      <c r="R27" s="120"/>
      <c r="S27" s="120"/>
      <c r="T27" s="108"/>
      <c r="U27" s="31"/>
      <c r="V27" s="31"/>
      <c r="W27" s="31"/>
      <c r="X27" s="31"/>
      <c r="Y27" s="31"/>
      <c r="Z27" s="31"/>
      <c r="AA27" s="31"/>
      <c r="AB27" s="31"/>
      <c r="AC27" s="31"/>
      <c r="AD27" s="217"/>
      <c r="AE27" s="43"/>
      <c r="AF27" s="43"/>
    </row>
    <row r="28" spans="1:32" ht="12.75" customHeight="1" x14ac:dyDescent="0.2">
      <c r="A28" s="31" t="s">
        <v>264</v>
      </c>
      <c r="AD28" s="101"/>
      <c r="AE28" s="43"/>
      <c r="AF28" s="43"/>
    </row>
    <row r="29" spans="1:32" ht="12.75" customHeight="1" x14ac:dyDescent="0.2">
      <c r="A29" s="13"/>
      <c r="F29" s="43"/>
      <c r="W29" s="23"/>
      <c r="X29" s="81"/>
      <c r="Y29" s="23"/>
      <c r="Z29" s="43"/>
      <c r="AA29" s="217"/>
    </row>
    <row r="30" spans="1:32" ht="12.75" customHeight="1" x14ac:dyDescent="0.2">
      <c r="A30" s="19"/>
      <c r="D30" s="43"/>
      <c r="E30" s="43"/>
      <c r="F30" s="43"/>
      <c r="I30" s="23"/>
      <c r="J30" s="26"/>
      <c r="K30" s="26"/>
      <c r="L30" s="26"/>
      <c r="W30" s="23"/>
      <c r="X30" s="81"/>
      <c r="Y30" s="23"/>
      <c r="Z30" s="43"/>
      <c r="AA30" s="217"/>
    </row>
    <row r="31" spans="1:32" ht="12.75" customHeight="1" x14ac:dyDescent="0.2">
      <c r="A31" s="19"/>
      <c r="D31" s="43"/>
      <c r="E31" s="43"/>
      <c r="F31" s="43"/>
      <c r="I31" s="23"/>
      <c r="J31" s="26"/>
      <c r="K31" s="26"/>
      <c r="L31" s="26"/>
      <c r="W31" s="23"/>
      <c r="X31" s="81"/>
      <c r="Y31" s="23"/>
      <c r="Z31" s="43"/>
      <c r="AA31" s="217"/>
    </row>
    <row r="32" spans="1:32" ht="12.75" customHeight="1" x14ac:dyDescent="0.25">
      <c r="A32" s="57"/>
      <c r="B32" s="15"/>
      <c r="C32" s="15"/>
      <c r="D32" s="15"/>
      <c r="E32" s="15"/>
      <c r="F32" s="15"/>
      <c r="K32" s="43"/>
      <c r="L32" s="43"/>
      <c r="W32" s="23"/>
      <c r="X32" s="81"/>
      <c r="Y32" s="23"/>
      <c r="Z32" s="43"/>
      <c r="AA32" s="217"/>
    </row>
    <row r="33" spans="1:27" ht="12.75" customHeight="1" x14ac:dyDescent="0.25">
      <c r="A33" s="3" t="s">
        <v>269</v>
      </c>
      <c r="B33" s="15"/>
      <c r="C33" s="15"/>
      <c r="D33" s="15"/>
      <c r="E33" s="15"/>
      <c r="F33" s="15"/>
      <c r="W33" s="23"/>
      <c r="X33" s="81"/>
      <c r="Y33" s="23"/>
      <c r="Z33" s="43"/>
      <c r="AA33" s="217"/>
    </row>
    <row r="34" spans="1:27" ht="12.75" customHeight="1" x14ac:dyDescent="0.2">
      <c r="A34" s="109" t="s">
        <v>270</v>
      </c>
      <c r="B34" s="15"/>
      <c r="C34" s="15"/>
      <c r="D34" s="15"/>
      <c r="E34" s="15"/>
      <c r="F34" s="15"/>
      <c r="U34" s="31" t="s">
        <v>163</v>
      </c>
      <c r="W34" s="23"/>
      <c r="X34" s="81"/>
      <c r="Y34" s="23"/>
      <c r="Z34" s="43"/>
      <c r="AA34" s="217"/>
    </row>
    <row r="35" spans="1:27" ht="12.75" customHeight="1" x14ac:dyDescent="0.2">
      <c r="A35" s="33"/>
      <c r="B35" s="34"/>
      <c r="C35" s="34"/>
      <c r="D35" s="34"/>
      <c r="E35" s="34"/>
      <c r="F35" s="34"/>
      <c r="G35" s="33"/>
      <c r="H35" s="33"/>
      <c r="I35" s="33"/>
      <c r="J35" s="33"/>
      <c r="K35" s="33"/>
      <c r="L35" s="33"/>
      <c r="M35" s="33"/>
      <c r="N35" s="33"/>
      <c r="O35" s="33"/>
      <c r="P35" s="33"/>
      <c r="W35" s="23"/>
      <c r="X35" s="81"/>
      <c r="Y35" s="23"/>
      <c r="Z35" s="43"/>
      <c r="AA35" s="217"/>
    </row>
    <row r="36" spans="1:27" ht="12.75" customHeight="1" x14ac:dyDescent="0.2">
      <c r="B36" s="241" t="s">
        <v>12</v>
      </c>
      <c r="C36" s="241"/>
      <c r="D36" s="241"/>
      <c r="E36" s="139"/>
      <c r="F36" s="19"/>
      <c r="G36" s="241" t="s">
        <v>13</v>
      </c>
      <c r="H36" s="241"/>
      <c r="I36" s="241"/>
      <c r="J36" s="48"/>
      <c r="K36" s="241" t="s">
        <v>14</v>
      </c>
      <c r="L36" s="241"/>
      <c r="M36" s="241"/>
      <c r="N36" s="241"/>
      <c r="O36" s="241"/>
      <c r="P36" s="139"/>
      <c r="W36" s="23"/>
      <c r="X36" s="81"/>
      <c r="Y36" s="23"/>
      <c r="Z36" s="43"/>
      <c r="AA36" s="217"/>
    </row>
    <row r="37" spans="1:27" ht="12.75" customHeight="1" x14ac:dyDescent="0.2">
      <c r="A37" s="13"/>
      <c r="B37" s="88" t="s">
        <v>107</v>
      </c>
      <c r="C37" s="88"/>
      <c r="D37" s="88" t="s">
        <v>108</v>
      </c>
      <c r="E37" s="88"/>
      <c r="F37" s="88"/>
      <c r="G37" s="88" t="s">
        <v>107</v>
      </c>
      <c r="H37" s="88"/>
      <c r="I37" s="88" t="s">
        <v>108</v>
      </c>
      <c r="J37" s="88"/>
      <c r="K37" s="88" t="s">
        <v>107</v>
      </c>
      <c r="L37" s="88"/>
      <c r="M37" s="88" t="s">
        <v>108</v>
      </c>
      <c r="N37" s="88"/>
      <c r="O37" s="54"/>
      <c r="P37" s="218"/>
      <c r="W37" s="23"/>
      <c r="X37" s="81"/>
      <c r="Y37" s="23"/>
      <c r="Z37" s="43"/>
      <c r="AA37" s="217"/>
    </row>
    <row r="38" spans="1:27" ht="12.75" customHeight="1" x14ac:dyDescent="0.25">
      <c r="A38" s="33" t="s">
        <v>22</v>
      </c>
      <c r="B38" s="35" t="s">
        <v>80</v>
      </c>
      <c r="C38" s="35"/>
      <c r="D38" s="35" t="s">
        <v>80</v>
      </c>
      <c r="E38" s="35"/>
      <c r="F38" s="35"/>
      <c r="G38" s="35" t="s">
        <v>80</v>
      </c>
      <c r="H38" s="35"/>
      <c r="I38" s="35" t="s">
        <v>80</v>
      </c>
      <c r="J38" s="35"/>
      <c r="K38" s="35" t="s">
        <v>80</v>
      </c>
      <c r="L38" s="35"/>
      <c r="M38" s="35" t="s">
        <v>80</v>
      </c>
      <c r="N38" s="35"/>
      <c r="O38" s="79" t="s">
        <v>1</v>
      </c>
      <c r="P38" s="79"/>
      <c r="R38" s="107"/>
      <c r="S38" s="107"/>
      <c r="W38" s="95"/>
      <c r="X38" s="81"/>
      <c r="Y38" s="23"/>
      <c r="Z38" s="43"/>
      <c r="AA38" s="217"/>
    </row>
    <row r="39" spans="1:27" ht="12.75" customHeight="1" x14ac:dyDescent="0.25">
      <c r="A39" s="89" t="s">
        <v>7</v>
      </c>
      <c r="B39" s="90">
        <v>2116909088.2</v>
      </c>
      <c r="C39" s="219" t="s">
        <v>262</v>
      </c>
      <c r="D39" s="90">
        <v>463071269.60000002</v>
      </c>
      <c r="E39" s="219" t="s">
        <v>262</v>
      </c>
      <c r="F39" s="90"/>
      <c r="G39" s="90">
        <v>2397152</v>
      </c>
      <c r="H39" s="219" t="s">
        <v>262</v>
      </c>
      <c r="I39" s="90">
        <v>554870</v>
      </c>
      <c r="J39" s="219" t="s">
        <v>262</v>
      </c>
      <c r="K39" s="21">
        <f t="shared" ref="K39:K47" si="3">B39/G39</f>
        <v>883.09339090720994</v>
      </c>
      <c r="L39" s="219" t="s">
        <v>262</v>
      </c>
      <c r="M39" s="21">
        <f t="shared" ref="M39:M47" si="4">D39/I39</f>
        <v>834.55813001243541</v>
      </c>
      <c r="N39" s="219" t="s">
        <v>262</v>
      </c>
      <c r="O39" s="21">
        <f t="shared" ref="O39:O47" si="5">(B39+D39)/(G39+I39)</f>
        <v>873.97057264478383</v>
      </c>
      <c r="P39" s="219" t="s">
        <v>262</v>
      </c>
      <c r="R39" s="113"/>
      <c r="S39" s="113"/>
      <c r="W39" s="26"/>
      <c r="X39" s="26"/>
    </row>
    <row r="40" spans="1:27" ht="12.75" customHeight="1" x14ac:dyDescent="0.25">
      <c r="A40" s="56" t="s">
        <v>8</v>
      </c>
      <c r="B40" s="90">
        <v>1954933380.8</v>
      </c>
      <c r="C40" s="219" t="s">
        <v>262</v>
      </c>
      <c r="D40" s="90">
        <v>859171998</v>
      </c>
      <c r="E40" s="219" t="s">
        <v>262</v>
      </c>
      <c r="F40" s="38"/>
      <c r="G40" s="90">
        <v>1397232</v>
      </c>
      <c r="H40" s="219" t="s">
        <v>262</v>
      </c>
      <c r="I40" s="90">
        <v>515207</v>
      </c>
      <c r="J40" s="219" t="s">
        <v>262</v>
      </c>
      <c r="K40" s="21">
        <f t="shared" si="3"/>
        <v>1399.1473003767449</v>
      </c>
      <c r="L40" s="219" t="s">
        <v>262</v>
      </c>
      <c r="M40" s="21">
        <f t="shared" si="4"/>
        <v>1667.6248536995809</v>
      </c>
      <c r="N40" s="219" t="s">
        <v>262</v>
      </c>
      <c r="O40" s="21">
        <f t="shared" si="5"/>
        <v>1471.4745823526921</v>
      </c>
      <c r="P40" s="219" t="s">
        <v>262</v>
      </c>
      <c r="R40" s="113"/>
      <c r="S40" s="113"/>
      <c r="W40" s="26"/>
      <c r="X40" s="26"/>
    </row>
    <row r="41" spans="1:27" ht="12.75" customHeight="1" x14ac:dyDescent="0.25">
      <c r="A41" s="56" t="s">
        <v>5</v>
      </c>
      <c r="B41" s="90">
        <v>108610327.59999999</v>
      </c>
      <c r="C41" s="90"/>
      <c r="D41" s="90">
        <v>118777359</v>
      </c>
      <c r="E41" s="219" t="s">
        <v>262</v>
      </c>
      <c r="F41" s="38"/>
      <c r="G41" s="90">
        <v>102440</v>
      </c>
      <c r="H41" s="90"/>
      <c r="I41" s="90">
        <v>106739</v>
      </c>
      <c r="J41" s="219" t="s">
        <v>262</v>
      </c>
      <c r="K41" s="21">
        <f t="shared" si="3"/>
        <v>1060.2335767278407</v>
      </c>
      <c r="L41" s="21"/>
      <c r="M41" s="21">
        <f t="shared" si="4"/>
        <v>1112.7831345618752</v>
      </c>
      <c r="N41" s="21"/>
      <c r="O41" s="21">
        <f t="shared" si="5"/>
        <v>1087.0483490216513</v>
      </c>
      <c r="P41" s="21"/>
      <c r="R41" s="113"/>
      <c r="S41" s="113"/>
      <c r="W41" s="26"/>
      <c r="X41" s="26"/>
    </row>
    <row r="42" spans="1:27" ht="13.2" x14ac:dyDescent="0.25">
      <c r="A42" s="56" t="s">
        <v>263</v>
      </c>
      <c r="B42" s="90">
        <v>155212020.40000001</v>
      </c>
      <c r="C42" s="219" t="s">
        <v>262</v>
      </c>
      <c r="D42" s="90">
        <v>84890556</v>
      </c>
      <c r="E42" s="219" t="s">
        <v>262</v>
      </c>
      <c r="F42" s="38"/>
      <c r="G42" s="90">
        <v>131545</v>
      </c>
      <c r="H42" s="219" t="s">
        <v>262</v>
      </c>
      <c r="I42" s="90">
        <v>51975</v>
      </c>
      <c r="J42" s="219" t="s">
        <v>262</v>
      </c>
      <c r="K42" s="21">
        <f t="shared" si="3"/>
        <v>1179.915773309514</v>
      </c>
      <c r="L42" s="219" t="s">
        <v>262</v>
      </c>
      <c r="M42" s="21">
        <f t="shared" si="4"/>
        <v>1633.2959307359308</v>
      </c>
      <c r="N42" s="219" t="s">
        <v>262</v>
      </c>
      <c r="O42" s="21">
        <f t="shared" si="5"/>
        <v>1308.3183108108108</v>
      </c>
      <c r="P42" s="219" t="s">
        <v>262</v>
      </c>
      <c r="R42" s="113"/>
      <c r="S42" s="113"/>
      <c r="U42" s="217"/>
      <c r="W42" s="26"/>
      <c r="X42" s="26"/>
    </row>
    <row r="43" spans="1:27" ht="13.2" x14ac:dyDescent="0.25">
      <c r="A43" s="56" t="s">
        <v>143</v>
      </c>
      <c r="B43" s="90">
        <v>139827065</v>
      </c>
      <c r="C43" s="90"/>
      <c r="D43" s="90">
        <v>219816780.5</v>
      </c>
      <c r="E43" s="90"/>
      <c r="F43" s="38"/>
      <c r="G43" s="90">
        <v>99719</v>
      </c>
      <c r="H43" s="90"/>
      <c r="I43" s="90">
        <v>162484</v>
      </c>
      <c r="J43" s="38"/>
      <c r="K43" s="21">
        <f t="shared" si="3"/>
        <v>1402.2108625236915</v>
      </c>
      <c r="L43" s="21"/>
      <c r="M43" s="21">
        <f t="shared" si="4"/>
        <v>1352.8518531055365</v>
      </c>
      <c r="N43" s="21"/>
      <c r="O43" s="21">
        <f t="shared" si="5"/>
        <v>1371.6236866092302</v>
      </c>
      <c r="P43" s="21"/>
      <c r="R43" s="113"/>
      <c r="S43" s="113"/>
      <c r="U43" s="217"/>
      <c r="W43" s="26"/>
      <c r="X43" s="26"/>
    </row>
    <row r="44" spans="1:27" ht="13.2" x14ac:dyDescent="0.25">
      <c r="A44" s="56" t="s">
        <v>141</v>
      </c>
      <c r="B44" s="90">
        <v>166838034.90000001</v>
      </c>
      <c r="C44" s="90"/>
      <c r="D44" s="90">
        <v>28584685.100000001</v>
      </c>
      <c r="E44" s="90"/>
      <c r="F44" s="38"/>
      <c r="G44" s="90">
        <v>165635</v>
      </c>
      <c r="H44" s="90"/>
      <c r="I44" s="90">
        <v>30932</v>
      </c>
      <c r="J44" s="38"/>
      <c r="K44" s="21">
        <f t="shared" si="3"/>
        <v>1007.2631684124732</v>
      </c>
      <c r="L44" s="21"/>
      <c r="M44" s="21">
        <f t="shared" si="4"/>
        <v>924.11370425449377</v>
      </c>
      <c r="N44" s="21"/>
      <c r="O44" s="21">
        <f t="shared" si="5"/>
        <v>994.17867699054261</v>
      </c>
      <c r="P44" s="21"/>
      <c r="R44" s="113"/>
      <c r="S44" s="113"/>
      <c r="U44" s="217"/>
      <c r="W44" s="26"/>
      <c r="X44" s="26"/>
    </row>
    <row r="45" spans="1:27" ht="13.2" x14ac:dyDescent="0.25">
      <c r="A45" s="56" t="s">
        <v>142</v>
      </c>
      <c r="B45" s="90">
        <v>25051519</v>
      </c>
      <c r="C45" s="90"/>
      <c r="D45" s="90">
        <v>43160868.299999997</v>
      </c>
      <c r="E45" s="90"/>
      <c r="F45" s="38"/>
      <c r="G45" s="90">
        <v>19517</v>
      </c>
      <c r="H45" s="90"/>
      <c r="I45" s="90">
        <v>23545</v>
      </c>
      <c r="J45" s="38"/>
      <c r="K45" s="21">
        <f t="shared" si="3"/>
        <v>1283.5742685863606</v>
      </c>
      <c r="L45" s="21"/>
      <c r="M45" s="21">
        <f t="shared" si="4"/>
        <v>1833.1224591208322</v>
      </c>
      <c r="N45" s="21"/>
      <c r="O45" s="21">
        <f t="shared" si="5"/>
        <v>1584.0506084250615</v>
      </c>
      <c r="P45" s="21"/>
      <c r="R45" s="113"/>
      <c r="S45" s="113"/>
      <c r="T45"/>
      <c r="U45" s="217"/>
      <c r="W45" s="26"/>
      <c r="X45" s="26"/>
    </row>
    <row r="46" spans="1:27" s="108" customFormat="1" ht="12.75" customHeight="1" x14ac:dyDescent="0.25">
      <c r="A46" s="56" t="s">
        <v>67</v>
      </c>
      <c r="B46" s="90">
        <v>196519.2</v>
      </c>
      <c r="C46" s="90"/>
      <c r="D46" s="90">
        <v>93320.9</v>
      </c>
      <c r="E46" s="90"/>
      <c r="F46" s="21"/>
      <c r="G46" s="90">
        <v>250</v>
      </c>
      <c r="H46" s="90"/>
      <c r="I46" s="90">
        <v>124</v>
      </c>
      <c r="J46" s="21"/>
      <c r="K46" s="21">
        <f t="shared" si="3"/>
        <v>786.07680000000005</v>
      </c>
      <c r="L46" s="21"/>
      <c r="M46" s="21">
        <f t="shared" si="4"/>
        <v>752.58790322580637</v>
      </c>
      <c r="N46" s="21"/>
      <c r="O46" s="21">
        <f t="shared" si="5"/>
        <v>774.97352941176462</v>
      </c>
      <c r="P46" s="21"/>
      <c r="R46" s="113"/>
      <c r="S46" s="113"/>
      <c r="W46" s="26"/>
      <c r="X46" s="26"/>
      <c r="Y46" s="31"/>
      <c r="Z46" s="31"/>
      <c r="AA46" s="31"/>
    </row>
    <row r="47" spans="1:27" ht="12.75" customHeight="1" x14ac:dyDescent="0.25">
      <c r="A47" s="55" t="s">
        <v>1</v>
      </c>
      <c r="B47" s="32">
        <f>SUM(B39:B46)</f>
        <v>4667577955.0999994</v>
      </c>
      <c r="C47" s="32"/>
      <c r="D47" s="32">
        <f>SUM(D39:D46)</f>
        <v>1817566837.3999999</v>
      </c>
      <c r="E47" s="32"/>
      <c r="F47" s="32"/>
      <c r="G47" s="32">
        <f>SUM(G39:G46)</f>
        <v>4313490</v>
      </c>
      <c r="H47" s="32"/>
      <c r="I47" s="32">
        <f>SUM(I39:I46)</f>
        <v>1445876</v>
      </c>
      <c r="J47" s="32"/>
      <c r="K47" s="32">
        <f t="shared" si="3"/>
        <v>1082.0885072412361</v>
      </c>
      <c r="L47" s="32"/>
      <c r="M47" s="32">
        <f t="shared" si="4"/>
        <v>1257.0696500944755</v>
      </c>
      <c r="N47" s="32"/>
      <c r="O47" s="32">
        <f t="shared" si="5"/>
        <v>1126.0171332226496</v>
      </c>
      <c r="P47" s="137"/>
      <c r="R47" s="107"/>
      <c r="S47" s="107"/>
      <c r="W47" s="27"/>
      <c r="X47" s="27"/>
      <c r="Y47" s="54"/>
      <c r="Z47" s="54"/>
      <c r="AA47" s="54"/>
    </row>
    <row r="48" spans="1:27" ht="12.75" customHeight="1" x14ac:dyDescent="0.25">
      <c r="A48" s="31" t="s">
        <v>264</v>
      </c>
      <c r="B48" s="36"/>
      <c r="C48" s="36"/>
      <c r="D48" s="36"/>
      <c r="E48" s="36"/>
      <c r="F48" s="36"/>
      <c r="I48" s="23"/>
      <c r="J48" s="23"/>
      <c r="K48" s="23"/>
      <c r="L48" s="23"/>
      <c r="M48" s="23"/>
      <c r="N48" s="23"/>
      <c r="O48" s="23"/>
      <c r="P48" s="23"/>
      <c r="R48" s="107"/>
      <c r="S48" s="107"/>
      <c r="W48" s="26"/>
      <c r="X48" s="26"/>
    </row>
    <row r="49" spans="1:24" ht="12.75" customHeight="1" x14ac:dyDescent="0.2">
      <c r="A49" s="126" t="s">
        <v>265</v>
      </c>
      <c r="D49" s="36"/>
      <c r="E49" s="36"/>
      <c r="F49" s="36"/>
      <c r="I49" s="23"/>
      <c r="J49" s="23"/>
      <c r="K49" s="37"/>
      <c r="L49" s="37"/>
      <c r="M49" s="23"/>
      <c r="N49" s="23"/>
      <c r="O49" s="23"/>
      <c r="P49" s="23"/>
      <c r="W49" s="26"/>
      <c r="X49" s="26"/>
    </row>
    <row r="50" spans="1:24" ht="12.75" customHeight="1" x14ac:dyDescent="0.2">
      <c r="A50" s="126"/>
      <c r="D50" s="36"/>
      <c r="E50" s="36"/>
      <c r="F50" s="36"/>
      <c r="I50" s="23"/>
      <c r="J50" s="23"/>
      <c r="K50" s="37"/>
      <c r="L50" s="37"/>
      <c r="M50" s="23"/>
      <c r="N50" s="23"/>
      <c r="O50" s="23"/>
      <c r="P50" s="23"/>
      <c r="W50" s="26"/>
      <c r="X50" s="26"/>
    </row>
    <row r="51" spans="1:24" ht="12.75" customHeight="1" x14ac:dyDescent="0.2">
      <c r="A51" s="82"/>
      <c r="B51" s="2"/>
      <c r="C51" s="2"/>
      <c r="D51" s="2"/>
      <c r="E51" s="2"/>
      <c r="F51" s="2"/>
      <c r="G51" s="2"/>
      <c r="H51" s="2"/>
      <c r="I51" s="2"/>
      <c r="J51" s="2"/>
      <c r="K51" s="43"/>
      <c r="L51" s="43"/>
      <c r="M51" s="43"/>
      <c r="N51" s="43"/>
      <c r="O51" s="43"/>
      <c r="P51" s="43"/>
      <c r="Q51" s="43"/>
      <c r="W51" s="26"/>
      <c r="X51" s="26"/>
    </row>
    <row r="52" spans="1:24" ht="12.75" customHeight="1" x14ac:dyDescent="0.2">
      <c r="A52" s="220"/>
      <c r="B52" s="114"/>
      <c r="C52" s="114"/>
      <c r="D52" s="114"/>
      <c r="E52" s="114"/>
      <c r="F52" s="114"/>
      <c r="G52" s="149"/>
      <c r="H52" s="149"/>
      <c r="I52" s="114"/>
      <c r="J52" s="114"/>
      <c r="K52" s="43"/>
      <c r="L52" s="43"/>
      <c r="M52" s="43"/>
      <c r="N52" s="43"/>
      <c r="O52" s="43"/>
      <c r="P52" s="43"/>
      <c r="Q52" s="43"/>
      <c r="W52" s="26"/>
      <c r="X52" s="26"/>
    </row>
    <row r="53" spans="1:24" ht="12.75" customHeight="1" x14ac:dyDescent="0.3">
      <c r="A53" s="82"/>
      <c r="B53" s="221"/>
      <c r="C53" s="221"/>
      <c r="D53" s="222"/>
      <c r="E53" s="222"/>
      <c r="F53" s="2"/>
      <c r="G53" s="222"/>
      <c r="H53" s="2"/>
      <c r="I53" s="2"/>
      <c r="J53" s="2"/>
      <c r="K53" s="43"/>
      <c r="L53" s="43"/>
      <c r="M53" s="43"/>
      <c r="N53" s="43"/>
      <c r="O53" s="43"/>
      <c r="P53" s="43"/>
      <c r="Q53" s="43"/>
    </row>
    <row r="54" spans="1:24" ht="12.75" customHeight="1" x14ac:dyDescent="0.3">
      <c r="A54" s="23"/>
      <c r="B54" s="221"/>
      <c r="C54" s="221"/>
      <c r="D54" s="222"/>
      <c r="E54" s="222"/>
      <c r="F54" s="23"/>
      <c r="G54" s="222"/>
      <c r="H54" s="23"/>
      <c r="I54" s="23"/>
      <c r="J54" s="23"/>
      <c r="K54" s="43"/>
      <c r="L54" s="43"/>
      <c r="M54" s="43"/>
      <c r="N54" s="43"/>
      <c r="O54" s="43"/>
      <c r="P54" s="43"/>
      <c r="Q54" s="43"/>
    </row>
    <row r="55" spans="1:24" ht="12.75" customHeight="1" x14ac:dyDescent="0.3">
      <c r="A55" s="23"/>
      <c r="B55" s="221"/>
      <c r="C55" s="221"/>
      <c r="D55" s="222"/>
      <c r="E55" s="222"/>
      <c r="F55" s="23"/>
      <c r="G55" s="223"/>
      <c r="H55" s="120"/>
      <c r="I55" s="224"/>
      <c r="J55" s="224"/>
      <c r="K55" s="225"/>
      <c r="L55" s="43"/>
      <c r="M55" s="43"/>
      <c r="N55" s="43"/>
      <c r="O55" s="43"/>
      <c r="P55" s="43"/>
      <c r="Q55" s="43"/>
    </row>
    <row r="56" spans="1:24" ht="12.75" customHeight="1" x14ac:dyDescent="0.3">
      <c r="A56" s="23"/>
      <c r="B56" s="221"/>
      <c r="C56" s="221"/>
      <c r="D56" s="222"/>
      <c r="E56" s="222"/>
      <c r="F56" s="23"/>
      <c r="G56" s="223"/>
      <c r="H56" s="120"/>
      <c r="I56" s="224"/>
      <c r="J56" s="120"/>
      <c r="K56" s="225"/>
      <c r="L56" s="43"/>
      <c r="M56" s="43"/>
      <c r="N56" s="43"/>
      <c r="O56" s="43"/>
      <c r="P56" s="43"/>
      <c r="Q56" s="43"/>
    </row>
    <row r="57" spans="1:24" ht="12.75" customHeight="1" x14ac:dyDescent="0.3">
      <c r="A57" s="23"/>
      <c r="B57" s="221"/>
      <c r="C57" s="221"/>
      <c r="D57" s="222"/>
      <c r="E57" s="222"/>
      <c r="F57" s="23"/>
      <c r="G57" s="222"/>
      <c r="H57" s="23"/>
      <c r="I57" s="23"/>
      <c r="J57" s="23"/>
      <c r="K57" s="43"/>
      <c r="L57" s="43"/>
      <c r="M57" s="43"/>
      <c r="N57" s="43"/>
      <c r="O57" s="43"/>
      <c r="P57" s="43"/>
      <c r="Q57" s="43"/>
    </row>
    <row r="58" spans="1:24" ht="12.75" customHeight="1" x14ac:dyDescent="0.3">
      <c r="A58" s="23"/>
      <c r="B58" s="221"/>
      <c r="C58" s="221"/>
      <c r="D58" s="222"/>
      <c r="E58" s="222"/>
      <c r="F58" s="23"/>
      <c r="G58" s="222"/>
      <c r="H58" s="23"/>
      <c r="I58" s="23"/>
      <c r="J58" s="23"/>
      <c r="K58" s="43"/>
      <c r="L58" s="43"/>
      <c r="M58" s="43"/>
      <c r="N58" s="43"/>
      <c r="O58" s="43"/>
      <c r="P58" s="43"/>
      <c r="Q58" s="43"/>
    </row>
    <row r="59" spans="1:24" ht="12.75" customHeight="1" x14ac:dyDescent="0.3">
      <c r="A59" s="23"/>
      <c r="B59" s="221"/>
      <c r="C59" s="221"/>
      <c r="D59" s="222"/>
      <c r="E59" s="222"/>
      <c r="F59" s="23"/>
      <c r="G59" s="222"/>
      <c r="H59" s="23"/>
      <c r="I59" s="23"/>
      <c r="J59" s="23"/>
      <c r="K59" s="43"/>
      <c r="L59" s="43"/>
      <c r="M59" s="43"/>
      <c r="N59" s="43"/>
    </row>
    <row r="60" spans="1:24" ht="12.75" customHeight="1" x14ac:dyDescent="0.3">
      <c r="A60" s="23"/>
      <c r="B60" s="221"/>
      <c r="C60" s="221"/>
      <c r="D60" s="222"/>
      <c r="E60" s="222"/>
      <c r="F60" s="23"/>
      <c r="G60" s="222"/>
      <c r="H60" s="23"/>
      <c r="I60" s="23"/>
      <c r="J60" s="23"/>
      <c r="K60" s="43"/>
      <c r="L60" s="43"/>
      <c r="M60" s="43"/>
      <c r="N60" s="43"/>
    </row>
    <row r="61" spans="1:24" ht="12.75" customHeight="1" x14ac:dyDescent="0.2">
      <c r="A61" s="23"/>
      <c r="B61" s="222"/>
      <c r="C61" s="23"/>
      <c r="D61" s="23"/>
      <c r="E61" s="23"/>
      <c r="F61" s="23"/>
      <c r="G61" s="222"/>
      <c r="H61" s="23"/>
      <c r="I61" s="23"/>
      <c r="J61" s="23"/>
      <c r="K61" s="43"/>
      <c r="L61" s="43"/>
      <c r="M61" s="43"/>
      <c r="N61" s="43"/>
      <c r="O61" s="23"/>
      <c r="P61" s="23"/>
    </row>
    <row r="62" spans="1:24" ht="12.75" customHeight="1" x14ac:dyDescent="0.2">
      <c r="A62" s="23"/>
      <c r="B62" s="222"/>
      <c r="C62" s="23"/>
      <c r="D62" s="23"/>
      <c r="E62" s="23"/>
      <c r="F62" s="23"/>
      <c r="G62" s="23"/>
      <c r="H62" s="23"/>
      <c r="I62" s="23"/>
      <c r="J62" s="23"/>
      <c r="K62" s="43"/>
      <c r="L62" s="43"/>
      <c r="M62" s="43"/>
      <c r="N62" s="43"/>
      <c r="O62" s="23"/>
      <c r="P62" s="23"/>
    </row>
    <row r="63" spans="1:24" ht="12.75" customHeight="1" x14ac:dyDescent="0.2">
      <c r="A63" s="23"/>
      <c r="B63" s="222"/>
      <c r="C63" s="23"/>
      <c r="D63" s="23"/>
      <c r="E63" s="23"/>
      <c r="F63" s="23"/>
      <c r="G63" s="23"/>
      <c r="H63" s="23"/>
      <c r="I63" s="23"/>
      <c r="J63" s="23"/>
      <c r="K63" s="43"/>
      <c r="L63" s="43"/>
      <c r="M63" s="43"/>
      <c r="N63" s="43"/>
      <c r="O63" s="23"/>
      <c r="P63" s="23"/>
    </row>
    <row r="64" spans="1:24" ht="12.75" customHeight="1" x14ac:dyDescent="0.2">
      <c r="A64" s="23"/>
      <c r="B64" s="23"/>
      <c r="C64" s="23"/>
      <c r="D64" s="23"/>
      <c r="E64" s="23"/>
      <c r="F64" s="23"/>
      <c r="G64" s="23"/>
      <c r="H64" s="23"/>
      <c r="I64" s="23"/>
      <c r="J64" s="23"/>
      <c r="K64" s="43"/>
      <c r="L64" s="43"/>
      <c r="M64" s="43"/>
      <c r="N64" s="43"/>
      <c r="O64" s="23"/>
      <c r="P64" s="23"/>
    </row>
    <row r="65" spans="1:16" ht="12.75" customHeight="1" x14ac:dyDescent="0.2">
      <c r="A65" s="43"/>
      <c r="B65" s="43"/>
      <c r="C65" s="43"/>
      <c r="D65" s="43"/>
      <c r="E65" s="43"/>
      <c r="F65" s="43"/>
      <c r="G65" s="43"/>
      <c r="H65" s="43"/>
      <c r="I65" s="43"/>
      <c r="J65" s="43"/>
      <c r="K65" s="43"/>
      <c r="L65" s="43"/>
      <c r="M65" s="43"/>
      <c r="N65" s="43"/>
      <c r="O65" s="23"/>
      <c r="P65" s="23"/>
    </row>
    <row r="66" spans="1:16" ht="12.75" customHeight="1" x14ac:dyDescent="0.2">
      <c r="A66" s="43"/>
      <c r="B66" s="43"/>
      <c r="C66" s="43"/>
      <c r="D66" s="43"/>
      <c r="E66" s="43"/>
      <c r="F66" s="43"/>
      <c r="G66" s="43"/>
      <c r="H66" s="43"/>
      <c r="I66" s="43"/>
      <c r="J66" s="43"/>
      <c r="K66" s="43"/>
      <c r="L66" s="43"/>
      <c r="M66" s="43"/>
      <c r="N66" s="43"/>
      <c r="O66" s="23"/>
      <c r="P66" s="23"/>
    </row>
    <row r="67" spans="1:16" ht="12.75" customHeight="1" x14ac:dyDescent="0.2">
      <c r="A67" s="43"/>
      <c r="B67" s="43"/>
      <c r="C67" s="43"/>
      <c r="D67" s="43"/>
      <c r="E67" s="43"/>
      <c r="F67" s="43"/>
      <c r="G67" s="43"/>
      <c r="H67" s="43"/>
      <c r="I67" s="43"/>
      <c r="J67" s="43"/>
      <c r="K67" s="43"/>
      <c r="L67" s="43"/>
      <c r="M67" s="43"/>
      <c r="N67" s="43"/>
      <c r="O67" s="23"/>
      <c r="P67" s="23"/>
    </row>
    <row r="68" spans="1:16" ht="12.75" customHeight="1" x14ac:dyDescent="0.2">
      <c r="A68" s="43"/>
      <c r="B68" s="43"/>
      <c r="C68" s="43"/>
      <c r="D68" s="43"/>
      <c r="E68" s="43"/>
      <c r="F68" s="43"/>
      <c r="G68" s="43"/>
      <c r="H68" s="43"/>
      <c r="I68" s="43"/>
      <c r="J68" s="43"/>
      <c r="K68" s="43"/>
      <c r="L68" s="43"/>
      <c r="M68" s="43"/>
      <c r="N68" s="43"/>
      <c r="O68" s="18"/>
      <c r="P68" s="18"/>
    </row>
    <row r="69" spans="1:16" ht="12.75" customHeight="1" x14ac:dyDescent="0.2">
      <c r="A69" s="43"/>
      <c r="B69" s="43"/>
      <c r="C69" s="43"/>
      <c r="D69" s="43"/>
      <c r="E69" s="43"/>
      <c r="F69" s="43"/>
      <c r="G69" s="43"/>
      <c r="H69" s="43"/>
      <c r="I69" s="43"/>
      <c r="J69" s="43"/>
      <c r="K69" s="43"/>
      <c r="L69" s="43"/>
      <c r="M69" s="43"/>
      <c r="N69" s="43"/>
    </row>
    <row r="70" spans="1:16" ht="12.75" customHeight="1" x14ac:dyDescent="0.2">
      <c r="B70" s="43"/>
      <c r="C70" s="43"/>
      <c r="D70" s="43"/>
      <c r="E70" s="43"/>
      <c r="F70" s="43"/>
      <c r="G70" s="43"/>
      <c r="H70" s="43"/>
      <c r="I70" s="43"/>
    </row>
    <row r="71" spans="1:16" ht="12.75" customHeight="1" x14ac:dyDescent="0.2">
      <c r="B71" s="43"/>
      <c r="C71" s="43"/>
      <c r="D71" s="43"/>
      <c r="E71" s="43"/>
      <c r="F71" s="43"/>
      <c r="G71" s="43"/>
      <c r="H71" s="43"/>
      <c r="I71" s="43"/>
    </row>
    <row r="72" spans="1:16" ht="12.75" customHeight="1" x14ac:dyDescent="0.2">
      <c r="B72" s="43"/>
      <c r="C72" s="43"/>
      <c r="D72" s="43"/>
      <c r="E72" s="43"/>
      <c r="F72" s="43"/>
      <c r="G72" s="43"/>
      <c r="H72" s="43"/>
      <c r="I72" s="43"/>
    </row>
    <row r="73" spans="1:16" ht="12.75" customHeight="1" x14ac:dyDescent="0.2">
      <c r="B73" s="43"/>
      <c r="C73" s="43"/>
      <c r="D73" s="43"/>
      <c r="E73" s="43"/>
      <c r="G73" s="43"/>
      <c r="H73" s="43"/>
      <c r="I73" s="43"/>
    </row>
  </sheetData>
  <mergeCells count="6">
    <mergeCell ref="B36:D36"/>
    <mergeCell ref="G36:I36"/>
    <mergeCell ref="K36:O36"/>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3"/>
  <sheetViews>
    <sheetView showGridLines="0" workbookViewId="0"/>
  </sheetViews>
  <sheetFormatPr defaultRowHeight="13.2" x14ac:dyDescent="0.25"/>
  <cols>
    <col min="2" max="2" width="15" bestFit="1" customWidth="1"/>
    <col min="3" max="3" width="16.44140625" bestFit="1" customWidth="1"/>
    <col min="4" max="4" width="23.5546875" bestFit="1" customWidth="1"/>
    <col min="6" max="6" width="12.77734375" bestFit="1" customWidth="1"/>
    <col min="7" max="7" width="14.21875" customWidth="1"/>
  </cols>
  <sheetData>
    <row r="1" spans="1:18" x14ac:dyDescent="0.25">
      <c r="A1" s="3" t="s">
        <v>190</v>
      </c>
    </row>
    <row r="2" spans="1:18" s="31" customFormat="1" ht="12.75" customHeight="1" x14ac:dyDescent="0.2">
      <c r="A2" s="109" t="s">
        <v>191</v>
      </c>
      <c r="B2" s="15"/>
      <c r="C2" s="15"/>
      <c r="D2" s="15"/>
      <c r="O2" s="26"/>
      <c r="P2" s="26"/>
      <c r="Q2" s="26"/>
      <c r="R2" s="26"/>
    </row>
    <row r="3" spans="1:18" x14ac:dyDescent="0.25">
      <c r="A3" s="134"/>
      <c r="B3" s="134"/>
      <c r="C3" s="134"/>
      <c r="D3" s="134"/>
    </row>
    <row r="4" spans="1:18" x14ac:dyDescent="0.25">
      <c r="A4" s="78" t="s">
        <v>0</v>
      </c>
      <c r="B4" s="135" t="s">
        <v>146</v>
      </c>
      <c r="C4" s="135" t="s">
        <v>157</v>
      </c>
      <c r="D4" s="135" t="s">
        <v>147</v>
      </c>
    </row>
    <row r="5" spans="1:18" x14ac:dyDescent="0.25">
      <c r="A5" s="136">
        <v>1999</v>
      </c>
      <c r="B5" s="64">
        <v>422257663.39999998</v>
      </c>
      <c r="C5" s="64">
        <v>317665</v>
      </c>
      <c r="D5" s="64">
        <v>1329.2546028048414</v>
      </c>
    </row>
    <row r="6" spans="1:18" x14ac:dyDescent="0.25">
      <c r="A6" s="53">
        <v>2000</v>
      </c>
      <c r="B6" s="21">
        <v>457395257.80000007</v>
      </c>
      <c r="C6" s="21">
        <v>337939</v>
      </c>
      <c r="D6" s="21">
        <v>1353.4846756367276</v>
      </c>
    </row>
    <row r="7" spans="1:18" x14ac:dyDescent="0.25">
      <c r="A7" s="53">
        <v>2001</v>
      </c>
      <c r="B7" s="21">
        <v>488193162.80000001</v>
      </c>
      <c r="C7" s="21">
        <v>367472</v>
      </c>
      <c r="D7" s="21">
        <v>1328.5179899420909</v>
      </c>
    </row>
    <row r="8" spans="1:18" x14ac:dyDescent="0.25">
      <c r="A8" s="53">
        <v>2002</v>
      </c>
      <c r="B8" s="21">
        <v>514755393.50000006</v>
      </c>
      <c r="C8" s="21">
        <v>385708</v>
      </c>
      <c r="D8" s="21">
        <v>1334.5727687784542</v>
      </c>
    </row>
    <row r="9" spans="1:18" x14ac:dyDescent="0.25">
      <c r="A9" s="53">
        <v>2003</v>
      </c>
      <c r="B9" s="21">
        <v>545141383.5</v>
      </c>
      <c r="C9" s="21">
        <v>400511</v>
      </c>
      <c r="D9" s="21">
        <v>1361.1146348040379</v>
      </c>
    </row>
    <row r="10" spans="1:18" x14ac:dyDescent="0.25">
      <c r="A10" s="53">
        <v>2004</v>
      </c>
      <c r="B10" s="21">
        <v>580338676.20000005</v>
      </c>
      <c r="C10" s="21">
        <v>421708</v>
      </c>
      <c r="D10" s="21">
        <v>1376.1623592628075</v>
      </c>
    </row>
    <row r="11" spans="1:18" x14ac:dyDescent="0.25">
      <c r="A11" s="53">
        <v>2005</v>
      </c>
      <c r="B11" s="21">
        <v>631604271.80000007</v>
      </c>
      <c r="C11" s="21">
        <v>445394</v>
      </c>
      <c r="D11" s="21">
        <v>1418.0798838780945</v>
      </c>
    </row>
    <row r="12" spans="1:18" x14ac:dyDescent="0.25">
      <c r="A12" s="53">
        <v>2006</v>
      </c>
      <c r="B12" s="21">
        <v>674180412.50000012</v>
      </c>
      <c r="C12" s="21">
        <v>471809</v>
      </c>
      <c r="D12" s="21">
        <v>1428.926562443701</v>
      </c>
    </row>
    <row r="13" spans="1:18" x14ac:dyDescent="0.25">
      <c r="A13" s="53">
        <v>2007</v>
      </c>
      <c r="B13" s="21">
        <v>722000073.39999998</v>
      </c>
      <c r="C13" s="21">
        <v>495214</v>
      </c>
      <c r="D13" s="21">
        <v>1457.9556987484198</v>
      </c>
    </row>
    <row r="14" spans="1:18" x14ac:dyDescent="0.25">
      <c r="A14" s="53">
        <v>2008</v>
      </c>
      <c r="B14" s="21">
        <v>748186336.20000005</v>
      </c>
      <c r="C14" s="21">
        <v>504850</v>
      </c>
      <c r="D14" s="21">
        <v>1481.9972986035457</v>
      </c>
    </row>
    <row r="15" spans="1:18" x14ac:dyDescent="0.25">
      <c r="A15" s="53">
        <v>2009</v>
      </c>
      <c r="B15" s="21">
        <v>742110599.69999993</v>
      </c>
      <c r="C15" s="21">
        <v>507566</v>
      </c>
      <c r="D15" s="21">
        <v>1462.096751358444</v>
      </c>
    </row>
    <row r="16" spans="1:18" x14ac:dyDescent="0.25">
      <c r="A16" s="53">
        <v>2010</v>
      </c>
      <c r="B16" s="21">
        <v>757725514.19999993</v>
      </c>
      <c r="C16" s="21">
        <v>525547</v>
      </c>
      <c r="D16" s="21">
        <v>1441.7844915868609</v>
      </c>
      <c r="F16" s="150"/>
      <c r="G16" s="150"/>
    </row>
    <row r="17" spans="1:7" x14ac:dyDescent="0.25">
      <c r="A17" s="53">
        <v>2011</v>
      </c>
      <c r="B17" s="21">
        <v>787023975</v>
      </c>
      <c r="C17" s="21">
        <v>547033</v>
      </c>
      <c r="D17" s="21">
        <v>1438.7138892900427</v>
      </c>
      <c r="F17" s="150"/>
      <c r="G17" s="150"/>
    </row>
    <row r="18" spans="1:7" x14ac:dyDescent="0.25">
      <c r="A18" s="53">
        <v>2012</v>
      </c>
      <c r="B18" s="21">
        <v>808048451</v>
      </c>
      <c r="C18" s="21">
        <v>561948</v>
      </c>
      <c r="D18" s="21">
        <v>1437.9416796571925</v>
      </c>
      <c r="F18" s="150"/>
      <c r="G18" s="150"/>
    </row>
    <row r="19" spans="1:7" x14ac:dyDescent="0.25">
      <c r="A19" s="53">
        <v>2013</v>
      </c>
      <c r="B19" s="21">
        <v>810917728</v>
      </c>
      <c r="C19" s="21">
        <v>571800</v>
      </c>
      <c r="D19" s="21">
        <v>1418.1842042672263</v>
      </c>
      <c r="F19" s="150"/>
      <c r="G19" s="150"/>
    </row>
    <row r="20" spans="1:7" x14ac:dyDescent="0.25">
      <c r="A20" s="53">
        <v>2014</v>
      </c>
      <c r="B20" s="21">
        <v>830330963.4000001</v>
      </c>
      <c r="C20" s="21">
        <v>587802</v>
      </c>
      <c r="D20" s="21">
        <v>1412.6031612685906</v>
      </c>
      <c r="F20" s="150"/>
      <c r="G20" s="150"/>
    </row>
    <row r="21" spans="1:7" x14ac:dyDescent="0.25">
      <c r="A21" s="53">
        <v>2015</v>
      </c>
      <c r="B21" s="21">
        <v>850273283.50000012</v>
      </c>
      <c r="C21" s="21">
        <v>605470</v>
      </c>
      <c r="D21" s="21">
        <v>1404.3194270566669</v>
      </c>
      <c r="F21" s="150"/>
      <c r="G21" s="150"/>
    </row>
    <row r="22" spans="1:7" x14ac:dyDescent="0.25">
      <c r="A22" s="53">
        <v>2016</v>
      </c>
      <c r="B22" s="21">
        <v>880672465.60000014</v>
      </c>
      <c r="C22" s="21">
        <v>630096</v>
      </c>
      <c r="D22" s="21">
        <v>1397.6798227571674</v>
      </c>
      <c r="F22" s="150"/>
      <c r="G22" s="150"/>
    </row>
    <row r="23" spans="1:7" x14ac:dyDescent="0.25">
      <c r="A23" s="53">
        <v>2017</v>
      </c>
      <c r="B23" s="21">
        <v>906673343.5999999</v>
      </c>
      <c r="C23" s="21">
        <v>655881</v>
      </c>
      <c r="D23" s="21">
        <v>1382.3747655443592</v>
      </c>
      <c r="F23" s="150"/>
      <c r="G23" s="150"/>
    </row>
    <row r="24" spans="1:7" x14ac:dyDescent="0.25">
      <c r="A24" s="53">
        <v>2018</v>
      </c>
      <c r="B24" s="21">
        <v>939618081</v>
      </c>
      <c r="C24" s="21">
        <v>680384</v>
      </c>
      <c r="D24" s="21">
        <v>1381.0114303099426</v>
      </c>
      <c r="F24" s="150"/>
      <c r="G24" s="150"/>
    </row>
    <row r="25" spans="1:7" x14ac:dyDescent="0.25">
      <c r="A25" s="53">
        <v>2019</v>
      </c>
      <c r="B25" s="21">
        <v>932735513</v>
      </c>
      <c r="C25" s="21">
        <v>696742</v>
      </c>
      <c r="D25" s="21">
        <v>1338.7100433158903</v>
      </c>
      <c r="F25" s="150"/>
      <c r="G25" s="150"/>
    </row>
    <row r="26" spans="1:7" x14ac:dyDescent="0.25">
      <c r="A26" s="53">
        <v>2020</v>
      </c>
      <c r="B26" s="21">
        <v>943099242.19999993</v>
      </c>
      <c r="C26" s="21">
        <v>690216</v>
      </c>
      <c r="D26" s="21">
        <f>B26/C26</f>
        <v>1366.3827587306002</v>
      </c>
      <c r="F26" s="150"/>
      <c r="G26" s="150"/>
    </row>
    <row r="27" spans="1:7" x14ac:dyDescent="0.25">
      <c r="A27" s="53">
        <v>2021</v>
      </c>
      <c r="B27" s="21">
        <v>968735746</v>
      </c>
      <c r="C27" s="21">
        <v>697301</v>
      </c>
      <c r="D27" s="21">
        <v>1389.2648160000001</v>
      </c>
      <c r="F27" s="150"/>
      <c r="G27" s="150"/>
    </row>
    <row r="28" spans="1:7" x14ac:dyDescent="0.25">
      <c r="A28" s="75">
        <v>2022</v>
      </c>
      <c r="B28" s="137">
        <v>967695435.70000005</v>
      </c>
      <c r="C28" s="137">
        <v>703523</v>
      </c>
      <c r="D28" s="137">
        <v>1375.4993589999999</v>
      </c>
      <c r="F28" s="150"/>
      <c r="G28" s="150"/>
    </row>
    <row r="29" spans="1:7" x14ac:dyDescent="0.25">
      <c r="A29" s="31" t="s">
        <v>213</v>
      </c>
    </row>
    <row r="30" spans="1:7" x14ac:dyDescent="0.25">
      <c r="A30" s="13" t="s">
        <v>214</v>
      </c>
    </row>
    <row r="34" spans="1:18" s="31" customFormat="1" ht="12.75" customHeight="1" x14ac:dyDescent="0.25">
      <c r="A34" s="3" t="s">
        <v>192</v>
      </c>
      <c r="B34" s="15"/>
      <c r="C34" s="15"/>
      <c r="D34" s="15"/>
      <c r="O34" s="26"/>
      <c r="P34" s="26"/>
      <c r="Q34" s="26"/>
      <c r="R34" s="26"/>
    </row>
    <row r="35" spans="1:18" s="31" customFormat="1" ht="12.75" customHeight="1" x14ac:dyDescent="0.2">
      <c r="A35" s="109" t="s">
        <v>193</v>
      </c>
      <c r="B35" s="15"/>
      <c r="C35" s="15"/>
      <c r="D35" s="15"/>
      <c r="O35" s="26"/>
      <c r="P35" s="26"/>
      <c r="Q35" s="26"/>
      <c r="R35" s="26"/>
    </row>
    <row r="36" spans="1:18" x14ac:dyDescent="0.25">
      <c r="A36" s="134"/>
      <c r="B36" s="134"/>
      <c r="C36" s="134"/>
      <c r="D36" s="134"/>
    </row>
    <row r="37" spans="1:18" x14ac:dyDescent="0.25">
      <c r="A37" s="78" t="s">
        <v>0</v>
      </c>
      <c r="B37" s="135" t="s">
        <v>146</v>
      </c>
      <c r="C37" s="135" t="s">
        <v>158</v>
      </c>
      <c r="D37" s="135" t="s">
        <v>147</v>
      </c>
    </row>
    <row r="38" spans="1:18" x14ac:dyDescent="0.25">
      <c r="A38" s="136">
        <v>1999</v>
      </c>
      <c r="B38" s="64">
        <v>387529952.69999999</v>
      </c>
      <c r="C38" s="64">
        <v>91088</v>
      </c>
      <c r="D38" s="64">
        <v>4254.4567088968906</v>
      </c>
    </row>
    <row r="39" spans="1:18" x14ac:dyDescent="0.25">
      <c r="A39" s="53">
        <v>2000</v>
      </c>
      <c r="B39" s="21">
        <v>407949959.09999996</v>
      </c>
      <c r="C39" s="21">
        <v>92349</v>
      </c>
      <c r="D39" s="21">
        <v>4417.4810674723058</v>
      </c>
    </row>
    <row r="40" spans="1:18" x14ac:dyDescent="0.25">
      <c r="A40" s="53">
        <v>2001</v>
      </c>
      <c r="B40" s="21">
        <v>404401727.10000002</v>
      </c>
      <c r="C40" s="21">
        <v>93203</v>
      </c>
      <c r="D40" s="21">
        <v>4338.9346598285465</v>
      </c>
    </row>
    <row r="41" spans="1:18" x14ac:dyDescent="0.25">
      <c r="A41" s="53">
        <v>2002</v>
      </c>
      <c r="B41" s="21">
        <v>400458597.80000007</v>
      </c>
      <c r="C41" s="21">
        <v>93717</v>
      </c>
      <c r="D41" s="21">
        <v>4273.0624945314094</v>
      </c>
      <c r="L41" s="150"/>
    </row>
    <row r="42" spans="1:18" x14ac:dyDescent="0.25">
      <c r="A42" s="53">
        <v>2003</v>
      </c>
      <c r="B42" s="21">
        <v>402120426.30000001</v>
      </c>
      <c r="C42" s="21">
        <v>92752</v>
      </c>
      <c r="D42" s="21">
        <v>4335.4367161894088</v>
      </c>
    </row>
    <row r="43" spans="1:18" x14ac:dyDescent="0.25">
      <c r="A43" s="53">
        <v>2004</v>
      </c>
      <c r="B43" s="21">
        <v>406208411.10000008</v>
      </c>
      <c r="C43" s="21">
        <v>92807</v>
      </c>
      <c r="D43" s="21">
        <v>4376.9156539916175</v>
      </c>
    </row>
    <row r="44" spans="1:18" x14ac:dyDescent="0.25">
      <c r="A44" s="53">
        <v>2005</v>
      </c>
      <c r="B44" s="21">
        <v>417862383</v>
      </c>
      <c r="C44" s="21">
        <v>93548</v>
      </c>
      <c r="D44" s="21">
        <v>4466.8232671997266</v>
      </c>
    </row>
    <row r="45" spans="1:18" x14ac:dyDescent="0.25">
      <c r="A45" s="53">
        <v>2006</v>
      </c>
      <c r="B45" s="21">
        <v>430717904.19999993</v>
      </c>
      <c r="C45" s="21">
        <v>94702</v>
      </c>
      <c r="D45" s="21">
        <v>4548.13947118329</v>
      </c>
      <c r="G45" s="150"/>
    </row>
    <row r="46" spans="1:18" x14ac:dyDescent="0.25">
      <c r="A46" s="53">
        <v>2007</v>
      </c>
      <c r="B46" s="21">
        <v>447498910.00000006</v>
      </c>
      <c r="C46" s="21">
        <v>96277</v>
      </c>
      <c r="D46" s="21">
        <v>4648.0354601825984</v>
      </c>
    </row>
    <row r="47" spans="1:18" x14ac:dyDescent="0.25">
      <c r="A47" s="53">
        <v>2008</v>
      </c>
      <c r="B47" s="21">
        <v>446391725.19999999</v>
      </c>
      <c r="C47" s="21">
        <v>97317</v>
      </c>
      <c r="D47" s="21">
        <v>4586.9860887614705</v>
      </c>
    </row>
    <row r="48" spans="1:18" x14ac:dyDescent="0.25">
      <c r="A48" s="53">
        <v>2009</v>
      </c>
      <c r="B48" s="21">
        <v>412813674.09999996</v>
      </c>
      <c r="C48" s="21">
        <v>96187</v>
      </c>
      <c r="D48" s="21">
        <v>4291.7824040670776</v>
      </c>
      <c r="G48" s="150"/>
    </row>
    <row r="49" spans="1:7" x14ac:dyDescent="0.25">
      <c r="A49" s="53">
        <v>2010</v>
      </c>
      <c r="B49" s="21">
        <v>416291188.89999998</v>
      </c>
      <c r="C49" s="21">
        <v>97217</v>
      </c>
      <c r="D49" s="21">
        <v>4282.0822376744809</v>
      </c>
    </row>
    <row r="50" spans="1:7" x14ac:dyDescent="0.25">
      <c r="A50" s="53">
        <v>2011</v>
      </c>
      <c r="B50" s="21">
        <v>429105680</v>
      </c>
      <c r="C50" s="21">
        <v>96850</v>
      </c>
      <c r="D50" s="21">
        <v>4430.6213732576152</v>
      </c>
    </row>
    <row r="51" spans="1:7" x14ac:dyDescent="0.25">
      <c r="A51" s="53">
        <v>2012</v>
      </c>
      <c r="B51" s="21">
        <v>411414014</v>
      </c>
      <c r="C51" s="21">
        <v>97661</v>
      </c>
      <c r="D51" s="21">
        <v>4212.6745988675111</v>
      </c>
    </row>
    <row r="52" spans="1:7" x14ac:dyDescent="0.25">
      <c r="A52" s="53">
        <v>2013</v>
      </c>
      <c r="B52" s="21">
        <v>402097443</v>
      </c>
      <c r="C52" s="21">
        <v>96749</v>
      </c>
      <c r="D52" s="21">
        <v>4156.088879471622</v>
      </c>
    </row>
    <row r="53" spans="1:7" x14ac:dyDescent="0.25">
      <c r="A53" s="53">
        <v>2014</v>
      </c>
      <c r="B53" s="21">
        <v>401650327.69999999</v>
      </c>
      <c r="C53" s="21">
        <v>97364</v>
      </c>
      <c r="D53" s="21">
        <v>4125.2447280308943</v>
      </c>
    </row>
    <row r="54" spans="1:7" x14ac:dyDescent="0.25">
      <c r="A54" s="53">
        <v>2015</v>
      </c>
      <c r="B54" s="21">
        <v>403178550.59999996</v>
      </c>
      <c r="C54" s="21">
        <v>97469</v>
      </c>
      <c r="D54" s="21">
        <v>4136.4798099908685</v>
      </c>
    </row>
    <row r="55" spans="1:7" x14ac:dyDescent="0.25">
      <c r="A55" s="53">
        <v>2016</v>
      </c>
      <c r="B55" s="21">
        <v>408689185.09999996</v>
      </c>
      <c r="C55" s="21">
        <v>98746</v>
      </c>
      <c r="D55" s="21">
        <v>4138.7923065238083</v>
      </c>
    </row>
    <row r="56" spans="1:7" x14ac:dyDescent="0.25">
      <c r="A56" s="53">
        <v>2017</v>
      </c>
      <c r="B56" s="21">
        <v>417208858.00000006</v>
      </c>
      <c r="C56" s="21">
        <v>100233</v>
      </c>
      <c r="D56" s="21">
        <v>4162.3902108088159</v>
      </c>
    </row>
    <row r="57" spans="1:7" x14ac:dyDescent="0.25">
      <c r="A57" s="53">
        <v>2018</v>
      </c>
      <c r="B57" s="21">
        <v>421093690</v>
      </c>
      <c r="C57" s="21">
        <v>101773</v>
      </c>
      <c r="D57" s="21">
        <v>4137.5776482957172</v>
      </c>
      <c r="G57" s="150"/>
    </row>
    <row r="58" spans="1:7" x14ac:dyDescent="0.25">
      <c r="A58" s="53">
        <v>2019</v>
      </c>
      <c r="B58" s="21">
        <v>417605755</v>
      </c>
      <c r="C58" s="21">
        <v>102922</v>
      </c>
      <c r="D58" s="21">
        <v>4057.4974738151222</v>
      </c>
    </row>
    <row r="59" spans="1:7" x14ac:dyDescent="0.25">
      <c r="A59" s="53">
        <v>2020</v>
      </c>
      <c r="B59" s="21">
        <v>411537668.69999999</v>
      </c>
      <c r="C59" s="21">
        <v>101831</v>
      </c>
      <c r="D59" s="21">
        <f>B59/C59</f>
        <v>4041.3790368355412</v>
      </c>
    </row>
    <row r="60" spans="1:7" x14ac:dyDescent="0.25">
      <c r="A60" s="53">
        <v>2021</v>
      </c>
      <c r="B60" s="21">
        <v>429040332.5</v>
      </c>
      <c r="C60" s="21">
        <v>102235</v>
      </c>
      <c r="D60" s="21">
        <v>4196.6091109999998</v>
      </c>
    </row>
    <row r="61" spans="1:7" x14ac:dyDescent="0.25">
      <c r="A61" s="75">
        <v>2022</v>
      </c>
      <c r="B61" s="137">
        <v>437923044.5</v>
      </c>
      <c r="C61" s="137">
        <v>103349</v>
      </c>
      <c r="D61" s="137">
        <v>4237.3225140000004</v>
      </c>
    </row>
    <row r="62" spans="1:7" x14ac:dyDescent="0.25">
      <c r="A62" s="31" t="s">
        <v>213</v>
      </c>
    </row>
    <row r="63" spans="1:7" x14ac:dyDescent="0.25">
      <c r="A63" s="13" t="s">
        <v>214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9</vt:i4>
      </vt:variant>
    </vt:vector>
  </HeadingPairs>
  <TitlesOfParts>
    <vt:vector size="25" baseType="lpstr">
      <vt:lpstr>Titel _ Title</vt:lpstr>
      <vt:lpstr>Innehåll _ Content</vt:lpstr>
      <vt:lpstr>Kort om statistiken _ In brief</vt:lpstr>
      <vt:lpstr>Definitioner</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Definitioner!Utskriftsområde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2023-09-18T15:15:13Z</cp:lastPrinted>
  <dcterms:created xsi:type="dcterms:W3CDTF">2007-06-06T17:47:08Z</dcterms:created>
  <dcterms:modified xsi:type="dcterms:W3CDTF">2023-09-20T13:32:30Z</dcterms:modified>
</cp:coreProperties>
</file>