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embeddings/oleObject1.bin" ContentType="application/vnd.openxmlformats-officedocument.oleObject"/>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S:\Administration\Kommunikation\Publikationer\Statistik\Fordon\2022\2022_11\Publicering september\"/>
    </mc:Choice>
  </mc:AlternateContent>
  <xr:revisionPtr revIDLastSave="0" documentId="13_ncr:1_{3DAA7EF2-993D-456B-A16F-084B0F553E9D}" xr6:coauthVersionLast="47" xr6:coauthVersionMax="47" xr10:uidLastSave="{00000000-0000-0000-0000-000000000000}"/>
  <bookViews>
    <workbookView xWindow="-120" yWindow="-120" windowWidth="29040" windowHeight="17640" tabRatio="859" xr2:uid="{00000000-000D-0000-FFFF-FFFF00000000}"/>
  </bookViews>
  <sheets>
    <sheet name="Titel _ Title" sheetId="72" r:id="rId1"/>
    <sheet name="Innehåll _ Content" sheetId="73" r:id="rId2"/>
    <sheet name="Kort om statistiken _ In brief" sheetId="77" r:id="rId3"/>
    <sheet name="Definitioner" sheetId="76" r:id="rId4"/>
    <sheet name="Teckenförklaring _ Legends" sheetId="74" r:id="rId5"/>
    <sheet name="PB Tab 1" sheetId="68" r:id="rId6"/>
    <sheet name="PB Tab 2-3" sheetId="7" r:id="rId7"/>
    <sheet name="PB Tab 4-5" sheetId="57" r:id="rId8"/>
    <sheet name="LB Tab 1-2" sheetId="69" r:id="rId9"/>
    <sheet name="LB Tab 3-5" sheetId="16" r:id="rId10"/>
    <sheet name="LB Tab 6-7" sheetId="17" r:id="rId11"/>
    <sheet name="BU Tab 1" sheetId="70" r:id="rId12"/>
    <sheet name="BU Tab 2-4" sheetId="23" r:id="rId13"/>
    <sheet name="MC Tab 1" sheetId="71" r:id="rId14"/>
    <sheet name="MC Tab 2-4" sheetId="58" r:id="rId15"/>
    <sheet name="RS Tab 1" sheetId="42" r:id="rId16"/>
  </sheets>
  <externalReferences>
    <externalReference r:id="rId17"/>
    <externalReference r:id="rId18"/>
    <externalReference r:id="rId19"/>
    <externalReference r:id="rId20"/>
  </externalReferences>
  <definedNames>
    <definedName name="_Toc72296252" localSheetId="6">'PB Tab 2-3'!#REF!</definedName>
    <definedName name="_Toc72296257" localSheetId="7">'PB Tab 4-5'!#REF!</definedName>
    <definedName name="_Toc72296258" localSheetId="14">'MC Tab 2-4'!#REF!</definedName>
    <definedName name="_Toc72296259" localSheetId="12">'BU Tab 2-4'!#REF!</definedName>
    <definedName name="_Toc72296263" localSheetId="9">'LB Tab 3-5'!#REF!</definedName>
    <definedName name="_Toc72296266" localSheetId="10">'LB Tab 6-7'!#REF!</definedName>
    <definedName name="adsfasdassdf" localSheetId="3">#REF!</definedName>
    <definedName name="adsfasdassdf" localSheetId="1">#REF!</definedName>
    <definedName name="adsfasdassdf" localSheetId="2">#REF!</definedName>
    <definedName name="adsfasdassdf" localSheetId="4">#REF!</definedName>
    <definedName name="adsfasdassdf">#REF!</definedName>
    <definedName name="afa" localSheetId="3">'[1]RSK-Tabell 1_2012'!#REF!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1">#REF!</definedName>
    <definedName name="asaf" localSheetId="2">#REF!</definedName>
    <definedName name="asaf" localSheetId="4">#REF!</definedName>
    <definedName name="asaf">#REF!</definedName>
    <definedName name="Excel_BuiltIn__FilterDatabase_1" localSheetId="3">'[2]Tabell 1'!#REF!</definedName>
    <definedName name="Excel_BuiltIn__FilterDatabase_1" localSheetId="1">'[3]RSK-Tabell 1_2012'!#REF!</definedName>
    <definedName name="Excel_BuiltIn__FilterDatabase_1" localSheetId="2">'[3]RSK-Tabell 1_2012'!#REF!</definedName>
    <definedName name="Excel_BuiltIn__FilterDatabase_1" localSheetId="4">'[3]RSK-Tabell 1_2012'!#REF!</definedName>
    <definedName name="Excel_BuiltIn__FilterDatabase_1" localSheetId="0">'[4]RSK-Tabell 1_2011'!#REF!</definedName>
    <definedName name="Excel_BuiltIn__FilterDatabase_1">'[2]Tabell 1'!#REF!</definedName>
    <definedName name="Excel_BuiltIn__FilterDatabase_2" localSheetId="3">#REF!</definedName>
    <definedName name="Excel_BuiltIn__FilterDatabase_2" localSheetId="2">#REF!</definedName>
    <definedName name="Excel_BuiltIn__FilterDatabase_2" localSheetId="4">#REF!</definedName>
    <definedName name="Excel_BuiltIn__FilterDatabase_2">#REF!</definedName>
    <definedName name="Excel_BuiltIn__FilterDatabase_4" localSheetId="3">#REF!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_xlnm.Print_Area" localSheetId="12">'BU Tab 2-4'!$A$1:$G$61</definedName>
    <definedName name="_xlnm.Print_Area" localSheetId="3">Definitioner!$A$2:$A$86</definedName>
    <definedName name="_xlnm.Print_Area" localSheetId="1">'Innehåll _ Content'!$A$1:$C$32</definedName>
    <definedName name="_xlnm.Print_Area" localSheetId="2">'Kort om statistiken _ In brief'!$A$1:$A$11</definedName>
    <definedName name="_xlnm.Print_Area" localSheetId="9">'LB Tab 3-5'!$A$1:$N$64</definedName>
    <definedName name="_xlnm.Print_Area" localSheetId="4">'Teckenförklaring _ Legends'!$A$1:$C$12</definedName>
    <definedName name="_xlnm.Print_Area" localSheetId="0">'Titel _ Title'!$A$1:$O$24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0" i="58" l="1"/>
  <c r="I59" i="58"/>
  <c r="I58" i="58"/>
  <c r="I57" i="58"/>
  <c r="I56" i="58"/>
  <c r="F46" i="58"/>
  <c r="E46" i="58"/>
  <c r="C46" i="58"/>
  <c r="I46" i="58" s="1"/>
  <c r="B46" i="58"/>
  <c r="J45" i="58"/>
  <c r="I45" i="58"/>
  <c r="H45" i="58"/>
  <c r="J44" i="58"/>
  <c r="I44" i="58"/>
  <c r="H44" i="58"/>
  <c r="J43" i="58"/>
  <c r="I43" i="58"/>
  <c r="H43" i="58"/>
  <c r="J42" i="58"/>
  <c r="I42" i="58"/>
  <c r="H42" i="58"/>
  <c r="J41" i="58"/>
  <c r="I41" i="58"/>
  <c r="H41" i="58"/>
  <c r="J40" i="58"/>
  <c r="I40" i="58"/>
  <c r="H40" i="58"/>
  <c r="F28" i="58"/>
  <c r="E28" i="58"/>
  <c r="C28" i="58"/>
  <c r="B28" i="58"/>
  <c r="J27" i="58"/>
  <c r="J26" i="58"/>
  <c r="J25" i="58"/>
  <c r="J24" i="58"/>
  <c r="J23" i="58"/>
  <c r="J22" i="58"/>
  <c r="J21" i="58"/>
  <c r="J20" i="58"/>
  <c r="J19" i="58"/>
  <c r="J18" i="58"/>
  <c r="J17" i="58"/>
  <c r="J16" i="58"/>
  <c r="J15" i="58"/>
  <c r="J14" i="58"/>
  <c r="J13" i="58"/>
  <c r="J12" i="58"/>
  <c r="J11" i="58"/>
  <c r="J10" i="58"/>
  <c r="J9" i="58"/>
  <c r="D27" i="71"/>
  <c r="J46" i="58" l="1"/>
  <c r="H46" i="58"/>
  <c r="J28" i="58"/>
  <c r="I28" i="58"/>
  <c r="H28" i="58"/>
  <c r="C32" i="73"/>
  <c r="A32" i="73"/>
  <c r="C29" i="73"/>
  <c r="C28" i="73"/>
  <c r="C27" i="73"/>
  <c r="C26" i="73"/>
  <c r="A29" i="73"/>
  <c r="A28" i="73"/>
  <c r="A27" i="73"/>
  <c r="A26" i="73"/>
  <c r="C23" i="73"/>
  <c r="C22" i="73"/>
  <c r="C21" i="73"/>
  <c r="C20" i="73"/>
  <c r="A23" i="73"/>
  <c r="A22" i="73"/>
  <c r="A21" i="73"/>
  <c r="A20" i="73"/>
  <c r="C17" i="73"/>
  <c r="C16" i="73"/>
  <c r="A17" i="73"/>
  <c r="A16" i="73"/>
  <c r="C15" i="73"/>
  <c r="C14" i="73"/>
  <c r="C13" i="73"/>
  <c r="A15" i="73"/>
  <c r="A14" i="73"/>
  <c r="A13" i="73"/>
  <c r="C12" i="73"/>
  <c r="A12" i="73"/>
  <c r="C11" i="73" l="1"/>
  <c r="A11" i="73"/>
  <c r="C8" i="73"/>
  <c r="A8" i="73"/>
  <c r="C5" i="73"/>
  <c r="C6" i="73"/>
  <c r="C7" i="73"/>
  <c r="A7" i="73"/>
  <c r="A6" i="73" l="1"/>
  <c r="A5" i="73"/>
  <c r="C4" i="73"/>
  <c r="A4" i="73"/>
  <c r="D26" i="68" l="1"/>
  <c r="D27" i="68"/>
  <c r="C36" i="7"/>
  <c r="J25" i="16"/>
  <c r="K25" i="16"/>
  <c r="H25" i="16"/>
  <c r="L25" i="16" s="1"/>
  <c r="J39" i="16" l="1"/>
  <c r="J41" i="16"/>
  <c r="J38" i="16"/>
  <c r="K39" i="16"/>
  <c r="K41" i="16"/>
  <c r="K38" i="16"/>
  <c r="H39" i="16" l="1"/>
  <c r="H41" i="16"/>
  <c r="H38" i="16"/>
  <c r="G40" i="16"/>
  <c r="D39" i="16"/>
  <c r="D41" i="16"/>
  <c r="D38" i="16"/>
  <c r="C40" i="16"/>
  <c r="F40" i="16"/>
  <c r="B40" i="16"/>
  <c r="C61" i="16"/>
  <c r="B61" i="16"/>
  <c r="E58" i="69"/>
  <c r="E26" i="69"/>
  <c r="H8" i="16"/>
  <c r="H9" i="16"/>
  <c r="H10" i="16"/>
  <c r="H11" i="16"/>
  <c r="L11" i="16" s="1"/>
  <c r="H12" i="16"/>
  <c r="H13" i="16"/>
  <c r="H14" i="16"/>
  <c r="H15" i="16"/>
  <c r="H16" i="16"/>
  <c r="H17" i="16"/>
  <c r="H18" i="16"/>
  <c r="H19" i="16"/>
  <c r="H20" i="16"/>
  <c r="H21" i="16"/>
  <c r="H22" i="16"/>
  <c r="H23" i="16"/>
  <c r="H24" i="16"/>
  <c r="H7" i="16"/>
  <c r="C26" i="16"/>
  <c r="D26" i="16"/>
  <c r="F26" i="16"/>
  <c r="G26" i="16"/>
  <c r="B26" i="16"/>
  <c r="H40" i="16" l="1"/>
  <c r="L39" i="16"/>
  <c r="L38" i="16"/>
  <c r="J40" i="16"/>
  <c r="L41" i="16"/>
  <c r="D40" i="16"/>
  <c r="K26" i="16"/>
  <c r="H26" i="16"/>
  <c r="L26" i="16" s="1"/>
  <c r="K40" i="16"/>
  <c r="J26" i="16"/>
  <c r="J8" i="57"/>
  <c r="J9" i="57"/>
  <c r="J10" i="57"/>
  <c r="J11" i="57"/>
  <c r="J12" i="57"/>
  <c r="J13" i="57"/>
  <c r="J14" i="57"/>
  <c r="J15" i="57"/>
  <c r="J16" i="57"/>
  <c r="J17" i="57"/>
  <c r="J18" i="57"/>
  <c r="J19" i="57"/>
  <c r="J20" i="57"/>
  <c r="J21" i="57"/>
  <c r="J22" i="57"/>
  <c r="J23" i="57"/>
  <c r="J24" i="57"/>
  <c r="J25" i="57"/>
  <c r="J26" i="57"/>
  <c r="J7" i="57"/>
  <c r="I8" i="57"/>
  <c r="I9" i="57"/>
  <c r="I10" i="57"/>
  <c r="I11" i="57"/>
  <c r="I12" i="57"/>
  <c r="I13" i="57"/>
  <c r="I14" i="57"/>
  <c r="I15" i="57"/>
  <c r="I16" i="57"/>
  <c r="I17" i="57"/>
  <c r="I18" i="57"/>
  <c r="I19" i="57"/>
  <c r="I20" i="57"/>
  <c r="I21" i="57"/>
  <c r="I22" i="57"/>
  <c r="I23" i="57"/>
  <c r="I24" i="57"/>
  <c r="I25" i="57"/>
  <c r="I7" i="57"/>
  <c r="H8" i="57"/>
  <c r="H9" i="57"/>
  <c r="H10" i="57"/>
  <c r="H11" i="57"/>
  <c r="H12" i="57"/>
  <c r="H13" i="57"/>
  <c r="H14" i="57"/>
  <c r="H15" i="57"/>
  <c r="H16" i="57"/>
  <c r="H17" i="57"/>
  <c r="H18" i="57"/>
  <c r="H19" i="57"/>
  <c r="H20" i="57"/>
  <c r="H21" i="57"/>
  <c r="H22" i="57"/>
  <c r="H23" i="57"/>
  <c r="H24" i="57"/>
  <c r="H25" i="57"/>
  <c r="H26" i="57"/>
  <c r="H7" i="57"/>
  <c r="F27" i="57"/>
  <c r="E27" i="57"/>
  <c r="C27" i="57"/>
  <c r="I27" i="57" s="1"/>
  <c r="B27" i="57"/>
  <c r="J40" i="57"/>
  <c r="J41" i="57"/>
  <c r="J42" i="57"/>
  <c r="J43" i="57"/>
  <c r="J44" i="57"/>
  <c r="J45" i="57"/>
  <c r="J46" i="57"/>
  <c r="J39" i="57"/>
  <c r="I40" i="57"/>
  <c r="I41" i="57"/>
  <c r="I42" i="57"/>
  <c r="I43" i="57"/>
  <c r="I44" i="57"/>
  <c r="I45" i="57"/>
  <c r="I46" i="57"/>
  <c r="I39" i="57"/>
  <c r="H40" i="57"/>
  <c r="H41" i="57"/>
  <c r="H42" i="57"/>
  <c r="H43" i="57"/>
  <c r="H44" i="57"/>
  <c r="H45" i="57"/>
  <c r="H46" i="57"/>
  <c r="H39" i="57"/>
  <c r="F47" i="57"/>
  <c r="E47" i="57"/>
  <c r="C47" i="57"/>
  <c r="B47" i="57"/>
  <c r="I32" i="7"/>
  <c r="I33" i="7"/>
  <c r="I34" i="7"/>
  <c r="I37" i="7"/>
  <c r="I38" i="7"/>
  <c r="I39" i="7"/>
  <c r="I31" i="7"/>
  <c r="F36" i="7"/>
  <c r="I36" i="7" s="1"/>
  <c r="J8" i="7"/>
  <c r="J9" i="7"/>
  <c r="J10" i="7"/>
  <c r="J11" i="7"/>
  <c r="J12" i="7"/>
  <c r="J13" i="7"/>
  <c r="J14" i="7"/>
  <c r="J15" i="7"/>
  <c r="J16" i="7"/>
  <c r="J17" i="7"/>
  <c r="J18" i="7"/>
  <c r="J19" i="7"/>
  <c r="J20" i="7"/>
  <c r="J7" i="7"/>
  <c r="I8" i="7"/>
  <c r="I9" i="7"/>
  <c r="I10" i="7"/>
  <c r="I11" i="7"/>
  <c r="I12" i="7"/>
  <c r="I13" i="7"/>
  <c r="I14" i="7"/>
  <c r="I15" i="7"/>
  <c r="I16" i="7"/>
  <c r="I17" i="7"/>
  <c r="I18" i="7"/>
  <c r="I19" i="7"/>
  <c r="I20" i="7"/>
  <c r="I7" i="7"/>
  <c r="H8" i="7"/>
  <c r="H9" i="7"/>
  <c r="H10" i="7"/>
  <c r="H11" i="7"/>
  <c r="H12" i="7"/>
  <c r="H13" i="7"/>
  <c r="H14" i="7"/>
  <c r="H15" i="7"/>
  <c r="H16" i="7"/>
  <c r="H17" i="7"/>
  <c r="H18" i="7"/>
  <c r="H19" i="7"/>
  <c r="H20" i="7"/>
  <c r="H7" i="7"/>
  <c r="C21" i="7"/>
  <c r="E21" i="7"/>
  <c r="F21" i="7"/>
  <c r="B21" i="7"/>
  <c r="H47" i="57" l="1"/>
  <c r="H27" i="57"/>
  <c r="H21" i="7"/>
  <c r="L40" i="16"/>
  <c r="J27" i="57"/>
  <c r="I47" i="57"/>
  <c r="I21" i="7"/>
  <c r="J47" i="57"/>
  <c r="J21" i="7"/>
  <c r="G42" i="16"/>
  <c r="F42" i="16"/>
  <c r="C42" i="16"/>
  <c r="B42" i="16"/>
  <c r="D53" i="16"/>
  <c r="D54" i="16"/>
  <c r="D55" i="16"/>
  <c r="D56" i="16"/>
  <c r="D57" i="16"/>
  <c r="D58" i="16"/>
  <c r="D59" i="16"/>
  <c r="D60" i="16"/>
  <c r="D61" i="16"/>
  <c r="D52" i="16"/>
  <c r="D32" i="17"/>
  <c r="D33" i="17"/>
  <c r="D34" i="17"/>
  <c r="D35" i="17"/>
  <c r="D36" i="17"/>
  <c r="D37" i="17"/>
  <c r="D38" i="17"/>
  <c r="D39" i="17"/>
  <c r="D40" i="17"/>
  <c r="D41" i="17"/>
  <c r="D42" i="17"/>
  <c r="D43" i="17"/>
  <c r="D44" i="17"/>
  <c r="D45" i="17"/>
  <c r="D46" i="17"/>
  <c r="D47" i="17"/>
  <c r="D48" i="17"/>
  <c r="D49" i="17"/>
  <c r="D50" i="17"/>
  <c r="D51" i="17"/>
  <c r="D52" i="17"/>
  <c r="D53" i="17"/>
  <c r="D31" i="17"/>
  <c r="C54" i="17"/>
  <c r="B54" i="17"/>
  <c r="D6" i="17"/>
  <c r="D7" i="17"/>
  <c r="D8" i="17"/>
  <c r="D9" i="17"/>
  <c r="D10" i="17"/>
  <c r="D11" i="17"/>
  <c r="D12" i="17"/>
  <c r="D13" i="17"/>
  <c r="D14" i="17"/>
  <c r="D15" i="17"/>
  <c r="D16" i="17"/>
  <c r="D17" i="17"/>
  <c r="D18" i="17"/>
  <c r="D19" i="17"/>
  <c r="D20" i="17"/>
  <c r="D5" i="17"/>
  <c r="C21" i="17"/>
  <c r="B21" i="17"/>
  <c r="L8" i="16"/>
  <c r="L9" i="16"/>
  <c r="L10" i="16"/>
  <c r="L12" i="16"/>
  <c r="L13" i="16"/>
  <c r="L14" i="16"/>
  <c r="L15" i="16"/>
  <c r="L16" i="16"/>
  <c r="L17" i="16"/>
  <c r="L18" i="16"/>
  <c r="L19" i="16"/>
  <c r="L20" i="16"/>
  <c r="L21" i="16"/>
  <c r="L22" i="16"/>
  <c r="L23" i="16"/>
  <c r="L24" i="16"/>
  <c r="L7" i="16"/>
  <c r="K8" i="16"/>
  <c r="K9" i="16"/>
  <c r="K10" i="16"/>
  <c r="K11" i="16"/>
  <c r="K12" i="16"/>
  <c r="K13" i="16"/>
  <c r="K14" i="16"/>
  <c r="K15" i="16"/>
  <c r="K16" i="16"/>
  <c r="K17" i="16"/>
  <c r="K18" i="16"/>
  <c r="K19" i="16"/>
  <c r="K20" i="16"/>
  <c r="K21" i="16"/>
  <c r="K22" i="16"/>
  <c r="K23" i="16"/>
  <c r="K24" i="16"/>
  <c r="K7" i="16"/>
  <c r="J8" i="16"/>
  <c r="J9" i="16"/>
  <c r="J10" i="16"/>
  <c r="J11" i="16"/>
  <c r="J12" i="16"/>
  <c r="J13" i="16"/>
  <c r="J14" i="16"/>
  <c r="J15" i="16"/>
  <c r="J16" i="16"/>
  <c r="J17" i="16"/>
  <c r="J18" i="16"/>
  <c r="J19" i="16"/>
  <c r="J20" i="16"/>
  <c r="J21" i="16"/>
  <c r="J22" i="16"/>
  <c r="J23" i="16"/>
  <c r="J24" i="16"/>
  <c r="J7" i="16"/>
  <c r="K42" i="16" l="1"/>
  <c r="D54" i="17"/>
  <c r="J42" i="16"/>
  <c r="D21" i="17"/>
  <c r="H42" i="16"/>
  <c r="D42" i="16"/>
  <c r="C59" i="23"/>
  <c r="B59" i="23"/>
  <c r="D59" i="23" s="1"/>
  <c r="L42" i="16" l="1"/>
  <c r="D26" i="70"/>
  <c r="D41" i="23"/>
  <c r="C41" i="23"/>
  <c r="E41" i="23" l="1"/>
  <c r="D25" i="68" l="1"/>
  <c r="D24" i="68"/>
  <c r="D23" i="68"/>
  <c r="D22" i="68"/>
  <c r="D21" i="68"/>
  <c r="D20" i="68"/>
  <c r="D19" i="68"/>
  <c r="D18" i="68"/>
  <c r="D17" i="68"/>
  <c r="D16" i="68"/>
  <c r="D15" i="68"/>
  <c r="D14" i="68"/>
  <c r="D13" i="68"/>
  <c r="D12" i="68"/>
  <c r="D11" i="68"/>
  <c r="D10" i="68"/>
  <c r="D9" i="68"/>
  <c r="D8" i="68"/>
  <c r="D7" i="68"/>
  <c r="D6" i="68"/>
  <c r="D5" i="68"/>
</calcChain>
</file>

<file path=xl/sharedStrings.xml><?xml version="1.0" encoding="utf-8"?>
<sst xmlns="http://schemas.openxmlformats.org/spreadsheetml/2006/main" count="492" uniqueCount="282">
  <si>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</si>
  <si>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</si>
  <si>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</si>
  <si>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</si>
  <si>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</si>
  <si>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</si>
  <si>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</si>
  <si>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</si>
  <si>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</si>
  <si>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</si>
  <si>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</si>
  <si>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</si>
  <si>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</si>
  <si>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</si>
  <si>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</si>
  <si>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</si>
  <si>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</si>
  <si>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</si>
  <si>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</si>
  <si>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</si>
  <si>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</si>
  <si>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</si>
  <si>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</si>
  <si>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</si>
  <si>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</si>
  <si>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</si>
  <si>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</si>
  <si>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</si>
  <si>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</si>
  <si>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</si>
  <si>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</si>
  <si>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</si>
  <si>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</si>
  <si>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</si>
  <si>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</si>
  <si>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</si>
  <si>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</si>
  <si>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</si>
  <si>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</si>
  <si>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</si>
  <si>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</si>
  <si>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</si>
  <si>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</si>
  <si>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</si>
  <si>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</si>
  <si>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</si>
  <si>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</si>
  <si>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</si>
  <si>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</si>
  <si>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</si>
  <si>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</si>
  <si>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</si>
  <si>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</si>
  <si>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</si>
  <si>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</si>
  <si>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</si>
  <si>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</si>
  <si>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</si>
  <si>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</si>
  <si>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</si>
  <si>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</si>
  <si>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</si>
  <si>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</si>
  <si>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</si>
  <si>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</si>
  <si>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</si>
  <si>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</si>
  <si>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Totalt antal körda mil</t>
  </si>
  <si>
    <t>Antal lastbilar</t>
  </si>
  <si>
    <t>Maximilastvikt i kg</t>
  </si>
  <si>
    <t xml:space="preserve">            –        500</t>
  </si>
  <si>
    <t>Kaross</t>
  </si>
  <si>
    <t xml:space="preserve">    därav med kyl / frys</t>
  </si>
  <si>
    <t xml:space="preserve">    därav brandfarlig vätska</t>
  </si>
  <si>
    <t>Utbytbara karosserier och containers</t>
  </si>
  <si>
    <t>Antal bussar</t>
  </si>
  <si>
    <t xml:space="preserve">tillverkningsår </t>
  </si>
  <si>
    <t>Cylindervolym</t>
  </si>
  <si>
    <t>tillverknings-</t>
  </si>
  <si>
    <t xml:space="preserve">    126   -    600</t>
  </si>
  <si>
    <t xml:space="preserve">    601   - 1 000</t>
  </si>
  <si>
    <t>personer</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</si>
  <si>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</si>
  <si>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</si>
  <si>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</si>
  <si>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</si>
  <si>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</si>
  <si>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</si>
  <si>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</si>
  <si>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</si>
  <si>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</si>
  <si>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</si>
  <si>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</si>
  <si>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</si>
  <si>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</si>
  <si>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</si>
  <si>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</si>
  <si>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</si>
  <si>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</si>
  <si>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</si>
  <si>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</si>
  <si>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</si>
  <si>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</si>
  <si>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</si>
  <si>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</si>
  <si>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</si>
  <si>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</si>
  <si>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</si>
  <si>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</si>
  <si>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</si>
  <si>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</si>
  <si>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</si>
  <si>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</si>
  <si>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</si>
  <si>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 xml:space="preserve">1 001   -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</si>
  <si>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</si>
  <si>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</si>
  <si>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</si>
  <si>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</si>
  <si>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</si>
  <si>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</si>
  <si>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</si>
  <si>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</si>
  <si>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</si>
  <si>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</si>
  <si>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</si>
  <si>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</si>
  <si>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</si>
  <si>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</si>
  <si>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</si>
  <si>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</si>
  <si>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Lastbilar</t>
  </si>
  <si>
    <t>Regional statistik</t>
  </si>
  <si>
    <t>Dragfordon</t>
  </si>
  <si>
    <t xml:space="preserve">             -    125</t>
  </si>
  <si>
    <r>
      <t>Bussklass</t>
    </r>
    <r>
      <rPr>
        <vertAlign val="superscript"/>
        <sz val="8"/>
        <rFont val="Arial"/>
        <family val="2"/>
      </rPr>
      <t>1)</t>
    </r>
  </si>
  <si>
    <t>A</t>
  </si>
  <si>
    <t>B</t>
  </si>
  <si>
    <t>I</t>
  </si>
  <si>
    <t>II</t>
  </si>
  <si>
    <t>III</t>
  </si>
  <si>
    <t>Medelkörsträcka 
i mil</t>
  </si>
  <si>
    <t xml:space="preserve"> Totalt antal 
körda mil</t>
  </si>
  <si>
    <t>Magnus Nyström</t>
  </si>
  <si>
    <t>Etanol</t>
  </si>
  <si>
    <t>Gas</t>
  </si>
  <si>
    <t>Laddhybrid</t>
  </si>
  <si>
    <t xml:space="preserve">            –   1 600</t>
  </si>
  <si>
    <t>Total körsträcka</t>
  </si>
  <si>
    <t>Genomsnittlig körsträcka</t>
  </si>
  <si>
    <t>Genomsnittlig</t>
  </si>
  <si>
    <t>daglig körsträcka</t>
  </si>
  <si>
    <t>daglig</t>
  </si>
  <si>
    <t>körsträcka</t>
  </si>
  <si>
    <t>Ägare/Typ av trafik</t>
  </si>
  <si>
    <t xml:space="preserve">     därav i yrkesmässig trafik</t>
  </si>
  <si>
    <t xml:space="preserve">               i firmabilstrafik</t>
  </si>
  <si>
    <t>Genomsnittlig körsträcka (mil)</t>
  </si>
  <si>
    <t>Total körsträcka (mil)</t>
  </si>
  <si>
    <t>Antal lätta lastbilar</t>
  </si>
  <si>
    <t>Antal tunga lastbilar</t>
  </si>
  <si>
    <t>Elfordon</t>
  </si>
  <si>
    <t>Ägd av fysisk person</t>
  </si>
  <si>
    <t>Ägd av juridisk person</t>
  </si>
  <si>
    <t xml:space="preserve"> </t>
  </si>
  <si>
    <r>
      <t>Elhybrid</t>
    </r>
    <r>
      <rPr>
        <vertAlign val="superscript"/>
        <sz val="8"/>
        <rFont val="Arial"/>
        <family val="2"/>
      </rPr>
      <t>2</t>
    </r>
    <r>
      <rPr>
        <vertAlign val="superscript"/>
        <sz val="8"/>
        <color theme="1"/>
        <rFont val="Arial"/>
        <family val="2"/>
      </rPr>
      <t>)</t>
    </r>
  </si>
  <si>
    <t xml:space="preserve">   därav  taxi</t>
  </si>
  <si>
    <t xml:space="preserve">   därav  husbil</t>
  </si>
  <si>
    <t>-2003</t>
  </si>
  <si>
    <t>2021-</t>
  </si>
  <si>
    <t>Timmerbilar</t>
  </si>
  <si>
    <t>Körsträckor 2021</t>
  </si>
  <si>
    <t>Vehicle kilometers 2021</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</si>
  <si>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</si>
  <si>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</si>
  <si>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tel: 010-479 63 73, e-post: magnus.nystrom@scb.se</t>
  </si>
  <si>
    <r>
      <rPr>
        <b/>
        <sz val="16"/>
        <rFont val="Tahoma"/>
        <family val="2"/>
      </rPr>
      <t xml:space="preserve">Innehåll / </t>
    </r>
    <r>
      <rPr>
        <b/>
        <i/>
        <sz val="16"/>
        <rFont val="Tahoma"/>
        <family val="2"/>
      </rPr>
      <t>Content</t>
    </r>
  </si>
  <si>
    <t>Passenger cars</t>
  </si>
  <si>
    <t>Lorries</t>
  </si>
  <si>
    <t>Buses</t>
  </si>
  <si>
    <t>Motorcycles</t>
  </si>
  <si>
    <t>Regional statistics</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</si>
  <si>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</si>
  <si>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</si>
  <si>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</si>
  <si>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</si>
  <si>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</si>
  <si>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</si>
  <si>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</si>
  <si>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</si>
  <si>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</si>
  <si>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</si>
  <si>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</si>
  <si>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</si>
  <si>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</si>
  <si>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</si>
  <si>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</si>
  <si>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</si>
  <si>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</si>
  <si>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</si>
  <si>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</si>
  <si>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</si>
  <si>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</si>
  <si>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</si>
  <si>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</si>
  <si>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Remark: The table refers to vehicles which were in use at least one day during the year</t>
  </si>
  <si>
    <t>Anm: Tabellen avser fordon som varit i trafik någon gång under året</t>
  </si>
  <si>
    <t>Stadsbuss</t>
  </si>
  <si>
    <t>Regionbuss</t>
  </si>
  <si>
    <t>Långfärdsbuss</t>
  </si>
  <si>
    <t>Mindre stadsbuss</t>
  </si>
  <si>
    <t>Mindre långfärdsbuss</t>
  </si>
  <si>
    <r>
      <t>Elhybrid/Laddhybrid</t>
    </r>
    <r>
      <rPr>
        <vertAlign val="superscript"/>
        <sz val="8"/>
        <color theme="1" tint="4.9989318521683403E-2"/>
        <rFont val="Arial"/>
        <family val="2"/>
      </rPr>
      <t>1)</t>
    </r>
  </si>
  <si>
    <t>Tabell PB2. Körsträckor och antal personbilar efter tjänstevikt och ägare. År 2021.</t>
  </si>
  <si>
    <t>Tabell PB3. Körsträckor och antal personbilar efter ägare. År 2021.</t>
  </si>
  <si>
    <t>Tabell PB4. Körsträckor och antal personbilar efter årsmodell/tillverkningsår och ägare. År 2021.</t>
  </si>
  <si>
    <t>Tabell PB5. Körsträckor och antal personbilar efter drivmedel och ägare. År 2021.</t>
  </si>
  <si>
    <t>1) På grund av hur dessa fordon registreras i Vägtrafikregistret kan man inte skilja elhybrider från laddhybrider,</t>
  </si>
  <si>
    <t>Tabell RS1. Genomsnittlig körsträcka i mil efter registreringslän och fordonsslag. År 2021.</t>
  </si>
  <si>
    <t>Table RS1. Average 10 kilometers driven by different kind of vehicles, by county. Year 2021.</t>
  </si>
  <si>
    <t>Tabell LB3. Körsträckor och antal lastbilar efter årsmodell/tillverkningsår och totalvikt. År 2021.</t>
  </si>
  <si>
    <t>Tabell LB4. Körsträckor och antal lastbilar efter ägare, yrkesmässig trafik, firmabilstrafik och totalvikt. År 2021.</t>
  </si>
  <si>
    <t>Tabell LB5. Körsträckor och antal lastbilar efter karosseri. År 2021.</t>
  </si>
  <si>
    <t>Tabell LB6. Körsträckor och antal lastbilar efter totalvikt. År 2021.</t>
  </si>
  <si>
    <t>Tabell LB7. Körsträckor och antal lastbilar efter maximilastvikt. År 2021.</t>
  </si>
  <si>
    <t>Tabell BU3. Körsträckor och antal bussar efter bussklass. År 2021.</t>
  </si>
  <si>
    <t>Tabell BU4. Körsträckor och antal bussar efter drivmedel. År 2021.</t>
  </si>
  <si>
    <t>Tabell LB1. Total körsträcka, antal lätta lastbilar och genomsnittlig körsträcka. Åren 1999–2021.</t>
  </si>
  <si>
    <t>Tabell BU1. Total körsträcka, antal bussar och genomsnittlig körsträcka. Åren 1999–2021.</t>
  </si>
  <si>
    <t>Definitioner</t>
  </si>
  <si>
    <t>Table PB1. Vehicle kilometers (10 kilometers), number of vehicles and average kilometers driven (10 kilometers). Years 1999–2021.</t>
  </si>
  <si>
    <t>Table PB2. Vehicle kilometers (10 kilometers), number of passenger cars, by kerb weight and owner. Year 2021.</t>
  </si>
  <si>
    <t>Table PB3. Vehicle kilometers (10 kilometers) and number of passenger cars by owner. Year 2021.</t>
  </si>
  <si>
    <t>Table PB4. Vehicle kilometers (10 kilometers) and number of passenger cars by year of model/construction and by owner. Year 2021.</t>
  </si>
  <si>
    <t>Table LB1. Vehicle kilometers (10 kilometers), number of vehicles and average kilometers driven (10 kilometers). Years 1999–2021.</t>
  </si>
  <si>
    <t>Tabell LB2. Total körsträcka, antal tunga lastbilar och genomsnittlig körsträcka (mil). Åren 1999-2021.</t>
  </si>
  <si>
    <t>Table LB2. Vehicle kilometers (10 kilometers), number of vehicles and average kilometers driven (10 kilometers). Years 1999-2021.</t>
  </si>
  <si>
    <t>Table PB5. Vehicle kilometers (10 kilometers) and number of passenger cars by fuel and owner. Year 2021.</t>
  </si>
  <si>
    <t>Tabell PB1. Total körsträcka, antal personbilar och genomsnittlig körsträcka. Åren 1999–2021.</t>
  </si>
  <si>
    <t>Kort om statistiken</t>
  </si>
  <si>
    <t>Ändamål och innehåll</t>
  </si>
  <si>
    <t>Statistikens framställning</t>
  </si>
  <si>
    <t>Statistikens kvalitet</t>
  </si>
  <si>
    <t>Table LB3. Vehicle kilometers (10 kilometers) and number of lorries by year of model/construction and permissible maximum weight. Year 2021.</t>
  </si>
  <si>
    <t>Table LB4. Vehicle kilometers (10 kilometers) and number of lorries by owner and used in transport for hire or reward or transport on own account. Year 2021.</t>
  </si>
  <si>
    <t>Table LB5. Vehicle kilometers (10 kilometers) and number of lorries by type of body. Year 2021.</t>
  </si>
  <si>
    <t>Table LB6. Vehicle kilometers (10 kilometers) and number of lorries by permissible maximum weight. Year 2021.</t>
  </si>
  <si>
    <t>Table LB7. Vehicle kilometers (10 kilometers) and number of lorries by load capacity. Year 2021.</t>
  </si>
  <si>
    <t>Table BU1. Vehicle kilometers (10 kilometers), number of buses and average kilometers driven (10 kilometers). Years 1999–2021.</t>
  </si>
  <si>
    <t>Table BU4. Vehicle kilometers (10 kilometers) and number of buses by fuel. Year 2021.</t>
  </si>
  <si>
    <t>The statistics in brief</t>
  </si>
  <si>
    <t>Purpose and content</t>
  </si>
  <si>
    <t>Generating the statistics</t>
  </si>
  <si>
    <t>Statistical quality</t>
  </si>
  <si>
    <t xml:space="preserve">     därav enskilda näringsidkare</t>
  </si>
  <si>
    <t>Tabell BU2. Körsträckor och antal bussar efter årsmodell/tillverkningsår. År 2021.</t>
  </si>
  <si>
    <t>Table BU3. Vehicle kilometres (10 kilometres) by bus class. Year 2021.</t>
  </si>
  <si>
    <t>Table BU2. Vehicle kilometres (10 kilometres) and number of buses by year of model/construction. Year 2021.</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</si>
  <si>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</si>
  <si>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</si>
  <si>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</si>
  <si>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The statistics describe vehicle kilometres driven with Swedish-registered vehicles subject to inspection. The statistics include passenger cars, light and heavy goods vehicles, buses and motorcycles during 2021. Some time series are presented for the years 1999-2021. The statistics are published in April but for motorcycles the update for the current year is made in September.</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</si>
  <si>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</si>
  <si>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0"/>
        <rFont val="Arial"/>
      </rPr>
      <t>).</t>
    </r>
  </si>
  <si>
    <r>
      <t>Publiceringsdatum: 2022-04-13 /</t>
    </r>
    <r>
      <rPr>
        <b/>
        <i/>
        <sz val="10"/>
        <rFont val="Arial"/>
        <family val="2"/>
      </rPr>
      <t xml:space="preserve"> Date of publication: April 13, 2022</t>
    </r>
  </si>
  <si>
    <r>
      <t xml:space="preserve">1) Bussklasser enligt direktiv 2001/85/EG bilaga I. </t>
    </r>
    <r>
      <rPr>
        <i/>
        <sz val="8"/>
        <color rgb="FF000000"/>
        <rFont val="Arial"/>
        <family val="2"/>
      </rPr>
      <t>Categories according to classes defined in directive 2001/85/EG annex I</t>
    </r>
  </si>
  <si>
    <t>Statistiken ska beskriva körsträckor mätt i antal mil som körs med svenskregistrerade besiktningspliktiga fordon. Statistiken omfattar personbilar, lastbilar, bussar och motorcyklar under 2021. Vissa tidsserier presenteras för åren 1999-2021. Statistiken publiceras i april men uppdtaeras för aktuellt år för motorcyklar först i september.</t>
  </si>
  <si>
    <t xml:space="preserve">                                                          Statistik 2022:11</t>
  </si>
  <si>
    <t>k</t>
  </si>
  <si>
    <t>Maria Melkersson</t>
  </si>
  <si>
    <t>tel: 010-414 42 16, e-post: maria.melkersson@trafa.se</t>
  </si>
  <si>
    <t>Table MC1. Vehicle kilometers (10 kilometers), number of vehicles and average kilometers driven (10 kilometers). Years 1999–2021.</t>
  </si>
  <si>
    <t>Tabell MC1. Total körsträcka, antal fordon och genomsnittlig körsträcka. Åren 1999–2021.</t>
  </si>
  <si>
    <t>Tabell MC2. Körsträckor och antal motorcyklar efter årsmodell/tillverkningsår och ägare. År 2021.</t>
  </si>
  <si>
    <t>Table MC2. Number of motorcycles and average 10 kilometres driven by year of model/construction and owner. Year 2021.</t>
  </si>
  <si>
    <t>Tabell MC3. Körsträckor och antal motorcyklar efter cylindervolym och ägare. År 2021.</t>
  </si>
  <si>
    <t>Table MC3. Vehicle kilometers (10 kilometers) and number of motorcycles by cylinder volume and owner. Year 2021.</t>
  </si>
  <si>
    <t>Tabell MC4. Körsträckor och antal motorcyklar efter ägare. År 2021.</t>
  </si>
  <si>
    <t>Table MC4. Vehicle kilometers (10 kilometers) and number of motorcycles by owner. Year 2021.</t>
  </si>
  <si>
    <t xml:space="preserve">    varav kvinnor</t>
  </si>
  <si>
    <t xml:space="preserve">    varav män</t>
  </si>
  <si>
    <r>
      <rPr>
        <sz val="10"/>
        <rFont val="Arial"/>
        <family val="2"/>
      </rPr>
      <t xml:space="preserve">Tabellerna kompletterades med körsträckor för MC 2022-09-22 </t>
    </r>
    <r>
      <rPr>
        <i/>
        <sz val="10"/>
        <rFont val="Arial"/>
        <family val="2"/>
      </rPr>
      <t>/ The publication was updated with vehicle kilometers for MC September 22,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</si>
</sst>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00"/>
    <numFmt numFmtId="167" formatCode="0.0%"/>
    <numFmt numFmtId="168" formatCode="#,###,##0"/>
    <numFmt numFmtId="169" formatCode="_-* #,##0\ _k_r_-;\-* #,##0\ _k_r_-;_-* &quot;-&quot;??\ _k_r_-;_-@_-"/>
    <numFmt numFmtId="170" formatCode="_-* #,##0.00000000\ _k_r_-;\-* #,##0.00000000\ _k_r_-;_-* &quot;-&quot;??\ _k_r_-;_-@_-"/>
  </numFmts>
  <fonts count="51" x14ac:knownFonts="1">
    <font>
      <sz val="10"/>
      <name val="Arial"/>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sz val="10"/>
      <name val="Helvetica"/>
      <family val="2"/>
    </font>
    <font>
      <b/>
      <sz val="8"/>
      <color indexed="10"/>
      <name val="Arial"/>
      <family val="2"/>
    </font>
    <font>
      <sz val="8"/>
      <color rgb="FF000000"/>
      <name val="Arial"/>
      <family val="2"/>
    </font>
    <font>
      <vertAlign val="superscript"/>
      <sz val="8"/>
      <color theme="1"/>
      <name val="Arial"/>
      <family val="2"/>
    </font>
    <font>
      <sz val="10"/>
      <color rgb="FFFF0000"/>
      <name val="Arial"/>
      <family val="2"/>
    </font>
    <font>
      <sz val="8"/>
      <color theme="1" tint="4.9989318521683403E-2"/>
      <name val="Arial"/>
      <family val="2"/>
    </font>
    <font>
      <vertAlign val="superscript"/>
      <sz val="8"/>
      <color theme="1" tint="4.9989318521683403E-2"/>
      <name val="Arial"/>
      <family val="2"/>
    </font>
    <font>
      <b/>
      <sz val="8"/>
      <color rgb="FFFF0000"/>
      <name val="Arial"/>
      <family val="2"/>
    </font>
    <font>
      <b/>
      <sz val="8"/>
      <color theme="0"/>
      <name val="Arial"/>
      <family val="2"/>
    </font>
    <font>
      <sz val="12"/>
      <name val="Times New Roman"/>
      <family val="1"/>
    </font>
    <font>
      <sz val="8"/>
      <color rgb="FF6E6E73"/>
      <name val="Segoe UI"/>
      <family val="2"/>
    </font>
    <font>
      <sz val="9.5"/>
      <name val="Calibri"/>
      <family val="2"/>
    </font>
    <font>
      <b/>
      <sz val="16"/>
      <color theme="0"/>
      <name val="Tahoma"/>
      <family val="2"/>
    </font>
    <font>
      <b/>
      <i/>
      <sz val="10"/>
      <name val="Arial"/>
      <family val="2"/>
    </font>
    <font>
      <b/>
      <sz val="16"/>
      <name val="Tahoma"/>
      <family val="2"/>
    </font>
    <font>
      <b/>
      <i/>
      <sz val="16"/>
      <name val="Tahoma"/>
      <family val="2"/>
    </font>
    <font>
      <sz val="8"/>
      <name val="Verdana"/>
      <family val="2"/>
    </font>
    <font>
      <u/>
      <sz val="10"/>
      <color indexed="12"/>
      <name val="Arial"/>
      <family val="2"/>
    </font>
    <font>
      <b/>
      <i/>
      <sz val="16"/>
      <color rgb="FFFFFFFF"/>
      <name val="Tahoma"/>
      <family val="2"/>
    </font>
    <font>
      <b/>
      <sz val="9.5"/>
      <name val="Arial"/>
      <family val="2"/>
    </font>
    <font>
      <sz val="10"/>
      <name val="Calibri"/>
      <family val="2"/>
    </font>
    <font>
      <u/>
      <sz val="10"/>
      <name val="Arial"/>
      <family val="2"/>
    </font>
    <font>
      <u/>
      <sz val="10"/>
      <color theme="4" tint="-0.249977111117893"/>
      <name val="Arial"/>
      <family val="2"/>
    </font>
    <font>
      <b/>
      <i/>
      <sz val="16"/>
      <color indexed="9"/>
      <name val="Tahoma"/>
      <family val="2"/>
    </font>
    <font>
      <i/>
      <sz val="8"/>
      <color rgb="FF000000"/>
      <name val="Arial"/>
      <family val="2"/>
    </font>
    <font>
      <i/>
      <vertAlign val="superscript"/>
      <sz val="8"/>
      <name val="Arial"/>
      <family val="2"/>
    </font>
    <font>
      <i/>
      <sz val="10"/>
      <name val="Arial"/>
      <family val="2"/>
    </font>
  </fonts>
  <fills count="7">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9">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s>
  <cellStyleXfs count="19">
    <xf numFmtId="0" fontId="0" fillId="0" borderId="0"/>
    <xf numFmtId="0" fontId="3"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 fillId="0" borderId="0"/>
    <xf numFmtId="0" fontId="2" fillId="0" borderId="0" applyNumberFormat="0"/>
    <xf numFmtId="0" fontId="4" fillId="0" borderId="0"/>
    <xf numFmtId="9" fontId="2" fillId="0" borderId="0" applyFont="0" applyFill="0" applyBorder="0" applyAlignment="0" applyProtection="0"/>
    <xf numFmtId="168" fontId="5" fillId="2" borderId="0" applyNumberFormat="0" applyBorder="0">
      <protection locked="0"/>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9" fontId="1" fillId="0" borderId="0" applyFont="0" applyFill="0" applyBorder="0" applyAlignment="0" applyProtection="0"/>
    <xf numFmtId="0" fontId="2" fillId="0" borderId="0"/>
    <xf numFmtId="0" fontId="40" fillId="0" borderId="0"/>
    <xf numFmtId="0" fontId="41" fillId="0" borderId="0" applyNumberFormat="0" applyFill="0" applyBorder="0" applyAlignment="0" applyProtection="0">
      <alignment vertical="top"/>
      <protection locked="0"/>
    </xf>
    <xf numFmtId="0" fontId="2" fillId="0" borderId="0"/>
    <xf numFmtId="0" fontId="4" fillId="0" borderId="0"/>
  </cellStyleXfs>
  <cellXfs count="232">
    <xf numFmtId="0" fontId="0" fillId="0" borderId="0" xfId="0"/>
    <xf numFmtId="0" fontId="9" fillId="0" borderId="0" xfId="0" applyFont="1"/>
    <xf numFmtId="0" fontId="8" fillId="0" borderId="0" xfId="0" applyFont="1"/>
    <xf numFmtId="0" fontId="7" fillId="0" borderId="0" xfId="0" applyFont="1"/>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horizontal="right"/>
    </xf>
    <xf numFmtId="0" fontId="9" fillId="0" borderId="1" xfId="0" applyFont="1" applyBorder="1" applyAlignment="1">
      <alignment horizontal="left"/>
    </xf>
    <xf numFmtId="3" fontId="9" fillId="0" borderId="0" xfId="0" applyNumberFormat="1" applyFont="1"/>
    <xf numFmtId="0" fontId="9" fillId="0" borderId="2" xfId="0" applyFont="1" applyBorder="1" applyAlignment="1">
      <alignment wrapText="1"/>
    </xf>
    <xf numFmtId="0" fontId="10" fillId="0" borderId="0" xfId="0" applyFont="1" applyAlignment="1">
      <alignment vertical="center"/>
    </xf>
    <xf numFmtId="1" fontId="9" fillId="0" borderId="0" xfId="0" applyNumberFormat="1" applyFont="1"/>
    <xf numFmtId="0" fontId="9" fillId="0" borderId="2" xfId="0" applyFont="1" applyBorder="1"/>
    <xf numFmtId="0" fontId="11" fillId="0" borderId="0" xfId="0" applyFont="1"/>
    <xf numFmtId="3" fontId="10" fillId="0" borderId="0" xfId="0" applyNumberFormat="1" applyFont="1"/>
    <xf numFmtId="0" fontId="10" fillId="0" borderId="0" xfId="0" applyFont="1"/>
    <xf numFmtId="0" fontId="9" fillId="0" borderId="2" xfId="0" applyFont="1" applyBorder="1" applyAlignment="1">
      <alignment horizontal="right" wrapText="1"/>
    </xf>
    <xf numFmtId="0" fontId="9" fillId="0" borderId="3" xfId="0" applyFont="1" applyBorder="1" applyAlignment="1">
      <alignment horizontal="left"/>
    </xf>
    <xf numFmtId="0" fontId="11" fillId="0" borderId="0" xfId="0" applyFont="1" applyAlignment="1">
      <alignment horizontal="right"/>
    </xf>
    <xf numFmtId="3" fontId="9" fillId="0" borderId="0" xfId="0" applyNumberFormat="1" applyFont="1" applyAlignment="1">
      <alignment horizontal="right"/>
    </xf>
    <xf numFmtId="3" fontId="10" fillId="0" borderId="0" xfId="0" applyNumberFormat="1" applyFont="1" applyAlignment="1">
      <alignment horizontal="right"/>
    </xf>
    <xf numFmtId="0" fontId="4" fillId="0" borderId="0" xfId="0" applyFont="1" applyAlignment="1">
      <alignment horizontal="left"/>
    </xf>
    <xf numFmtId="0" fontId="4" fillId="0" borderId="2" xfId="0" applyFont="1" applyBorder="1" applyAlignment="1">
      <alignment horizontal="right" wrapText="1"/>
    </xf>
    <xf numFmtId="3" fontId="4" fillId="0" borderId="1" xfId="0" applyNumberFormat="1" applyFont="1" applyBorder="1" applyAlignment="1">
      <alignment horizontal="right"/>
    </xf>
    <xf numFmtId="0" fontId="9" fillId="0" borderId="0" xfId="0" applyFont="1" applyAlignment="1">
      <alignment horizontal="right" wrapText="1"/>
    </xf>
    <xf numFmtId="3" fontId="4" fillId="0" borderId="0" xfId="0" applyNumberFormat="1" applyFont="1" applyAlignment="1">
      <alignment horizontal="right"/>
    </xf>
    <xf numFmtId="3" fontId="16" fillId="0" borderId="0" xfId="0" applyNumberFormat="1" applyFont="1"/>
    <xf numFmtId="0" fontId="10" fillId="0" borderId="0" xfId="0" applyFont="1" applyAlignment="1">
      <alignment horizontal="right"/>
    </xf>
    <xf numFmtId="0" fontId="4" fillId="0" borderId="0" xfId="0" applyFont="1" applyAlignment="1">
      <alignment horizontal="right"/>
    </xf>
    <xf numFmtId="0" fontId="4" fillId="0" borderId="0" xfId="0" applyFont="1" applyAlignment="1">
      <alignment horizontal="right" wrapText="1"/>
    </xf>
    <xf numFmtId="0" fontId="9" fillId="0" borderId="1" xfId="0" applyFont="1" applyBorder="1"/>
    <xf numFmtId="3" fontId="9" fillId="0" borderId="1" xfId="0" applyNumberFormat="1" applyFont="1" applyBorder="1" applyAlignment="1">
      <alignment horizontal="right"/>
    </xf>
    <xf numFmtId="3" fontId="4" fillId="0" borderId="1" xfId="0" applyNumberFormat="1" applyFont="1" applyBorder="1" applyAlignment="1">
      <alignment horizontal="left"/>
    </xf>
    <xf numFmtId="0" fontId="10" fillId="0" borderId="0" xfId="0" applyFont="1" applyAlignment="1">
      <alignment horizontal="left"/>
    </xf>
    <xf numFmtId="0" fontId="4" fillId="0" borderId="0" xfId="0" applyFont="1"/>
    <xf numFmtId="0" fontId="2" fillId="0" borderId="0" xfId="0" applyFont="1"/>
    <xf numFmtId="3" fontId="10" fillId="0" borderId="4" xfId="0" applyNumberFormat="1" applyFont="1" applyBorder="1" applyAlignment="1">
      <alignment horizontal="right"/>
    </xf>
    <xf numFmtId="3" fontId="10" fillId="0" borderId="4" xfId="0" applyNumberFormat="1" applyFont="1" applyBorder="1"/>
    <xf numFmtId="0" fontId="4" fillId="0" borderId="2" xfId="0" applyFont="1" applyBorder="1"/>
    <xf numFmtId="0" fontId="10" fillId="0" borderId="2" xfId="0" applyFont="1" applyBorder="1"/>
    <xf numFmtId="0" fontId="4" fillId="0" borderId="2" xfId="0" applyFont="1" applyBorder="1" applyAlignment="1">
      <alignment horizontal="right"/>
    </xf>
    <xf numFmtId="3" fontId="14" fillId="0" borderId="0" xfId="0" applyNumberFormat="1" applyFont="1" applyAlignment="1">
      <alignment horizontal="right" wrapText="1"/>
    </xf>
    <xf numFmtId="3" fontId="14" fillId="0" borderId="0" xfId="0" applyNumberFormat="1" applyFont="1" applyAlignment="1">
      <alignment horizontal="right"/>
    </xf>
    <xf numFmtId="3" fontId="4" fillId="0" borderId="1" xfId="0" applyNumberFormat="1" applyFont="1" applyBorder="1" applyAlignment="1">
      <alignment horizontal="right" wrapText="1"/>
    </xf>
    <xf numFmtId="0" fontId="9" fillId="0" borderId="8" xfId="0" applyFont="1" applyBorder="1" applyAlignment="1">
      <alignment horizontal="right" wrapText="1"/>
    </xf>
    <xf numFmtId="0" fontId="15" fillId="0" borderId="0" xfId="0" applyFont="1" applyAlignment="1">
      <alignment horizontal="left"/>
    </xf>
    <xf numFmtId="0" fontId="4" fillId="0" borderId="0" xfId="0" applyFont="1" applyAlignment="1">
      <alignment horizontal="left" wrapText="1"/>
    </xf>
    <xf numFmtId="3" fontId="4" fillId="0" borderId="0" xfId="0" applyNumberFormat="1" applyFont="1" applyAlignment="1">
      <alignment horizontal="right" wrapText="1"/>
    </xf>
    <xf numFmtId="3" fontId="4" fillId="0" borderId="0" xfId="0" applyNumberFormat="1" applyFont="1"/>
    <xf numFmtId="0" fontId="18" fillId="0" borderId="0" xfId="0" applyFont="1"/>
    <xf numFmtId="0" fontId="19" fillId="0" borderId="0" xfId="0" applyFont="1"/>
    <xf numFmtId="0" fontId="11" fillId="0" borderId="2" xfId="0" applyFont="1" applyBorder="1" applyAlignment="1">
      <alignment horizontal="right"/>
    </xf>
    <xf numFmtId="0" fontId="9" fillId="0" borderId="8" xfId="0" applyFont="1" applyBorder="1" applyAlignment="1">
      <alignment horizontal="left" wrapText="1"/>
    </xf>
    <xf numFmtId="0" fontId="4" fillId="0" borderId="8" xfId="0" applyFont="1" applyBorder="1" applyAlignment="1">
      <alignment horizontal="left"/>
    </xf>
    <xf numFmtId="0" fontId="7" fillId="0" borderId="0" xfId="0" applyFont="1" applyAlignment="1">
      <alignment horizontal="left"/>
    </xf>
    <xf numFmtId="0" fontId="11" fillId="0" borderId="0" xfId="0" applyFont="1" applyAlignment="1">
      <alignment horizontal="left"/>
    </xf>
    <xf numFmtId="0" fontId="9" fillId="0" borderId="2" xfId="0" applyFont="1" applyBorder="1" applyAlignment="1">
      <alignment horizontal="right"/>
    </xf>
    <xf numFmtId="0" fontId="9" fillId="0" borderId="0" xfId="0" applyFont="1" applyAlignment="1">
      <alignment wrapText="1"/>
    </xf>
    <xf numFmtId="0" fontId="4" fillId="0" borderId="1" xfId="0" applyFont="1" applyBorder="1" applyAlignment="1">
      <alignment horizontal="left"/>
    </xf>
    <xf numFmtId="0" fontId="4" fillId="0" borderId="0" xfId="0" applyFont="1" applyAlignment="1">
      <alignment wrapText="1"/>
    </xf>
    <xf numFmtId="0" fontId="10" fillId="0" borderId="4" xfId="0" applyFont="1" applyBorder="1" applyAlignment="1">
      <alignment horizontal="left"/>
    </xf>
    <xf numFmtId="0" fontId="4" fillId="0" borderId="1" xfId="0" applyFont="1" applyBorder="1"/>
    <xf numFmtId="0" fontId="15" fillId="0" borderId="0" xfId="0" applyFont="1"/>
    <xf numFmtId="0" fontId="9" fillId="0" borderId="2" xfId="0" applyFont="1" applyBorder="1" applyAlignment="1">
      <alignment horizontal="right" vertical="top" wrapText="1"/>
    </xf>
    <xf numFmtId="167" fontId="9" fillId="0" borderId="0" xfId="6" applyNumberFormat="1" applyFont="1"/>
    <xf numFmtId="0" fontId="9" fillId="0" borderId="8" xfId="0" applyFont="1" applyBorder="1" applyAlignment="1">
      <alignment horizontal="right"/>
    </xf>
    <xf numFmtId="3" fontId="9" fillId="0" borderId="0" xfId="0" applyNumberFormat="1" applyFont="1" applyAlignment="1">
      <alignment wrapText="1"/>
    </xf>
    <xf numFmtId="3" fontId="4" fillId="0" borderId="0" xfId="0" applyNumberFormat="1" applyFont="1" applyAlignment="1">
      <alignment wrapText="1"/>
    </xf>
    <xf numFmtId="3" fontId="9" fillId="0" borderId="0" xfId="0" applyNumberFormat="1" applyFont="1" applyAlignment="1">
      <alignment horizontal="right" wrapText="1"/>
    </xf>
    <xf numFmtId="3" fontId="4" fillId="0" borderId="6" xfId="0" applyNumberFormat="1" applyFont="1" applyBorder="1" applyAlignment="1">
      <alignment horizontal="right"/>
    </xf>
    <xf numFmtId="3" fontId="12" fillId="0" borderId="4" xfId="0" applyNumberFormat="1" applyFont="1" applyBorder="1" applyAlignment="1">
      <alignment horizontal="right" vertical="center"/>
    </xf>
    <xf numFmtId="3" fontId="9" fillId="0" borderId="0" xfId="0" applyNumberFormat="1" applyFont="1" applyAlignment="1">
      <alignment horizontal="right" vertical="center"/>
    </xf>
    <xf numFmtId="0" fontId="9" fillId="0" borderId="0" xfId="0" applyFont="1" applyAlignment="1">
      <alignment vertical="center"/>
    </xf>
    <xf numFmtId="0" fontId="9" fillId="0" borderId="8" xfId="0" applyFont="1" applyBorder="1" applyAlignment="1">
      <alignment horizontal="left"/>
    </xf>
    <xf numFmtId="3" fontId="9" fillId="0" borderId="2" xfId="0" applyNumberFormat="1" applyFont="1" applyBorder="1" applyAlignment="1">
      <alignment horizontal="right"/>
    </xf>
    <xf numFmtId="0" fontId="9" fillId="0" borderId="3" xfId="0" applyFont="1" applyBorder="1" applyAlignment="1">
      <alignment horizontal="right"/>
    </xf>
    <xf numFmtId="166" fontId="9" fillId="0" borderId="0" xfId="0" applyNumberFormat="1" applyFont="1" applyAlignment="1">
      <alignment horizontal="right"/>
    </xf>
    <xf numFmtId="0" fontId="9" fillId="0" borderId="5" xfId="0" quotePrefix="1" applyFont="1" applyBorder="1" applyAlignment="1">
      <alignment horizontal="left"/>
    </xf>
    <xf numFmtId="0" fontId="10" fillId="0" borderId="4" xfId="0" applyFont="1" applyBorder="1"/>
    <xf numFmtId="0" fontId="10" fillId="0" borderId="2" xfId="0" applyFont="1" applyBorder="1" applyAlignment="1">
      <alignment horizontal="left"/>
    </xf>
    <xf numFmtId="0" fontId="4" fillId="0" borderId="7" xfId="0" applyFont="1" applyBorder="1" applyAlignment="1">
      <alignment horizontal="left"/>
    </xf>
    <xf numFmtId="0" fontId="4" fillId="0" borderId="1" xfId="0" quotePrefix="1" applyFont="1" applyBorder="1" applyAlignment="1">
      <alignment horizontal="left"/>
    </xf>
    <xf numFmtId="0" fontId="4" fillId="0" borderId="3" xfId="0" applyFont="1" applyBorder="1" applyAlignment="1">
      <alignment horizontal="right"/>
    </xf>
    <xf numFmtId="0" fontId="4" fillId="0" borderId="4" xfId="0" applyFont="1" applyBorder="1" applyAlignment="1">
      <alignment horizontal="left"/>
    </xf>
    <xf numFmtId="3" fontId="12" fillId="0" borderId="2" xfId="0" applyNumberFormat="1" applyFont="1" applyBorder="1" applyAlignment="1">
      <alignment horizontal="right"/>
    </xf>
    <xf numFmtId="10" fontId="9" fillId="0" borderId="0" xfId="6" applyNumberFormat="1" applyFont="1"/>
    <xf numFmtId="0" fontId="10" fillId="0" borderId="2" xfId="0" applyFont="1" applyBorder="1" applyAlignment="1">
      <alignment horizontal="right"/>
    </xf>
    <xf numFmtId="0" fontId="4" fillId="0" borderId="3" xfId="0" applyFont="1" applyBorder="1" applyAlignment="1">
      <alignment wrapText="1"/>
    </xf>
    <xf numFmtId="0" fontId="4" fillId="0" borderId="2" xfId="0" applyFont="1" applyBorder="1" applyAlignment="1">
      <alignment horizontal="right" vertical="top" wrapText="1"/>
    </xf>
    <xf numFmtId="3" fontId="4" fillId="0" borderId="3" xfId="0" applyNumberFormat="1" applyFont="1" applyBorder="1" applyAlignment="1">
      <alignment horizontal="right"/>
    </xf>
    <xf numFmtId="1" fontId="4" fillId="0" borderId="0" xfId="0" applyNumberFormat="1" applyFont="1" applyAlignment="1">
      <alignment horizontal="right"/>
    </xf>
    <xf numFmtId="3" fontId="4" fillId="0" borderId="6" xfId="0" applyNumberFormat="1" applyFont="1" applyBorder="1" applyAlignment="1">
      <alignment horizontal="left"/>
    </xf>
    <xf numFmtId="0" fontId="4" fillId="0" borderId="0" xfId="0" applyFont="1" applyAlignment="1">
      <alignment vertical="center"/>
    </xf>
    <xf numFmtId="3" fontId="4" fillId="0" borderId="0" xfId="0" applyNumberFormat="1" applyFont="1" applyAlignment="1">
      <alignment vertical="center"/>
    </xf>
    <xf numFmtId="1" fontId="0" fillId="0" borderId="0" xfId="0" applyNumberFormat="1"/>
    <xf numFmtId="3" fontId="9" fillId="0" borderId="5" xfId="5" applyNumberFormat="1" applyFont="1" applyBorder="1"/>
    <xf numFmtId="3" fontId="9" fillId="0" borderId="1" xfId="5" applyNumberFormat="1" applyFont="1" applyBorder="1"/>
    <xf numFmtId="3" fontId="9" fillId="0" borderId="1" xfId="5" applyNumberFormat="1" applyFont="1" applyBorder="1" applyAlignment="1">
      <alignment wrapText="1"/>
    </xf>
    <xf numFmtId="0" fontId="9" fillId="0" borderId="0" xfId="0" applyFont="1" applyAlignment="1">
      <alignment horizontal="right" vertical="top" wrapText="1"/>
    </xf>
    <xf numFmtId="0" fontId="4" fillId="0" borderId="0" xfId="0" applyFont="1" applyAlignment="1">
      <alignment horizontal="right" vertical="top" wrapText="1"/>
    </xf>
    <xf numFmtId="0" fontId="4" fillId="0" borderId="5" xfId="0" applyFont="1" applyBorder="1"/>
    <xf numFmtId="3" fontId="4" fillId="0" borderId="5" xfId="0" applyNumberFormat="1" applyFont="1" applyBorder="1" applyAlignment="1">
      <alignment horizontal="right" wrapText="1"/>
    </xf>
    <xf numFmtId="3" fontId="4" fillId="0" borderId="6" xfId="0" applyNumberFormat="1" applyFont="1" applyBorder="1" applyAlignment="1">
      <alignment horizontal="right" wrapText="1"/>
    </xf>
    <xf numFmtId="0" fontId="4" fillId="0" borderId="1" xfId="0" applyFont="1" applyBorder="1" applyAlignment="1">
      <alignment wrapText="1"/>
    </xf>
    <xf numFmtId="3" fontId="12" fillId="0" borderId="4" xfId="0" applyNumberFormat="1" applyFont="1" applyBorder="1" applyAlignment="1">
      <alignment horizontal="right"/>
    </xf>
    <xf numFmtId="0" fontId="14" fillId="0" borderId="0" xfId="0" applyFont="1" applyAlignment="1">
      <alignment horizontal="right"/>
    </xf>
    <xf numFmtId="169" fontId="9" fillId="0" borderId="0" xfId="8" applyNumberFormat="1" applyFont="1"/>
    <xf numFmtId="3" fontId="12" fillId="0" borderId="0" xfId="0" applyNumberFormat="1" applyFont="1" applyAlignment="1">
      <alignment horizontal="right"/>
    </xf>
    <xf numFmtId="165" fontId="14" fillId="0" borderId="0" xfId="0" applyNumberFormat="1" applyFont="1" applyAlignment="1">
      <alignment horizontal="right"/>
    </xf>
    <xf numFmtId="9" fontId="9" fillId="0" borderId="0" xfId="6" applyFont="1"/>
    <xf numFmtId="3" fontId="10" fillId="0" borderId="0" xfId="0" applyNumberFormat="1" applyFont="1" applyAlignment="1">
      <alignment vertical="center"/>
    </xf>
    <xf numFmtId="167" fontId="10" fillId="0" borderId="0" xfId="6" applyNumberFormat="1" applyFont="1"/>
    <xf numFmtId="3" fontId="14" fillId="0" borderId="0" xfId="0" applyNumberFormat="1" applyFont="1"/>
    <xf numFmtId="1" fontId="10" fillId="0" borderId="0" xfId="0" applyNumberFormat="1" applyFont="1"/>
    <xf numFmtId="166" fontId="11" fillId="0" borderId="0" xfId="0" applyNumberFormat="1" applyFont="1" applyAlignment="1">
      <alignment horizontal="right"/>
    </xf>
    <xf numFmtId="0" fontId="4" fillId="0" borderId="3" xfId="0" applyFont="1" applyBorder="1"/>
    <xf numFmtId="1" fontId="9" fillId="0" borderId="0" xfId="0" applyNumberFormat="1" applyFont="1" applyAlignment="1">
      <alignment horizontal="right"/>
    </xf>
    <xf numFmtId="169" fontId="0" fillId="0" borderId="0" xfId="8" applyNumberFormat="1" applyFont="1"/>
    <xf numFmtId="3" fontId="14" fillId="0" borderId="6" xfId="0" applyNumberFormat="1" applyFont="1" applyBorder="1" applyAlignment="1">
      <alignment horizontal="right"/>
    </xf>
    <xf numFmtId="3" fontId="14" fillId="0" borderId="4" xfId="0" applyNumberFormat="1" applyFont="1" applyBorder="1" applyAlignment="1">
      <alignment horizontal="right"/>
    </xf>
    <xf numFmtId="0" fontId="0" fillId="4" borderId="0" xfId="0" applyFill="1"/>
    <xf numFmtId="0" fontId="22" fillId="0" borderId="0" xfId="0" applyFont="1"/>
    <xf numFmtId="0" fontId="23" fillId="0" borderId="0" xfId="0" applyFont="1"/>
    <xf numFmtId="0" fontId="9" fillId="0" borderId="0" xfId="0" applyFont="1" applyAlignment="1">
      <alignment horizontal="right" vertical="center"/>
    </xf>
    <xf numFmtId="3" fontId="10" fillId="0" borderId="0" xfId="6" applyNumberFormat="1" applyFont="1" applyAlignment="1">
      <alignment vertical="center"/>
    </xf>
    <xf numFmtId="0" fontId="2" fillId="4" borderId="0" xfId="0" applyFont="1" applyFill="1" applyAlignment="1">
      <alignment horizontal="left"/>
    </xf>
    <xf numFmtId="0" fontId="8" fillId="4" borderId="0" xfId="0" applyFont="1" applyFill="1"/>
    <xf numFmtId="0" fontId="24" fillId="0" borderId="0" xfId="0" applyFont="1"/>
    <xf numFmtId="3" fontId="4" fillId="0" borderId="1" xfId="3" applyNumberFormat="1" applyFont="1" applyBorder="1" applyAlignment="1">
      <alignment horizontal="right"/>
    </xf>
    <xf numFmtId="0" fontId="4" fillId="0" borderId="7" xfId="3" applyFont="1" applyBorder="1" applyAlignment="1">
      <alignment horizontal="left"/>
    </xf>
    <xf numFmtId="3" fontId="10" fillId="0" borderId="2" xfId="3" applyNumberFormat="1" applyFont="1" applyBorder="1" applyAlignment="1">
      <alignment horizontal="right"/>
    </xf>
    <xf numFmtId="0" fontId="10" fillId="0" borderId="4" xfId="3" applyFont="1" applyBorder="1"/>
    <xf numFmtId="0" fontId="21" fillId="0" borderId="0" xfId="2" applyAlignment="1" applyProtection="1"/>
    <xf numFmtId="0" fontId="4" fillId="0" borderId="7" xfId="3" quotePrefix="1" applyFont="1" applyBorder="1" applyAlignment="1">
      <alignment horizontal="left"/>
    </xf>
    <xf numFmtId="0" fontId="4" fillId="0" borderId="2" xfId="0" applyFont="1" applyBorder="1" applyAlignment="1">
      <alignment horizontal="left"/>
    </xf>
    <xf numFmtId="0" fontId="4" fillId="5" borderId="0" xfId="0" applyFont="1" applyFill="1" applyAlignment="1">
      <alignment vertical="center"/>
    </xf>
    <xf numFmtId="0" fontId="25" fillId="0" borderId="0" xfId="0" applyFont="1" applyAlignment="1">
      <alignment horizontal="left"/>
    </xf>
    <xf numFmtId="3" fontId="10" fillId="0" borderId="2" xfId="0" applyNumberFormat="1" applyFont="1" applyBorder="1" applyAlignment="1">
      <alignment horizontal="right" wrapText="1"/>
    </xf>
    <xf numFmtId="3" fontId="22" fillId="0" borderId="0" xfId="0" applyNumberFormat="1" applyFont="1" applyAlignment="1">
      <alignment horizontal="right"/>
    </xf>
    <xf numFmtId="3" fontId="10" fillId="0" borderId="4" xfId="8" applyNumberFormat="1" applyFont="1" applyBorder="1"/>
    <xf numFmtId="170" fontId="6" fillId="0" borderId="0" xfId="8" applyNumberFormat="1" applyFont="1"/>
    <xf numFmtId="3" fontId="4" fillId="0" borderId="1" xfId="8" applyNumberFormat="1" applyFont="1" applyBorder="1"/>
    <xf numFmtId="3" fontId="14" fillId="0" borderId="6" xfId="0" applyNumberFormat="1" applyFont="1" applyBorder="1" applyAlignment="1">
      <alignment horizontal="left"/>
    </xf>
    <xf numFmtId="3" fontId="14" fillId="0" borderId="4" xfId="0" applyNumberFormat="1" applyFont="1" applyBorder="1" applyAlignment="1">
      <alignment horizontal="left"/>
    </xf>
    <xf numFmtId="0" fontId="9" fillId="0" borderId="3" xfId="0" applyFont="1" applyBorder="1" applyAlignment="1">
      <alignment wrapText="1"/>
    </xf>
    <xf numFmtId="0" fontId="9" fillId="0" borderId="3" xfId="0" applyFont="1" applyBorder="1" applyAlignment="1">
      <alignment horizontal="left" wrapText="1"/>
    </xf>
    <xf numFmtId="167" fontId="10" fillId="0" borderId="0" xfId="6" applyNumberFormat="1" applyFont="1" applyAlignment="1">
      <alignment vertical="center"/>
    </xf>
    <xf numFmtId="0" fontId="28" fillId="0" borderId="0" xfId="0" applyFont="1"/>
    <xf numFmtId="169" fontId="28" fillId="0" borderId="0" xfId="0" applyNumberFormat="1" applyFont="1"/>
    <xf numFmtId="0" fontId="23" fillId="0" borderId="0" xfId="0" applyFont="1" applyAlignment="1">
      <alignment horizontal="left"/>
    </xf>
    <xf numFmtId="0" fontId="29" fillId="0" borderId="0" xfId="0" applyFont="1" applyAlignment="1">
      <alignment horizontal="left"/>
    </xf>
    <xf numFmtId="3" fontId="4" fillId="0" borderId="2" xfId="0" applyNumberFormat="1" applyFont="1" applyBorder="1" applyAlignment="1">
      <alignment horizontal="right"/>
    </xf>
    <xf numFmtId="0" fontId="0" fillId="0" borderId="2" xfId="0" applyBorder="1"/>
    <xf numFmtId="0" fontId="4" fillId="0" borderId="3" xfId="0" applyFont="1" applyBorder="1" applyAlignment="1">
      <alignment horizontal="right" wrapText="1"/>
    </xf>
    <xf numFmtId="0" fontId="4" fillId="0" borderId="6" xfId="0" applyFont="1" applyBorder="1" applyAlignment="1">
      <alignment horizontal="left"/>
    </xf>
    <xf numFmtId="3" fontId="4" fillId="0" borderId="4" xfId="0" applyNumberFormat="1" applyFont="1" applyBorder="1" applyAlignment="1">
      <alignment horizontal="right"/>
    </xf>
    <xf numFmtId="0" fontId="9" fillId="0" borderId="0" xfId="0" applyFont="1" applyAlignment="1">
      <alignment horizontal="center"/>
    </xf>
    <xf numFmtId="0" fontId="4" fillId="0" borderId="0" xfId="0" applyFont="1" applyAlignment="1">
      <alignment horizontal="center"/>
    </xf>
    <xf numFmtId="0" fontId="9" fillId="0" borderId="2" xfId="0" applyFont="1" applyBorder="1" applyAlignment="1">
      <alignment horizontal="left" wrapText="1"/>
    </xf>
    <xf numFmtId="0" fontId="4" fillId="0" borderId="8" xfId="0" applyFont="1" applyBorder="1"/>
    <xf numFmtId="3" fontId="4" fillId="0" borderId="7" xfId="0" applyNumberFormat="1" applyFont="1" applyBorder="1" applyAlignment="1">
      <alignment horizontal="right"/>
    </xf>
    <xf numFmtId="3" fontId="4" fillId="0" borderId="4" xfId="0" applyNumberFormat="1" applyFont="1" applyBorder="1" applyAlignment="1">
      <alignment horizontal="left"/>
    </xf>
    <xf numFmtId="3" fontId="4" fillId="0" borderId="1" xfId="0" quotePrefix="1" applyNumberFormat="1" applyFont="1" applyBorder="1" applyAlignment="1">
      <alignment horizontal="left"/>
    </xf>
    <xf numFmtId="0" fontId="22" fillId="0" borderId="0" xfId="0" applyFont="1" applyAlignment="1">
      <alignment horizontal="right" wrapText="1"/>
    </xf>
    <xf numFmtId="3" fontId="31" fillId="0" borderId="0" xfId="0" applyNumberFormat="1" applyFont="1" applyAlignment="1">
      <alignment horizontal="right" wrapText="1"/>
    </xf>
    <xf numFmtId="3" fontId="10" fillId="0" borderId="0" xfId="0" applyNumberFormat="1" applyFont="1" applyAlignment="1">
      <alignment horizontal="right" wrapText="1"/>
    </xf>
    <xf numFmtId="3" fontId="14" fillId="0" borderId="6" xfId="0" applyNumberFormat="1" applyFont="1" applyBorder="1" applyAlignment="1">
      <alignment horizontal="right" wrapText="1"/>
    </xf>
    <xf numFmtId="3" fontId="12" fillId="0" borderId="4" xfId="0" applyNumberFormat="1" applyFont="1" applyBorder="1" applyAlignment="1">
      <alignment horizontal="right" wrapText="1"/>
    </xf>
    <xf numFmtId="0" fontId="32" fillId="0" borderId="0" xfId="0" applyFont="1" applyAlignment="1">
      <alignment horizontal="left"/>
    </xf>
    <xf numFmtId="3" fontId="9" fillId="0" borderId="4" xfId="0" applyNumberFormat="1" applyFont="1" applyBorder="1"/>
    <xf numFmtId="3" fontId="8" fillId="4" borderId="0" xfId="0" applyNumberFormat="1" applyFont="1" applyFill="1"/>
    <xf numFmtId="3" fontId="0" fillId="0" borderId="0" xfId="0" applyNumberFormat="1"/>
    <xf numFmtId="0" fontId="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169" fontId="4" fillId="0" borderId="0" xfId="8" applyNumberFormat="1" applyFont="1"/>
    <xf numFmtId="169" fontId="22" fillId="0" borderId="0" xfId="8" applyNumberFormat="1" applyFont="1"/>
    <xf numFmtId="0" fontId="2" fillId="0" borderId="0" xfId="3"/>
    <xf numFmtId="0" fontId="19" fillId="0" borderId="0" xfId="3" applyFont="1"/>
    <xf numFmtId="0" fontId="6" fillId="0" borderId="0" xfId="14" applyFont="1"/>
    <xf numFmtId="0" fontId="2" fillId="4" borderId="0" xfId="3" applyFill="1"/>
    <xf numFmtId="0" fontId="6" fillId="0" borderId="0" xfId="3" applyFont="1"/>
    <xf numFmtId="0" fontId="20" fillId="0" borderId="0" xfId="3" applyFont="1"/>
    <xf numFmtId="0" fontId="38" fillId="3" borderId="0" xfId="0" applyFont="1" applyFill="1" applyAlignment="1">
      <alignment horizontal="center" vertical="center"/>
    </xf>
    <xf numFmtId="0" fontId="2" fillId="6" borderId="0" xfId="15" applyFont="1" applyFill="1"/>
    <xf numFmtId="0" fontId="2" fillId="6" borderId="0" xfId="15" applyFont="1" applyFill="1" applyAlignment="1">
      <alignment wrapText="1"/>
    </xf>
    <xf numFmtId="0" fontId="37" fillId="6" borderId="0" xfId="15" applyFont="1" applyFill="1" applyAlignment="1">
      <alignment wrapText="1"/>
    </xf>
    <xf numFmtId="0" fontId="21" fillId="6" borderId="0" xfId="2" applyFill="1" applyAlignment="1" applyProtection="1">
      <alignment vertical="top" wrapText="1"/>
    </xf>
    <xf numFmtId="0" fontId="6" fillId="6" borderId="0" xfId="15" applyFont="1" applyFill="1" applyAlignment="1">
      <alignment wrapText="1"/>
    </xf>
    <xf numFmtId="0" fontId="41" fillId="6" borderId="0" xfId="16" applyFill="1" applyAlignment="1" applyProtection="1">
      <alignment vertical="top" wrapText="1"/>
    </xf>
    <xf numFmtId="0" fontId="37" fillId="0" borderId="0" xfId="15" applyFont="1" applyAlignment="1">
      <alignment wrapText="1"/>
    </xf>
    <xf numFmtId="0" fontId="2" fillId="4" borderId="0" xfId="17" applyFill="1"/>
    <xf numFmtId="0" fontId="43" fillId="4" borderId="0" xfId="17" applyFont="1" applyFill="1" applyAlignment="1">
      <alignment vertical="center"/>
    </xf>
    <xf numFmtId="0" fontId="37" fillId="4" borderId="0" xfId="17" applyFont="1" applyFill="1"/>
    <xf numFmtId="0" fontId="6" fillId="0" borderId="0" xfId="17" applyFont="1"/>
    <xf numFmtId="0" fontId="2" fillId="4" borderId="0" xfId="18" applyFont="1" applyFill="1" applyAlignment="1">
      <alignment horizontal="left"/>
    </xf>
    <xf numFmtId="0" fontId="44" fillId="4" borderId="0" xfId="18" applyFont="1" applyFill="1" applyAlignment="1">
      <alignment horizontal="left"/>
    </xf>
    <xf numFmtId="0" fontId="2" fillId="4" borderId="0" xfId="18" applyFont="1" applyFill="1"/>
    <xf numFmtId="0" fontId="2" fillId="4" borderId="0" xfId="18" quotePrefix="1" applyFont="1" applyFill="1" applyAlignment="1">
      <alignment horizontal="left"/>
    </xf>
    <xf numFmtId="0" fontId="45" fillId="4" borderId="0" xfId="18" applyFont="1" applyFill="1" applyAlignment="1">
      <alignment horizontal="left"/>
    </xf>
    <xf numFmtId="0" fontId="2" fillId="4" borderId="0" xfId="18" applyFont="1" applyFill="1" applyAlignment="1">
      <alignment wrapText="1"/>
    </xf>
    <xf numFmtId="0" fontId="2" fillId="4" borderId="0" xfId="17" applyFill="1" applyAlignment="1">
      <alignment wrapText="1"/>
    </xf>
    <xf numFmtId="0" fontId="17" fillId="3" borderId="0" xfId="14" applyFont="1" applyFill="1" applyAlignment="1">
      <alignment horizontal="center" vertical="center"/>
    </xf>
    <xf numFmtId="0" fontId="2" fillId="4" borderId="0" xfId="14" applyFill="1"/>
    <xf numFmtId="0" fontId="2" fillId="0" borderId="0" xfId="14"/>
    <xf numFmtId="0" fontId="2" fillId="0" borderId="0" xfId="14" applyAlignment="1">
      <alignment wrapText="1"/>
    </xf>
    <xf numFmtId="0" fontId="47" fillId="3" borderId="0" xfId="14" applyFont="1" applyFill="1" applyAlignment="1">
      <alignment horizontal="center" vertical="center"/>
    </xf>
    <xf numFmtId="3" fontId="4" fillId="0" borderId="0" xfId="0" applyNumberFormat="1" applyFont="1" applyAlignment="1">
      <alignment horizontal="left"/>
    </xf>
    <xf numFmtId="167" fontId="10" fillId="0" borderId="0" xfId="6" applyNumberFormat="1" applyFont="1" applyFill="1" applyAlignment="1">
      <alignment vertical="center"/>
    </xf>
    <xf numFmtId="3" fontId="9" fillId="0" borderId="1" xfId="8" applyNumberFormat="1" applyFont="1" applyBorder="1" applyAlignment="1"/>
    <xf numFmtId="3" fontId="9" fillId="0" borderId="7" xfId="8" applyNumberFormat="1" applyFont="1" applyBorder="1" applyAlignment="1"/>
    <xf numFmtId="1" fontId="9" fillId="0" borderId="1" xfId="8" applyNumberFormat="1" applyFont="1" applyBorder="1" applyAlignment="1">
      <alignment horizontal="right"/>
    </xf>
    <xf numFmtId="1" fontId="9" fillId="0" borderId="7" xfId="8" applyNumberFormat="1" applyFont="1" applyBorder="1" applyAlignment="1">
      <alignment horizontal="right"/>
    </xf>
    <xf numFmtId="1" fontId="10" fillId="0" borderId="4" xfId="8" applyNumberFormat="1" applyFont="1" applyBorder="1" applyAlignment="1">
      <alignment horizontal="right"/>
    </xf>
    <xf numFmtId="3" fontId="9" fillId="0" borderId="1" xfId="8" applyNumberFormat="1" applyFont="1" applyBorder="1" applyAlignment="1">
      <alignment horizontal="right"/>
    </xf>
    <xf numFmtId="3" fontId="9" fillId="0" borderId="7" xfId="8" applyNumberFormat="1" applyFont="1" applyBorder="1" applyAlignment="1">
      <alignment horizontal="right"/>
    </xf>
    <xf numFmtId="3" fontId="10" fillId="0" borderId="4" xfId="8" applyNumberFormat="1" applyFont="1" applyBorder="1" applyAlignment="1">
      <alignment horizontal="right"/>
    </xf>
    <xf numFmtId="3" fontId="10" fillId="0" borderId="4" xfId="8" applyNumberFormat="1" applyFont="1" applyBorder="1" applyAlignment="1"/>
    <xf numFmtId="0" fontId="26" fillId="0" borderId="0" xfId="0" applyFont="1" applyAlignment="1">
      <alignment vertical="center"/>
    </xf>
    <xf numFmtId="3" fontId="49" fillId="0" borderId="1" xfId="0" applyNumberFormat="1" applyFont="1" applyBorder="1" applyAlignment="1">
      <alignment horizontal="left" vertical="top"/>
    </xf>
    <xf numFmtId="0" fontId="50" fillId="0" borderId="0" xfId="0" applyFont="1"/>
    <xf numFmtId="3" fontId="11" fillId="0" borderId="6" xfId="0" applyNumberFormat="1" applyFont="1" applyBorder="1" applyAlignment="1">
      <alignment horizontal="left"/>
    </xf>
    <xf numFmtId="3" fontId="11" fillId="0" borderId="6" xfId="0" applyNumberFormat="1" applyFont="1" applyBorder="1" applyAlignment="1">
      <alignment horizontal="right"/>
    </xf>
    <xf numFmtId="3" fontId="11" fillId="0" borderId="1" xfId="0" applyNumberFormat="1" applyFont="1" applyBorder="1" applyAlignment="1">
      <alignment horizontal="right"/>
    </xf>
    <xf numFmtId="3" fontId="11" fillId="0" borderId="1" xfId="0" applyNumberFormat="1" applyFont="1" applyBorder="1" applyAlignment="1">
      <alignment horizontal="left"/>
    </xf>
    <xf numFmtId="0" fontId="36" fillId="3" borderId="0" xfId="3" applyFont="1" applyFill="1" applyAlignment="1">
      <alignment vertical="center"/>
    </xf>
    <xf numFmtId="0" fontId="38" fillId="3" borderId="0" xfId="0" applyFont="1" applyFill="1" applyAlignment="1">
      <alignment horizontal="center" vertical="center"/>
    </xf>
    <xf numFmtId="0" fontId="17" fillId="3" borderId="0" xfId="0" applyFont="1" applyFill="1" applyAlignment="1">
      <alignment horizontal="center" vertical="center"/>
    </xf>
    <xf numFmtId="0" fontId="17" fillId="3" borderId="0" xfId="17" applyFont="1" applyFill="1" applyAlignment="1">
      <alignment horizontal="center" vertical="center"/>
    </xf>
    <xf numFmtId="0" fontId="9" fillId="0" borderId="3" xfId="0" applyFont="1" applyBorder="1" applyAlignment="1">
      <alignment horizontal="center"/>
    </xf>
    <xf numFmtId="0" fontId="4" fillId="0" borderId="3" xfId="0" applyFont="1" applyBorder="1" applyAlignment="1">
      <alignment horizontal="center"/>
    </xf>
  </cellXfs>
  <cellStyles count="19">
    <cellStyle name="Följde hyperlänken" xfId="1" xr:uid="{00000000-0005-0000-0000-000000000000}"/>
    <cellStyle name="Hyperlänk" xfId="2" builtinId="8"/>
    <cellStyle name="Hyperlänk 2" xfId="16" xr:uid="{FE5B46CE-E7A0-4A5E-BE58-E18C1A4FA236}"/>
    <cellStyle name="Normal" xfId="0" builtinId="0"/>
    <cellStyle name="Normal 11" xfId="14" xr:uid="{35F3FCE5-A32B-4724-B6A8-F32DB4390F4B}"/>
    <cellStyle name="Normal 2" xfId="3" xr:uid="{00000000-0005-0000-0000-000003000000}"/>
    <cellStyle name="Normal 3" xfId="4" xr:uid="{00000000-0005-0000-0000-000004000000}"/>
    <cellStyle name="Normal 4" xfId="12" xr:uid="{00000000-0005-0000-0000-000005000000}"/>
    <cellStyle name="Normal 5 4" xfId="17" xr:uid="{BCC41676-1004-4427-A5A3-C2FBC03CB244}"/>
    <cellStyle name="Normal 6 4" xfId="18" xr:uid="{3AFA9988-11C1-425D-A8DC-8191D357F27A}"/>
    <cellStyle name="Normal_ADP_0.3_Tabellmall" xfId="15" xr:uid="{EE54A49B-CA60-427B-806F-AB73879EC5C1}"/>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5</xdr:row>
      <xdr:rowOff>133349</xdr:rowOff>
    </xdr:from>
    <xdr:to>
      <xdr:col>3</xdr:col>
      <xdr:colOff>662331</xdr:colOff>
      <xdr:row>9</xdr:row>
      <xdr:rowOff>95250</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1190624"/>
          <a:ext cx="2119656" cy="609601"/>
        </a:xfrm>
        <a:prstGeom prst="rect">
          <a:avLst/>
        </a:prstGeom>
      </xdr:spPr>
    </xdr:pic>
    <xdr:clientData/>
  </xdr:twoCellAnchor>
  <xdr:twoCellAnchor editAs="oneCell">
    <xdr:from>
      <xdr:col>4</xdr:col>
      <xdr:colOff>561613</xdr:colOff>
      <xdr:row>6</xdr:row>
      <xdr:rowOff>142875</xdr:rowOff>
    </xdr:from>
    <xdr:to>
      <xdr:col>8</xdr:col>
      <xdr:colOff>330201</xdr:colOff>
      <xdr:row>9</xdr:row>
      <xdr:rowOff>91329</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647713" y="1362075"/>
          <a:ext cx="2854688" cy="43422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27</xdr:row>
      <xdr:rowOff>76200</xdr:rowOff>
    </xdr:from>
    <xdr:to>
      <xdr:col>1</xdr:col>
      <xdr:colOff>352425</xdr:colOff>
      <xdr:row>28</xdr:row>
      <xdr:rowOff>129596</xdr:rowOff>
    </xdr:to>
    <xdr:pic>
      <xdr:nvPicPr>
        <xdr:cNvPr id="5" name="Bildobjekt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a:stretch>
          <a:fillRect/>
        </a:stretch>
      </xdr:blipFill>
      <xdr:spPr>
        <a:xfrm>
          <a:off x="0" y="4276725"/>
          <a:ext cx="1438275" cy="215321"/>
        </a:xfrm>
        <a:prstGeom prst="rect">
          <a:avLst/>
        </a:prstGeom>
      </xdr:spPr>
    </xdr:pic>
    <xdr:clientData/>
  </xdr:twoCellAnchor>
  <xdr:twoCellAnchor editAs="oneCell">
    <xdr:from>
      <xdr:col>0</xdr:col>
      <xdr:colOff>0</xdr:colOff>
      <xdr:row>44</xdr:row>
      <xdr:rowOff>28575</xdr:rowOff>
    </xdr:from>
    <xdr:to>
      <xdr:col>1</xdr:col>
      <xdr:colOff>352425</xdr:colOff>
      <xdr:row>45</xdr:row>
      <xdr:rowOff>81971</xdr:rowOff>
    </xdr:to>
    <xdr:pic>
      <xdr:nvPicPr>
        <xdr:cNvPr id="6" name="Bildobjekt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a:stretch>
          <a:fillRect/>
        </a:stretch>
      </xdr:blipFill>
      <xdr:spPr>
        <a:xfrm>
          <a:off x="0" y="7115175"/>
          <a:ext cx="1438275" cy="215321"/>
        </a:xfrm>
        <a:prstGeom prst="rect">
          <a:avLst/>
        </a:prstGeom>
      </xdr:spPr>
    </xdr:pic>
    <xdr:clientData/>
  </xdr:twoCellAnchor>
  <xdr:twoCellAnchor editAs="oneCell">
    <xdr:from>
      <xdr:col>0</xdr:col>
      <xdr:colOff>38100</xdr:colOff>
      <xdr:row>62</xdr:row>
      <xdr:rowOff>95250</xdr:rowOff>
    </xdr:from>
    <xdr:to>
      <xdr:col>1</xdr:col>
      <xdr:colOff>390525</xdr:colOff>
      <xdr:row>63</xdr:row>
      <xdr:rowOff>148646</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38100" y="10144125"/>
          <a:ext cx="1438275"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29</xdr:row>
      <xdr:rowOff>114300</xdr:rowOff>
    </xdr:from>
    <xdr:to>
      <xdr:col>1</xdr:col>
      <xdr:colOff>876300</xdr:colOff>
      <xdr:row>31</xdr:row>
      <xdr:rowOff>5771</xdr:rowOff>
    </xdr:to>
    <xdr:pic>
      <xdr:nvPicPr>
        <xdr:cNvPr id="3" name="Bildobjekt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47625" y="4810125"/>
          <a:ext cx="14382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9525</xdr:colOff>
          <xdr:row>30</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E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9525</xdr:colOff>
          <xdr:row>30</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E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9525</xdr:colOff>
          <xdr:row>30</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E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0</xdr:rowOff>
        </xdr:from>
        <xdr:to>
          <xdr:col>0</xdr:col>
          <xdr:colOff>9525</xdr:colOff>
          <xdr:row>30</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E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47625</xdr:colOff>
      <xdr:row>48</xdr:row>
      <xdr:rowOff>85725</xdr:rowOff>
    </xdr:from>
    <xdr:to>
      <xdr:col>1</xdr:col>
      <xdr:colOff>619125</xdr:colOff>
      <xdr:row>49</xdr:row>
      <xdr:rowOff>139121</xdr:rowOff>
    </xdr:to>
    <xdr:pic>
      <xdr:nvPicPr>
        <xdr:cNvPr id="7" name="Bildobjekt 6">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a:stretch>
          <a:fillRect/>
        </a:stretch>
      </xdr:blipFill>
      <xdr:spPr>
        <a:xfrm>
          <a:off x="47625" y="7696200"/>
          <a:ext cx="1438275" cy="215321"/>
        </a:xfrm>
        <a:prstGeom prst="rect">
          <a:avLst/>
        </a:prstGeom>
      </xdr:spPr>
    </xdr:pic>
    <xdr:clientData/>
  </xdr:twoCellAnchor>
  <xdr:twoCellAnchor editAs="oneCell">
    <xdr:from>
      <xdr:col>0</xdr:col>
      <xdr:colOff>9525</xdr:colOff>
      <xdr:row>62</xdr:row>
      <xdr:rowOff>57150</xdr:rowOff>
    </xdr:from>
    <xdr:to>
      <xdr:col>1</xdr:col>
      <xdr:colOff>581025</xdr:colOff>
      <xdr:row>63</xdr:row>
      <xdr:rowOff>110546</xdr:rowOff>
    </xdr:to>
    <xdr:pic>
      <xdr:nvPicPr>
        <xdr:cNvPr id="8" name="Bildobjekt 7">
          <a:extLst>
            <a:ext uri="{FF2B5EF4-FFF2-40B4-BE49-F238E27FC236}">
              <a16:creationId xmlns:a16="http://schemas.microsoft.com/office/drawing/2014/main" id="{00000000-0008-0000-0E00-000008000000}"/>
            </a:ext>
          </a:extLst>
        </xdr:cNvPr>
        <xdr:cNvPicPr>
          <a:picLocks noChangeAspect="1"/>
        </xdr:cNvPicPr>
      </xdr:nvPicPr>
      <xdr:blipFill>
        <a:blip xmlns:r="http://schemas.openxmlformats.org/officeDocument/2006/relationships" r:embed="rId1"/>
        <a:stretch>
          <a:fillRect/>
        </a:stretch>
      </xdr:blipFill>
      <xdr:spPr>
        <a:xfrm>
          <a:off x="9525" y="9934575"/>
          <a:ext cx="1438275" cy="215321"/>
        </a:xfrm>
        <a:prstGeom prst="rect">
          <a:avLst/>
        </a:prstGeom>
      </xdr:spPr>
    </xdr:pic>
    <xdr:clientData/>
  </xdr:twoCellAnchor>
  <xdr:twoCellAnchor editAs="oneCell">
    <xdr:from>
      <xdr:col>0</xdr:col>
      <xdr:colOff>19050</xdr:colOff>
      <xdr:row>30</xdr:row>
      <xdr:rowOff>104775</xdr:rowOff>
    </xdr:from>
    <xdr:to>
      <xdr:col>1</xdr:col>
      <xdr:colOff>590550</xdr:colOff>
      <xdr:row>31</xdr:row>
      <xdr:rowOff>158171</xdr:rowOff>
    </xdr:to>
    <xdr:pic>
      <xdr:nvPicPr>
        <xdr:cNvPr id="9" name="Bildobjekt 8">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1"/>
        <a:stretch>
          <a:fillRect/>
        </a:stretch>
      </xdr:blipFill>
      <xdr:spPr>
        <a:xfrm>
          <a:off x="19050" y="4800600"/>
          <a:ext cx="14382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29</xdr:row>
      <xdr:rowOff>38100</xdr:rowOff>
    </xdr:from>
    <xdr:to>
      <xdr:col>1</xdr:col>
      <xdr:colOff>285750</xdr:colOff>
      <xdr:row>30</xdr:row>
      <xdr:rowOff>91496</xdr:rowOff>
    </xdr:to>
    <xdr:pic>
      <xdr:nvPicPr>
        <xdr:cNvPr id="3" name="Bildobjekt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28575" y="48577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47626</xdr:rowOff>
    </xdr:from>
    <xdr:to>
      <xdr:col>0</xdr:col>
      <xdr:colOff>8896350</xdr:colOff>
      <xdr:row>72</xdr:row>
      <xdr:rowOff>47625</xdr:rowOff>
    </xdr:to>
    <xdr:sp macro="" textlink="">
      <xdr:nvSpPr>
        <xdr:cNvPr id="2" name="textruta 1">
          <a:extLst>
            <a:ext uri="{FF2B5EF4-FFF2-40B4-BE49-F238E27FC236}">
              <a16:creationId xmlns:a16="http://schemas.microsoft.com/office/drawing/2014/main" id="{00000000-0008-0000-0300-000002000000}"/>
            </a:ext>
          </a:extLst>
        </xdr:cNvPr>
        <xdr:cNvSpPr txBox="1"/>
      </xdr:nvSpPr>
      <xdr:spPr>
        <a:xfrm>
          <a:off x="9525" y="428626"/>
          <a:ext cx="8886825" cy="11496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Antal fordon</a:t>
          </a:r>
        </a:p>
        <a:p>
          <a:pPr marL="0" marR="0" lvl="0" indent="0" defTabSz="914400" eaLnBrk="1" fontAlgn="auto" latinLnBrk="0" hangingPunct="1">
            <a:lnSpc>
              <a:spcPct val="100000"/>
            </a:lnSpc>
            <a:spcBef>
              <a:spcPts val="0"/>
            </a:spcBef>
            <a:spcAft>
              <a:spcPts val="0"/>
            </a:spcAft>
            <a:buClrTx/>
            <a:buSzTx/>
            <a:buFontTx/>
            <a:buNone/>
            <a:tabLst/>
            <a:defRPr/>
          </a:pPr>
          <a:r>
            <a:rPr lang="sv-SE" sz="1100" b="0" i="0">
              <a:solidFill>
                <a:schemeClr val="dk1"/>
              </a:solidFill>
              <a:effectLst/>
              <a:latin typeface="+mn-lt"/>
              <a:ea typeface="+mn-ea"/>
              <a:cs typeface="+mn-cs"/>
            </a:rPr>
            <a:t>Statistiken om körsträckor avser kalenderåret och alla fordon som har varit i trafik någon gång under året. Antalet fordon som varit i trafik någon gång under året är högre än den uppgift som redovisas i statistiken </a:t>
          </a:r>
          <a:r>
            <a:rPr lang="sv-SE" sz="1100" b="0" i="1">
              <a:solidFill>
                <a:schemeClr val="dk1"/>
              </a:solidFill>
              <a:effectLst/>
              <a:latin typeface="+mn-lt"/>
              <a:ea typeface="+mn-ea"/>
              <a:cs typeface="+mn-cs"/>
            </a:rPr>
            <a:t>Fordon</a:t>
          </a:r>
          <a:r>
            <a:rPr lang="sv-SE" sz="1100" b="0" i="0">
              <a:solidFill>
                <a:schemeClr val="dk1"/>
              </a:solidFill>
              <a:effectLst/>
              <a:latin typeface="+mn-lt"/>
              <a:ea typeface="+mn-ea"/>
              <a:cs typeface="+mn-cs"/>
            </a:rPr>
            <a:t>; i </a:t>
          </a:r>
          <a:r>
            <a:rPr lang="sv-SE" sz="1100" b="0" i="1">
              <a:solidFill>
                <a:schemeClr val="dk1"/>
              </a:solidFill>
              <a:effectLst/>
              <a:latin typeface="+mn-lt"/>
              <a:ea typeface="+mn-ea"/>
              <a:cs typeface="+mn-cs"/>
            </a:rPr>
            <a:t>Fordon</a:t>
          </a:r>
          <a:r>
            <a:rPr lang="sv-SE" sz="1100" b="0" i="0">
              <a:solidFill>
                <a:schemeClr val="dk1"/>
              </a:solidFill>
              <a:effectLst/>
              <a:latin typeface="+mn-lt"/>
              <a:ea typeface="+mn-ea"/>
              <a:cs typeface="+mn-cs"/>
            </a:rPr>
            <a:t> redovisas antalet fordon i trafik vid en specifik tidpunkt (årsskiftet).</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Enskild näringsidkare </a:t>
          </a:r>
          <a:r>
            <a:rPr lang="sv-SE" sz="1100">
              <a:solidFill>
                <a:schemeClr val="dk1"/>
              </a:solidFill>
              <a:effectLst/>
              <a:latin typeface="+mn-lt"/>
              <a:ea typeface="+mn-ea"/>
              <a:cs typeface="+mn-cs"/>
            </a:rPr>
            <a:t>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En enskild näringsidkare är en person som själv driver och ansvarar för ett företag.</a:t>
          </a:r>
          <a:r>
            <a:rPr lang="sv-SE" sz="1100" b="0" i="0" baseline="0">
              <a:solidFill>
                <a:schemeClr val="dk1"/>
              </a:solidFill>
              <a:effectLst/>
              <a:latin typeface="+mn-lt"/>
              <a:ea typeface="+mn-ea"/>
              <a:cs typeface="+mn-cs"/>
            </a:rPr>
            <a:t> </a:t>
          </a:r>
          <a:r>
            <a:rPr lang="sv-SE" sz="1100" b="0" i="0">
              <a:solidFill>
                <a:schemeClr val="dk1"/>
              </a:solidFill>
              <a:effectLst/>
              <a:latin typeface="+mn-lt"/>
              <a:ea typeface="+mn-ea"/>
              <a:cs typeface="+mn-cs"/>
            </a:rPr>
            <a:t>Enligt bolagsverket är en enskild näringsidkare inte en juridisk person.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I fordonsstatistiken redovisas dock alla bolagsformer under juridisk person.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Lastbil</a:t>
          </a:r>
          <a:r>
            <a:rPr lang="sv-SE" sz="1100" b="0" i="0" baseline="0">
              <a:solidFill>
                <a:schemeClr val="dk1"/>
              </a:solidFill>
              <a:effectLst/>
              <a:latin typeface="+mn-lt"/>
              <a:ea typeface="+mn-ea"/>
              <a:cs typeface="+mn-cs"/>
            </a:rPr>
            <a:t> </a:t>
          </a:r>
          <a:br>
            <a:rPr lang="sv-SE" sz="1100" b="0" i="0" baseline="0">
              <a:solidFill>
                <a:schemeClr val="dk1"/>
              </a:solidFill>
              <a:effectLst/>
              <a:latin typeface="+mn-lt"/>
              <a:ea typeface="+mn-ea"/>
              <a:cs typeface="+mn-cs"/>
            </a:rPr>
          </a:br>
          <a:r>
            <a:rPr lang="sv-SE" sz="1100" b="0" i="0">
              <a:solidFill>
                <a:schemeClr val="dk1"/>
              </a:solidFill>
              <a:effectLst/>
              <a:latin typeface="+mn-lt"/>
              <a:ea typeface="+mn-ea"/>
              <a:cs typeface="+mn-cs"/>
            </a:rPr>
            <a:t>Med</a:t>
          </a:r>
          <a:r>
            <a:rPr lang="sv-SE" sz="1100" b="0" i="0" baseline="0">
              <a:solidFill>
                <a:schemeClr val="dk1"/>
              </a:solidFill>
              <a:effectLst/>
              <a:latin typeface="+mn-lt"/>
              <a:ea typeface="+mn-ea"/>
              <a:cs typeface="+mn-cs"/>
            </a:rPr>
            <a:t> lätt lastbil avses </a:t>
          </a:r>
          <a:r>
            <a:rPr lang="sv-SE" sz="1100" b="0">
              <a:solidFill>
                <a:schemeClr val="dk1"/>
              </a:solidFill>
              <a:effectLst/>
              <a:latin typeface="+mn-lt"/>
              <a:ea typeface="+mn-ea"/>
              <a:cs typeface="+mn-cs"/>
            </a:rPr>
            <a:t>lastbil </a:t>
          </a:r>
          <a:r>
            <a:rPr lang="sv-SE" sz="1100">
              <a:solidFill>
                <a:schemeClr val="dk1"/>
              </a:solidFill>
              <a:effectLst/>
              <a:latin typeface="+mn-lt"/>
              <a:ea typeface="+mn-ea"/>
              <a:cs typeface="+mn-cs"/>
            </a:rPr>
            <a:t>med en totalvikt på högst 3 500 kg. Tung</a:t>
          </a:r>
          <a:r>
            <a:rPr lang="sv-SE" sz="1100" baseline="0">
              <a:solidFill>
                <a:schemeClr val="dk1"/>
              </a:solidFill>
              <a:effectLst/>
              <a:latin typeface="+mn-lt"/>
              <a:ea typeface="+mn-ea"/>
              <a:cs typeface="+mn-cs"/>
            </a:rPr>
            <a:t> lastbil är de med en totalvikt &gt; 3 500 kg.</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Husbil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En personbil klass II kallas ofta för husbil men en husbil kan också vara registrerad som en lastbil. Om husbilen är registrerad som lastbil, finns det andra krav på förarens behörighet, fordonets utrustning samt skatter och avgifter. Det</a:t>
          </a:r>
          <a:r>
            <a:rPr lang="sv-SE" sz="1100" b="0" i="0" baseline="0">
              <a:solidFill>
                <a:schemeClr val="dk1"/>
              </a:solidFill>
              <a:effectLst/>
              <a:latin typeface="+mn-lt"/>
              <a:ea typeface="+mn-ea"/>
              <a:cs typeface="+mn-cs"/>
            </a:rPr>
            <a:t> är främst äldre husbilar som registreats som lastbil. Idag är nära nog 100 porcent av nyregistrerade husbilar personbil klass II. </a:t>
          </a:r>
          <a:r>
            <a:rPr lang="sv-SE" sz="1100" b="0" i="0">
              <a:solidFill>
                <a:schemeClr val="dk1"/>
              </a:solidFill>
              <a:effectLst/>
              <a:latin typeface="+mn-lt"/>
              <a:ea typeface="+mn-ea"/>
              <a:cs typeface="+mn-cs"/>
            </a:rPr>
            <a:t>Då vi får många frågor på antalet husbilar har vi valt att redovisa dessa i en separat tabell. Uppgifterna är alltså delmängder av personbilar respektive lastbilar.</a:t>
          </a:r>
          <a:r>
            <a:rPr lang="sv-SE" sz="1100">
              <a:solidFill>
                <a:schemeClr val="dk1"/>
              </a:solidFill>
              <a:effectLst/>
              <a:latin typeface="+mn-lt"/>
              <a:ea typeface="+mn-ea"/>
              <a:cs typeface="+mn-cs"/>
            </a:rPr>
            <a:t> </a:t>
          </a:r>
          <a:endParaRPr lang="sv-SE">
            <a:effectLst/>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Bussklass </a:t>
          </a:r>
          <a:r>
            <a:rPr lang="sv-SE"/>
            <a:t> </a:t>
          </a:r>
          <a:br>
            <a:rPr lang="sv-SE"/>
          </a:br>
          <a:r>
            <a:rPr lang="sv-SE" sz="1100">
              <a:solidFill>
                <a:schemeClr val="dk1"/>
              </a:solidFill>
              <a:effectLst/>
              <a:latin typeface="+mn-lt"/>
              <a:ea typeface="+mn-ea"/>
              <a:cs typeface="+mn-cs"/>
            </a:rPr>
            <a:t>För fordon som är inrättade för befordran av fler än 22 passagerare utöver föraren finns följande fordonsklasser enligt direktiv 2001/85/EG bilaga I (beteckning stadsbuss etc. är Trafikanalys egen):</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Klass I "Stadsbuss" – Fordon som tillverkats med utrymmen för ståplatspassagerare för att medge frekventa förflyttningar av passagerare.</a:t>
          </a:r>
        </a:p>
        <a:p>
          <a:r>
            <a:rPr lang="sv-SE" sz="1100">
              <a:solidFill>
                <a:schemeClr val="dk1"/>
              </a:solidFill>
              <a:effectLst/>
              <a:latin typeface="+mn-lt"/>
              <a:ea typeface="+mn-ea"/>
              <a:cs typeface="+mn-cs"/>
            </a:rPr>
            <a:t>Klass II "Regionbuss" – Fordon som huvudsakligen tillverkats för befordran av sittplatspassagerare och som är utformade för att medge befordran av ståplatspassagerare i mittgången och/eller i ett utrymme som inte är större än att det utrymme som upptas för två dubbelsäten. </a:t>
          </a:r>
        </a:p>
        <a:p>
          <a:r>
            <a:rPr lang="sv-SE" sz="1100">
              <a:solidFill>
                <a:schemeClr val="dk1"/>
              </a:solidFill>
              <a:effectLst/>
              <a:latin typeface="+mn-lt"/>
              <a:ea typeface="+mn-ea"/>
              <a:cs typeface="+mn-cs"/>
            </a:rPr>
            <a:t>Klass III "Långfärdsbuss" – Fordon som uteslutande tillverkats för befordran av sittplatspassagerare.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För fordon som är inrättande för befordran av högst 22 passagerare utöver föraren finns följande fordonsklasser:</a:t>
          </a:r>
        </a:p>
        <a:p>
          <a:r>
            <a:rPr lang="sv-SE" sz="1100">
              <a:solidFill>
                <a:schemeClr val="dk1"/>
              </a:solidFill>
              <a:effectLst/>
              <a:latin typeface="+mn-lt"/>
              <a:ea typeface="+mn-ea"/>
              <a:cs typeface="+mn-cs"/>
            </a:rPr>
            <a:t>Klass A "Mindre stadsbuss" – Fordon utformade för befordran av ståplatspassagerare. Ett fordon i denna klass är utrustat med säten och ska ha utrymme för ståplatspassagerare</a:t>
          </a:r>
        </a:p>
        <a:p>
          <a:r>
            <a:rPr lang="sv-SE" sz="1100">
              <a:solidFill>
                <a:schemeClr val="dk1"/>
              </a:solidFill>
              <a:effectLst/>
              <a:latin typeface="+mn-lt"/>
              <a:ea typeface="+mn-ea"/>
              <a:cs typeface="+mn-cs"/>
            </a:rPr>
            <a:t>Klass B "Mindre långfärdsbuss" – Fordon som inte är utformade för befordran av ståplatspassagerare. Ett fordon i denna klass saknar utrymme för ståplatspassagerare.</a:t>
          </a:r>
        </a:p>
        <a:p>
          <a:endParaRPr lang="sv-SE" sz="1100" b="0" i="0" u="none" strike="noStrike">
            <a:solidFill>
              <a:schemeClr val="dk1"/>
            </a:solidFill>
            <a:effectLst/>
            <a:latin typeface="+mn-lt"/>
            <a:ea typeface="+mn-ea"/>
            <a:cs typeface="+mn-cs"/>
          </a:endParaRPr>
        </a:p>
        <a:p>
          <a:r>
            <a:rPr lang="sv-SE" sz="1100" b="1" i="0" baseline="0">
              <a:solidFill>
                <a:schemeClr val="dk1"/>
              </a:solidFill>
              <a:effectLst/>
              <a:latin typeface="+mn-lt"/>
              <a:ea typeface="+mn-ea"/>
              <a:cs typeface="+mn-cs"/>
            </a:rPr>
            <a:t>Drivmedel</a:t>
          </a:r>
          <a:endParaRPr lang="sv-SE">
            <a:effectLst/>
          </a:endParaRPr>
        </a:p>
        <a:p>
          <a:r>
            <a:rPr lang="sv-SE" sz="1100" b="0" i="0" baseline="0">
              <a:solidFill>
                <a:schemeClr val="dk1"/>
              </a:solidFill>
              <a:effectLst/>
              <a:latin typeface="+mn-lt"/>
              <a:ea typeface="+mn-ea"/>
              <a:cs typeface="+mn-cs"/>
            </a:rPr>
            <a:t>Registrerat drivmedel, inte tvingande att ange fler drivmedel även om fordonet kan drivas med tex både bensin och gas. Anger inte vilket drivmedel som faktiskt används.</a:t>
          </a:r>
          <a:endParaRPr lang="sv-SE">
            <a:effectLst/>
          </a:endParaRPr>
        </a:p>
        <a:p>
          <a:r>
            <a:rPr lang="sv-SE" sz="1100" b="0" i="0" baseline="0">
              <a:solidFill>
                <a:schemeClr val="dk1"/>
              </a:solidFill>
              <a:effectLst/>
              <a:latin typeface="+mn-lt"/>
              <a:ea typeface="+mn-ea"/>
              <a:cs typeface="+mn-cs"/>
            </a:rPr>
            <a:t>Grupperingen som används är följande:</a:t>
          </a:r>
          <a:endParaRPr lang="sv-SE">
            <a:effectLst/>
          </a:endParaRPr>
        </a:p>
        <a:p>
          <a:r>
            <a:rPr lang="sv-SE" sz="1100" b="1" i="1">
              <a:solidFill>
                <a:schemeClr val="dk1"/>
              </a:solidFill>
              <a:effectLst/>
              <a:latin typeface="+mn-lt"/>
              <a:ea typeface="+mn-ea"/>
              <a:cs typeface="+mn-cs"/>
            </a:rPr>
            <a:t>Bensin</a:t>
          </a:r>
          <a:r>
            <a:rPr lang="sv-SE" sz="1100" b="0" i="0">
              <a:solidFill>
                <a:schemeClr val="dk1"/>
              </a:solidFill>
              <a:effectLst/>
              <a:latin typeface="+mn-lt"/>
              <a:ea typeface="+mn-ea"/>
              <a:cs typeface="+mn-cs"/>
            </a:rPr>
            <a:t> - fordon som endast har bensin som drivmedel.</a:t>
          </a:r>
          <a:endParaRPr lang="sv-SE">
            <a:effectLst/>
          </a:endParaRPr>
        </a:p>
        <a:p>
          <a:r>
            <a:rPr lang="sv-SE" sz="1100" b="1" i="1">
              <a:solidFill>
                <a:schemeClr val="dk1"/>
              </a:solidFill>
              <a:effectLst/>
              <a:latin typeface="+mn-lt"/>
              <a:ea typeface="+mn-ea"/>
              <a:cs typeface="+mn-cs"/>
            </a:rPr>
            <a:t>Diesel</a:t>
          </a:r>
          <a:r>
            <a:rPr lang="sv-SE" sz="1100" b="0" i="0">
              <a:solidFill>
                <a:schemeClr val="dk1"/>
              </a:solidFill>
              <a:effectLst/>
              <a:latin typeface="+mn-lt"/>
              <a:ea typeface="+mn-ea"/>
              <a:cs typeface="+mn-cs"/>
            </a:rPr>
            <a:t> - fordon som har diesel, biodiesel eller dessa i kombination med varandra som drivmedel.</a:t>
          </a:r>
          <a:endParaRPr lang="sv-SE">
            <a:effectLst/>
          </a:endParaRPr>
        </a:p>
        <a:p>
          <a:r>
            <a:rPr lang="sv-SE" sz="1100" b="1" i="1">
              <a:solidFill>
                <a:schemeClr val="dk1"/>
              </a:solidFill>
              <a:effectLst/>
              <a:latin typeface="+mn-lt"/>
              <a:ea typeface="+mn-ea"/>
              <a:cs typeface="+mn-cs"/>
            </a:rPr>
            <a:t>El</a:t>
          </a:r>
          <a:r>
            <a:rPr lang="sv-SE" sz="1100" b="0" i="0">
              <a:solidFill>
                <a:schemeClr val="dk1"/>
              </a:solidFill>
              <a:effectLst/>
              <a:latin typeface="+mn-lt"/>
              <a:ea typeface="+mn-ea"/>
              <a:cs typeface="+mn-cs"/>
            </a:rPr>
            <a:t> - fordon som endast har el som drivmedel.</a:t>
          </a:r>
          <a:endParaRPr lang="sv-SE">
            <a:effectLst/>
          </a:endParaRPr>
        </a:p>
        <a:p>
          <a:r>
            <a:rPr lang="sv-SE" sz="1100" b="1" i="1">
              <a:solidFill>
                <a:schemeClr val="dk1"/>
              </a:solidFill>
              <a:effectLst/>
              <a:latin typeface="+mn-lt"/>
              <a:ea typeface="+mn-ea"/>
              <a:cs typeface="+mn-cs"/>
            </a:rPr>
            <a:t>Elhybrid</a:t>
          </a:r>
          <a:r>
            <a:rPr lang="sv-SE" sz="1100" b="0" i="0">
              <a:solidFill>
                <a:schemeClr val="dk1"/>
              </a:solidFill>
              <a:effectLst/>
              <a:latin typeface="+mn-lt"/>
              <a:ea typeface="+mn-ea"/>
              <a:cs typeface="+mn-cs"/>
            </a:rPr>
            <a:t> -  fordon som har el i kombination med annat bränsle, tex bensin eller diesel, som drivmedel. Elhybrid kan även urskiljas med hjälp av utsläppsklass och/eller elfordon med märkningen el/elhybrid.</a:t>
          </a:r>
          <a:endParaRPr lang="sv-SE">
            <a:effectLst/>
          </a:endParaRPr>
        </a:p>
        <a:p>
          <a:r>
            <a:rPr lang="sv-SE" sz="1100" b="1" i="1">
              <a:solidFill>
                <a:schemeClr val="dk1"/>
              </a:solidFill>
              <a:effectLst/>
              <a:latin typeface="+mn-lt"/>
              <a:ea typeface="+mn-ea"/>
              <a:cs typeface="+mn-cs"/>
            </a:rPr>
            <a:t>Laddhybrid</a:t>
          </a:r>
          <a:r>
            <a:rPr lang="sv-SE" sz="1100" b="0" i="0">
              <a:solidFill>
                <a:schemeClr val="dk1"/>
              </a:solidFill>
              <a:effectLst/>
              <a:latin typeface="+mn-lt"/>
              <a:ea typeface="+mn-ea"/>
              <a:cs typeface="+mn-cs"/>
            </a:rPr>
            <a:t> - fordon som är laddningsbara via eluttag och som har el i kombination med annat bränsle, tex bensin eller diesel, som drivmedel. Laddhybrid kan urskiljas med hjälp av utsläppsklass och/eller elfordon med märkningen laddhybrid.</a:t>
          </a:r>
          <a:endParaRPr lang="sv-SE">
            <a:effectLst/>
          </a:endParaRPr>
        </a:p>
        <a:p>
          <a:r>
            <a:rPr lang="sv-SE" sz="1100" b="1" i="1">
              <a:solidFill>
                <a:schemeClr val="dk1"/>
              </a:solidFill>
              <a:effectLst/>
              <a:latin typeface="+mn-lt"/>
              <a:ea typeface="+mn-ea"/>
              <a:cs typeface="+mn-cs"/>
            </a:rPr>
            <a:t>Etanol -</a:t>
          </a:r>
          <a:r>
            <a:rPr lang="sv-SE" sz="1100" b="0" i="0">
              <a:solidFill>
                <a:schemeClr val="dk1"/>
              </a:solidFill>
              <a:effectLst/>
              <a:latin typeface="+mn-lt"/>
              <a:ea typeface="+mn-ea"/>
              <a:cs typeface="+mn-cs"/>
            </a:rPr>
            <a:t>  fordon som har etanol, E85 eller ED95 som första eller andra drivmedel.</a:t>
          </a:r>
          <a:endParaRPr lang="sv-SE">
            <a:effectLst/>
          </a:endParaRPr>
        </a:p>
        <a:p>
          <a:r>
            <a:rPr lang="sv-SE" sz="1100" b="1" i="1">
              <a:solidFill>
                <a:schemeClr val="dk1"/>
              </a:solidFill>
              <a:effectLst/>
              <a:latin typeface="+mn-lt"/>
              <a:ea typeface="+mn-ea"/>
              <a:cs typeface="+mn-cs"/>
            </a:rPr>
            <a:t>Gas</a:t>
          </a:r>
          <a:r>
            <a:rPr lang="sv-SE" sz="1100" b="0" i="0">
              <a:solidFill>
                <a:schemeClr val="dk1"/>
              </a:solidFill>
              <a:effectLst/>
              <a:latin typeface="+mn-lt"/>
              <a:ea typeface="+mn-ea"/>
              <a:cs typeface="+mn-cs"/>
            </a:rPr>
            <a:t> - de fordon som har naturgas, biogas eller metangas som första eller andra drivmedel.</a:t>
          </a:r>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1" baseline="0">
              <a:solidFill>
                <a:schemeClr val="dk1"/>
              </a:solidFill>
              <a:effectLst/>
              <a:latin typeface="+mn-lt"/>
              <a:ea typeface="+mn-ea"/>
              <a:cs typeface="+mn-cs"/>
            </a:rPr>
            <a:t>Övriga</a:t>
          </a:r>
          <a:r>
            <a:rPr lang="sv-SE" sz="1100" b="0" i="0" baseline="0">
              <a:solidFill>
                <a:schemeClr val="dk1"/>
              </a:solidFill>
              <a:effectLst/>
              <a:latin typeface="+mn-lt"/>
              <a:ea typeface="+mn-ea"/>
              <a:cs typeface="+mn-cs"/>
            </a:rPr>
            <a:t> - </a:t>
          </a:r>
          <a:r>
            <a:rPr lang="sv-SE" sz="1100">
              <a:solidFill>
                <a:schemeClr val="dk1"/>
              </a:solidFill>
              <a:effectLst/>
              <a:latin typeface="+mn-lt"/>
              <a:ea typeface="+mn-ea"/>
              <a:cs typeface="+mn-cs"/>
            </a:rPr>
            <a:t>motorgas, gengas, vätgas eller okänd.</a:t>
          </a:r>
          <a:endParaRPr lang="sv-SE">
            <a:effectLst/>
          </a:endParaRPr>
        </a:p>
        <a:p>
          <a:endParaRPr lang="sv-SE">
            <a:effectLst/>
          </a:endParaRPr>
        </a:p>
        <a:p>
          <a:r>
            <a:rPr lang="sv-SE" sz="1100" b="1" i="0">
              <a:solidFill>
                <a:schemeClr val="dk1"/>
              </a:solidFill>
              <a:effectLst/>
              <a:latin typeface="+mn-lt"/>
              <a:ea typeface="+mn-ea"/>
              <a:cs typeface="+mn-cs"/>
            </a:rPr>
            <a:t>Elhybrider</a:t>
          </a:r>
          <a:r>
            <a:rPr lang="sv-SE" sz="1100" b="1" i="0" baseline="0">
              <a:solidFill>
                <a:schemeClr val="dk1"/>
              </a:solidFill>
              <a:effectLst/>
              <a:latin typeface="+mn-lt"/>
              <a:ea typeface="+mn-ea"/>
              <a:cs typeface="+mn-cs"/>
            </a:rPr>
            <a:t> </a:t>
          </a:r>
          <a:r>
            <a:rPr lang="sv-SE" sz="1100" b="0" i="0">
              <a:solidFill>
                <a:schemeClr val="dk1"/>
              </a:solidFill>
              <a:effectLst/>
              <a:latin typeface="+mn-lt"/>
              <a:ea typeface="+mn-ea"/>
              <a:cs typeface="+mn-cs"/>
            </a:rPr>
            <a:t>till skillnad från laddhybrider - är inte externt laddbara utan laddas under körning genom att återvinna rörelseenergi.</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"Vanliga" elhybrider drivs av en förbrännings- och en elmotor. Elmotorns batteri laddas under körning. Motorerna samverkar eller driver bilen var för sig.</a:t>
          </a:r>
          <a:endParaRPr lang="sv-SE">
            <a:effectLst/>
          </a:endParaRP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Mildhybrider </a:t>
          </a:r>
          <a:r>
            <a:rPr lang="sv-SE" sz="1100" b="0" i="0">
              <a:solidFill>
                <a:schemeClr val="dk1"/>
              </a:solidFill>
              <a:effectLst/>
              <a:latin typeface="+mn-lt"/>
              <a:ea typeface="+mn-ea"/>
              <a:cs typeface="+mn-cs"/>
            </a:rPr>
            <a:t>drivs med en förbränningsmotor och kan inte köras enbart på el. Den tillkommande elmotorn är så pass liten i en mildhybrid att den inte klarar av att driva bilen utan hjälper förbränningsmotorn och på så sätt minskar bränsleförbrukningen.  Mildhybrider finns med under respektive bränsle (framför allt bensin och diesel).</a:t>
          </a:r>
          <a:r>
            <a:rPr lang="sv-SE" sz="1100">
              <a:solidFill>
                <a:schemeClr val="dk1"/>
              </a:solidFill>
              <a:effectLst/>
              <a:latin typeface="+mn-lt"/>
              <a:ea typeface="+mn-ea"/>
              <a:cs typeface="+mn-cs"/>
            </a:rPr>
            <a:t> </a:t>
          </a:r>
          <a:endParaRPr lang="sv-SE">
            <a:effectLst/>
          </a:endParaRPr>
        </a:p>
        <a:p>
          <a:endParaRPr lang="sv-SE" sz="1100" u="sng">
            <a:solidFill>
              <a:schemeClr val="tx2">
                <a:lumMod val="60000"/>
                <a:lumOff val="4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Karosseri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 det nya systemet användas,  men förordningen får användas från 2011-08-04.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u="sng">
            <a:solidFill>
              <a:schemeClr val="tx2">
                <a:lumMod val="60000"/>
                <a:lumOff val="40000"/>
              </a:schemeClr>
            </a:solidFill>
            <a:effectLst/>
            <a:latin typeface="+mn-lt"/>
            <a:ea typeface="+mn-ea"/>
            <a:cs typeface="+mn-cs"/>
          </a:endParaRPr>
        </a:p>
        <a:p>
          <a:endParaRPr lang="sv-SE" sz="1100">
            <a:solidFill>
              <a:schemeClr val="dk1"/>
            </a:solidFill>
            <a:effectLst/>
            <a:latin typeface="+mn-lt"/>
            <a:ea typeface="+mn-ea"/>
            <a:cs typeface="+mn-cs"/>
          </a:endParaRPr>
        </a:p>
        <a:p>
          <a:endParaRPr lang="sv-SE">
            <a:effectLst/>
          </a:endParaRPr>
        </a:p>
        <a:p>
          <a:endParaRPr lang="sv-SE">
            <a:effectLst/>
          </a:endParaRPr>
        </a:p>
        <a:p>
          <a:endParaRPr lang="sv-SE">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76200</xdr:rowOff>
    </xdr:from>
    <xdr:to>
      <xdr:col>1</xdr:col>
      <xdr:colOff>828675</xdr:colOff>
      <xdr:row>30</xdr:row>
      <xdr:rowOff>129596</xdr:rowOff>
    </xdr:to>
    <xdr:pic>
      <xdr:nvPicPr>
        <xdr:cNvPr id="3" name="Bildobjekt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4772025"/>
          <a:ext cx="143827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23</xdr:row>
      <xdr:rowOff>66675</xdr:rowOff>
    </xdr:from>
    <xdr:to>
      <xdr:col>1</xdr:col>
      <xdr:colOff>390525</xdr:colOff>
      <xdr:row>24</xdr:row>
      <xdr:rowOff>120071</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3790950"/>
          <a:ext cx="1438275" cy="215321"/>
        </a:xfrm>
        <a:prstGeom prst="rect">
          <a:avLst/>
        </a:prstGeom>
      </xdr:spPr>
    </xdr:pic>
    <xdr:clientData/>
  </xdr:twoCellAnchor>
  <xdr:twoCellAnchor editAs="oneCell">
    <xdr:from>
      <xdr:col>0</xdr:col>
      <xdr:colOff>0</xdr:colOff>
      <xdr:row>41</xdr:row>
      <xdr:rowOff>66675</xdr:rowOff>
    </xdr:from>
    <xdr:to>
      <xdr:col>1</xdr:col>
      <xdr:colOff>390525</xdr:colOff>
      <xdr:row>42</xdr:row>
      <xdr:rowOff>120071</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0" y="6705600"/>
          <a:ext cx="14382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29</xdr:row>
      <xdr:rowOff>85725</xdr:rowOff>
    </xdr:from>
    <xdr:to>
      <xdr:col>1</xdr:col>
      <xdr:colOff>647700</xdr:colOff>
      <xdr:row>30</xdr:row>
      <xdr:rowOff>139121</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9525" y="4781550"/>
          <a:ext cx="1438275" cy="215321"/>
        </a:xfrm>
        <a:prstGeom prst="rect">
          <a:avLst/>
        </a:prstGeom>
      </xdr:spPr>
    </xdr:pic>
    <xdr:clientData/>
  </xdr:twoCellAnchor>
  <xdr:twoCellAnchor editAs="oneCell">
    <xdr:from>
      <xdr:col>0</xdr:col>
      <xdr:colOff>9525</xdr:colOff>
      <xdr:row>49</xdr:row>
      <xdr:rowOff>85725</xdr:rowOff>
    </xdr:from>
    <xdr:to>
      <xdr:col>1</xdr:col>
      <xdr:colOff>647700</xdr:colOff>
      <xdr:row>50</xdr:row>
      <xdr:rowOff>139121</xdr:rowOff>
    </xdr:to>
    <xdr:pic>
      <xdr:nvPicPr>
        <xdr:cNvPr id="5" name="Bildobjekt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9525" y="8020050"/>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29</xdr:row>
      <xdr:rowOff>95250</xdr:rowOff>
    </xdr:from>
    <xdr:to>
      <xdr:col>1</xdr:col>
      <xdr:colOff>857250</xdr:colOff>
      <xdr:row>30</xdr:row>
      <xdr:rowOff>148646</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28575" y="4791075"/>
          <a:ext cx="1438275" cy="215321"/>
        </a:xfrm>
        <a:prstGeom prst="rect">
          <a:avLst/>
        </a:prstGeom>
      </xdr:spPr>
    </xdr:pic>
    <xdr:clientData/>
  </xdr:twoCellAnchor>
  <xdr:twoCellAnchor editAs="oneCell">
    <xdr:from>
      <xdr:col>0</xdr:col>
      <xdr:colOff>0</xdr:colOff>
      <xdr:row>61</xdr:row>
      <xdr:rowOff>85725</xdr:rowOff>
    </xdr:from>
    <xdr:to>
      <xdr:col>1</xdr:col>
      <xdr:colOff>828675</xdr:colOff>
      <xdr:row>62</xdr:row>
      <xdr:rowOff>139121</xdr:rowOff>
    </xdr:to>
    <xdr:pic>
      <xdr:nvPicPr>
        <xdr:cNvPr id="5" name="Bildobjekt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0" y="10287000"/>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28</xdr:row>
      <xdr:rowOff>95250</xdr:rowOff>
    </xdr:from>
    <xdr:to>
      <xdr:col>1</xdr:col>
      <xdr:colOff>38100</xdr:colOff>
      <xdr:row>29</xdr:row>
      <xdr:rowOff>148646</xdr:rowOff>
    </xdr:to>
    <xdr:pic>
      <xdr:nvPicPr>
        <xdr:cNvPr id="5" name="Bildobjekt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tretch>
          <a:fillRect/>
        </a:stretch>
      </xdr:blipFill>
      <xdr:spPr>
        <a:xfrm>
          <a:off x="19050" y="4629150"/>
          <a:ext cx="1438275" cy="215321"/>
        </a:xfrm>
        <a:prstGeom prst="rect">
          <a:avLst/>
        </a:prstGeom>
      </xdr:spPr>
    </xdr:pic>
    <xdr:clientData/>
  </xdr:twoCellAnchor>
  <xdr:twoCellAnchor editAs="oneCell">
    <xdr:from>
      <xdr:col>0</xdr:col>
      <xdr:colOff>0</xdr:colOff>
      <xdr:row>44</xdr:row>
      <xdr:rowOff>47625</xdr:rowOff>
    </xdr:from>
    <xdr:to>
      <xdr:col>1</xdr:col>
      <xdr:colOff>19050</xdr:colOff>
      <xdr:row>45</xdr:row>
      <xdr:rowOff>101021</xdr:rowOff>
    </xdr:to>
    <xdr:pic>
      <xdr:nvPicPr>
        <xdr:cNvPr id="6" name="Bildobjekt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tretch>
          <a:fillRect/>
        </a:stretch>
      </xdr:blipFill>
      <xdr:spPr>
        <a:xfrm>
          <a:off x="0" y="7172325"/>
          <a:ext cx="1438275" cy="215321"/>
        </a:xfrm>
        <a:prstGeom prst="rect">
          <a:avLst/>
        </a:prstGeom>
      </xdr:spPr>
    </xdr:pic>
    <xdr:clientData/>
  </xdr:twoCellAnchor>
  <xdr:twoCellAnchor editAs="oneCell">
    <xdr:from>
      <xdr:col>0</xdr:col>
      <xdr:colOff>0</xdr:colOff>
      <xdr:row>63</xdr:row>
      <xdr:rowOff>28575</xdr:rowOff>
    </xdr:from>
    <xdr:to>
      <xdr:col>1</xdr:col>
      <xdr:colOff>19050</xdr:colOff>
      <xdr:row>64</xdr:row>
      <xdr:rowOff>81971</xdr:rowOff>
    </xdr:to>
    <xdr:pic>
      <xdr:nvPicPr>
        <xdr:cNvPr id="7" name="Bildobjekt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10229850"/>
          <a:ext cx="14382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38100</xdr:rowOff>
    </xdr:from>
    <xdr:to>
      <xdr:col>1</xdr:col>
      <xdr:colOff>466725</xdr:colOff>
      <xdr:row>24</xdr:row>
      <xdr:rowOff>91496</xdr:rowOff>
    </xdr:to>
    <xdr:pic>
      <xdr:nvPicPr>
        <xdr:cNvPr id="4" name="Bildobjekt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3762375"/>
          <a:ext cx="1438275" cy="215321"/>
        </a:xfrm>
        <a:prstGeom prst="rect">
          <a:avLst/>
        </a:prstGeom>
      </xdr:spPr>
    </xdr:pic>
    <xdr:clientData/>
  </xdr:twoCellAnchor>
  <xdr:twoCellAnchor editAs="oneCell">
    <xdr:from>
      <xdr:col>0</xdr:col>
      <xdr:colOff>0</xdr:colOff>
      <xdr:row>56</xdr:row>
      <xdr:rowOff>38100</xdr:rowOff>
    </xdr:from>
    <xdr:to>
      <xdr:col>1</xdr:col>
      <xdr:colOff>466725</xdr:colOff>
      <xdr:row>57</xdr:row>
      <xdr:rowOff>91496</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a:stretch>
          <a:fillRect/>
        </a:stretch>
      </xdr:blipFill>
      <xdr:spPr>
        <a:xfrm>
          <a:off x="0" y="9144000"/>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29</xdr:row>
      <xdr:rowOff>47625</xdr:rowOff>
    </xdr:from>
    <xdr:to>
      <xdr:col>1</xdr:col>
      <xdr:colOff>828675</xdr:colOff>
      <xdr:row>30</xdr:row>
      <xdr:rowOff>101021</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4743450"/>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21_2022/Publicering/old/ZZZZZ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A5F5E-A22E-48A1-9EE9-5447EF084D3E}">
  <sheetPr>
    <pageSetUpPr fitToPage="1"/>
  </sheetPr>
  <dimension ref="A1:W24"/>
  <sheetViews>
    <sheetView showGridLines="0" tabSelected="1" zoomScaleNormal="100" zoomScaleSheetLayoutView="106" workbookViewId="0">
      <selection sqref="A1:P1"/>
    </sheetView>
  </sheetViews>
  <sheetFormatPr defaultRowHeight="12.75" x14ac:dyDescent="0.2"/>
  <cols>
    <col min="1" max="15" width="11.5703125" style="178" customWidth="1"/>
    <col min="16" max="16" width="0.140625" style="178" customWidth="1"/>
    <col min="17" max="16384" width="9.140625" style="178"/>
  </cols>
  <sheetData>
    <row r="1" spans="1:23" ht="32.25" customHeight="1" x14ac:dyDescent="0.2">
      <c r="A1" s="226" t="s">
        <v>267</v>
      </c>
      <c r="B1" s="226"/>
      <c r="C1" s="226"/>
      <c r="D1" s="226"/>
      <c r="E1" s="226"/>
      <c r="F1" s="226"/>
      <c r="G1" s="226"/>
      <c r="H1" s="226"/>
      <c r="I1" s="226"/>
      <c r="J1" s="226"/>
      <c r="K1" s="226"/>
      <c r="L1" s="226"/>
      <c r="M1" s="226"/>
      <c r="N1" s="226"/>
      <c r="O1" s="226"/>
      <c r="P1" s="226"/>
    </row>
    <row r="11" spans="1:23" ht="43.5" customHeight="1" x14ac:dyDescent="0.35">
      <c r="B11" s="49" t="s">
        <v>171</v>
      </c>
    </row>
    <row r="12" spans="1:23" ht="18.75" x14ac:dyDescent="0.3">
      <c r="B12" s="50" t="s">
        <v>172</v>
      </c>
    </row>
    <row r="13" spans="1:23" ht="18.75" x14ac:dyDescent="0.3">
      <c r="B13" s="179"/>
    </row>
    <row r="14" spans="1:23" ht="14.25" customHeight="1" x14ac:dyDescent="0.2">
      <c r="B14" s="180" t="s">
        <v>264</v>
      </c>
      <c r="T14" s="181"/>
      <c r="U14" s="181"/>
      <c r="V14" s="181"/>
      <c r="W14" s="181"/>
    </row>
    <row r="15" spans="1:23" ht="14.25" customHeight="1" x14ac:dyDescent="0.2">
      <c r="B15" s="221" t="s">
        <v>281</v>
      </c>
      <c r="T15" s="181"/>
      <c r="U15" s="181"/>
      <c r="V15" s="181"/>
      <c r="W15" s="181"/>
    </row>
    <row r="16" spans="1:23" ht="14.25" customHeight="1" x14ac:dyDescent="0.2"/>
    <row r="17" spans="2:2" ht="16.5" customHeight="1" x14ac:dyDescent="0.2">
      <c r="B17" s="182" t="s">
        <v>173</v>
      </c>
    </row>
    <row r="18" spans="2:2" x14ac:dyDescent="0.2">
      <c r="B18" s="178" t="s">
        <v>269</v>
      </c>
    </row>
    <row r="19" spans="2:2" x14ac:dyDescent="0.2">
      <c r="B19" s="178" t="s">
        <v>270</v>
      </c>
    </row>
    <row r="21" spans="2:2" x14ac:dyDescent="0.2">
      <c r="B21" s="182" t="s">
        <v>174</v>
      </c>
    </row>
    <row r="22" spans="2:2" x14ac:dyDescent="0.2">
      <c r="B22" s="178" t="s">
        <v>143</v>
      </c>
    </row>
    <row r="23" spans="2:2" x14ac:dyDescent="0.2">
      <c r="B23" s="178" t="s">
        <v>175</v>
      </c>
    </row>
    <row r="24" spans="2:2" ht="18.75" x14ac:dyDescent="0.3">
      <c r="B24" s="183"/>
    </row>
  </sheetData>
  <mergeCells count="1">
    <mergeCell ref="A1:P1"/>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4"/>
  <sheetViews>
    <sheetView showGridLines="0" zoomScaleNormal="100" workbookViewId="0"/>
  </sheetViews>
  <sheetFormatPr defaultColWidth="9.140625" defaultRowHeight="12.75" customHeight="1" x14ac:dyDescent="0.2"/>
  <cols>
    <col min="1" max="1" width="21.28515625" style="5" customWidth="1"/>
    <col min="2" max="2" width="16.42578125" style="1" customWidth="1"/>
    <col min="3" max="3" width="17.5703125" style="1" customWidth="1"/>
    <col min="4" max="4" width="16.28515625" style="1" customWidth="1"/>
    <col min="5" max="5" width="3.28515625" style="1" customWidth="1"/>
    <col min="6" max="8" width="10.7109375" style="1" customWidth="1"/>
    <col min="9" max="9" width="5.140625" style="1" customWidth="1"/>
    <col min="10" max="12" width="10.7109375" style="1" customWidth="1"/>
    <col min="13" max="13" width="9.42578125" style="1" customWidth="1"/>
    <col min="14" max="14" width="10.140625" style="1" customWidth="1"/>
    <col min="15" max="15" width="12" style="1" customWidth="1"/>
    <col min="16" max="17" width="16.7109375" customWidth="1"/>
    <col min="18" max="18" width="12" customWidth="1"/>
    <col min="19" max="19" width="12.28515625" customWidth="1"/>
    <col min="24" max="16384" width="9.140625" style="1"/>
  </cols>
  <sheetData>
    <row r="1" spans="1:25" ht="12.75" customHeight="1" x14ac:dyDescent="0.2">
      <c r="A1" s="3" t="s">
        <v>220</v>
      </c>
      <c r="B1" s="15"/>
      <c r="C1" s="15"/>
      <c r="D1" s="15"/>
      <c r="E1" s="15"/>
      <c r="F1" s="15"/>
      <c r="G1" s="15"/>
      <c r="H1" s="15"/>
      <c r="I1" s="15"/>
    </row>
    <row r="2" spans="1:25" ht="12.75" customHeight="1" x14ac:dyDescent="0.2">
      <c r="A2" s="122" t="s">
        <v>243</v>
      </c>
      <c r="B2" s="15"/>
      <c r="C2" s="15"/>
      <c r="D2" s="15"/>
      <c r="E2" s="15"/>
      <c r="F2" s="15"/>
      <c r="G2" s="15"/>
      <c r="H2" s="15"/>
      <c r="I2" s="15"/>
    </row>
    <row r="3" spans="1:25" ht="12.75" customHeight="1" x14ac:dyDescent="0.2">
      <c r="A3" s="12"/>
      <c r="B3" s="39"/>
      <c r="C3" s="39"/>
      <c r="D3" s="39"/>
      <c r="E3" s="39"/>
      <c r="F3" s="39"/>
      <c r="G3" s="39"/>
      <c r="H3" s="39"/>
      <c r="I3" s="39"/>
      <c r="J3" s="12"/>
      <c r="K3" s="12"/>
      <c r="L3" s="12"/>
      <c r="M3" s="12"/>
      <c r="N3" s="12"/>
    </row>
    <row r="4" spans="1:25" ht="12.75" customHeight="1" x14ac:dyDescent="0.2">
      <c r="B4" s="230" t="s">
        <v>67</v>
      </c>
      <c r="C4" s="230"/>
      <c r="D4" s="230"/>
      <c r="E4" s="5"/>
      <c r="F4" s="230" t="s">
        <v>68</v>
      </c>
      <c r="G4" s="230"/>
      <c r="H4" s="230"/>
      <c r="I4" s="5"/>
      <c r="J4" s="230" t="s">
        <v>14</v>
      </c>
      <c r="K4" s="230"/>
      <c r="L4" s="230"/>
      <c r="M4" s="156"/>
      <c r="N4" s="34" t="s">
        <v>150</v>
      </c>
      <c r="O4" s="121"/>
      <c r="X4"/>
      <c r="Y4"/>
    </row>
    <row r="5" spans="1:25" ht="12.75" customHeight="1" x14ac:dyDescent="0.2">
      <c r="A5" s="1" t="s">
        <v>18</v>
      </c>
      <c r="B5" s="73" t="s">
        <v>65</v>
      </c>
      <c r="C5" s="52"/>
      <c r="D5" s="52"/>
      <c r="E5" s="4"/>
      <c r="F5" s="44"/>
      <c r="G5" s="44"/>
      <c r="H5" s="44"/>
      <c r="I5" s="24"/>
      <c r="J5" s="44"/>
      <c r="K5" s="44"/>
      <c r="L5" s="44"/>
      <c r="M5" s="24"/>
      <c r="N5" s="59" t="s">
        <v>152</v>
      </c>
      <c r="O5" s="57"/>
      <c r="X5"/>
      <c r="Y5"/>
    </row>
    <row r="6" spans="1:25" ht="12.75" customHeight="1" x14ac:dyDescent="0.2">
      <c r="A6" s="12" t="s">
        <v>20</v>
      </c>
      <c r="B6" s="74">
        <v>-3500</v>
      </c>
      <c r="C6" s="56" t="s">
        <v>24</v>
      </c>
      <c r="D6" s="56" t="s">
        <v>1</v>
      </c>
      <c r="E6" s="56"/>
      <c r="F6" s="74">
        <v>-3500</v>
      </c>
      <c r="G6" s="56" t="s">
        <v>24</v>
      </c>
      <c r="H6" s="56" t="s">
        <v>1</v>
      </c>
      <c r="I6" s="56"/>
      <c r="J6" s="74">
        <v>-3500</v>
      </c>
      <c r="K6" s="56" t="s">
        <v>24</v>
      </c>
      <c r="L6" s="56" t="s">
        <v>1</v>
      </c>
      <c r="M6" s="56"/>
      <c r="N6" s="38" t="s">
        <v>153</v>
      </c>
      <c r="X6"/>
      <c r="Y6"/>
    </row>
    <row r="7" spans="1:25" ht="12.75" customHeight="1" x14ac:dyDescent="0.2">
      <c r="A7" s="81" t="s">
        <v>168</v>
      </c>
      <c r="B7" s="23">
        <v>43653068.5</v>
      </c>
      <c r="C7" s="23">
        <v>11277790.199999999</v>
      </c>
      <c r="D7" s="23">
        <v>54930858.700000003</v>
      </c>
      <c r="E7" s="23"/>
      <c r="F7" s="23">
        <v>90841</v>
      </c>
      <c r="G7" s="23">
        <v>20697</v>
      </c>
      <c r="H7" s="23">
        <f>SUM(F7:G7)</f>
        <v>111538</v>
      </c>
      <c r="I7" s="23"/>
      <c r="J7" s="23">
        <f>B7/F7</f>
        <v>480.5436807168569</v>
      </c>
      <c r="K7" s="23">
        <f>C7/G7</f>
        <v>544.89975358747643</v>
      </c>
      <c r="L7" s="23">
        <f>D7/H7</f>
        <v>492.48559863006335</v>
      </c>
      <c r="M7" s="23"/>
      <c r="N7" s="23">
        <v>1.7974669999999999</v>
      </c>
      <c r="O7" s="42"/>
      <c r="X7"/>
      <c r="Y7"/>
    </row>
    <row r="8" spans="1:25" ht="12.75" customHeight="1" x14ac:dyDescent="0.2">
      <c r="A8" s="7">
        <v>2004</v>
      </c>
      <c r="B8" s="23">
        <v>13140434.5</v>
      </c>
      <c r="C8" s="23">
        <v>1980465.1</v>
      </c>
      <c r="D8" s="23">
        <v>15120899.6</v>
      </c>
      <c r="E8" s="23"/>
      <c r="F8" s="23">
        <v>17683</v>
      </c>
      <c r="G8" s="23">
        <v>1533</v>
      </c>
      <c r="H8" s="23">
        <f t="shared" ref="H8:H25" si="0">SUM(F8:G8)</f>
        <v>19216</v>
      </c>
      <c r="I8" s="23"/>
      <c r="J8" s="23">
        <f t="shared" ref="J8:J25" si="1">B8/F8</f>
        <v>743.11115195385401</v>
      </c>
      <c r="K8" s="23">
        <f t="shared" ref="K8:K26" si="2">C8/G8</f>
        <v>1291.8885192433138</v>
      </c>
      <c r="L8" s="23">
        <f t="shared" ref="L8:L26" si="3">D8/H8</f>
        <v>786.89111157368859</v>
      </c>
      <c r="M8" s="23"/>
      <c r="N8" s="23">
        <v>2.7266520000000001</v>
      </c>
      <c r="O8" s="42"/>
      <c r="X8"/>
      <c r="Y8"/>
    </row>
    <row r="9" spans="1:25" ht="12.75" customHeight="1" x14ac:dyDescent="0.2">
      <c r="A9" s="7">
        <v>2005</v>
      </c>
      <c r="B9" s="23">
        <v>9343591.1999999993</v>
      </c>
      <c r="C9" s="23">
        <v>3429691</v>
      </c>
      <c r="D9" s="23">
        <v>12773282.199999999</v>
      </c>
      <c r="E9" s="23"/>
      <c r="F9" s="23">
        <v>11713</v>
      </c>
      <c r="G9" s="23">
        <v>1973</v>
      </c>
      <c r="H9" s="23">
        <f t="shared" si="0"/>
        <v>13686</v>
      </c>
      <c r="I9" s="23"/>
      <c r="J9" s="23">
        <f t="shared" si="1"/>
        <v>797.7111926918808</v>
      </c>
      <c r="K9" s="23">
        <f t="shared" si="2"/>
        <v>1738.3127217435378</v>
      </c>
      <c r="L9" s="23">
        <f t="shared" si="3"/>
        <v>933.31011252374685</v>
      </c>
      <c r="M9" s="23"/>
      <c r="N9" s="23">
        <v>3.2303410000000001</v>
      </c>
      <c r="O9" s="42"/>
      <c r="X9"/>
      <c r="Y9"/>
    </row>
    <row r="10" spans="1:25" ht="12.75" customHeight="1" x14ac:dyDescent="0.2">
      <c r="A10" s="7">
        <v>2006</v>
      </c>
      <c r="B10" s="23">
        <v>16811451</v>
      </c>
      <c r="C10" s="23">
        <v>5038439.4000000004</v>
      </c>
      <c r="D10" s="23">
        <v>21849890.399999999</v>
      </c>
      <c r="E10" s="23"/>
      <c r="F10" s="23">
        <v>18675</v>
      </c>
      <c r="G10" s="23">
        <v>2469</v>
      </c>
      <c r="H10" s="23">
        <f t="shared" si="0"/>
        <v>21144</v>
      </c>
      <c r="I10" s="23"/>
      <c r="J10" s="23">
        <f t="shared" si="1"/>
        <v>900.21156626506024</v>
      </c>
      <c r="K10" s="23">
        <f t="shared" si="2"/>
        <v>2040.6801944106928</v>
      </c>
      <c r="L10" s="23">
        <f t="shared" si="3"/>
        <v>1033.3849035187286</v>
      </c>
      <c r="M10" s="23"/>
      <c r="N10" s="23">
        <v>3.3959549999999998</v>
      </c>
      <c r="O10" s="42"/>
      <c r="X10"/>
      <c r="Y10"/>
    </row>
    <row r="11" spans="1:25" ht="12.75" customHeight="1" x14ac:dyDescent="0.2">
      <c r="A11" s="7">
        <v>2007</v>
      </c>
      <c r="B11" s="23">
        <v>24547903.600000001</v>
      </c>
      <c r="C11" s="23">
        <v>6951896.2000000002</v>
      </c>
      <c r="D11" s="23">
        <v>31499799.800000001</v>
      </c>
      <c r="E11" s="23"/>
      <c r="F11" s="23">
        <v>24202</v>
      </c>
      <c r="G11" s="23">
        <v>3181</v>
      </c>
      <c r="H11" s="23">
        <f t="shared" si="0"/>
        <v>27383</v>
      </c>
      <c r="I11" s="23"/>
      <c r="J11" s="23">
        <f t="shared" si="1"/>
        <v>1014.2923560036361</v>
      </c>
      <c r="K11" s="23">
        <f t="shared" si="2"/>
        <v>2185.4436340773341</v>
      </c>
      <c r="L11" s="23">
        <f t="shared" si="3"/>
        <v>1150.3414454223423</v>
      </c>
      <c r="M11" s="23"/>
      <c r="N11" s="23">
        <v>3.6429469999999999</v>
      </c>
      <c r="O11" s="42"/>
      <c r="X11"/>
      <c r="Y11"/>
    </row>
    <row r="12" spans="1:25" ht="12.75" customHeight="1" x14ac:dyDescent="0.2">
      <c r="A12" s="7">
        <v>2008</v>
      </c>
      <c r="B12" s="23">
        <v>30137395.300000001</v>
      </c>
      <c r="C12" s="23">
        <v>9029217.6999999993</v>
      </c>
      <c r="D12" s="23">
        <v>39166613</v>
      </c>
      <c r="E12" s="23"/>
      <c r="F12" s="23">
        <v>28305</v>
      </c>
      <c r="G12" s="23">
        <v>3675</v>
      </c>
      <c r="H12" s="23">
        <f t="shared" si="0"/>
        <v>31980</v>
      </c>
      <c r="I12" s="23"/>
      <c r="J12" s="23">
        <f t="shared" si="1"/>
        <v>1064.7375128069245</v>
      </c>
      <c r="K12" s="23">
        <f t="shared" si="2"/>
        <v>2456.9299863945575</v>
      </c>
      <c r="L12" s="23">
        <f t="shared" si="3"/>
        <v>1224.7221075672296</v>
      </c>
      <c r="M12" s="23"/>
      <c r="N12" s="23">
        <v>3.8130389999999998</v>
      </c>
      <c r="O12" s="42"/>
      <c r="X12"/>
      <c r="Y12"/>
    </row>
    <row r="13" spans="1:25" ht="12.75" customHeight="1" x14ac:dyDescent="0.2">
      <c r="A13" s="7">
        <v>2009</v>
      </c>
      <c r="B13" s="23">
        <v>17331849.800000001</v>
      </c>
      <c r="C13" s="23">
        <v>7952982.7000000002</v>
      </c>
      <c r="D13" s="23">
        <v>25284832.5</v>
      </c>
      <c r="E13" s="23"/>
      <c r="F13" s="23">
        <v>15247</v>
      </c>
      <c r="G13" s="23">
        <v>2994</v>
      </c>
      <c r="H13" s="23">
        <f t="shared" si="0"/>
        <v>18241</v>
      </c>
      <c r="I13" s="23"/>
      <c r="J13" s="23">
        <f t="shared" si="1"/>
        <v>1136.7383616449138</v>
      </c>
      <c r="K13" s="23">
        <f t="shared" si="2"/>
        <v>2656.3068470273884</v>
      </c>
      <c r="L13" s="23">
        <f t="shared" si="3"/>
        <v>1386.153856696453</v>
      </c>
      <c r="M13" s="23"/>
      <c r="N13" s="23">
        <v>4.247814</v>
      </c>
      <c r="O13" s="42"/>
      <c r="X13"/>
      <c r="Y13"/>
    </row>
    <row r="14" spans="1:25" ht="12.75" customHeight="1" x14ac:dyDescent="0.2">
      <c r="A14" s="7">
        <v>2010</v>
      </c>
      <c r="B14" s="23">
        <v>39883694.299999997</v>
      </c>
      <c r="C14" s="23">
        <v>7282308</v>
      </c>
      <c r="D14" s="23">
        <v>47166002.299999997</v>
      </c>
      <c r="E14" s="23"/>
      <c r="F14" s="23">
        <v>32446</v>
      </c>
      <c r="G14" s="23">
        <v>2548</v>
      </c>
      <c r="H14" s="23">
        <f t="shared" si="0"/>
        <v>34994</v>
      </c>
      <c r="I14" s="23"/>
      <c r="J14" s="23">
        <f t="shared" si="1"/>
        <v>1229.233011773408</v>
      </c>
      <c r="K14" s="23">
        <f t="shared" si="2"/>
        <v>2858.0486656200942</v>
      </c>
      <c r="L14" s="23">
        <f t="shared" si="3"/>
        <v>1347.8311224781389</v>
      </c>
      <c r="M14" s="23"/>
      <c r="N14" s="23">
        <v>4.0360769999999997</v>
      </c>
      <c r="O14" s="42"/>
      <c r="X14"/>
      <c r="Y14"/>
    </row>
    <row r="15" spans="1:25" ht="12.75" customHeight="1" x14ac:dyDescent="0.2">
      <c r="A15" s="7">
        <v>2011</v>
      </c>
      <c r="B15" s="23">
        <v>54245153.399999999</v>
      </c>
      <c r="C15" s="23">
        <v>13617186.699999999</v>
      </c>
      <c r="D15" s="23">
        <v>67862340.099999994</v>
      </c>
      <c r="E15" s="23"/>
      <c r="F15" s="23">
        <v>40362</v>
      </c>
      <c r="G15" s="23">
        <v>3922</v>
      </c>
      <c r="H15" s="23">
        <f t="shared" si="0"/>
        <v>44284</v>
      </c>
      <c r="I15" s="23"/>
      <c r="J15" s="23">
        <f t="shared" si="1"/>
        <v>1343.965943213914</v>
      </c>
      <c r="K15" s="23">
        <f t="shared" si="2"/>
        <v>3472.000688424273</v>
      </c>
      <c r="L15" s="23">
        <f t="shared" si="3"/>
        <v>1532.4347416674193</v>
      </c>
      <c r="M15" s="23"/>
      <c r="N15" s="23">
        <v>4.5532409999999999</v>
      </c>
      <c r="O15" s="42"/>
      <c r="X15"/>
      <c r="Y15"/>
    </row>
    <row r="16" spans="1:25" ht="12.75" customHeight="1" x14ac:dyDescent="0.2">
      <c r="A16" s="7">
        <v>2012</v>
      </c>
      <c r="B16" s="23">
        <v>45665341.700000003</v>
      </c>
      <c r="C16" s="23">
        <v>17327187.100000001</v>
      </c>
      <c r="D16" s="23">
        <v>62992528.799999997</v>
      </c>
      <c r="E16" s="23"/>
      <c r="F16" s="23">
        <v>32164</v>
      </c>
      <c r="G16" s="23">
        <v>4323</v>
      </c>
      <c r="H16" s="23">
        <f t="shared" si="0"/>
        <v>36487</v>
      </c>
      <c r="I16" s="23"/>
      <c r="J16" s="23">
        <f t="shared" si="1"/>
        <v>1419.7656292749659</v>
      </c>
      <c r="K16" s="23">
        <f t="shared" si="2"/>
        <v>4008.1395095998155</v>
      </c>
      <c r="L16" s="23">
        <f t="shared" si="3"/>
        <v>1726.4376024337435</v>
      </c>
      <c r="M16" s="23"/>
      <c r="N16" s="23">
        <v>5.0857250000000001</v>
      </c>
      <c r="O16" s="42"/>
      <c r="X16"/>
      <c r="Y16"/>
    </row>
    <row r="17" spans="1:25" ht="12.75" customHeight="1" x14ac:dyDescent="0.2">
      <c r="A17" s="7">
        <v>2013</v>
      </c>
      <c r="B17" s="23">
        <v>48677018.799999997</v>
      </c>
      <c r="C17" s="23">
        <v>19530179.300000001</v>
      </c>
      <c r="D17" s="23">
        <v>68207198.099999994</v>
      </c>
      <c r="E17" s="23"/>
      <c r="F17" s="23">
        <v>31891</v>
      </c>
      <c r="G17" s="23">
        <v>4036</v>
      </c>
      <c r="H17" s="23">
        <f t="shared" si="0"/>
        <v>35927</v>
      </c>
      <c r="I17" s="23"/>
      <c r="J17" s="23">
        <f t="shared" si="1"/>
        <v>1526.3559875827034</v>
      </c>
      <c r="K17" s="23">
        <f t="shared" si="2"/>
        <v>4838.993880079287</v>
      </c>
      <c r="L17" s="23">
        <f t="shared" si="3"/>
        <v>1898.494115846021</v>
      </c>
      <c r="M17" s="23"/>
      <c r="N17" s="23">
        <v>5.5131519999999998</v>
      </c>
      <c r="O17" s="42"/>
      <c r="X17"/>
      <c r="Y17"/>
    </row>
    <row r="18" spans="1:25" ht="12.75" customHeight="1" x14ac:dyDescent="0.2">
      <c r="A18" s="7">
        <v>2014</v>
      </c>
      <c r="B18" s="23">
        <v>64690651.899999999</v>
      </c>
      <c r="C18" s="23">
        <v>27201092.399999999</v>
      </c>
      <c r="D18" s="23">
        <v>91891744.299999997</v>
      </c>
      <c r="E18" s="23"/>
      <c r="F18" s="23">
        <v>39497</v>
      </c>
      <c r="G18" s="23">
        <v>5295</v>
      </c>
      <c r="H18" s="23">
        <f t="shared" si="0"/>
        <v>44792</v>
      </c>
      <c r="I18" s="23"/>
      <c r="J18" s="23">
        <f t="shared" si="1"/>
        <v>1637.8624173987898</v>
      </c>
      <c r="K18" s="23">
        <f t="shared" si="2"/>
        <v>5137.1279320113308</v>
      </c>
      <c r="L18" s="23">
        <f t="shared" si="3"/>
        <v>2051.5213497946061</v>
      </c>
      <c r="M18" s="23"/>
      <c r="N18" s="23">
        <v>5.9044549999999996</v>
      </c>
      <c r="O18" s="42"/>
      <c r="X18"/>
      <c r="Y18"/>
    </row>
    <row r="19" spans="1:25" ht="12.75" customHeight="1" x14ac:dyDescent="0.2">
      <c r="A19" s="7">
        <v>2015</v>
      </c>
      <c r="B19" s="23">
        <v>78982168.099999994</v>
      </c>
      <c r="C19" s="23">
        <v>43482555.899999999</v>
      </c>
      <c r="D19" s="23">
        <v>122464724</v>
      </c>
      <c r="E19" s="23"/>
      <c r="F19" s="23">
        <v>44486</v>
      </c>
      <c r="G19" s="23">
        <v>7217</v>
      </c>
      <c r="H19" s="23">
        <f t="shared" si="0"/>
        <v>51703</v>
      </c>
      <c r="I19" s="23"/>
      <c r="J19" s="23">
        <f t="shared" si="1"/>
        <v>1775.4387470215347</v>
      </c>
      <c r="K19" s="23">
        <f t="shared" si="2"/>
        <v>6025.0181377303588</v>
      </c>
      <c r="L19" s="23">
        <f t="shared" si="3"/>
        <v>2368.6193064232248</v>
      </c>
      <c r="M19" s="23"/>
      <c r="N19" s="23">
        <v>6.7717130000000001</v>
      </c>
      <c r="O19" s="42"/>
      <c r="X19"/>
      <c r="Y19"/>
    </row>
    <row r="20" spans="1:25" ht="12.75" customHeight="1" x14ac:dyDescent="0.2">
      <c r="A20" s="7">
        <v>2016</v>
      </c>
      <c r="B20" s="23">
        <v>100405210.8</v>
      </c>
      <c r="C20" s="23">
        <v>46753557.200000003</v>
      </c>
      <c r="D20" s="23">
        <v>147158768</v>
      </c>
      <c r="E20" s="23"/>
      <c r="F20" s="23">
        <v>53696</v>
      </c>
      <c r="G20" s="23">
        <v>7127</v>
      </c>
      <c r="H20" s="23">
        <f t="shared" si="0"/>
        <v>60823</v>
      </c>
      <c r="I20" s="23"/>
      <c r="J20" s="23">
        <f t="shared" si="1"/>
        <v>1869.8825014898689</v>
      </c>
      <c r="K20" s="23">
        <f t="shared" si="2"/>
        <v>6560.0613441840887</v>
      </c>
      <c r="L20" s="23">
        <f t="shared" si="3"/>
        <v>2419.4592177301352</v>
      </c>
      <c r="M20" s="23"/>
      <c r="N20" s="23">
        <v>6.8669659999999997</v>
      </c>
      <c r="O20" s="42"/>
      <c r="X20"/>
      <c r="Y20"/>
    </row>
    <row r="21" spans="1:25" ht="12.75" customHeight="1" x14ac:dyDescent="0.2">
      <c r="A21" s="7">
        <v>2017</v>
      </c>
      <c r="B21" s="23">
        <v>110579818.8</v>
      </c>
      <c r="C21" s="23">
        <v>48617306.399999999</v>
      </c>
      <c r="D21" s="23">
        <v>159197125.19999999</v>
      </c>
      <c r="E21" s="23"/>
      <c r="F21" s="23">
        <v>56750</v>
      </c>
      <c r="G21" s="23">
        <v>7028</v>
      </c>
      <c r="H21" s="23">
        <f t="shared" si="0"/>
        <v>63778</v>
      </c>
      <c r="I21" s="23"/>
      <c r="J21" s="23">
        <f t="shared" si="1"/>
        <v>1948.5430625550659</v>
      </c>
      <c r="K21" s="23">
        <f t="shared" si="2"/>
        <v>6917.6588503130333</v>
      </c>
      <c r="L21" s="23">
        <f t="shared" si="3"/>
        <v>2496.113474865941</v>
      </c>
      <c r="M21" s="23"/>
      <c r="N21" s="23">
        <v>7.0411510000000002</v>
      </c>
      <c r="O21" s="42"/>
      <c r="X21"/>
      <c r="Y21"/>
    </row>
    <row r="22" spans="1:25" ht="12.75" customHeight="1" x14ac:dyDescent="0.2">
      <c r="A22" s="7">
        <v>2018</v>
      </c>
      <c r="B22" s="23">
        <v>110887496.59999999</v>
      </c>
      <c r="C22" s="23">
        <v>55493569.200000003</v>
      </c>
      <c r="D22" s="23">
        <v>166381065.80000001</v>
      </c>
      <c r="E22" s="23"/>
      <c r="F22" s="23">
        <v>52297</v>
      </c>
      <c r="G22" s="23">
        <v>7441</v>
      </c>
      <c r="H22" s="23">
        <f t="shared" si="0"/>
        <v>59738</v>
      </c>
      <c r="I22" s="23"/>
      <c r="J22" s="23">
        <f t="shared" si="1"/>
        <v>2120.3414459720443</v>
      </c>
      <c r="K22" s="23">
        <f t="shared" si="2"/>
        <v>7457.8106706087892</v>
      </c>
      <c r="L22" s="23">
        <f t="shared" si="3"/>
        <v>2785.179714754428</v>
      </c>
      <c r="M22" s="23"/>
      <c r="N22" s="23">
        <v>7.8214930000000003</v>
      </c>
      <c r="O22" s="42"/>
      <c r="X22"/>
      <c r="Y22"/>
    </row>
    <row r="23" spans="1:25" ht="12.75" customHeight="1" x14ac:dyDescent="0.2">
      <c r="A23" s="7">
        <v>2019</v>
      </c>
      <c r="B23" s="23">
        <v>90146614.700000003</v>
      </c>
      <c r="C23" s="23">
        <v>57157716.600000001</v>
      </c>
      <c r="D23" s="23">
        <v>147304331.30000001</v>
      </c>
      <c r="E23" s="23"/>
      <c r="F23" s="23">
        <v>49746</v>
      </c>
      <c r="G23" s="23">
        <v>7333</v>
      </c>
      <c r="H23" s="23">
        <f t="shared" si="0"/>
        <v>57079</v>
      </c>
      <c r="I23" s="23"/>
      <c r="J23" s="23">
        <f t="shared" si="1"/>
        <v>1812.1379548104371</v>
      </c>
      <c r="K23" s="23">
        <f t="shared" si="2"/>
        <v>7794.5883812900593</v>
      </c>
      <c r="L23" s="23">
        <f t="shared" si="3"/>
        <v>2580.7097408854397</v>
      </c>
      <c r="M23" s="23"/>
      <c r="N23" s="23">
        <v>7.2503390000000003</v>
      </c>
      <c r="O23" s="42"/>
      <c r="X23"/>
      <c r="Y23"/>
    </row>
    <row r="24" spans="1:25" ht="12.75" customHeight="1" x14ac:dyDescent="0.2">
      <c r="A24" s="7">
        <v>2020</v>
      </c>
      <c r="B24" s="23">
        <v>51166326.399999999</v>
      </c>
      <c r="C24" s="23">
        <v>37746666.700000003</v>
      </c>
      <c r="D24" s="23">
        <v>88912993.099999994</v>
      </c>
      <c r="E24" s="23"/>
      <c r="F24" s="23">
        <v>32032</v>
      </c>
      <c r="G24" s="23">
        <v>5360</v>
      </c>
      <c r="H24" s="23">
        <f t="shared" si="0"/>
        <v>37392</v>
      </c>
      <c r="I24" s="23"/>
      <c r="J24" s="23">
        <f t="shared" si="1"/>
        <v>1597.3503496503497</v>
      </c>
      <c r="K24" s="23">
        <f t="shared" si="2"/>
        <v>7042.2885634328368</v>
      </c>
      <c r="L24" s="23">
        <f t="shared" si="3"/>
        <v>2377.8613901369276</v>
      </c>
      <c r="M24" s="23"/>
      <c r="N24" s="23">
        <v>7.3068730000000004</v>
      </c>
      <c r="O24" s="42"/>
      <c r="X24"/>
      <c r="Y24"/>
    </row>
    <row r="25" spans="1:25" ht="12.75" customHeight="1" x14ac:dyDescent="0.2">
      <c r="A25" s="58" t="s">
        <v>169</v>
      </c>
      <c r="B25" s="23">
        <v>18440556.600000001</v>
      </c>
      <c r="C25" s="23">
        <v>9170524.7000000011</v>
      </c>
      <c r="D25" s="23">
        <v>27611081.300000001</v>
      </c>
      <c r="E25" s="23"/>
      <c r="F25" s="1">
        <v>25268</v>
      </c>
      <c r="G25" s="1">
        <v>4083</v>
      </c>
      <c r="H25" s="23">
        <f t="shared" si="0"/>
        <v>29351</v>
      </c>
      <c r="I25" s="23"/>
      <c r="J25" s="23">
        <f t="shared" si="1"/>
        <v>729.79882064271021</v>
      </c>
      <c r="K25" s="23">
        <f t="shared" si="2"/>
        <v>2246.0261327455305</v>
      </c>
      <c r="L25" s="23">
        <f t="shared" si="3"/>
        <v>940.72029232394129</v>
      </c>
      <c r="M25" s="23"/>
      <c r="N25" s="23">
        <v>6.372687</v>
      </c>
      <c r="O25" s="42"/>
      <c r="Q25" s="171"/>
      <c r="R25" s="171"/>
      <c r="S25" s="171"/>
      <c r="T25" s="171"/>
      <c r="U25" s="171"/>
      <c r="V25" s="171"/>
      <c r="W25" s="171"/>
      <c r="X25"/>
      <c r="Y25"/>
    </row>
    <row r="26" spans="1:25" ht="12.75" customHeight="1" x14ac:dyDescent="0.2">
      <c r="A26" s="78" t="s">
        <v>10</v>
      </c>
      <c r="B26" s="84">
        <f>SUM(B7:B25)</f>
        <v>968735746</v>
      </c>
      <c r="C26" s="84">
        <f t="shared" ref="C26:H26" si="4">SUM(C7:C25)</f>
        <v>429040332.49999994</v>
      </c>
      <c r="D26" s="84">
        <f t="shared" si="4"/>
        <v>1397776078.4999998</v>
      </c>
      <c r="E26" s="84"/>
      <c r="F26" s="84">
        <f t="shared" si="4"/>
        <v>697301</v>
      </c>
      <c r="G26" s="84">
        <f t="shared" si="4"/>
        <v>102235</v>
      </c>
      <c r="H26" s="84">
        <f t="shared" si="4"/>
        <v>799536</v>
      </c>
      <c r="I26" s="84"/>
      <c r="J26" s="84">
        <f>B26/F26</f>
        <v>1389.264816772097</v>
      </c>
      <c r="K26" s="84">
        <f t="shared" si="2"/>
        <v>4196.6091113610792</v>
      </c>
      <c r="L26" s="84">
        <f t="shared" si="3"/>
        <v>1748.2340738878547</v>
      </c>
      <c r="M26" s="84"/>
      <c r="N26" s="84">
        <v>5.4074499999999999</v>
      </c>
      <c r="O26" s="42"/>
      <c r="X26"/>
      <c r="Y26"/>
    </row>
    <row r="27" spans="1:25" s="10" customFormat="1" ht="12.75" customHeight="1" x14ac:dyDescent="0.2">
      <c r="A27" s="34" t="s">
        <v>206</v>
      </c>
      <c r="B27" s="1"/>
      <c r="C27" s="1"/>
      <c r="D27" s="1"/>
      <c r="E27" s="1"/>
      <c r="F27" s="1"/>
      <c r="G27" s="1"/>
      <c r="H27" s="1"/>
      <c r="I27" s="1"/>
      <c r="J27" s="1"/>
      <c r="K27" s="1"/>
      <c r="L27" s="1"/>
      <c r="M27" s="1"/>
      <c r="O27" s="42"/>
      <c r="P27"/>
      <c r="Q27"/>
      <c r="R27"/>
      <c r="S27"/>
      <c r="T27"/>
      <c r="U27"/>
      <c r="V27"/>
      <c r="W27"/>
      <c r="X27"/>
      <c r="Y27"/>
    </row>
    <row r="28" spans="1:25" ht="12.75" customHeight="1" x14ac:dyDescent="0.2">
      <c r="A28" s="13" t="s">
        <v>205</v>
      </c>
      <c r="X28"/>
      <c r="Y28"/>
    </row>
    <row r="29" spans="1:25" ht="12.75" customHeight="1" x14ac:dyDescent="0.2">
      <c r="A29" s="13"/>
      <c r="X29"/>
      <c r="Y29"/>
    </row>
    <row r="30" spans="1:25" ht="12.75" customHeight="1" x14ac:dyDescent="0.2">
      <c r="D30" s="85"/>
      <c r="E30" s="85"/>
      <c r="F30" s="6"/>
      <c r="G30" s="6"/>
      <c r="H30" s="6"/>
      <c r="I30" s="6"/>
      <c r="J30" s="11"/>
      <c r="K30" s="94"/>
      <c r="L30" s="94"/>
      <c r="M30"/>
      <c r="Q30" s="1"/>
      <c r="X30"/>
      <c r="Y30"/>
    </row>
    <row r="31" spans="1:25" customFormat="1" ht="12.75" customHeight="1" x14ac:dyDescent="0.2">
      <c r="A31" s="62"/>
      <c r="B31" s="15"/>
      <c r="C31" s="15"/>
      <c r="D31" s="15"/>
      <c r="E31" s="1"/>
      <c r="F31" s="1"/>
      <c r="G31" s="1"/>
      <c r="H31" s="1"/>
      <c r="I31" s="1"/>
      <c r="J31" s="117"/>
      <c r="K31" s="117"/>
      <c r="L31" s="117"/>
      <c r="M31" s="117"/>
      <c r="N31" s="1"/>
      <c r="O31" s="1"/>
    </row>
    <row r="32" spans="1:25" customFormat="1" ht="12.75" customHeight="1" x14ac:dyDescent="0.2">
      <c r="A32" s="3" t="s">
        <v>221</v>
      </c>
      <c r="B32" s="15"/>
      <c r="C32" s="15"/>
      <c r="D32" s="15"/>
      <c r="E32" s="1"/>
      <c r="F32" s="1"/>
      <c r="G32" s="1"/>
      <c r="H32" s="1"/>
      <c r="I32" s="1"/>
      <c r="J32" s="140"/>
      <c r="K32" s="140"/>
      <c r="L32" s="140"/>
      <c r="M32" s="140"/>
      <c r="N32" s="34"/>
      <c r="O32" s="1"/>
    </row>
    <row r="33" spans="1:25" ht="12.75" customHeight="1" x14ac:dyDescent="0.2">
      <c r="A33" s="122" t="s">
        <v>244</v>
      </c>
      <c r="B33" s="15"/>
      <c r="C33" s="15"/>
      <c r="D33" s="15"/>
      <c r="E33" s="15"/>
      <c r="F33" s="15"/>
      <c r="G33" s="15"/>
      <c r="H33" s="15"/>
      <c r="I33" s="15"/>
      <c r="X33"/>
      <c r="Y33"/>
    </row>
    <row r="34" spans="1:25" customFormat="1" ht="12.75" customHeight="1" x14ac:dyDescent="0.2">
      <c r="A34" s="12"/>
      <c r="B34" s="39"/>
      <c r="C34" s="39"/>
      <c r="D34" s="39"/>
      <c r="E34" s="12"/>
      <c r="F34" s="12"/>
      <c r="G34" s="12"/>
      <c r="H34" s="12"/>
      <c r="I34" s="12"/>
      <c r="J34" s="12"/>
      <c r="K34" s="12"/>
      <c r="L34" s="12"/>
      <c r="M34" s="1"/>
    </row>
    <row r="35" spans="1:25" customFormat="1" ht="12.75" customHeight="1" x14ac:dyDescent="0.2">
      <c r="A35" s="159" t="s">
        <v>154</v>
      </c>
      <c r="B35" s="230" t="s">
        <v>12</v>
      </c>
      <c r="C35" s="230"/>
      <c r="D35" s="230"/>
      <c r="E35" s="52"/>
      <c r="F35" s="231" t="s">
        <v>68</v>
      </c>
      <c r="G35" s="230"/>
      <c r="H35" s="230"/>
      <c r="I35" s="65"/>
      <c r="J35" s="230" t="s">
        <v>14</v>
      </c>
      <c r="K35" s="230"/>
      <c r="L35" s="230"/>
      <c r="M35" s="156"/>
      <c r="Q35" s="1"/>
      <c r="R35" s="1"/>
      <c r="S35" s="1"/>
      <c r="T35" s="1"/>
      <c r="U35" s="1"/>
      <c r="V35" s="1"/>
      <c r="W35" s="1"/>
    </row>
    <row r="36" spans="1:25" customFormat="1" ht="12.75" customHeight="1" x14ac:dyDescent="0.2">
      <c r="A36" s="34"/>
      <c r="B36" s="73" t="s">
        <v>65</v>
      </c>
      <c r="C36" s="52"/>
      <c r="D36" s="52"/>
      <c r="E36" s="4"/>
      <c r="F36" s="73" t="s">
        <v>65</v>
      </c>
      <c r="G36" s="52"/>
      <c r="H36" s="52"/>
      <c r="I36" s="6"/>
      <c r="J36" s="73" t="s">
        <v>65</v>
      </c>
      <c r="K36" s="52"/>
      <c r="L36" s="52"/>
      <c r="M36" s="4"/>
      <c r="Q36" s="1"/>
      <c r="R36" s="1"/>
    </row>
    <row r="37" spans="1:25" customFormat="1" ht="12.75" customHeight="1" x14ac:dyDescent="0.2">
      <c r="A37" s="38"/>
      <c r="B37" s="74">
        <v>-3500</v>
      </c>
      <c r="C37" s="56" t="s">
        <v>24</v>
      </c>
      <c r="D37" s="56" t="s">
        <v>1</v>
      </c>
      <c r="E37" s="158"/>
      <c r="F37" s="74">
        <v>-3500</v>
      </c>
      <c r="G37" s="56" t="s">
        <v>24</v>
      </c>
      <c r="H37" s="56" t="s">
        <v>1</v>
      </c>
      <c r="I37" s="56"/>
      <c r="J37" s="74">
        <v>-3500</v>
      </c>
      <c r="K37" s="56" t="s">
        <v>24</v>
      </c>
      <c r="L37" s="56" t="s">
        <v>1</v>
      </c>
      <c r="M37" s="6"/>
      <c r="Q37" s="1"/>
      <c r="R37" s="1"/>
    </row>
    <row r="38" spans="1:25" customFormat="1" ht="12.75" customHeight="1" x14ac:dyDescent="0.2">
      <c r="A38" s="142" t="s">
        <v>4</v>
      </c>
      <c r="B38" s="118">
        <v>826608640.39999998</v>
      </c>
      <c r="C38" s="118">
        <v>426391052.19999999</v>
      </c>
      <c r="D38" s="118">
        <f>B38+C38</f>
        <v>1252999692.5999999</v>
      </c>
      <c r="E38" s="1"/>
      <c r="F38" s="118">
        <v>547931</v>
      </c>
      <c r="G38" s="1">
        <v>96394</v>
      </c>
      <c r="H38" s="118">
        <f>F38+G38</f>
        <v>644325</v>
      </c>
      <c r="I38" s="1"/>
      <c r="J38" s="118">
        <f>B38/F38</f>
        <v>1508.5998791818677</v>
      </c>
      <c r="K38" s="118">
        <f>C38/G38</f>
        <v>4423.4190115567362</v>
      </c>
      <c r="L38" s="118">
        <f>D38/H38</f>
        <v>1944.6703024094982</v>
      </c>
      <c r="M38" s="42"/>
      <c r="Q38" s="1"/>
      <c r="R38" s="125"/>
    </row>
    <row r="39" spans="1:25" customFormat="1" ht="12.75" customHeight="1" x14ac:dyDescent="0.2">
      <c r="A39" s="142" t="s">
        <v>155</v>
      </c>
      <c r="B39" s="118">
        <v>52258879.899999999</v>
      </c>
      <c r="C39" s="118">
        <v>354962201.89999998</v>
      </c>
      <c r="D39" s="118">
        <f t="shared" ref="D39:D41" si="5">B39+C39</f>
        <v>407221081.79999995</v>
      </c>
      <c r="E39" s="118"/>
      <c r="F39" s="118">
        <v>23302</v>
      </c>
      <c r="G39" s="1">
        <v>55717</v>
      </c>
      <c r="H39" s="118">
        <f t="shared" ref="H39:H41" si="6">F39+G39</f>
        <v>79019</v>
      </c>
      <c r="I39" s="118"/>
      <c r="J39" s="118">
        <f t="shared" ref="J39:J41" si="7">B39/F39</f>
        <v>2242.6778774354134</v>
      </c>
      <c r="K39" s="118">
        <f t="shared" ref="K39:K41" si="8">C39/G39</f>
        <v>6370.8060717554781</v>
      </c>
      <c r="L39" s="118">
        <f t="shared" ref="L39:L42" si="9">D39/H39</f>
        <v>5153.4577987572602</v>
      </c>
      <c r="M39" s="42"/>
      <c r="Q39" s="1"/>
      <c r="R39" s="125"/>
    </row>
    <row r="40" spans="1:25" customFormat="1" ht="12.75" customHeight="1" x14ac:dyDescent="0.2">
      <c r="A40" s="142" t="s">
        <v>156</v>
      </c>
      <c r="B40" s="118">
        <f>B38-B39</f>
        <v>774349760.5</v>
      </c>
      <c r="C40" s="118">
        <f>C38-C39</f>
        <v>71428850.300000012</v>
      </c>
      <c r="D40" s="118">
        <f t="shared" si="5"/>
        <v>845778610.79999995</v>
      </c>
      <c r="E40" s="118"/>
      <c r="F40" s="118">
        <f>F38-F39</f>
        <v>524629</v>
      </c>
      <c r="G40" s="118">
        <f>G38-G39</f>
        <v>40677</v>
      </c>
      <c r="H40" s="118">
        <f t="shared" si="6"/>
        <v>565306</v>
      </c>
      <c r="I40" s="118"/>
      <c r="J40" s="118">
        <f t="shared" si="7"/>
        <v>1475.9949612011535</v>
      </c>
      <c r="K40" s="118">
        <f t="shared" si="8"/>
        <v>1756.0009415640291</v>
      </c>
      <c r="L40" s="118">
        <f t="shared" si="9"/>
        <v>1496.1429929984822</v>
      </c>
      <c r="M40" s="42"/>
      <c r="Q40" s="1"/>
      <c r="R40" s="125"/>
    </row>
    <row r="41" spans="1:25" customFormat="1" ht="12.75" customHeight="1" x14ac:dyDescent="0.2">
      <c r="A41" s="142" t="s">
        <v>3</v>
      </c>
      <c r="B41" s="118">
        <v>142127105.59999999</v>
      </c>
      <c r="C41" s="118">
        <v>2649280.2999999998</v>
      </c>
      <c r="D41" s="118">
        <f t="shared" si="5"/>
        <v>144776385.90000001</v>
      </c>
      <c r="E41" s="118"/>
      <c r="F41" s="1">
        <v>149370</v>
      </c>
      <c r="G41" s="1">
        <v>5841</v>
      </c>
      <c r="H41" s="118">
        <f t="shared" si="6"/>
        <v>155211</v>
      </c>
      <c r="I41" s="118"/>
      <c r="J41" s="118">
        <f t="shared" si="7"/>
        <v>951.51038093325292</v>
      </c>
      <c r="K41" s="118">
        <f t="shared" si="8"/>
        <v>453.56622153740796</v>
      </c>
      <c r="L41" s="118">
        <f t="shared" si="9"/>
        <v>932.77142663857592</v>
      </c>
      <c r="M41" s="42"/>
      <c r="Q41" s="1"/>
      <c r="R41" s="1"/>
    </row>
    <row r="42" spans="1:25" customFormat="1" ht="12.75" customHeight="1" x14ac:dyDescent="0.2">
      <c r="A42" s="143" t="s">
        <v>1</v>
      </c>
      <c r="B42" s="104">
        <f>B38+B41</f>
        <v>968735746</v>
      </c>
      <c r="C42" s="104">
        <f>C38+C41</f>
        <v>429040332.5</v>
      </c>
      <c r="D42" s="104">
        <f>D38+D41</f>
        <v>1397776078.5</v>
      </c>
      <c r="E42" s="104"/>
      <c r="F42" s="104">
        <f t="shared" ref="F42" si="10">F38+F41</f>
        <v>697301</v>
      </c>
      <c r="G42" s="104">
        <f>G38+G41</f>
        <v>102235</v>
      </c>
      <c r="H42" s="104">
        <f t="shared" ref="H42" si="11">F42+G42</f>
        <v>799536</v>
      </c>
      <c r="I42" s="104"/>
      <c r="J42" s="104">
        <f>B42/F42</f>
        <v>1389.264816772097</v>
      </c>
      <c r="K42" s="104">
        <f>C42/G42</f>
        <v>4196.6091113610801</v>
      </c>
      <c r="L42" s="104">
        <f t="shared" si="9"/>
        <v>1748.2340738878549</v>
      </c>
      <c r="M42" s="42"/>
      <c r="Q42" s="1"/>
      <c r="R42" s="125"/>
    </row>
    <row r="43" spans="1:25" customFormat="1" ht="12.75" customHeight="1" x14ac:dyDescent="0.2">
      <c r="A43" s="34" t="s">
        <v>206</v>
      </c>
      <c r="B43" s="1"/>
      <c r="C43" s="1"/>
      <c r="D43" s="1"/>
      <c r="E43" s="1"/>
      <c r="F43" s="1"/>
      <c r="G43" s="1"/>
      <c r="H43" s="1"/>
      <c r="I43" s="1"/>
      <c r="N43" s="1"/>
      <c r="O43" s="125"/>
    </row>
    <row r="44" spans="1:25" customFormat="1" ht="12.75" customHeight="1" x14ac:dyDescent="0.2">
      <c r="A44" s="13" t="s">
        <v>205</v>
      </c>
      <c r="B44" s="1"/>
      <c r="C44" s="1"/>
      <c r="D44" s="1"/>
      <c r="E44" s="1"/>
      <c r="F44" s="1"/>
      <c r="G44" s="1"/>
      <c r="H44" s="1"/>
      <c r="I44" s="1"/>
      <c r="N44" s="121"/>
      <c r="O44" s="125"/>
    </row>
    <row r="45" spans="1:25" customFormat="1" ht="12.75" customHeight="1" x14ac:dyDescent="0.2">
      <c r="N45" s="1"/>
      <c r="O45" s="120"/>
    </row>
    <row r="46" spans="1:25" customFormat="1" ht="12.75" customHeight="1" x14ac:dyDescent="0.2">
      <c r="N46" s="1"/>
      <c r="O46" s="120"/>
    </row>
    <row r="47" spans="1:25" s="15" customFormat="1" ht="12.75" customHeight="1" x14ac:dyDescent="0.2">
      <c r="A47" s="62"/>
    </row>
    <row r="48" spans="1:25" s="15" customFormat="1" ht="12.75" customHeight="1" x14ac:dyDescent="0.2">
      <c r="A48" s="3" t="s">
        <v>222</v>
      </c>
    </row>
    <row r="49" spans="1:23" s="15" customFormat="1" ht="12.75" customHeight="1" x14ac:dyDescent="0.2">
      <c r="A49" s="122" t="s">
        <v>245</v>
      </c>
    </row>
    <row r="50" spans="1:23" s="15" customFormat="1" ht="12.75" customHeight="1" x14ac:dyDescent="0.2">
      <c r="A50" s="38"/>
      <c r="B50" s="39"/>
      <c r="C50" s="39"/>
      <c r="D50" s="39"/>
      <c r="E50" s="14"/>
      <c r="F50" s="14"/>
      <c r="G50" s="14"/>
      <c r="H50" s="55"/>
    </row>
    <row r="51" spans="1:23" s="15" customFormat="1" ht="12.75" customHeight="1" x14ac:dyDescent="0.2">
      <c r="A51" s="115" t="s">
        <v>71</v>
      </c>
      <c r="B51" s="82" t="s">
        <v>12</v>
      </c>
      <c r="C51" s="82" t="s">
        <v>68</v>
      </c>
      <c r="D51" s="82" t="s">
        <v>14</v>
      </c>
      <c r="E51" s="48"/>
      <c r="F51" s="26"/>
      <c r="G51" s="14"/>
      <c r="H51" s="55"/>
      <c r="I51" s="14"/>
    </row>
    <row r="52" spans="1:23" ht="12.75" customHeight="1" x14ac:dyDescent="0.2">
      <c r="A52" s="100" t="s">
        <v>25</v>
      </c>
      <c r="B52" s="43">
        <v>96806304.400000006</v>
      </c>
      <c r="C52" s="43">
        <v>94306</v>
      </c>
      <c r="D52" s="43">
        <f>B52/C52</f>
        <v>1026.5126757576402</v>
      </c>
      <c r="E52" s="48"/>
      <c r="F52" s="112"/>
      <c r="G52" s="112"/>
      <c r="H52" s="55"/>
      <c r="I52" s="14"/>
      <c r="P52" s="1"/>
      <c r="Q52" s="1"/>
      <c r="R52" s="1"/>
      <c r="S52" s="1"/>
      <c r="T52" s="1"/>
      <c r="U52" s="1"/>
      <c r="V52" s="1"/>
      <c r="W52" s="1"/>
    </row>
    <row r="53" spans="1:23" ht="12.75" customHeight="1" x14ac:dyDescent="0.2">
      <c r="A53" s="61" t="s">
        <v>26</v>
      </c>
      <c r="B53" s="43">
        <v>883375837.10000002</v>
      </c>
      <c r="C53" s="43">
        <v>555186</v>
      </c>
      <c r="D53" s="43">
        <f t="shared" ref="D53:D61" si="12">B53/C53</f>
        <v>1591.1349297352599</v>
      </c>
      <c r="E53" s="48"/>
      <c r="H53" s="55"/>
      <c r="I53" s="14"/>
      <c r="J53" s="5"/>
      <c r="K53" s="5"/>
      <c r="L53" s="5"/>
      <c r="M53" s="6"/>
      <c r="N53" s="76"/>
      <c r="P53" s="1"/>
      <c r="Q53" s="1"/>
      <c r="R53" s="1"/>
      <c r="S53" s="1"/>
      <c r="T53" s="1"/>
      <c r="U53" s="1"/>
      <c r="V53" s="1"/>
      <c r="W53" s="1"/>
    </row>
    <row r="54" spans="1:23" ht="12.75" customHeight="1" x14ac:dyDescent="0.2">
      <c r="A54" s="61" t="s">
        <v>72</v>
      </c>
      <c r="B54" s="43">
        <v>70397650.400000006</v>
      </c>
      <c r="C54" s="43">
        <v>12726</v>
      </c>
      <c r="D54" s="43">
        <f t="shared" si="12"/>
        <v>5531.7971397139718</v>
      </c>
      <c r="E54" s="48"/>
      <c r="H54" s="55"/>
      <c r="I54" s="14"/>
      <c r="J54" s="5"/>
      <c r="K54" s="55"/>
      <c r="L54" s="5"/>
      <c r="M54" s="6"/>
      <c r="N54" s="5"/>
      <c r="P54" s="1"/>
      <c r="Q54" s="1"/>
      <c r="R54" s="1"/>
      <c r="S54" s="1"/>
      <c r="T54" s="1"/>
      <c r="U54" s="1"/>
      <c r="V54" s="1"/>
      <c r="W54" s="1"/>
    </row>
    <row r="55" spans="1:23" ht="12.75" customHeight="1" x14ac:dyDescent="0.2">
      <c r="A55" s="61" t="s">
        <v>170</v>
      </c>
      <c r="B55" s="43">
        <v>25158397.199999999</v>
      </c>
      <c r="C55" s="43">
        <v>2539</v>
      </c>
      <c r="D55" s="43">
        <f t="shared" si="12"/>
        <v>9908.7818826309576</v>
      </c>
      <c r="E55" s="48"/>
      <c r="H55" s="55"/>
      <c r="I55" s="14"/>
      <c r="J55" s="5"/>
      <c r="K55" s="55"/>
      <c r="L55" s="5"/>
      <c r="M55" s="5"/>
      <c r="N55" s="76"/>
      <c r="P55" s="1"/>
      <c r="Q55" s="1"/>
      <c r="R55" s="1"/>
      <c r="S55" s="1"/>
      <c r="T55" s="1"/>
      <c r="U55" s="1"/>
      <c r="V55" s="1"/>
      <c r="W55" s="1"/>
    </row>
    <row r="56" spans="1:23" ht="12.75" customHeight="1" x14ac:dyDescent="0.2">
      <c r="A56" s="61" t="s">
        <v>27</v>
      </c>
      <c r="B56" s="43">
        <v>16626458.199999999</v>
      </c>
      <c r="C56" s="43">
        <v>2926</v>
      </c>
      <c r="D56" s="43">
        <f t="shared" si="12"/>
        <v>5682.3165413533834</v>
      </c>
      <c r="E56" s="48"/>
      <c r="F56" s="13"/>
      <c r="G56" s="13"/>
      <c r="H56" s="55"/>
      <c r="I56" s="14"/>
      <c r="J56" s="55"/>
      <c r="K56" s="55"/>
      <c r="L56" s="5"/>
      <c r="M56" s="18"/>
      <c r="N56" s="114"/>
      <c r="P56" s="1"/>
      <c r="Q56" s="1"/>
      <c r="R56" s="1"/>
      <c r="S56" s="1"/>
      <c r="T56" s="1"/>
      <c r="U56" s="1"/>
      <c r="V56" s="1"/>
      <c r="W56" s="1"/>
    </row>
    <row r="57" spans="1:23" ht="12.75" customHeight="1" x14ac:dyDescent="0.2">
      <c r="A57" s="61" t="s">
        <v>73</v>
      </c>
      <c r="B57" s="43">
        <v>331918.09999999998</v>
      </c>
      <c r="C57" s="43">
        <v>147</v>
      </c>
      <c r="D57" s="43">
        <f t="shared" si="12"/>
        <v>2257.9462585034012</v>
      </c>
      <c r="E57" s="48"/>
      <c r="F57" s="112"/>
      <c r="G57" s="112"/>
      <c r="H57" s="55"/>
      <c r="I57" s="14"/>
      <c r="P57" s="1"/>
      <c r="Q57" s="1"/>
      <c r="R57" s="1"/>
      <c r="S57" s="1"/>
      <c r="T57" s="1"/>
      <c r="U57" s="1"/>
      <c r="V57" s="1"/>
      <c r="W57" s="1"/>
    </row>
    <row r="58" spans="1:23" ht="12.75" customHeight="1" x14ac:dyDescent="0.2">
      <c r="A58" s="61" t="s">
        <v>133</v>
      </c>
      <c r="B58" s="43">
        <v>76279797.299999997</v>
      </c>
      <c r="C58" s="43">
        <v>11617</v>
      </c>
      <c r="D58" s="43">
        <f t="shared" si="12"/>
        <v>6566.2216837393471</v>
      </c>
      <c r="E58" s="48"/>
      <c r="F58" s="112"/>
      <c r="G58" s="112"/>
      <c r="H58" s="55"/>
      <c r="I58" s="14"/>
      <c r="P58" s="1"/>
      <c r="Q58" s="1"/>
      <c r="R58" s="1"/>
      <c r="S58" s="1"/>
      <c r="T58" s="1"/>
      <c r="U58" s="1"/>
      <c r="V58" s="1"/>
      <c r="W58" s="1"/>
    </row>
    <row r="59" spans="1:23" ht="12.75" customHeight="1" x14ac:dyDescent="0.2">
      <c r="A59" s="103" t="s">
        <v>74</v>
      </c>
      <c r="B59" s="43">
        <v>29291294</v>
      </c>
      <c r="C59" s="43">
        <v>5263</v>
      </c>
      <c r="D59" s="43">
        <f t="shared" si="12"/>
        <v>5565.5128253847615</v>
      </c>
      <c r="E59" s="48"/>
      <c r="F59" s="112"/>
      <c r="G59" s="112"/>
      <c r="H59" s="55"/>
      <c r="I59" s="14"/>
      <c r="P59" s="1"/>
      <c r="Q59" s="1"/>
      <c r="R59" s="1"/>
      <c r="S59" s="1"/>
      <c r="T59" s="1"/>
      <c r="U59" s="1"/>
      <c r="V59" s="1"/>
      <c r="W59" s="1"/>
    </row>
    <row r="60" spans="1:23" ht="12.75" customHeight="1" x14ac:dyDescent="0.2">
      <c r="A60" s="61" t="s">
        <v>66</v>
      </c>
      <c r="B60" s="43">
        <v>270237990.30000001</v>
      </c>
      <c r="C60" s="43">
        <v>127699</v>
      </c>
      <c r="D60" s="43">
        <f t="shared" si="12"/>
        <v>2116.2107009451915</v>
      </c>
      <c r="E60" s="48"/>
      <c r="F60" s="112"/>
      <c r="G60" s="112"/>
      <c r="H60" s="55"/>
      <c r="P60" s="1"/>
      <c r="Q60" s="1"/>
      <c r="R60" s="1"/>
      <c r="S60" s="1"/>
      <c r="T60" s="1"/>
      <c r="U60" s="1"/>
      <c r="V60" s="1"/>
      <c r="W60" s="1"/>
    </row>
    <row r="61" spans="1:23" s="10" customFormat="1" ht="12.75" customHeight="1" x14ac:dyDescent="0.2">
      <c r="A61" s="78" t="s">
        <v>10</v>
      </c>
      <c r="B61" s="36">
        <f>B52+B53+B55+B56+B58+B59+B60</f>
        <v>1397776078.5</v>
      </c>
      <c r="C61" s="36">
        <f>C52+C53+C55+C56+C58+C59+C60</f>
        <v>799536</v>
      </c>
      <c r="D61" s="36">
        <f t="shared" si="12"/>
        <v>1748.2340738878549</v>
      </c>
      <c r="E61" s="48"/>
      <c r="F61" s="110"/>
      <c r="G61" s="110"/>
      <c r="H61" s="55"/>
    </row>
    <row r="62" spans="1:23" ht="12.75" customHeight="1" x14ac:dyDescent="0.2">
      <c r="A62" s="34" t="s">
        <v>206</v>
      </c>
      <c r="B62" s="34"/>
      <c r="C62" s="34"/>
      <c r="D62" s="34"/>
      <c r="E62" s="48"/>
      <c r="F62" s="8"/>
      <c r="H62" s="55"/>
      <c r="P62" s="1"/>
      <c r="Q62" s="1"/>
      <c r="R62" s="1"/>
      <c r="S62" s="1"/>
      <c r="T62" s="1"/>
      <c r="U62" s="1"/>
      <c r="V62" s="1"/>
      <c r="W62" s="1"/>
    </row>
    <row r="63" spans="1:23" s="15" customFormat="1" ht="12.75" customHeight="1" x14ac:dyDescent="0.2">
      <c r="A63" s="13" t="s">
        <v>205</v>
      </c>
      <c r="B63" s="20"/>
      <c r="C63" s="20"/>
      <c r="D63" s="20"/>
      <c r="E63" s="14"/>
      <c r="L63" s="1"/>
    </row>
    <row r="64" spans="1:23" ht="12.75" customHeight="1" x14ac:dyDescent="0.2">
      <c r="A64" s="1"/>
      <c r="E64" s="8"/>
      <c r="P64" s="1"/>
      <c r="Q64" s="1"/>
      <c r="R64" s="1"/>
      <c r="S64" s="1"/>
      <c r="T64" s="1"/>
      <c r="U64" s="1"/>
      <c r="V64" s="1"/>
      <c r="W64" s="1"/>
    </row>
    <row r="65" spans="11:23" ht="12.75" customHeight="1" x14ac:dyDescent="0.2">
      <c r="K65"/>
      <c r="L65"/>
      <c r="M65"/>
      <c r="V65" s="1"/>
      <c r="W65" s="1"/>
    </row>
    <row r="66" spans="11:23" ht="12.75" customHeight="1" x14ac:dyDescent="0.2">
      <c r="K66"/>
      <c r="L66"/>
      <c r="M66"/>
      <c r="V66" s="1"/>
      <c r="W66" s="1"/>
    </row>
    <row r="67" spans="11:23" ht="12.75" customHeight="1" x14ac:dyDescent="0.2">
      <c r="K67"/>
      <c r="L67"/>
      <c r="M67"/>
      <c r="V67" s="1"/>
      <c r="W67" s="1"/>
    </row>
    <row r="68" spans="11:23" ht="12.75" customHeight="1" x14ac:dyDescent="0.2">
      <c r="K68"/>
      <c r="L68"/>
      <c r="M68"/>
      <c r="V68" s="1"/>
      <c r="W68" s="1"/>
    </row>
    <row r="69" spans="11:23" ht="12.75" customHeight="1" x14ac:dyDescent="0.2">
      <c r="K69"/>
      <c r="L69"/>
      <c r="M69"/>
      <c r="V69" s="1"/>
      <c r="W69" s="1"/>
    </row>
    <row r="70" spans="11:23" ht="12.75" customHeight="1" x14ac:dyDescent="0.2">
      <c r="K70"/>
      <c r="L70"/>
      <c r="M70"/>
      <c r="V70" s="1"/>
      <c r="W70" s="1"/>
    </row>
    <row r="71" spans="11:23" ht="12.75" customHeight="1" x14ac:dyDescent="0.2">
      <c r="K71"/>
      <c r="L71"/>
      <c r="M71"/>
      <c r="V71" s="1"/>
      <c r="W71" s="1"/>
    </row>
    <row r="72" spans="11:23" ht="12.75" customHeight="1" x14ac:dyDescent="0.2">
      <c r="K72"/>
      <c r="L72"/>
      <c r="M72"/>
      <c r="V72" s="1"/>
      <c r="W72" s="1"/>
    </row>
    <row r="73" spans="11:23" ht="12.75" customHeight="1" x14ac:dyDescent="0.2">
      <c r="K73"/>
      <c r="L73"/>
      <c r="M73"/>
      <c r="V73" s="1"/>
      <c r="W73" s="1"/>
    </row>
    <row r="74" spans="11:23" ht="12.75" customHeight="1" x14ac:dyDescent="0.2">
      <c r="K74"/>
      <c r="L74"/>
      <c r="M74"/>
      <c r="V74" s="1"/>
      <c r="W74" s="1"/>
    </row>
    <row r="75" spans="11:23" ht="12.75" customHeight="1" x14ac:dyDescent="0.2">
      <c r="K75"/>
      <c r="L75"/>
      <c r="M75"/>
      <c r="V75" s="1"/>
      <c r="W75" s="1"/>
    </row>
    <row r="76" spans="11:23" ht="12.75" customHeight="1" x14ac:dyDescent="0.2">
      <c r="K76"/>
      <c r="L76"/>
      <c r="M76"/>
      <c r="V76" s="1"/>
      <c r="W76" s="1"/>
    </row>
    <row r="77" spans="11:23" ht="12.75" customHeight="1" x14ac:dyDescent="0.2">
      <c r="K77"/>
      <c r="L77"/>
      <c r="M77"/>
      <c r="V77" s="1"/>
      <c r="W77" s="1"/>
    </row>
    <row r="78" spans="11:23" ht="12.75" customHeight="1" x14ac:dyDescent="0.2">
      <c r="K78"/>
      <c r="L78"/>
      <c r="M78"/>
      <c r="V78" s="1"/>
      <c r="W78" s="1"/>
    </row>
    <row r="79" spans="11:23" ht="12.75" customHeight="1" x14ac:dyDescent="0.2">
      <c r="K79"/>
      <c r="L79"/>
      <c r="M79"/>
      <c r="V79" s="1"/>
      <c r="W79" s="1"/>
    </row>
    <row r="80" spans="11:23" ht="12.75" customHeight="1" x14ac:dyDescent="0.2">
      <c r="K80"/>
      <c r="L80"/>
      <c r="M80"/>
      <c r="V80" s="1"/>
      <c r="W80" s="1"/>
    </row>
    <row r="81" spans="11:23" ht="12.75" customHeight="1" x14ac:dyDescent="0.2">
      <c r="K81"/>
      <c r="L81"/>
      <c r="M81"/>
      <c r="V81" s="1"/>
      <c r="W81" s="1"/>
    </row>
    <row r="82" spans="11:23" ht="12.75" customHeight="1" x14ac:dyDescent="0.2">
      <c r="K82"/>
      <c r="L82"/>
      <c r="M82"/>
      <c r="V82" s="1"/>
      <c r="W82" s="1"/>
    </row>
    <row r="83" spans="11:23" ht="12.75" customHeight="1" x14ac:dyDescent="0.2">
      <c r="K83"/>
      <c r="L83"/>
      <c r="M83"/>
      <c r="V83" s="1"/>
      <c r="W83" s="1"/>
    </row>
    <row r="84" spans="11:23" ht="12.75" customHeight="1" x14ac:dyDescent="0.2">
      <c r="K84"/>
      <c r="L84"/>
      <c r="M84"/>
      <c r="V84" s="1"/>
      <c r="W84" s="1"/>
    </row>
    <row r="85" spans="11:23" ht="12.75" customHeight="1" x14ac:dyDescent="0.2">
      <c r="K85"/>
      <c r="L85"/>
      <c r="M85"/>
      <c r="V85" s="1"/>
      <c r="W85" s="1"/>
    </row>
    <row r="86" spans="11:23" ht="12.75" customHeight="1" x14ac:dyDescent="0.2">
      <c r="K86"/>
      <c r="L86"/>
      <c r="M86"/>
      <c r="V86" s="1"/>
      <c r="W86" s="1"/>
    </row>
    <row r="87" spans="11:23" ht="12.75" customHeight="1" x14ac:dyDescent="0.2">
      <c r="K87"/>
      <c r="L87"/>
      <c r="M87"/>
      <c r="V87" s="1"/>
      <c r="W87" s="1"/>
    </row>
    <row r="88" spans="11:23" ht="12.75" customHeight="1" x14ac:dyDescent="0.2">
      <c r="K88"/>
      <c r="L88"/>
      <c r="M88"/>
      <c r="V88" s="1"/>
      <c r="W88" s="1"/>
    </row>
    <row r="89" spans="11:23" ht="12.75" customHeight="1" x14ac:dyDescent="0.2">
      <c r="K89"/>
      <c r="L89"/>
      <c r="M89"/>
      <c r="V89" s="1"/>
      <c r="W89" s="1"/>
    </row>
    <row r="90" spans="11:23" ht="12.75" customHeight="1" x14ac:dyDescent="0.2">
      <c r="K90"/>
      <c r="L90"/>
      <c r="M90"/>
      <c r="V90" s="1"/>
      <c r="W90" s="1"/>
    </row>
    <row r="91" spans="11:23" ht="12.75" customHeight="1" x14ac:dyDescent="0.2">
      <c r="K91"/>
      <c r="L91"/>
      <c r="M91"/>
      <c r="V91" s="1"/>
      <c r="W91" s="1"/>
    </row>
    <row r="92" spans="11:23" ht="12.75" customHeight="1" x14ac:dyDescent="0.2">
      <c r="K92"/>
      <c r="L92"/>
      <c r="M92"/>
      <c r="V92" s="1"/>
      <c r="W92" s="1"/>
    </row>
    <row r="93" spans="11:23" ht="12.75" customHeight="1" x14ac:dyDescent="0.2">
      <c r="K93"/>
      <c r="L93"/>
      <c r="M93"/>
      <c r="V93" s="1"/>
      <c r="W93" s="1"/>
    </row>
    <row r="94" spans="11:23" ht="12.75" customHeight="1" x14ac:dyDescent="0.2">
      <c r="K94"/>
      <c r="L94"/>
      <c r="M94"/>
      <c r="V94" s="1"/>
      <c r="W94" s="1"/>
    </row>
    <row r="95" spans="11:23" ht="12.75" customHeight="1" x14ac:dyDescent="0.2">
      <c r="K95"/>
      <c r="L95"/>
      <c r="M95"/>
      <c r="V95" s="1"/>
      <c r="W95" s="1"/>
    </row>
    <row r="96" spans="11:23" ht="12.75" customHeight="1" x14ac:dyDescent="0.2">
      <c r="K96"/>
      <c r="L96"/>
      <c r="M96"/>
      <c r="V96" s="1"/>
      <c r="W96" s="1"/>
    </row>
    <row r="97" spans="11:23" ht="12.75" customHeight="1" x14ac:dyDescent="0.2">
      <c r="K97"/>
      <c r="L97"/>
      <c r="M97"/>
      <c r="V97" s="1"/>
      <c r="W97" s="1"/>
    </row>
    <row r="98" spans="11:23" ht="12.75" customHeight="1" x14ac:dyDescent="0.2">
      <c r="K98"/>
      <c r="L98"/>
      <c r="M98"/>
      <c r="V98" s="1"/>
      <c r="W98" s="1"/>
    </row>
    <row r="99" spans="11:23" ht="12.75" customHeight="1" x14ac:dyDescent="0.2">
      <c r="K99"/>
      <c r="L99"/>
      <c r="M99"/>
      <c r="V99" s="1"/>
      <c r="W99" s="1"/>
    </row>
    <row r="100" spans="11:23" ht="12.75" customHeight="1" x14ac:dyDescent="0.2">
      <c r="K100"/>
      <c r="L100"/>
      <c r="M100"/>
      <c r="V100" s="1"/>
      <c r="W100" s="1"/>
    </row>
    <row r="101" spans="11:23" ht="12.75" customHeight="1" x14ac:dyDescent="0.2">
      <c r="K101"/>
      <c r="L101"/>
      <c r="M101"/>
      <c r="V101" s="1"/>
      <c r="W101" s="1"/>
    </row>
    <row r="102" spans="11:23" ht="12.75" customHeight="1" x14ac:dyDescent="0.2">
      <c r="K102"/>
      <c r="L102"/>
      <c r="M102"/>
      <c r="V102" s="1"/>
      <c r="W102" s="1"/>
    </row>
    <row r="103" spans="11:23" ht="12.75" customHeight="1" x14ac:dyDescent="0.2">
      <c r="K103"/>
      <c r="L103"/>
      <c r="M103"/>
      <c r="V103" s="1"/>
      <c r="W103" s="1"/>
    </row>
    <row r="104" spans="11:23" ht="12.75" customHeight="1" x14ac:dyDescent="0.2">
      <c r="K104"/>
      <c r="L104"/>
      <c r="M104"/>
      <c r="V104" s="1"/>
      <c r="W104" s="1"/>
    </row>
  </sheetData>
  <mergeCells count="6">
    <mergeCell ref="J4:L4"/>
    <mergeCell ref="F4:H4"/>
    <mergeCell ref="B4:D4"/>
    <mergeCell ref="J35:L35"/>
    <mergeCell ref="F35:H35"/>
    <mergeCell ref="B35:D35"/>
  </mergeCells>
  <phoneticPr fontId="4" type="noConversion"/>
  <pageMargins left="0.70866141732283472" right="0.15748031496062992" top="0.98425196850393704" bottom="0.55118110236220474" header="0.51181102362204722" footer="0.51181102362204722"/>
  <pageSetup paperSize="9" scale="58" orientation="portrait" r:id="rId1"/>
  <headerFooter alignWithMargins="0">
    <oddHeader>&amp;R&amp;"Arial,Fet"LASTBILAR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59"/>
  <sheetViews>
    <sheetView showGridLines="0" zoomScaleNormal="100" workbookViewId="0"/>
  </sheetViews>
  <sheetFormatPr defaultColWidth="9.140625" defaultRowHeight="12.75" customHeight="1" x14ac:dyDescent="0.2"/>
  <cols>
    <col min="1" max="1" width="14.5703125" style="15" customWidth="1"/>
    <col min="2" max="2" width="18.28515625" style="15" customWidth="1"/>
    <col min="3" max="3" width="17.7109375" style="15" customWidth="1"/>
    <col min="4" max="4" width="21.85546875" style="15" customWidth="1"/>
    <col min="5" max="5" width="20.5703125" style="15" customWidth="1"/>
    <col min="6" max="6" width="14" style="15" bestFit="1" customWidth="1"/>
    <col min="7" max="7" width="10" style="15" bestFit="1" customWidth="1"/>
    <col min="8" max="8" width="9.28515625" style="15" bestFit="1" customWidth="1"/>
    <col min="9" max="16384" width="9.140625" style="15"/>
  </cols>
  <sheetData>
    <row r="1" spans="1:14" ht="12.75" customHeight="1" x14ac:dyDescent="0.2">
      <c r="A1" s="3" t="s">
        <v>223</v>
      </c>
    </row>
    <row r="2" spans="1:14" ht="12.75" customHeight="1" x14ac:dyDescent="0.2">
      <c r="A2" s="122" t="s">
        <v>246</v>
      </c>
    </row>
    <row r="3" spans="1:14" ht="12.75" customHeight="1" x14ac:dyDescent="0.2">
      <c r="A3" s="39"/>
      <c r="B3" s="39"/>
      <c r="C3" s="39"/>
      <c r="D3" s="39"/>
      <c r="H3" s="1"/>
      <c r="I3" s="1"/>
      <c r="J3" s="1"/>
      <c r="K3" s="1"/>
      <c r="L3" s="1"/>
      <c r="M3" s="1"/>
      <c r="N3" s="1"/>
    </row>
    <row r="4" spans="1:14" s="1" customFormat="1" ht="12.75" customHeight="1" x14ac:dyDescent="0.2">
      <c r="A4" s="17" t="s">
        <v>49</v>
      </c>
      <c r="B4" s="75" t="s">
        <v>67</v>
      </c>
      <c r="C4" s="75" t="s">
        <v>68</v>
      </c>
      <c r="D4" s="75" t="s">
        <v>14</v>
      </c>
      <c r="E4" s="15"/>
      <c r="F4" s="15"/>
      <c r="G4" s="15"/>
      <c r="H4" s="15"/>
      <c r="I4" s="15"/>
      <c r="J4" s="15"/>
      <c r="K4" s="15"/>
      <c r="L4" s="15"/>
      <c r="M4" s="15"/>
      <c r="N4" s="15"/>
    </row>
    <row r="5" spans="1:14" ht="12.75" customHeight="1" x14ac:dyDescent="0.2">
      <c r="A5" s="100" t="s">
        <v>147</v>
      </c>
      <c r="B5" s="23">
        <v>4174771.1</v>
      </c>
      <c r="C5" s="23">
        <v>8389</v>
      </c>
      <c r="D5" s="23">
        <f>B5/C5</f>
        <v>497.64824174514246</v>
      </c>
    </row>
    <row r="6" spans="1:14" ht="12.75" customHeight="1" x14ac:dyDescent="0.2">
      <c r="A6" s="30" t="s">
        <v>50</v>
      </c>
      <c r="B6" s="23">
        <v>76177725.200000003</v>
      </c>
      <c r="C6" s="23">
        <v>69844</v>
      </c>
      <c r="D6" s="23">
        <f t="shared" ref="D6:D21" si="0">B6/C6</f>
        <v>1090.6838840845312</v>
      </c>
    </row>
    <row r="7" spans="1:14" ht="12.75" customHeight="1" x14ac:dyDescent="0.2">
      <c r="A7" s="30" t="s">
        <v>51</v>
      </c>
      <c r="B7" s="23">
        <v>272395198.89999998</v>
      </c>
      <c r="C7" s="23">
        <v>205529</v>
      </c>
      <c r="D7" s="23">
        <f t="shared" si="0"/>
        <v>1325.3370517055987</v>
      </c>
    </row>
    <row r="8" spans="1:14" ht="12.75" customHeight="1" x14ac:dyDescent="0.2">
      <c r="A8" s="30" t="s">
        <v>52</v>
      </c>
      <c r="B8" s="23">
        <v>284016419.5</v>
      </c>
      <c r="C8" s="23">
        <v>194432</v>
      </c>
      <c r="D8" s="23">
        <f t="shared" si="0"/>
        <v>1460.7493596733048</v>
      </c>
    </row>
    <row r="9" spans="1:14" ht="12.75" customHeight="1" x14ac:dyDescent="0.2">
      <c r="A9" s="30" t="s">
        <v>53</v>
      </c>
      <c r="B9" s="23">
        <v>331971631.30000001</v>
      </c>
      <c r="C9" s="23">
        <v>219107</v>
      </c>
      <c r="D9" s="23">
        <f t="shared" si="0"/>
        <v>1515.1119375464957</v>
      </c>
    </row>
    <row r="10" spans="1:14" ht="12.75" customHeight="1" x14ac:dyDescent="0.2">
      <c r="A10" s="30" t="s">
        <v>54</v>
      </c>
      <c r="B10" s="23">
        <v>6213063.4000000004</v>
      </c>
      <c r="C10" s="23">
        <v>6291</v>
      </c>
      <c r="D10" s="23">
        <f t="shared" si="0"/>
        <v>987.61141312986808</v>
      </c>
    </row>
    <row r="11" spans="1:14" ht="12.75" customHeight="1" x14ac:dyDescent="0.2">
      <c r="A11" s="30" t="s">
        <v>55</v>
      </c>
      <c r="B11" s="23">
        <v>5213622.5</v>
      </c>
      <c r="C11" s="23">
        <v>4562</v>
      </c>
      <c r="D11" s="23">
        <f t="shared" si="0"/>
        <v>1142.837023235423</v>
      </c>
    </row>
    <row r="12" spans="1:14" ht="12.75" customHeight="1" x14ac:dyDescent="0.2">
      <c r="A12" s="30" t="s">
        <v>56</v>
      </c>
      <c r="B12" s="23">
        <v>7316562.9000000004</v>
      </c>
      <c r="C12" s="23">
        <v>5247</v>
      </c>
      <c r="D12" s="23">
        <f t="shared" si="0"/>
        <v>1394.4278444825616</v>
      </c>
    </row>
    <row r="13" spans="1:14" ht="12.75" customHeight="1" x14ac:dyDescent="0.2">
      <c r="A13" s="30" t="s">
        <v>57</v>
      </c>
      <c r="B13" s="23">
        <v>10847940.4</v>
      </c>
      <c r="C13" s="23">
        <v>6119</v>
      </c>
      <c r="D13" s="23">
        <f t="shared" si="0"/>
        <v>1772.8289589802255</v>
      </c>
    </row>
    <row r="14" spans="1:14" ht="12.75" customHeight="1" x14ac:dyDescent="0.2">
      <c r="A14" s="30" t="s">
        <v>58</v>
      </c>
      <c r="B14" s="23">
        <v>33828396.399999999</v>
      </c>
      <c r="C14" s="23">
        <v>12182</v>
      </c>
      <c r="D14" s="23">
        <f t="shared" si="0"/>
        <v>2776.9164669184042</v>
      </c>
    </row>
    <row r="15" spans="1:14" ht="12.75" customHeight="1" x14ac:dyDescent="0.2">
      <c r="A15" s="30" t="s">
        <v>59</v>
      </c>
      <c r="B15" s="23">
        <v>9961387.3000000007</v>
      </c>
      <c r="C15" s="23">
        <v>2980</v>
      </c>
      <c r="D15" s="23">
        <f t="shared" si="0"/>
        <v>3342.7474161073828</v>
      </c>
    </row>
    <row r="16" spans="1:14" ht="12.75" customHeight="1" x14ac:dyDescent="0.2">
      <c r="A16" s="30" t="s">
        <v>60</v>
      </c>
      <c r="B16" s="23">
        <v>1065866.2</v>
      </c>
      <c r="C16" s="23">
        <v>784</v>
      </c>
      <c r="D16" s="23">
        <f t="shared" si="0"/>
        <v>1359.5232142857142</v>
      </c>
    </row>
    <row r="17" spans="1:18" ht="12.75" customHeight="1" x14ac:dyDescent="0.2">
      <c r="A17" s="30" t="s">
        <v>61</v>
      </c>
      <c r="B17" s="23">
        <v>13270717</v>
      </c>
      <c r="C17" s="23">
        <v>4860</v>
      </c>
      <c r="D17" s="23">
        <f t="shared" si="0"/>
        <v>2730.6002057613168</v>
      </c>
    </row>
    <row r="18" spans="1:18" ht="12.75" customHeight="1" x14ac:dyDescent="0.2">
      <c r="A18" s="30" t="s">
        <v>62</v>
      </c>
      <c r="B18" s="23">
        <v>205129802</v>
      </c>
      <c r="C18" s="23">
        <v>33745</v>
      </c>
      <c r="D18" s="23">
        <f t="shared" si="0"/>
        <v>6078.8206252778191</v>
      </c>
    </row>
    <row r="19" spans="1:18" ht="12.75" customHeight="1" x14ac:dyDescent="0.2">
      <c r="A19" s="30" t="s">
        <v>63</v>
      </c>
      <c r="B19" s="23">
        <v>67227690.5</v>
      </c>
      <c r="C19" s="23">
        <v>9977</v>
      </c>
      <c r="D19" s="23">
        <f t="shared" si="0"/>
        <v>6738.2670642477697</v>
      </c>
    </row>
    <row r="20" spans="1:18" ht="12.75" customHeight="1" x14ac:dyDescent="0.2">
      <c r="A20" s="30" t="s">
        <v>64</v>
      </c>
      <c r="B20" s="23">
        <v>68965283.900000006</v>
      </c>
      <c r="C20" s="23">
        <v>15488</v>
      </c>
      <c r="D20" s="23">
        <f t="shared" si="0"/>
        <v>4452.8204997417361</v>
      </c>
      <c r="H20" s="107"/>
      <c r="I20" s="42"/>
      <c r="J20" s="108"/>
      <c r="K20" s="1"/>
      <c r="L20" s="1"/>
      <c r="M20" s="1"/>
      <c r="N20" s="1"/>
    </row>
    <row r="21" spans="1:18" s="1" customFormat="1" ht="12.75" customHeight="1" x14ac:dyDescent="0.2">
      <c r="A21" s="78" t="s">
        <v>10</v>
      </c>
      <c r="B21" s="104">
        <f>SUM(B5:B20)</f>
        <v>1397776078.5</v>
      </c>
      <c r="C21" s="104">
        <f>SUM(C5:C20)</f>
        <v>799536</v>
      </c>
      <c r="D21" s="104">
        <f t="shared" si="0"/>
        <v>1748.2340738878549</v>
      </c>
      <c r="E21" s="15"/>
      <c r="F21" s="15"/>
      <c r="G21" s="15"/>
      <c r="H21" s="15"/>
      <c r="I21" s="15"/>
      <c r="J21" s="15"/>
      <c r="K21" s="15"/>
      <c r="L21" s="15"/>
      <c r="M21" s="15"/>
      <c r="N21" s="15"/>
    </row>
    <row r="22" spans="1:18" ht="12.75" customHeight="1" x14ac:dyDescent="0.2">
      <c r="A22" s="34" t="s">
        <v>206</v>
      </c>
      <c r="B22" s="107"/>
      <c r="C22" s="107"/>
      <c r="D22" s="107"/>
    </row>
    <row r="23" spans="1:18" ht="12.75" customHeight="1" x14ac:dyDescent="0.2">
      <c r="A23" s="13" t="s">
        <v>205</v>
      </c>
    </row>
    <row r="24" spans="1:18" ht="12.75" customHeight="1" x14ac:dyDescent="0.2">
      <c r="A24" s="13"/>
    </row>
    <row r="25" spans="1:18" ht="15.75" customHeight="1" x14ac:dyDescent="0.2">
      <c r="B25" s="107"/>
      <c r="C25" s="107"/>
      <c r="D25" s="107"/>
      <c r="J25" s="1"/>
      <c r="K25" s="1"/>
      <c r="L25" s="1"/>
      <c r="M25" s="1"/>
      <c r="N25" s="1"/>
      <c r="O25" s="1"/>
      <c r="P25" s="1"/>
      <c r="Q25" s="1"/>
      <c r="R25" s="1"/>
    </row>
    <row r="26" spans="1:18" s="1" customFormat="1" ht="12.75" customHeight="1" x14ac:dyDescent="0.2">
      <c r="A26" s="62"/>
      <c r="B26" s="109"/>
      <c r="C26" s="15"/>
      <c r="E26" s="15"/>
    </row>
    <row r="27" spans="1:18" s="1" customFormat="1" ht="12.75" customHeight="1" x14ac:dyDescent="0.2">
      <c r="A27" s="3" t="s">
        <v>224</v>
      </c>
    </row>
    <row r="28" spans="1:18" s="1" customFormat="1" ht="12.75" customHeight="1" x14ac:dyDescent="0.2">
      <c r="A28" s="122" t="s">
        <v>247</v>
      </c>
    </row>
    <row r="29" spans="1:18" s="1" customFormat="1" ht="12.75" customHeight="1" x14ac:dyDescent="0.2">
      <c r="A29" s="12"/>
      <c r="B29" s="12"/>
      <c r="C29" s="12"/>
      <c r="D29" s="12"/>
    </row>
    <row r="30" spans="1:18" s="1" customFormat="1" ht="12.75" customHeight="1" x14ac:dyDescent="0.2">
      <c r="A30" s="17" t="s">
        <v>69</v>
      </c>
      <c r="B30" s="75" t="s">
        <v>12</v>
      </c>
      <c r="C30" s="75" t="s">
        <v>68</v>
      </c>
      <c r="D30" s="75" t="s">
        <v>14</v>
      </c>
    </row>
    <row r="31" spans="1:18" s="1" customFormat="1" ht="12.75" customHeight="1" x14ac:dyDescent="0.2">
      <c r="A31" s="77" t="s">
        <v>70</v>
      </c>
      <c r="B31" s="23">
        <v>67423031.400000006</v>
      </c>
      <c r="C31" s="23">
        <v>71410</v>
      </c>
      <c r="D31" s="23">
        <f>B31/C31</f>
        <v>944.1679232600477</v>
      </c>
      <c r="E31" s="42"/>
      <c r="F31" s="42"/>
      <c r="G31" s="42"/>
      <c r="H31" s="8"/>
      <c r="I31" s="8"/>
    </row>
    <row r="32" spans="1:18" s="1" customFormat="1" ht="12.75" customHeight="1" x14ac:dyDescent="0.2">
      <c r="A32" s="7" t="s">
        <v>28</v>
      </c>
      <c r="B32" s="23">
        <v>718549418.5</v>
      </c>
      <c r="C32" s="23">
        <v>506511</v>
      </c>
      <c r="D32" s="23">
        <f t="shared" ref="D32:D54" si="1">B32/C32</f>
        <v>1418.6254957937736</v>
      </c>
      <c r="E32" s="42"/>
      <c r="F32" s="42"/>
      <c r="G32" s="42"/>
      <c r="H32" s="8"/>
      <c r="I32" s="8"/>
    </row>
    <row r="33" spans="1:9" s="1" customFormat="1" ht="12.75" customHeight="1" x14ac:dyDescent="0.2">
      <c r="A33" s="7" t="s">
        <v>29</v>
      </c>
      <c r="B33" s="23">
        <v>183215818</v>
      </c>
      <c r="C33" s="23">
        <v>120946</v>
      </c>
      <c r="D33" s="23">
        <f t="shared" si="1"/>
        <v>1514.8563656507863</v>
      </c>
      <c r="E33" s="42"/>
      <c r="F33" s="42"/>
      <c r="G33" s="42"/>
      <c r="H33" s="8"/>
      <c r="I33" s="8"/>
    </row>
    <row r="34" spans="1:9" s="1" customFormat="1" ht="12.75" customHeight="1" x14ac:dyDescent="0.2">
      <c r="A34" s="7" t="s">
        <v>30</v>
      </c>
      <c r="B34" s="23">
        <v>5212483.9000000004</v>
      </c>
      <c r="C34" s="23">
        <v>4931</v>
      </c>
      <c r="D34" s="23">
        <f t="shared" si="1"/>
        <v>1057.0845467450822</v>
      </c>
      <c r="E34" s="42"/>
      <c r="F34" s="42"/>
      <c r="G34" s="42"/>
      <c r="H34" s="8"/>
      <c r="I34" s="8"/>
    </row>
    <row r="35" spans="1:9" s="1" customFormat="1" ht="12.75" customHeight="1" x14ac:dyDescent="0.2">
      <c r="A35" s="7" t="s">
        <v>31</v>
      </c>
      <c r="B35" s="23">
        <v>2751005.3</v>
      </c>
      <c r="C35" s="23">
        <v>2081</v>
      </c>
      <c r="D35" s="23">
        <f t="shared" si="1"/>
        <v>1321.9631427198462</v>
      </c>
      <c r="E35" s="42"/>
      <c r="F35" s="42"/>
      <c r="G35" s="42"/>
      <c r="H35" s="8"/>
      <c r="I35" s="8"/>
    </row>
    <row r="36" spans="1:9" s="1" customFormat="1" ht="12.75" customHeight="1" x14ac:dyDescent="0.2">
      <c r="A36" s="7" t="s">
        <v>32</v>
      </c>
      <c r="B36" s="23">
        <v>1528751.4</v>
      </c>
      <c r="C36" s="23">
        <v>1468</v>
      </c>
      <c r="D36" s="23">
        <f t="shared" si="1"/>
        <v>1041.38378746594</v>
      </c>
      <c r="E36" s="42"/>
      <c r="F36" s="42"/>
      <c r="G36" s="42"/>
      <c r="H36" s="8"/>
      <c r="I36" s="8"/>
    </row>
    <row r="37" spans="1:9" s="1" customFormat="1" ht="12.75" customHeight="1" x14ac:dyDescent="0.2">
      <c r="A37" s="7" t="s">
        <v>33</v>
      </c>
      <c r="B37" s="23">
        <v>1981631.1</v>
      </c>
      <c r="C37" s="23">
        <v>1586</v>
      </c>
      <c r="D37" s="23">
        <f t="shared" si="1"/>
        <v>1249.4521437578815</v>
      </c>
      <c r="E37" s="42"/>
      <c r="F37" s="42"/>
      <c r="G37" s="42"/>
      <c r="H37" s="8"/>
      <c r="I37" s="8"/>
    </row>
    <row r="38" spans="1:9" s="1" customFormat="1" ht="12.75" customHeight="1" x14ac:dyDescent="0.2">
      <c r="A38" s="7" t="s">
        <v>34</v>
      </c>
      <c r="B38" s="23">
        <v>2158510.6</v>
      </c>
      <c r="C38" s="23">
        <v>1453</v>
      </c>
      <c r="D38" s="23">
        <f t="shared" si="1"/>
        <v>1485.5544390915347</v>
      </c>
      <c r="E38" s="105"/>
      <c r="F38" s="42"/>
      <c r="G38" s="42"/>
      <c r="H38" s="8"/>
      <c r="I38" s="8"/>
    </row>
    <row r="39" spans="1:9" s="1" customFormat="1" ht="12.75" customHeight="1" x14ac:dyDescent="0.2">
      <c r="A39" s="7" t="s">
        <v>35</v>
      </c>
      <c r="B39" s="23">
        <v>4712612</v>
      </c>
      <c r="C39" s="23">
        <v>3360</v>
      </c>
      <c r="D39" s="23">
        <f t="shared" si="1"/>
        <v>1402.5630952380952</v>
      </c>
      <c r="E39" s="42"/>
      <c r="F39" s="42"/>
      <c r="G39" s="42"/>
      <c r="H39" s="8"/>
      <c r="I39" s="8"/>
    </row>
    <row r="40" spans="1:9" s="1" customFormat="1" ht="12.75" customHeight="1" x14ac:dyDescent="0.2">
      <c r="A40" s="7" t="s">
        <v>36</v>
      </c>
      <c r="B40" s="23">
        <v>3516246.8</v>
      </c>
      <c r="C40" s="23">
        <v>2728</v>
      </c>
      <c r="D40" s="23">
        <f t="shared" si="1"/>
        <v>1288.9467741935482</v>
      </c>
      <c r="E40" s="42"/>
      <c r="F40" s="42"/>
      <c r="G40" s="42"/>
      <c r="H40" s="8"/>
      <c r="I40" s="8"/>
    </row>
    <row r="41" spans="1:9" s="1" customFormat="1" ht="12.75" customHeight="1" x14ac:dyDescent="0.2">
      <c r="A41" s="7" t="s">
        <v>37</v>
      </c>
      <c r="B41" s="23">
        <v>4683035.7</v>
      </c>
      <c r="C41" s="23">
        <v>2885</v>
      </c>
      <c r="D41" s="23">
        <f t="shared" si="1"/>
        <v>1623.235944540728</v>
      </c>
      <c r="E41" s="42"/>
      <c r="F41" s="42"/>
      <c r="G41" s="42"/>
      <c r="H41" s="8"/>
      <c r="I41" s="8"/>
    </row>
    <row r="42" spans="1:9" s="1" customFormat="1" ht="12.75" customHeight="1" x14ac:dyDescent="0.2">
      <c r="A42" s="7" t="s">
        <v>38</v>
      </c>
      <c r="B42" s="23">
        <v>11112397.300000001</v>
      </c>
      <c r="C42" s="23">
        <v>5049</v>
      </c>
      <c r="D42" s="23">
        <f t="shared" si="1"/>
        <v>2200.9105367399488</v>
      </c>
      <c r="E42" s="42"/>
      <c r="F42" s="42"/>
      <c r="G42" s="42"/>
      <c r="H42" s="8"/>
      <c r="I42" s="8"/>
    </row>
    <row r="43" spans="1:9" s="1" customFormat="1" ht="12.75" customHeight="1" x14ac:dyDescent="0.2">
      <c r="A43" s="7" t="s">
        <v>39</v>
      </c>
      <c r="B43" s="23">
        <v>11431034.9</v>
      </c>
      <c r="C43" s="23">
        <v>4701</v>
      </c>
      <c r="D43" s="23">
        <f t="shared" si="1"/>
        <v>2431.6177196341205</v>
      </c>
      <c r="E43" s="42"/>
      <c r="F43" s="42"/>
      <c r="G43" s="42"/>
      <c r="H43" s="8"/>
      <c r="I43" s="8"/>
    </row>
    <row r="44" spans="1:9" s="1" customFormat="1" ht="12.75" customHeight="1" x14ac:dyDescent="0.2">
      <c r="A44" s="7" t="s">
        <v>40</v>
      </c>
      <c r="B44" s="23">
        <v>12059243.9</v>
      </c>
      <c r="C44" s="23">
        <v>4116</v>
      </c>
      <c r="D44" s="23">
        <f t="shared" si="1"/>
        <v>2929.8454567541303</v>
      </c>
      <c r="E44" s="105"/>
      <c r="F44" s="42"/>
      <c r="G44" s="42"/>
      <c r="H44" s="8"/>
      <c r="I44" s="8"/>
    </row>
    <row r="45" spans="1:9" s="1" customFormat="1" ht="12.75" customHeight="1" x14ac:dyDescent="0.2">
      <c r="A45" s="7" t="s">
        <v>41</v>
      </c>
      <c r="B45" s="23">
        <v>11679320.199999999</v>
      </c>
      <c r="C45" s="23">
        <v>3324</v>
      </c>
      <c r="D45" s="23">
        <f t="shared" si="1"/>
        <v>3513.6342358604088</v>
      </c>
      <c r="E45" s="105"/>
      <c r="F45" s="42"/>
      <c r="G45" s="42"/>
      <c r="H45" s="8"/>
      <c r="I45" s="8"/>
    </row>
    <row r="46" spans="1:9" s="1" customFormat="1" ht="12.75" customHeight="1" x14ac:dyDescent="0.2">
      <c r="A46" s="7" t="s">
        <v>42</v>
      </c>
      <c r="B46" s="23">
        <v>12452813.300000001</v>
      </c>
      <c r="C46" s="23">
        <v>3407</v>
      </c>
      <c r="D46" s="23">
        <f t="shared" si="1"/>
        <v>3655.0670090989142</v>
      </c>
      <c r="E46" s="105"/>
      <c r="F46" s="42"/>
      <c r="G46" s="42"/>
      <c r="H46" s="8"/>
      <c r="I46" s="8"/>
    </row>
    <row r="47" spans="1:9" s="1" customFormat="1" ht="12.75" customHeight="1" x14ac:dyDescent="0.2">
      <c r="A47" s="7" t="s">
        <v>43</v>
      </c>
      <c r="B47" s="23">
        <v>25602921.699999999</v>
      </c>
      <c r="C47" s="23">
        <v>5403</v>
      </c>
      <c r="D47" s="23">
        <f t="shared" si="1"/>
        <v>4738.6492133999627</v>
      </c>
      <c r="E47" s="42"/>
      <c r="F47" s="42"/>
      <c r="G47" s="42"/>
      <c r="H47" s="8"/>
      <c r="I47" s="8"/>
    </row>
    <row r="48" spans="1:9" s="1" customFormat="1" ht="12.75" customHeight="1" x14ac:dyDescent="0.2">
      <c r="A48" s="7" t="s">
        <v>44</v>
      </c>
      <c r="B48" s="23">
        <v>52188604.399999999</v>
      </c>
      <c r="C48" s="23">
        <v>8854</v>
      </c>
      <c r="D48" s="23">
        <f t="shared" si="1"/>
        <v>5894.3533318274222</v>
      </c>
      <c r="E48" s="42"/>
      <c r="F48" s="42"/>
      <c r="G48" s="42"/>
      <c r="H48" s="8"/>
      <c r="I48" s="8"/>
    </row>
    <row r="49" spans="1:9" s="1" customFormat="1" ht="12.75" customHeight="1" x14ac:dyDescent="0.2">
      <c r="A49" s="7" t="s">
        <v>45</v>
      </c>
      <c r="B49" s="23">
        <v>54893314.5</v>
      </c>
      <c r="C49" s="23">
        <v>9869</v>
      </c>
      <c r="D49" s="23">
        <f t="shared" si="1"/>
        <v>5562.1962204883985</v>
      </c>
      <c r="E49" s="42"/>
      <c r="F49" s="42"/>
      <c r="G49" s="42"/>
      <c r="H49" s="8"/>
      <c r="I49" s="8"/>
    </row>
    <row r="50" spans="1:9" s="1" customFormat="1" ht="12.75" customHeight="1" x14ac:dyDescent="0.2">
      <c r="A50" s="7" t="s">
        <v>46</v>
      </c>
      <c r="B50" s="23">
        <v>42116329.399999999</v>
      </c>
      <c r="C50" s="23">
        <v>7372</v>
      </c>
      <c r="D50" s="23">
        <f t="shared" si="1"/>
        <v>5713.0126695604986</v>
      </c>
      <c r="E50" s="105"/>
      <c r="F50" s="42"/>
      <c r="G50" s="42"/>
      <c r="H50" s="8"/>
      <c r="I50" s="8"/>
    </row>
    <row r="51" spans="1:9" s="1" customFormat="1" ht="12.75" customHeight="1" x14ac:dyDescent="0.2">
      <c r="A51" s="7" t="s">
        <v>47</v>
      </c>
      <c r="B51" s="23">
        <v>42928866</v>
      </c>
      <c r="C51" s="23">
        <v>6998</v>
      </c>
      <c r="D51" s="23">
        <f t="shared" si="1"/>
        <v>6134.4478422406401</v>
      </c>
      <c r="E51" s="105"/>
      <c r="F51" s="42"/>
      <c r="G51" s="42"/>
      <c r="H51" s="8"/>
      <c r="I51" s="8"/>
    </row>
    <row r="52" spans="1:9" s="1" customFormat="1" ht="12.75" customHeight="1" x14ac:dyDescent="0.2">
      <c r="A52" s="7" t="s">
        <v>48</v>
      </c>
      <c r="B52" s="23">
        <v>125544807.09999999</v>
      </c>
      <c r="C52" s="23">
        <v>21035</v>
      </c>
      <c r="D52" s="23">
        <f t="shared" si="1"/>
        <v>5968.3768528642731</v>
      </c>
      <c r="E52" s="105"/>
      <c r="F52" s="42"/>
      <c r="G52" s="42"/>
      <c r="H52" s="8"/>
      <c r="I52" s="8"/>
    </row>
    <row r="53" spans="1:9" s="1" customFormat="1" ht="12.75" customHeight="1" x14ac:dyDescent="0.2">
      <c r="A53" s="7" t="s">
        <v>6</v>
      </c>
      <c r="B53" s="23">
        <v>33881.1</v>
      </c>
      <c r="C53" s="23">
        <v>49</v>
      </c>
      <c r="D53" s="23">
        <f t="shared" si="1"/>
        <v>691.45102040816323</v>
      </c>
      <c r="E53" s="105"/>
      <c r="F53" s="42"/>
      <c r="G53" s="42"/>
      <c r="H53" s="8"/>
      <c r="I53" s="8"/>
    </row>
    <row r="54" spans="1:9" s="10" customFormat="1" ht="12.75" customHeight="1" x14ac:dyDescent="0.2">
      <c r="A54" s="78" t="s">
        <v>10</v>
      </c>
      <c r="B54" s="104">
        <f>SUM(B31:B53)</f>
        <v>1397776078.4999998</v>
      </c>
      <c r="C54" s="104">
        <f>SUM(C31:C53)</f>
        <v>799536</v>
      </c>
      <c r="D54" s="104">
        <f t="shared" si="1"/>
        <v>1748.2340738878547</v>
      </c>
      <c r="E54" s="110"/>
      <c r="F54" s="124"/>
      <c r="G54" s="42"/>
      <c r="H54" s="8"/>
      <c r="I54" s="8"/>
    </row>
    <row r="55" spans="1:9" s="1" customFormat="1" ht="12.75" customHeight="1" x14ac:dyDescent="0.2">
      <c r="A55" s="34" t="s">
        <v>206</v>
      </c>
      <c r="F55" s="8"/>
      <c r="G55" s="8"/>
      <c r="H55" s="8"/>
      <c r="I55" s="8"/>
    </row>
    <row r="56" spans="1:9" s="1" customFormat="1" ht="12.75" customHeight="1" x14ac:dyDescent="0.2">
      <c r="A56" s="13" t="s">
        <v>205</v>
      </c>
      <c r="C56" s="6"/>
      <c r="F56" s="8"/>
      <c r="G56" s="8"/>
      <c r="H56" s="8"/>
      <c r="I56" s="8"/>
    </row>
    <row r="57" spans="1:9" s="1" customFormat="1" ht="12.75" customHeight="1" x14ac:dyDescent="0.2">
      <c r="F57" s="8"/>
      <c r="G57" s="8"/>
      <c r="H57" s="8"/>
      <c r="I57" s="8"/>
    </row>
    <row r="59" spans="1:9" ht="12.75" customHeight="1" x14ac:dyDescent="0.2">
      <c r="B59" s="111"/>
      <c r="C59" s="111"/>
    </row>
  </sheetData>
  <phoneticPr fontId="4"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showGridLines="0" workbookViewId="0"/>
  </sheetViews>
  <sheetFormatPr defaultRowHeight="12.75" x14ac:dyDescent="0.2"/>
  <cols>
    <col min="2" max="2" width="15.5703125" bestFit="1" customWidth="1"/>
    <col min="3" max="3" width="16.42578125" bestFit="1" customWidth="1"/>
    <col min="4" max="4" width="23.5703125" bestFit="1" customWidth="1"/>
  </cols>
  <sheetData>
    <row r="1" spans="1:18" s="34" customFormat="1" ht="12.75" customHeight="1" x14ac:dyDescent="0.2">
      <c r="A1" s="3" t="s">
        <v>228</v>
      </c>
      <c r="B1" s="15"/>
      <c r="C1" s="15"/>
      <c r="D1" s="15"/>
      <c r="O1" s="28"/>
      <c r="P1" s="28"/>
      <c r="Q1" s="28"/>
      <c r="R1" s="28"/>
    </row>
    <row r="2" spans="1:18" s="34" customFormat="1" ht="12.75" customHeight="1" x14ac:dyDescent="0.2">
      <c r="A2" s="122" t="s">
        <v>248</v>
      </c>
      <c r="B2" s="15"/>
      <c r="C2" s="15"/>
      <c r="D2" s="15"/>
      <c r="O2" s="28"/>
      <c r="P2" s="28"/>
      <c r="Q2" s="28"/>
      <c r="R2" s="28"/>
    </row>
    <row r="3" spans="1:18" x14ac:dyDescent="0.2">
      <c r="A3" s="152"/>
      <c r="B3" s="152"/>
      <c r="C3" s="152"/>
      <c r="D3" s="152"/>
    </row>
    <row r="4" spans="1:18" x14ac:dyDescent="0.2">
      <c r="A4" s="87" t="s">
        <v>0</v>
      </c>
      <c r="B4" s="153" t="s">
        <v>148</v>
      </c>
      <c r="C4" s="153" t="s">
        <v>75</v>
      </c>
      <c r="D4" s="153" t="s">
        <v>149</v>
      </c>
    </row>
    <row r="5" spans="1:18" x14ac:dyDescent="0.2">
      <c r="A5" s="154">
        <v>1999</v>
      </c>
      <c r="B5" s="69">
        <v>88068745.800000012</v>
      </c>
      <c r="C5" s="69">
        <v>17007</v>
      </c>
      <c r="D5" s="69">
        <v>5178.3821838066688</v>
      </c>
    </row>
    <row r="6" spans="1:18" x14ac:dyDescent="0.2">
      <c r="A6" s="58">
        <v>2000</v>
      </c>
      <c r="B6" s="23">
        <v>91705466.199999988</v>
      </c>
      <c r="C6" s="23">
        <v>17315</v>
      </c>
      <c r="D6" s="23">
        <v>5296.3018307825578</v>
      </c>
    </row>
    <row r="7" spans="1:18" x14ac:dyDescent="0.2">
      <c r="A7" s="58">
        <v>2001</v>
      </c>
      <c r="B7" s="23">
        <v>91658398.299999997</v>
      </c>
      <c r="C7" s="23">
        <v>17215</v>
      </c>
      <c r="D7" s="23">
        <v>5324.333331397037</v>
      </c>
    </row>
    <row r="8" spans="1:18" x14ac:dyDescent="0.2">
      <c r="A8" s="58">
        <v>2002</v>
      </c>
      <c r="B8" s="23">
        <v>91307116.599999994</v>
      </c>
      <c r="C8" s="23">
        <v>17142</v>
      </c>
      <c r="D8" s="23">
        <v>5326.5147940730367</v>
      </c>
    </row>
    <row r="9" spans="1:18" x14ac:dyDescent="0.2">
      <c r="A9" s="58">
        <v>2003</v>
      </c>
      <c r="B9" s="23">
        <v>91810402.299999997</v>
      </c>
      <c r="C9" s="23">
        <v>16564</v>
      </c>
      <c r="D9" s="23">
        <v>5542.7675863318036</v>
      </c>
    </row>
    <row r="10" spans="1:18" x14ac:dyDescent="0.2">
      <c r="A10" s="58">
        <v>2004</v>
      </c>
      <c r="B10" s="23">
        <v>91551523.5</v>
      </c>
      <c r="C10" s="23">
        <v>16533</v>
      </c>
      <c r="D10" s="23">
        <v>5537.5021774632551</v>
      </c>
    </row>
    <row r="11" spans="1:18" x14ac:dyDescent="0.2">
      <c r="A11" s="58">
        <v>2005</v>
      </c>
      <c r="B11" s="23">
        <v>91821421.799999997</v>
      </c>
      <c r="C11" s="23">
        <v>16509</v>
      </c>
      <c r="D11" s="23">
        <v>5561.9008904234051</v>
      </c>
    </row>
    <row r="12" spans="1:18" x14ac:dyDescent="0.2">
      <c r="A12" s="58">
        <v>2006</v>
      </c>
      <c r="B12" s="23">
        <v>93208075.700000003</v>
      </c>
      <c r="C12" s="23">
        <v>16934</v>
      </c>
      <c r="D12" s="23">
        <v>5504.1972186134408</v>
      </c>
    </row>
    <row r="13" spans="1:18" x14ac:dyDescent="0.2">
      <c r="A13" s="58">
        <v>2007</v>
      </c>
      <c r="B13" s="23">
        <v>93942192.900000006</v>
      </c>
      <c r="C13" s="23">
        <v>16975</v>
      </c>
      <c r="D13" s="23">
        <v>5534.149802650958</v>
      </c>
    </row>
    <row r="14" spans="1:18" x14ac:dyDescent="0.2">
      <c r="A14" s="58">
        <v>2008</v>
      </c>
      <c r="B14" s="23">
        <v>92253430.299999997</v>
      </c>
      <c r="C14" s="23">
        <v>16311</v>
      </c>
      <c r="D14" s="23">
        <v>5655.902783397707</v>
      </c>
    </row>
    <row r="15" spans="1:18" x14ac:dyDescent="0.2">
      <c r="A15" s="58">
        <v>2009</v>
      </c>
      <c r="B15" s="23">
        <v>92055071.099999994</v>
      </c>
      <c r="C15" s="23">
        <v>16253</v>
      </c>
      <c r="D15" s="23">
        <v>5663.8818125884445</v>
      </c>
    </row>
    <row r="16" spans="1:18" x14ac:dyDescent="0.2">
      <c r="A16" s="58">
        <v>2010</v>
      </c>
      <c r="B16" s="23">
        <v>93610479.400000006</v>
      </c>
      <c r="C16" s="23">
        <v>16910</v>
      </c>
      <c r="D16" s="23">
        <v>5535.8059964518043</v>
      </c>
    </row>
    <row r="17" spans="1:4" x14ac:dyDescent="0.2">
      <c r="A17" s="58">
        <v>2011</v>
      </c>
      <c r="B17" s="23">
        <v>96220058.700000003</v>
      </c>
      <c r="C17" s="23">
        <v>17005</v>
      </c>
      <c r="D17" s="23">
        <v>5658.3392355189653</v>
      </c>
    </row>
    <row r="18" spans="1:4" x14ac:dyDescent="0.2">
      <c r="A18" s="58">
        <v>2012</v>
      </c>
      <c r="B18" s="23">
        <v>94929589.900000006</v>
      </c>
      <c r="C18" s="23">
        <v>17655</v>
      </c>
      <c r="D18" s="23">
        <v>5376.9238119512893</v>
      </c>
    </row>
    <row r="19" spans="1:4" x14ac:dyDescent="0.2">
      <c r="A19" s="58">
        <v>2013</v>
      </c>
      <c r="B19" s="23">
        <v>96275326</v>
      </c>
      <c r="C19" s="23">
        <v>17586</v>
      </c>
      <c r="D19" s="23">
        <v>5474.543727965427</v>
      </c>
    </row>
    <row r="20" spans="1:4" x14ac:dyDescent="0.2">
      <c r="A20" s="58">
        <v>2014</v>
      </c>
      <c r="B20" s="23">
        <v>95853494.099999994</v>
      </c>
      <c r="C20" s="23">
        <v>17105</v>
      </c>
      <c r="D20" s="23">
        <v>5603.828944752996</v>
      </c>
    </row>
    <row r="21" spans="1:4" x14ac:dyDescent="0.2">
      <c r="A21" s="58">
        <v>2015</v>
      </c>
      <c r="B21" s="23">
        <v>97499011.499999985</v>
      </c>
      <c r="C21" s="23">
        <v>17413</v>
      </c>
      <c r="D21" s="23">
        <v>5599.2081490840164</v>
      </c>
    </row>
    <row r="22" spans="1:4" x14ac:dyDescent="0.2">
      <c r="A22" s="58">
        <v>2016</v>
      </c>
      <c r="B22" s="23">
        <v>98203637.099999979</v>
      </c>
      <c r="C22" s="23">
        <v>17240</v>
      </c>
      <c r="D22" s="23">
        <v>5696.2666531322493</v>
      </c>
    </row>
    <row r="23" spans="1:4" x14ac:dyDescent="0.2">
      <c r="A23" s="58">
        <v>2017</v>
      </c>
      <c r="B23" s="23">
        <v>99463592.800000012</v>
      </c>
      <c r="C23" s="23">
        <v>17337</v>
      </c>
      <c r="D23" s="23">
        <v>5737.0705889138844</v>
      </c>
    </row>
    <row r="24" spans="1:4" x14ac:dyDescent="0.2">
      <c r="A24" s="58">
        <v>2018</v>
      </c>
      <c r="B24" s="23">
        <v>99879372.999999985</v>
      </c>
      <c r="C24" s="23">
        <v>17172</v>
      </c>
      <c r="D24" s="23">
        <v>5816.4088632657804</v>
      </c>
    </row>
    <row r="25" spans="1:4" x14ac:dyDescent="0.2">
      <c r="A25" s="80">
        <v>2019</v>
      </c>
      <c r="B25" s="160">
        <v>99613542</v>
      </c>
      <c r="C25" s="160">
        <v>17750</v>
      </c>
      <c r="D25" s="160">
        <v>5612.0305352112673</v>
      </c>
    </row>
    <row r="26" spans="1:4" x14ac:dyDescent="0.2">
      <c r="A26" s="80">
        <v>2020</v>
      </c>
      <c r="B26" s="160">
        <v>90891250</v>
      </c>
      <c r="C26" s="160">
        <v>18357</v>
      </c>
      <c r="D26" s="160">
        <f>B26/C26</f>
        <v>4951.3128506836629</v>
      </c>
    </row>
    <row r="27" spans="1:4" x14ac:dyDescent="0.2">
      <c r="A27" s="83">
        <v>2021</v>
      </c>
      <c r="B27" s="155">
        <v>88706874.900000006</v>
      </c>
      <c r="C27" s="155">
        <v>17837</v>
      </c>
      <c r="D27" s="155">
        <v>4973.1947580871229</v>
      </c>
    </row>
    <row r="28" spans="1:4" x14ac:dyDescent="0.2">
      <c r="A28" s="34" t="s">
        <v>206</v>
      </c>
    </row>
    <row r="29" spans="1:4" x14ac:dyDescent="0.2">
      <c r="A29" s="13" t="s">
        <v>205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1:IA65"/>
  <sheetViews>
    <sheetView showGridLines="0" zoomScaleNormal="100" workbookViewId="0"/>
  </sheetViews>
  <sheetFormatPr defaultColWidth="9.140625" defaultRowHeight="12.75" customHeight="1" x14ac:dyDescent="0.2"/>
  <cols>
    <col min="1" max="1" width="16.28515625" style="5" customWidth="1"/>
    <col min="2" max="2" width="17.5703125" style="1" customWidth="1"/>
    <col min="3" max="3" width="13.140625" style="1" customWidth="1"/>
    <col min="4" max="4" width="15.5703125" style="1" customWidth="1"/>
    <col min="5" max="5" width="15.42578125" style="1" customWidth="1"/>
    <col min="6" max="6" width="7.7109375" style="1" customWidth="1"/>
    <col min="7" max="7" width="13.140625" style="1" customWidth="1"/>
    <col min="8" max="8" width="14.7109375" customWidth="1"/>
    <col min="11" max="11" width="14.7109375" bestFit="1" customWidth="1"/>
    <col min="12" max="13" width="9.85546875" style="1" bestFit="1" customWidth="1"/>
    <col min="14" max="16384" width="9.140625" style="1"/>
  </cols>
  <sheetData>
    <row r="1" spans="1:11" ht="12.75" customHeight="1" x14ac:dyDescent="0.2">
      <c r="A1" s="3" t="s">
        <v>255</v>
      </c>
      <c r="B1" s="15"/>
      <c r="C1" s="15"/>
      <c r="D1" s="34"/>
      <c r="E1" s="34"/>
      <c r="F1" s="34"/>
    </row>
    <row r="2" spans="1:11" ht="12.75" customHeight="1" x14ac:dyDescent="0.2">
      <c r="A2" s="122" t="s">
        <v>257</v>
      </c>
      <c r="B2" s="15"/>
      <c r="C2" s="15"/>
      <c r="D2" s="34"/>
      <c r="E2" s="34"/>
      <c r="F2" s="34"/>
    </row>
    <row r="3" spans="1:11" ht="12.75" customHeight="1" x14ac:dyDescent="0.2">
      <c r="A3" s="12"/>
      <c r="B3" s="39"/>
      <c r="C3" s="39"/>
      <c r="D3" s="39"/>
      <c r="E3" s="12"/>
    </row>
    <row r="4" spans="1:11" ht="12.75" customHeight="1" x14ac:dyDescent="0.2">
      <c r="A4" s="1" t="s">
        <v>18</v>
      </c>
      <c r="B4" s="6" t="s">
        <v>111</v>
      </c>
      <c r="C4" s="6" t="s">
        <v>75</v>
      </c>
      <c r="D4" s="6" t="s">
        <v>113</v>
      </c>
      <c r="E4" s="28" t="s">
        <v>150</v>
      </c>
      <c r="F4"/>
      <c r="G4"/>
      <c r="J4" s="1"/>
      <c r="K4" s="1"/>
    </row>
    <row r="5" spans="1:11" ht="12.75" customHeight="1" x14ac:dyDescent="0.2">
      <c r="A5" s="12" t="s">
        <v>76</v>
      </c>
      <c r="B5" s="56" t="s">
        <v>112</v>
      </c>
      <c r="C5" s="56"/>
      <c r="D5" s="56" t="s">
        <v>22</v>
      </c>
      <c r="E5" s="22" t="s">
        <v>151</v>
      </c>
      <c r="F5"/>
      <c r="G5"/>
      <c r="J5" s="1"/>
      <c r="K5" s="1"/>
    </row>
    <row r="6" spans="1:11" ht="12.75" customHeight="1" x14ac:dyDescent="0.2">
      <c r="A6" s="81" t="s">
        <v>168</v>
      </c>
      <c r="B6" s="210">
        <v>677041.9</v>
      </c>
      <c r="C6" s="215">
        <v>900</v>
      </c>
      <c r="D6" s="215">
        <v>752.268777</v>
      </c>
      <c r="E6" s="212">
        <v>5.2344679999999997</v>
      </c>
      <c r="F6"/>
      <c r="G6" s="35"/>
      <c r="J6" s="1"/>
      <c r="K6" s="1"/>
    </row>
    <row r="7" spans="1:11" ht="12.75" customHeight="1" x14ac:dyDescent="0.2">
      <c r="A7" s="7">
        <v>2004</v>
      </c>
      <c r="B7" s="210">
        <v>113156.3</v>
      </c>
      <c r="C7" s="215">
        <v>116</v>
      </c>
      <c r="D7" s="215">
        <v>975.48534400000005</v>
      </c>
      <c r="E7" s="212">
        <v>6.85588</v>
      </c>
      <c r="F7"/>
      <c r="G7"/>
      <c r="J7" s="1"/>
      <c r="K7" s="1"/>
    </row>
    <row r="8" spans="1:11" ht="12.75" customHeight="1" x14ac:dyDescent="0.2">
      <c r="A8" s="7">
        <v>2005</v>
      </c>
      <c r="B8" s="210">
        <v>896646.3</v>
      </c>
      <c r="C8" s="215">
        <v>302</v>
      </c>
      <c r="D8" s="215">
        <v>2969.0274829999998</v>
      </c>
      <c r="E8" s="212">
        <v>13.80029</v>
      </c>
      <c r="F8"/>
      <c r="G8"/>
      <c r="J8" s="1"/>
      <c r="K8" s="1"/>
    </row>
    <row r="9" spans="1:11" ht="12.75" customHeight="1" x14ac:dyDescent="0.2">
      <c r="A9" s="7">
        <v>2006</v>
      </c>
      <c r="B9" s="210">
        <v>725527.3</v>
      </c>
      <c r="C9" s="215">
        <v>267</v>
      </c>
      <c r="D9" s="215">
        <v>2717.3307110000001</v>
      </c>
      <c r="E9" s="212">
        <v>11.550591000000001</v>
      </c>
      <c r="F9"/>
      <c r="G9"/>
      <c r="J9" s="1"/>
      <c r="K9" s="1"/>
    </row>
    <row r="10" spans="1:11" ht="12.75" customHeight="1" x14ac:dyDescent="0.2">
      <c r="A10" s="7">
        <v>2007</v>
      </c>
      <c r="B10" s="210">
        <v>503337.6</v>
      </c>
      <c r="C10" s="215">
        <v>241</v>
      </c>
      <c r="D10" s="215">
        <v>2088.5377589999998</v>
      </c>
      <c r="E10" s="212">
        <v>9.3710450000000005</v>
      </c>
      <c r="F10"/>
      <c r="G10"/>
      <c r="J10" s="1"/>
      <c r="K10" s="1"/>
    </row>
    <row r="11" spans="1:11" ht="12.75" customHeight="1" x14ac:dyDescent="0.2">
      <c r="A11" s="7">
        <v>2008</v>
      </c>
      <c r="B11" s="210">
        <v>1086347.7</v>
      </c>
      <c r="C11" s="215">
        <v>381</v>
      </c>
      <c r="D11" s="215">
        <v>2851.3062989999999</v>
      </c>
      <c r="E11" s="212">
        <v>11.435961000000001</v>
      </c>
      <c r="F11"/>
      <c r="G11"/>
      <c r="J11" s="1"/>
      <c r="K11" s="1"/>
    </row>
    <row r="12" spans="1:11" ht="12.75" customHeight="1" x14ac:dyDescent="0.2">
      <c r="A12" s="7">
        <v>2009</v>
      </c>
      <c r="B12" s="210">
        <v>3037824.7</v>
      </c>
      <c r="C12" s="215">
        <v>643</v>
      </c>
      <c r="D12" s="215">
        <v>4724.4552089999997</v>
      </c>
      <c r="E12" s="212">
        <v>15.609968</v>
      </c>
      <c r="F12"/>
      <c r="G12"/>
      <c r="J12" s="1"/>
      <c r="K12" s="1"/>
    </row>
    <row r="13" spans="1:11" ht="12.75" customHeight="1" x14ac:dyDescent="0.2">
      <c r="A13" s="7">
        <v>2010</v>
      </c>
      <c r="B13" s="210">
        <v>4844236.0999999996</v>
      </c>
      <c r="C13" s="215">
        <v>1134</v>
      </c>
      <c r="D13" s="215">
        <v>4271.8131389999999</v>
      </c>
      <c r="E13" s="212">
        <v>15.461627</v>
      </c>
      <c r="F13"/>
      <c r="G13"/>
      <c r="J13" s="1"/>
      <c r="K13" s="1"/>
    </row>
    <row r="14" spans="1:11" ht="12.75" customHeight="1" x14ac:dyDescent="0.2">
      <c r="A14" s="7">
        <v>2011</v>
      </c>
      <c r="B14" s="210">
        <v>7139197.7999999998</v>
      </c>
      <c r="C14" s="215">
        <v>1352</v>
      </c>
      <c r="D14" s="215">
        <v>5280.4717449999998</v>
      </c>
      <c r="E14" s="212">
        <v>17.096475999999999</v>
      </c>
      <c r="F14"/>
      <c r="G14"/>
      <c r="J14" s="1"/>
      <c r="K14" s="1"/>
    </row>
    <row r="15" spans="1:11" ht="12.75" customHeight="1" x14ac:dyDescent="0.2">
      <c r="A15" s="7">
        <v>2012</v>
      </c>
      <c r="B15" s="210">
        <v>7586828.7999999998</v>
      </c>
      <c r="C15" s="215">
        <v>1305</v>
      </c>
      <c r="D15" s="215">
        <v>5813.6619149999997</v>
      </c>
      <c r="E15" s="212">
        <v>17.967707999999998</v>
      </c>
      <c r="F15"/>
      <c r="G15"/>
      <c r="J15" s="1"/>
      <c r="K15" s="1"/>
    </row>
    <row r="16" spans="1:11" ht="12.75" customHeight="1" x14ac:dyDescent="0.2">
      <c r="A16" s="7">
        <v>2013</v>
      </c>
      <c r="B16" s="210">
        <v>7268095.4000000004</v>
      </c>
      <c r="C16" s="215">
        <v>1200</v>
      </c>
      <c r="D16" s="215">
        <v>6056.7461659999999</v>
      </c>
      <c r="E16" s="212">
        <v>18.151088999999999</v>
      </c>
      <c r="F16"/>
      <c r="G16"/>
      <c r="J16" s="1"/>
      <c r="K16" s="1"/>
    </row>
    <row r="17" spans="1:11" ht="12.75" customHeight="1" x14ac:dyDescent="0.2">
      <c r="A17" s="7">
        <v>2014</v>
      </c>
      <c r="B17" s="210">
        <v>6056102.2999999998</v>
      </c>
      <c r="C17" s="215">
        <v>1238</v>
      </c>
      <c r="D17" s="215">
        <v>4891.8435369999997</v>
      </c>
      <c r="E17" s="212">
        <v>14.994063000000001</v>
      </c>
      <c r="F17"/>
      <c r="G17"/>
      <c r="J17" s="1"/>
      <c r="K17" s="1"/>
    </row>
    <row r="18" spans="1:11" ht="12.75" customHeight="1" x14ac:dyDescent="0.2">
      <c r="A18" s="7">
        <v>2015</v>
      </c>
      <c r="B18" s="210">
        <v>7745483.2999999998</v>
      </c>
      <c r="C18" s="215">
        <v>1385</v>
      </c>
      <c r="D18" s="215">
        <v>5592.4067139999997</v>
      </c>
      <c r="E18" s="212">
        <v>16.779205999999999</v>
      </c>
      <c r="F18"/>
      <c r="G18"/>
      <c r="J18" s="1"/>
      <c r="K18" s="1"/>
    </row>
    <row r="19" spans="1:11" ht="12.75" customHeight="1" x14ac:dyDescent="0.2">
      <c r="A19" s="7">
        <v>2016</v>
      </c>
      <c r="B19" s="210">
        <v>7535251.4000000004</v>
      </c>
      <c r="C19" s="215">
        <v>1348</v>
      </c>
      <c r="D19" s="215">
        <v>5589.9491090000001</v>
      </c>
      <c r="E19" s="212">
        <v>17.296928000000001</v>
      </c>
      <c r="F19"/>
      <c r="G19"/>
      <c r="J19" s="1"/>
      <c r="K19" s="1"/>
    </row>
    <row r="20" spans="1:11" ht="12.75" customHeight="1" x14ac:dyDescent="0.2">
      <c r="A20" s="7">
        <v>2017</v>
      </c>
      <c r="B20" s="210">
        <v>6998715.5</v>
      </c>
      <c r="C20" s="215">
        <v>1257</v>
      </c>
      <c r="D20" s="215">
        <v>5567.7927600000003</v>
      </c>
      <c r="E20" s="212">
        <v>16.927924999999998</v>
      </c>
      <c r="F20"/>
      <c r="G20"/>
      <c r="J20" s="1"/>
      <c r="K20" s="1"/>
    </row>
    <row r="21" spans="1:11" ht="12.75" customHeight="1" x14ac:dyDescent="0.2">
      <c r="A21" s="7">
        <v>2018</v>
      </c>
      <c r="B21" s="210">
        <v>5239501</v>
      </c>
      <c r="C21" s="215">
        <v>1049</v>
      </c>
      <c r="D21" s="215">
        <v>4994.7578640000002</v>
      </c>
      <c r="E21" s="212">
        <v>15.732725</v>
      </c>
      <c r="F21"/>
      <c r="G21"/>
      <c r="J21" s="1"/>
      <c r="K21" s="1"/>
    </row>
    <row r="22" spans="1:11" ht="12.75" customHeight="1" x14ac:dyDescent="0.2">
      <c r="A22" s="7">
        <v>2019</v>
      </c>
      <c r="B22" s="210">
        <v>8709902.3000000007</v>
      </c>
      <c r="C22" s="215">
        <v>1387</v>
      </c>
      <c r="D22" s="215">
        <v>6279.6700069999997</v>
      </c>
      <c r="E22" s="212">
        <v>18.381215000000001</v>
      </c>
      <c r="F22"/>
      <c r="G22"/>
      <c r="J22" s="1"/>
      <c r="K22" s="1"/>
    </row>
    <row r="23" spans="1:11" ht="12.75" customHeight="1" x14ac:dyDescent="0.2">
      <c r="A23" s="58">
        <v>2020</v>
      </c>
      <c r="B23" s="210">
        <v>11757147</v>
      </c>
      <c r="C23" s="215">
        <v>1869</v>
      </c>
      <c r="D23" s="215">
        <v>6291</v>
      </c>
      <c r="E23" s="212">
        <v>19</v>
      </c>
      <c r="F23"/>
      <c r="G23"/>
      <c r="J23" s="1"/>
      <c r="K23" s="1"/>
    </row>
    <row r="24" spans="1:11" s="10" customFormat="1" ht="12.75" customHeight="1" x14ac:dyDescent="0.2">
      <c r="A24" s="80" t="s">
        <v>169</v>
      </c>
      <c r="B24" s="211">
        <v>786532</v>
      </c>
      <c r="C24" s="216">
        <v>463</v>
      </c>
      <c r="D24" s="216">
        <v>1699</v>
      </c>
      <c r="E24" s="213">
        <v>14</v>
      </c>
      <c r="F24"/>
      <c r="G24"/>
      <c r="H24"/>
      <c r="I24"/>
    </row>
    <row r="25" spans="1:11" ht="12.75" customHeight="1" x14ac:dyDescent="0.2">
      <c r="A25" s="60" t="s">
        <v>1</v>
      </c>
      <c r="B25" s="37">
        <v>88706874.899999991</v>
      </c>
      <c r="C25" s="217">
        <v>17837</v>
      </c>
      <c r="D25" s="218">
        <v>4973.194758087122</v>
      </c>
      <c r="E25" s="214">
        <v>16.50431</v>
      </c>
      <c r="G25" s="138"/>
    </row>
    <row r="26" spans="1:11" ht="12" customHeight="1" x14ac:dyDescent="0.2">
      <c r="A26" s="34" t="s">
        <v>206</v>
      </c>
      <c r="F26"/>
      <c r="G26"/>
    </row>
    <row r="27" spans="1:11" ht="12.75" customHeight="1" x14ac:dyDescent="0.2">
      <c r="A27" s="13" t="s">
        <v>205</v>
      </c>
      <c r="B27" s="11"/>
      <c r="C27" s="11"/>
      <c r="D27" s="11"/>
      <c r="E27" s="11"/>
      <c r="F27"/>
      <c r="G27"/>
    </row>
    <row r="28" spans="1:11" ht="12.75" customHeight="1" x14ac:dyDescent="0.2">
      <c r="F28"/>
      <c r="G28"/>
    </row>
    <row r="29" spans="1:11" ht="12.75" customHeight="1" x14ac:dyDescent="0.2">
      <c r="F29"/>
      <c r="G29"/>
    </row>
    <row r="30" spans="1:11" ht="12.75" customHeight="1" x14ac:dyDescent="0.2">
      <c r="A30" s="45"/>
      <c r="B30" s="168"/>
      <c r="C30" s="168"/>
      <c r="D30" s="168"/>
      <c r="E30" s="168"/>
      <c r="F30"/>
      <c r="G30"/>
    </row>
    <row r="31" spans="1:11" ht="12.75" customHeight="1" x14ac:dyDescent="0.2">
      <c r="A31" s="54" t="s">
        <v>225</v>
      </c>
      <c r="B31" s="136"/>
      <c r="C31" s="136"/>
      <c r="D31" s="136"/>
      <c r="E31" s="136"/>
      <c r="F31"/>
      <c r="G31"/>
    </row>
    <row r="32" spans="1:11" ht="12.75" customHeight="1" x14ac:dyDescent="0.2">
      <c r="A32" s="149" t="s">
        <v>256</v>
      </c>
      <c r="B32" s="21"/>
      <c r="C32" s="21"/>
      <c r="D32" s="21"/>
      <c r="E32" s="21"/>
      <c r="F32"/>
      <c r="G32"/>
    </row>
    <row r="33" spans="1:13" ht="23.25" customHeight="1" x14ac:dyDescent="0.2">
      <c r="A33" s="134"/>
      <c r="B33" s="134"/>
      <c r="C33" s="134"/>
      <c r="D33" s="134"/>
      <c r="E33" s="134"/>
      <c r="F33" s="6"/>
      <c r="G33" s="163"/>
    </row>
    <row r="34" spans="1:13" ht="12.75" customHeight="1" x14ac:dyDescent="0.2">
      <c r="A34" s="134" t="s">
        <v>135</v>
      </c>
      <c r="B34" s="22"/>
      <c r="C34" s="22" t="s">
        <v>142</v>
      </c>
      <c r="D34" s="56" t="s">
        <v>75</v>
      </c>
      <c r="E34" s="22" t="s">
        <v>141</v>
      </c>
      <c r="F34" s="25"/>
      <c r="G34" s="138"/>
      <c r="L34" s="106"/>
      <c r="M34" s="106"/>
    </row>
    <row r="35" spans="1:13" ht="12.75" customHeight="1" x14ac:dyDescent="0.2">
      <c r="A35" s="32" t="s">
        <v>138</v>
      </c>
      <c r="B35" s="32" t="s">
        <v>207</v>
      </c>
      <c r="C35" s="23">
        <v>27649900.399999999</v>
      </c>
      <c r="D35" s="23">
        <v>4888</v>
      </c>
      <c r="E35" s="23">
        <v>5656.6899345335514</v>
      </c>
      <c r="F35" s="25"/>
      <c r="G35" s="138"/>
      <c r="L35" s="106"/>
      <c r="M35" s="106"/>
    </row>
    <row r="36" spans="1:13" ht="12.75" customHeight="1" x14ac:dyDescent="0.2">
      <c r="A36" s="32" t="s">
        <v>139</v>
      </c>
      <c r="B36" s="32" t="s">
        <v>208</v>
      </c>
      <c r="C36" s="23">
        <v>40347535</v>
      </c>
      <c r="D36" s="23">
        <v>6169</v>
      </c>
      <c r="E36" s="23">
        <v>6540.3687793807749</v>
      </c>
      <c r="F36" s="25"/>
      <c r="G36" s="138"/>
      <c r="L36" s="106"/>
      <c r="M36" s="106"/>
    </row>
    <row r="37" spans="1:13" ht="12.75" customHeight="1" x14ac:dyDescent="0.2">
      <c r="A37" s="32" t="s">
        <v>140</v>
      </c>
      <c r="B37" s="32" t="s">
        <v>209</v>
      </c>
      <c r="C37" s="23">
        <v>8826185.9000000004</v>
      </c>
      <c r="D37" s="23">
        <v>2542</v>
      </c>
      <c r="E37" s="23">
        <v>3472.1423682140048</v>
      </c>
      <c r="F37" s="25"/>
      <c r="G37" s="138"/>
      <c r="L37" s="106"/>
      <c r="M37" s="106"/>
    </row>
    <row r="38" spans="1:13" ht="12.75" customHeight="1" x14ac:dyDescent="0.2">
      <c r="A38" s="32" t="s">
        <v>136</v>
      </c>
      <c r="B38" s="32" t="s">
        <v>210</v>
      </c>
      <c r="C38" s="23">
        <v>470340</v>
      </c>
      <c r="D38" s="23">
        <v>148</v>
      </c>
      <c r="E38" s="23">
        <v>3177.9729729729729</v>
      </c>
      <c r="F38" s="25"/>
      <c r="G38" s="138"/>
      <c r="L38" s="106"/>
      <c r="M38" s="106"/>
    </row>
    <row r="39" spans="1:13" ht="12.75" customHeight="1" x14ac:dyDescent="0.2">
      <c r="A39" s="32" t="s">
        <v>137</v>
      </c>
      <c r="B39" s="32" t="s">
        <v>211</v>
      </c>
      <c r="C39" s="23">
        <v>5557879.9000000004</v>
      </c>
      <c r="D39" s="23">
        <v>2252</v>
      </c>
      <c r="E39" s="23">
        <v>2467.975088809947</v>
      </c>
      <c r="F39" s="25"/>
      <c r="G39" s="138"/>
      <c r="L39" s="106"/>
      <c r="M39" s="106"/>
    </row>
    <row r="40" spans="1:13" ht="12.75" customHeight="1" x14ac:dyDescent="0.2">
      <c r="A40" s="32" t="s">
        <v>6</v>
      </c>
      <c r="B40" s="23"/>
      <c r="C40" s="23">
        <v>5855033.7000000002</v>
      </c>
      <c r="D40" s="23">
        <v>1838</v>
      </c>
      <c r="E40" s="23">
        <v>3185.5460826985855</v>
      </c>
      <c r="F40" s="165"/>
      <c r="G40" s="164"/>
    </row>
    <row r="41" spans="1:13" ht="12.75" customHeight="1" x14ac:dyDescent="0.2">
      <c r="A41" s="79" t="s">
        <v>1</v>
      </c>
      <c r="B41" s="137"/>
      <c r="C41" s="137">
        <f>SUM(C35:C40)</f>
        <v>88706874.900000021</v>
      </c>
      <c r="D41" s="137">
        <f>SUM(D35:D40)</f>
        <v>17837</v>
      </c>
      <c r="E41" s="137">
        <f t="shared" ref="E41" si="0">C41/D41</f>
        <v>4973.1947580871238</v>
      </c>
      <c r="F41" s="34"/>
      <c r="G41" s="34"/>
    </row>
    <row r="42" spans="1:13" ht="12.75" customHeight="1" x14ac:dyDescent="0.2">
      <c r="A42" s="219" t="s">
        <v>265</v>
      </c>
      <c r="B42" s="34"/>
      <c r="C42" s="34"/>
      <c r="D42" s="34"/>
      <c r="E42" s="34"/>
      <c r="F42"/>
    </row>
    <row r="43" spans="1:13" ht="12.75" customHeight="1" x14ac:dyDescent="0.2">
      <c r="A43" s="34" t="s">
        <v>206</v>
      </c>
      <c r="B43" s="34"/>
      <c r="C43" s="34"/>
      <c r="D43" s="34"/>
      <c r="E43" s="34"/>
      <c r="F43" s="34"/>
    </row>
    <row r="44" spans="1:13" ht="12.75" customHeight="1" x14ac:dyDescent="0.2">
      <c r="A44" s="13" t="s">
        <v>205</v>
      </c>
      <c r="B44" s="34"/>
      <c r="C44" s="34"/>
      <c r="D44" s="34"/>
      <c r="E44" s="34"/>
    </row>
    <row r="45" spans="1:13" ht="12.75" customHeight="1" x14ac:dyDescent="0.2">
      <c r="F45" s="34"/>
    </row>
    <row r="46" spans="1:13" ht="12.75" customHeight="1" x14ac:dyDescent="0.2">
      <c r="A46" s="13"/>
      <c r="B46" s="34"/>
      <c r="C46" s="34"/>
      <c r="D46" s="34"/>
      <c r="E46" s="34"/>
      <c r="F46" s="34"/>
    </row>
    <row r="47" spans="1:13" s="15" customFormat="1" ht="12.75" customHeight="1" x14ac:dyDescent="0.2">
      <c r="A47" s="21"/>
      <c r="B47" s="34"/>
      <c r="C47" s="34"/>
      <c r="D47" s="34"/>
      <c r="E47" s="34"/>
      <c r="G47" s="121"/>
      <c r="H47"/>
      <c r="I47"/>
      <c r="J47"/>
      <c r="K47"/>
      <c r="L47"/>
    </row>
    <row r="48" spans="1:13" s="15" customFormat="1" ht="12.75" customHeight="1" x14ac:dyDescent="0.2">
      <c r="A48" s="3" t="s">
        <v>226</v>
      </c>
      <c r="G48" s="121"/>
      <c r="H48"/>
      <c r="I48"/>
      <c r="J48"/>
      <c r="K48"/>
      <c r="L48"/>
    </row>
    <row r="49" spans="1:235" s="15" customFormat="1" ht="12.75" customHeight="1" x14ac:dyDescent="0.2">
      <c r="A49" s="122" t="s">
        <v>249</v>
      </c>
      <c r="H49"/>
      <c r="I49"/>
      <c r="J49"/>
      <c r="K49"/>
      <c r="L49"/>
      <c r="M49"/>
    </row>
    <row r="50" spans="1:235" s="15" customFormat="1" ht="16.5" customHeight="1" x14ac:dyDescent="0.2">
      <c r="A50" s="38"/>
      <c r="B50" s="39"/>
      <c r="C50" s="39"/>
      <c r="D50" s="39"/>
      <c r="G50"/>
      <c r="H50"/>
      <c r="I50"/>
      <c r="J50"/>
      <c r="K50"/>
      <c r="L50"/>
    </row>
    <row r="51" spans="1:235" s="34" customFormat="1" ht="12.75" customHeight="1" x14ac:dyDescent="0.2">
      <c r="A51" s="115" t="s">
        <v>21</v>
      </c>
      <c r="B51" s="153" t="s">
        <v>67</v>
      </c>
      <c r="C51" s="153" t="s">
        <v>129</v>
      </c>
      <c r="D51" s="153" t="s">
        <v>130</v>
      </c>
      <c r="E51" s="15"/>
      <c r="F51" s="176"/>
      <c r="G51" s="117"/>
      <c r="H51"/>
      <c r="I51"/>
      <c r="J51"/>
      <c r="K51"/>
      <c r="L51"/>
    </row>
    <row r="52" spans="1:235" s="121" customFormat="1" ht="12.75" customHeight="1" x14ac:dyDescent="0.2">
      <c r="A52" s="154" t="s">
        <v>7</v>
      </c>
      <c r="B52" s="166">
        <v>54901.5</v>
      </c>
      <c r="C52" s="166">
        <v>45</v>
      </c>
      <c r="D52" s="166">
        <v>1220.0333333333333</v>
      </c>
      <c r="E52" s="34"/>
      <c r="F52" s="177"/>
      <c r="G52" s="117"/>
      <c r="H52"/>
      <c r="I52"/>
      <c r="J52"/>
      <c r="K52" s="148"/>
      <c r="L52" s="147"/>
    </row>
    <row r="53" spans="1:235" s="121" customFormat="1" ht="12.75" customHeight="1" x14ac:dyDescent="0.2">
      <c r="A53" s="58" t="s">
        <v>8</v>
      </c>
      <c r="B53" s="166">
        <v>63653520.299999997</v>
      </c>
      <c r="C53" s="166">
        <v>13705</v>
      </c>
      <c r="D53" s="166">
        <v>4644.5472674206494</v>
      </c>
      <c r="F53" s="177"/>
      <c r="G53" s="117"/>
      <c r="H53"/>
      <c r="I53"/>
      <c r="J53"/>
      <c r="K53" s="147"/>
      <c r="L53" s="147"/>
    </row>
    <row r="54" spans="1:235" s="34" customFormat="1" x14ac:dyDescent="0.2">
      <c r="A54" s="58" t="s">
        <v>5</v>
      </c>
      <c r="B54" s="166">
        <v>3297969.4</v>
      </c>
      <c r="C54" s="166">
        <v>676</v>
      </c>
      <c r="D54" s="166">
        <v>4878.6529585798817</v>
      </c>
      <c r="E54" s="121"/>
      <c r="F54" s="176"/>
      <c r="G54" s="117"/>
      <c r="H54"/>
      <c r="I54"/>
      <c r="J54"/>
      <c r="K54"/>
      <c r="L54"/>
    </row>
    <row r="55" spans="1:235" s="121" customFormat="1" x14ac:dyDescent="0.2">
      <c r="A55" s="58" t="s">
        <v>212</v>
      </c>
      <c r="B55" s="166">
        <v>829450.8</v>
      </c>
      <c r="C55" s="166">
        <v>163</v>
      </c>
      <c r="D55" s="166">
        <v>5088.6552147239263</v>
      </c>
      <c r="E55" s="34"/>
      <c r="F55" s="177"/>
      <c r="G55" s="117"/>
      <c r="H55"/>
      <c r="I55"/>
      <c r="J55"/>
      <c r="K55" s="147"/>
      <c r="L55" s="147"/>
    </row>
    <row r="56" spans="1:235" s="34" customFormat="1" x14ac:dyDescent="0.2">
      <c r="A56" s="58" t="s">
        <v>144</v>
      </c>
      <c r="B56" s="166">
        <v>584068.69999999995</v>
      </c>
      <c r="C56" s="166">
        <v>163</v>
      </c>
      <c r="D56" s="166">
        <v>3583.2435582822081</v>
      </c>
      <c r="E56" s="121"/>
      <c r="F56" s="176"/>
      <c r="G56" s="117"/>
      <c r="H56"/>
      <c r="I56"/>
      <c r="J56"/>
      <c r="K56"/>
      <c r="L56"/>
    </row>
    <row r="57" spans="1:235" s="34" customFormat="1" x14ac:dyDescent="0.2">
      <c r="A57" s="58" t="s">
        <v>145</v>
      </c>
      <c r="B57" s="166">
        <v>20284920.399999999</v>
      </c>
      <c r="C57" s="166">
        <v>3081</v>
      </c>
      <c r="D57" s="166">
        <v>6583.8754949691656</v>
      </c>
      <c r="F57" s="176"/>
      <c r="G57" s="117"/>
      <c r="H57"/>
      <c r="I57"/>
      <c r="J57"/>
      <c r="K57"/>
      <c r="L57"/>
    </row>
    <row r="58" spans="1:235" s="34" customFormat="1" ht="12.75" customHeight="1" x14ac:dyDescent="0.2">
      <c r="A58" s="58" t="s">
        <v>66</v>
      </c>
      <c r="B58" s="166">
        <v>2043.8</v>
      </c>
      <c r="C58" s="166">
        <v>4</v>
      </c>
      <c r="D58" s="166">
        <v>510.95</v>
      </c>
      <c r="G58"/>
      <c r="H58"/>
      <c r="I58"/>
      <c r="J58"/>
      <c r="K58"/>
      <c r="L58"/>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row>
    <row r="59" spans="1:235" s="34" customFormat="1" ht="12.75" customHeight="1" x14ac:dyDescent="0.2">
      <c r="A59" s="60" t="s">
        <v>1</v>
      </c>
      <c r="B59" s="167">
        <f>SUM(B52:B58)</f>
        <v>88706874.899999991</v>
      </c>
      <c r="C59" s="167">
        <f>SUM(C52:C58)</f>
        <v>17837</v>
      </c>
      <c r="D59" s="167">
        <f t="shared" ref="D59" si="1">B59/C59</f>
        <v>4973.194758087122</v>
      </c>
      <c r="F59" s="150"/>
      <c r="H59"/>
      <c r="I59"/>
      <c r="J59"/>
      <c r="K59"/>
    </row>
    <row r="60" spans="1:235" s="21" customFormat="1" ht="12.75" customHeight="1" x14ac:dyDescent="0.2">
      <c r="A60" s="150" t="s">
        <v>217</v>
      </c>
      <c r="B60" s="150"/>
      <c r="C60" s="150"/>
      <c r="D60" s="150"/>
      <c r="E60" s="150"/>
      <c r="F60" s="42"/>
      <c r="G60" s="42"/>
      <c r="H60"/>
      <c r="I60"/>
      <c r="J60"/>
      <c r="K60"/>
    </row>
    <row r="61" spans="1:235" ht="12.75" customHeight="1" x14ac:dyDescent="0.2">
      <c r="A61" s="34" t="s">
        <v>206</v>
      </c>
      <c r="B61" s="42"/>
      <c r="C61" s="42"/>
      <c r="D61" s="42"/>
      <c r="E61" s="42"/>
    </row>
    <row r="62" spans="1:235" ht="12.75" customHeight="1" x14ac:dyDescent="0.2">
      <c r="A62" s="13" t="s">
        <v>205</v>
      </c>
    </row>
    <row r="65" spans="1:1" ht="12.75" customHeight="1" x14ac:dyDescent="0.2">
      <c r="A65" s="15"/>
    </row>
  </sheetData>
  <phoneticPr fontId="4" type="noConversion"/>
  <pageMargins left="0.70866141732283472" right="0.15748031496062992" top="0.98425196850393704" bottom="0.55118110236220474" header="0.51181102362204722" footer="0.51181102362204722"/>
  <pageSetup paperSize="9" scale="95" orientation="portrait" r:id="rId1"/>
  <headerFooter alignWithMargins="0">
    <oddHeader>&amp;R&amp;"Arial,Fet"BUSSAR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showGridLines="0" zoomScaleNormal="100" zoomScaleSheetLayoutView="118" workbookViewId="0"/>
  </sheetViews>
  <sheetFormatPr defaultRowHeight="12.75" x14ac:dyDescent="0.2"/>
  <cols>
    <col min="2" max="2" width="15" bestFit="1" customWidth="1"/>
    <col min="3" max="3" width="16.42578125" bestFit="1" customWidth="1"/>
    <col min="4" max="4" width="23.5703125" bestFit="1" customWidth="1"/>
    <col min="8" max="8" width="10.28515625" customWidth="1"/>
  </cols>
  <sheetData>
    <row r="1" spans="1:18" s="34" customFormat="1" ht="12.75" customHeight="1" x14ac:dyDescent="0.2">
      <c r="A1" s="3" t="s">
        <v>272</v>
      </c>
      <c r="B1" s="15"/>
      <c r="C1" s="15"/>
      <c r="D1" s="15"/>
      <c r="O1" s="28"/>
      <c r="P1" s="28"/>
      <c r="Q1" s="28"/>
      <c r="R1" s="28"/>
    </row>
    <row r="2" spans="1:18" s="34" customFormat="1" ht="12.75" customHeight="1" x14ac:dyDescent="0.2">
      <c r="A2" s="122" t="s">
        <v>271</v>
      </c>
      <c r="B2" s="15"/>
      <c r="C2" s="15"/>
      <c r="D2" s="15"/>
      <c r="O2" s="28"/>
      <c r="P2" s="28"/>
      <c r="Q2" s="28"/>
      <c r="R2" s="28"/>
    </row>
    <row r="3" spans="1:18" x14ac:dyDescent="0.2">
      <c r="A3" s="152"/>
      <c r="B3" s="152"/>
      <c r="C3" s="152"/>
      <c r="D3" s="152"/>
    </row>
    <row r="4" spans="1:18" x14ac:dyDescent="0.2">
      <c r="A4" s="87" t="s">
        <v>0</v>
      </c>
      <c r="B4" s="153" t="s">
        <v>148</v>
      </c>
      <c r="C4" s="153" t="s">
        <v>128</v>
      </c>
      <c r="D4" s="153" t="s">
        <v>149</v>
      </c>
    </row>
    <row r="5" spans="1:18" x14ac:dyDescent="0.2">
      <c r="A5" s="154">
        <v>1999</v>
      </c>
      <c r="B5" s="69">
        <v>43759018.5</v>
      </c>
      <c r="C5" s="69">
        <v>165310</v>
      </c>
      <c r="D5" s="69">
        <v>264.70884096545882</v>
      </c>
    </row>
    <row r="6" spans="1:18" x14ac:dyDescent="0.2">
      <c r="A6" s="58">
        <v>2000</v>
      </c>
      <c r="B6" s="23">
        <v>52181330.899999999</v>
      </c>
      <c r="C6" s="23">
        <v>180915</v>
      </c>
      <c r="D6" s="23">
        <v>288.43009645413593</v>
      </c>
    </row>
    <row r="7" spans="1:18" x14ac:dyDescent="0.2">
      <c r="A7" s="58">
        <v>2001</v>
      </c>
      <c r="B7" s="23">
        <v>55070560.299999997</v>
      </c>
      <c r="C7" s="23">
        <v>199451</v>
      </c>
      <c r="D7" s="23">
        <v>276.11072544133646</v>
      </c>
    </row>
    <row r="8" spans="1:18" x14ac:dyDescent="0.2">
      <c r="A8" s="58">
        <v>2002</v>
      </c>
      <c r="B8" s="23">
        <v>59563146.5</v>
      </c>
      <c r="C8" s="23">
        <v>220079</v>
      </c>
      <c r="D8" s="23">
        <v>270.64438906029199</v>
      </c>
    </row>
    <row r="9" spans="1:18" x14ac:dyDescent="0.2">
      <c r="A9" s="58">
        <v>2003</v>
      </c>
      <c r="B9" s="23">
        <v>66034252.200000003</v>
      </c>
      <c r="C9" s="23">
        <v>238981</v>
      </c>
      <c r="D9" s="23">
        <v>276.31590879609678</v>
      </c>
    </row>
    <row r="10" spans="1:18" x14ac:dyDescent="0.2">
      <c r="A10" s="58">
        <v>2004</v>
      </c>
      <c r="B10" s="23">
        <v>67970980.700000003</v>
      </c>
      <c r="C10" s="23">
        <v>261214</v>
      </c>
      <c r="D10" s="23">
        <v>260.21185962467558</v>
      </c>
    </row>
    <row r="11" spans="1:18" x14ac:dyDescent="0.2">
      <c r="A11" s="58">
        <v>2005</v>
      </c>
      <c r="B11" s="23">
        <v>70113208.5</v>
      </c>
      <c r="C11" s="23">
        <v>277039</v>
      </c>
      <c r="D11" s="23">
        <v>253.08064388046449</v>
      </c>
    </row>
    <row r="12" spans="1:18" x14ac:dyDescent="0.2">
      <c r="A12" s="58">
        <v>2006</v>
      </c>
      <c r="B12" s="23">
        <v>77125282</v>
      </c>
      <c r="C12" s="23">
        <v>297983</v>
      </c>
      <c r="D12" s="23">
        <v>258.82443629334557</v>
      </c>
    </row>
    <row r="13" spans="1:18" x14ac:dyDescent="0.2">
      <c r="A13" s="58">
        <v>2007</v>
      </c>
      <c r="B13" s="23">
        <v>84622120.099999994</v>
      </c>
      <c r="C13" s="23">
        <v>320392</v>
      </c>
      <c r="D13" s="23">
        <v>264.12057760493394</v>
      </c>
    </row>
    <row r="14" spans="1:18" x14ac:dyDescent="0.2">
      <c r="A14" s="58">
        <v>2008</v>
      </c>
      <c r="B14" s="23">
        <v>84732017.599999994</v>
      </c>
      <c r="C14" s="23">
        <v>329084</v>
      </c>
      <c r="D14" s="23">
        <v>257.47838728105893</v>
      </c>
    </row>
    <row r="15" spans="1:18" x14ac:dyDescent="0.2">
      <c r="A15" s="58">
        <v>2009</v>
      </c>
      <c r="B15" s="23">
        <v>81950964.799999997</v>
      </c>
      <c r="C15" s="23">
        <v>332561</v>
      </c>
      <c r="D15" s="23">
        <v>246.42385848009837</v>
      </c>
    </row>
    <row r="16" spans="1:18" x14ac:dyDescent="0.2">
      <c r="A16" s="58">
        <v>2010</v>
      </c>
      <c r="B16" s="23">
        <v>76081708.700000003</v>
      </c>
      <c r="C16" s="23">
        <v>336197</v>
      </c>
      <c r="D16" s="23">
        <v>226.30097442868319</v>
      </c>
    </row>
    <row r="17" spans="1:6" x14ac:dyDescent="0.2">
      <c r="A17" s="58">
        <v>2011</v>
      </c>
      <c r="B17" s="23">
        <v>73838792.299999997</v>
      </c>
      <c r="C17" s="23">
        <v>336439</v>
      </c>
      <c r="D17" s="23">
        <v>219.47156037201393</v>
      </c>
    </row>
    <row r="18" spans="1:6" x14ac:dyDescent="0.2">
      <c r="A18" s="58">
        <v>2012</v>
      </c>
      <c r="B18" s="23">
        <v>62082106</v>
      </c>
      <c r="C18" s="23">
        <v>338339</v>
      </c>
      <c r="D18" s="23">
        <v>183.49083611407494</v>
      </c>
    </row>
    <row r="19" spans="1:6" x14ac:dyDescent="0.2">
      <c r="A19" s="58">
        <v>2013</v>
      </c>
      <c r="B19" s="23">
        <v>68600869.700000003</v>
      </c>
      <c r="C19" s="23">
        <v>346314</v>
      </c>
      <c r="D19" s="23">
        <v>198.08864123310062</v>
      </c>
    </row>
    <row r="20" spans="1:6" x14ac:dyDescent="0.2">
      <c r="A20" s="58">
        <v>2014</v>
      </c>
      <c r="B20" s="23">
        <v>65803999</v>
      </c>
      <c r="C20" s="23">
        <v>344988</v>
      </c>
      <c r="D20" s="23">
        <v>191</v>
      </c>
      <c r="F20" s="94"/>
    </row>
    <row r="21" spans="1:6" x14ac:dyDescent="0.2">
      <c r="A21" s="58">
        <v>2015</v>
      </c>
      <c r="B21" s="23">
        <v>69320703</v>
      </c>
      <c r="C21" s="23">
        <v>347906</v>
      </c>
      <c r="D21" s="23">
        <v>199</v>
      </c>
      <c r="F21" s="94"/>
    </row>
    <row r="22" spans="1:6" x14ac:dyDescent="0.2">
      <c r="A22" s="58">
        <v>2016</v>
      </c>
      <c r="B22" s="23">
        <v>71066755.400000006</v>
      </c>
      <c r="C22" s="23">
        <v>358019</v>
      </c>
      <c r="D22" s="23">
        <v>198</v>
      </c>
      <c r="F22" s="94"/>
    </row>
    <row r="23" spans="1:6" x14ac:dyDescent="0.2">
      <c r="A23" s="58">
        <v>2017</v>
      </c>
      <c r="B23" s="23">
        <v>66774567</v>
      </c>
      <c r="C23" s="23">
        <v>357231</v>
      </c>
      <c r="D23" s="23">
        <v>187</v>
      </c>
      <c r="F23" s="94"/>
    </row>
    <row r="24" spans="1:6" x14ac:dyDescent="0.2">
      <c r="A24" s="58">
        <v>2018</v>
      </c>
      <c r="B24" s="23">
        <v>64616300</v>
      </c>
      <c r="C24" s="23">
        <v>358024</v>
      </c>
      <c r="D24" s="23">
        <v>180</v>
      </c>
      <c r="F24" s="94"/>
    </row>
    <row r="25" spans="1:6" x14ac:dyDescent="0.2">
      <c r="A25" s="80">
        <v>2019</v>
      </c>
      <c r="B25" s="160">
        <v>65574115</v>
      </c>
      <c r="C25" s="160">
        <v>359380</v>
      </c>
      <c r="D25" s="160">
        <v>182</v>
      </c>
      <c r="F25" s="94"/>
    </row>
    <row r="26" spans="1:6" x14ac:dyDescent="0.2">
      <c r="A26" s="21">
        <v>2020</v>
      </c>
      <c r="B26" s="25">
        <v>70015396.599999994</v>
      </c>
      <c r="C26" s="25">
        <v>360422</v>
      </c>
      <c r="D26" s="25">
        <v>194</v>
      </c>
      <c r="F26" s="94"/>
    </row>
    <row r="27" spans="1:6" x14ac:dyDescent="0.2">
      <c r="A27" s="83">
        <v>2021</v>
      </c>
      <c r="B27" s="155">
        <v>65316217.299999982</v>
      </c>
      <c r="C27" s="155">
        <v>368485</v>
      </c>
      <c r="D27" s="155">
        <f>B27/C27</f>
        <v>177.25610893252096</v>
      </c>
    </row>
    <row r="28" spans="1:6" x14ac:dyDescent="0.2">
      <c r="A28" s="34" t="s">
        <v>206</v>
      </c>
      <c r="B28" s="25"/>
      <c r="C28" s="25"/>
      <c r="D28" s="25"/>
    </row>
    <row r="29" spans="1:6" x14ac:dyDescent="0.2">
      <c r="A29" s="13" t="s">
        <v>205</v>
      </c>
    </row>
  </sheetData>
  <pageMargins left="0.7" right="0.7" top="0.75" bottom="0.75" header="0.3" footer="0.3"/>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T74"/>
  <sheetViews>
    <sheetView showGridLines="0" zoomScaleNormal="100" zoomScaleSheetLayoutView="100" workbookViewId="0"/>
  </sheetViews>
  <sheetFormatPr defaultColWidth="9.140625" defaultRowHeight="12.75" customHeight="1" x14ac:dyDescent="0.2"/>
  <cols>
    <col min="1" max="1" width="13" style="34" customWidth="1"/>
    <col min="2" max="2" width="9.7109375" style="28" customWidth="1"/>
    <col min="3" max="3" width="9.5703125" style="28" customWidth="1"/>
    <col min="4" max="4" width="2.5703125" style="28" customWidth="1"/>
    <col min="5" max="5" width="10.28515625" style="28" customWidth="1"/>
    <col min="6" max="6" width="9.140625" style="28"/>
    <col min="7" max="7" width="2.7109375" style="28" customWidth="1"/>
    <col min="8" max="8" width="7.7109375" style="28" customWidth="1"/>
    <col min="9" max="9" width="9.5703125" style="28" customWidth="1"/>
    <col min="10" max="10" width="10.7109375" style="28" customWidth="1"/>
    <col min="11" max="11" width="12" style="28" customWidth="1"/>
    <col min="12" max="12" width="6.28515625" style="28" customWidth="1"/>
    <col min="13" max="20" width="8.7109375" customWidth="1"/>
    <col min="21" max="16384" width="9.140625" style="34"/>
  </cols>
  <sheetData>
    <row r="1" spans="1:20" ht="12.75" customHeight="1" x14ac:dyDescent="0.2">
      <c r="A1" s="54" t="s">
        <v>273</v>
      </c>
      <c r="B1" s="33"/>
      <c r="C1" s="33"/>
      <c r="D1" s="33"/>
      <c r="E1" s="21"/>
      <c r="F1" s="21"/>
      <c r="G1" s="21"/>
      <c r="H1" s="21"/>
      <c r="I1" s="21"/>
      <c r="J1" s="21"/>
      <c r="K1" s="21"/>
      <c r="L1" s="21"/>
    </row>
    <row r="2" spans="1:20" ht="12.75" customHeight="1" x14ac:dyDescent="0.2">
      <c r="A2" s="122" t="s">
        <v>274</v>
      </c>
      <c r="B2" s="33"/>
      <c r="C2" s="33"/>
      <c r="D2" s="33"/>
      <c r="E2" s="21"/>
      <c r="F2" s="21"/>
      <c r="G2" s="21"/>
      <c r="H2" s="21"/>
      <c r="I2" s="21"/>
      <c r="J2" s="21"/>
      <c r="K2" s="21"/>
      <c r="L2" s="21"/>
    </row>
    <row r="3" spans="1:20" ht="12.75" customHeight="1" x14ac:dyDescent="0.2">
      <c r="A3" s="134"/>
      <c r="B3" s="79"/>
      <c r="C3" s="79"/>
      <c r="D3" s="79"/>
      <c r="E3" s="134"/>
      <c r="F3" s="134"/>
      <c r="G3" s="134"/>
      <c r="H3" s="134"/>
      <c r="I3" s="134"/>
      <c r="J3" s="134"/>
      <c r="K3" s="21"/>
      <c r="L3" s="21"/>
    </row>
    <row r="4" spans="1:20" ht="12.75" customHeight="1" x14ac:dyDescent="0.2">
      <c r="B4" s="159"/>
      <c r="C4" s="159"/>
      <c r="D4" s="159"/>
      <c r="E4" s="159"/>
      <c r="F4" s="159"/>
      <c r="G4" s="159"/>
      <c r="H4" s="159"/>
      <c r="I4" s="159"/>
      <c r="J4" s="159"/>
      <c r="K4" s="34"/>
      <c r="L4" s="34"/>
    </row>
    <row r="5" spans="1:20" s="13" customFormat="1" ht="12.75" customHeight="1" x14ac:dyDescent="0.2">
      <c r="A5" s="21" t="s">
        <v>18</v>
      </c>
      <c r="B5" s="230" t="s">
        <v>67</v>
      </c>
      <c r="C5" s="230"/>
      <c r="D5" s="4"/>
      <c r="E5" s="231" t="s">
        <v>128</v>
      </c>
      <c r="F5" s="230"/>
      <c r="G5" s="1"/>
      <c r="H5" s="230" t="s">
        <v>14</v>
      </c>
      <c r="I5" s="230"/>
      <c r="J5" s="230"/>
      <c r="K5" s="34"/>
      <c r="L5" s="34"/>
      <c r="M5"/>
      <c r="N5"/>
      <c r="O5"/>
      <c r="P5"/>
      <c r="Q5"/>
      <c r="R5"/>
      <c r="S5"/>
      <c r="T5"/>
    </row>
    <row r="6" spans="1:20" ht="12.75" customHeight="1" x14ac:dyDescent="0.2">
      <c r="A6" s="21" t="s">
        <v>78</v>
      </c>
      <c r="B6" s="6" t="s">
        <v>108</v>
      </c>
      <c r="C6" s="6" t="s">
        <v>109</v>
      </c>
      <c r="D6" s="6"/>
      <c r="E6" s="6" t="s">
        <v>108</v>
      </c>
      <c r="F6" s="6" t="s">
        <v>109</v>
      </c>
      <c r="G6" s="6"/>
      <c r="H6" s="6" t="s">
        <v>108</v>
      </c>
      <c r="I6" s="6" t="s">
        <v>109</v>
      </c>
      <c r="J6" s="1"/>
      <c r="K6" s="34"/>
      <c r="L6" s="34"/>
    </row>
    <row r="7" spans="1:20" customFormat="1" ht="12.75" customHeight="1" x14ac:dyDescent="0.2">
      <c r="A7" s="134" t="s">
        <v>2</v>
      </c>
      <c r="B7" s="16" t="s">
        <v>81</v>
      </c>
      <c r="C7" s="16" t="s">
        <v>81</v>
      </c>
      <c r="D7" s="16"/>
      <c r="E7" s="16" t="s">
        <v>81</v>
      </c>
      <c r="F7" s="16" t="s">
        <v>81</v>
      </c>
      <c r="G7" s="16"/>
      <c r="H7" s="16" t="s">
        <v>81</v>
      </c>
      <c r="I7" s="16" t="s">
        <v>81</v>
      </c>
      <c r="J7" s="63" t="s">
        <v>1</v>
      </c>
      <c r="K7" s="34"/>
      <c r="L7" s="34"/>
    </row>
    <row r="8" spans="1:20" customFormat="1" ht="12.75" customHeight="1" x14ac:dyDescent="0.2">
      <c r="A8" s="81"/>
      <c r="B8" s="23"/>
      <c r="C8" s="23"/>
      <c r="D8" s="23"/>
      <c r="E8" s="23"/>
      <c r="F8" s="23"/>
      <c r="G8" s="23"/>
      <c r="H8" s="23"/>
      <c r="I8" s="23"/>
      <c r="J8" s="23"/>
      <c r="K8" s="25"/>
      <c r="L8" s="25"/>
    </row>
    <row r="9" spans="1:20" customFormat="1" ht="12.75" customHeight="1" x14ac:dyDescent="0.2">
      <c r="A9" s="81">
        <v>2003</v>
      </c>
      <c r="B9" s="23">
        <v>14864656.699999999</v>
      </c>
      <c r="C9" s="23">
        <v>3134586</v>
      </c>
      <c r="D9" s="23"/>
      <c r="E9" s="23">
        <v>143459</v>
      </c>
      <c r="F9" s="23">
        <v>32516</v>
      </c>
      <c r="G9" s="23"/>
      <c r="H9" s="23">
        <v>103.616062</v>
      </c>
      <c r="I9" s="23">
        <v>96.401340000000005</v>
      </c>
      <c r="J9" s="23">
        <f>(B9+C9)/(E9+F9)</f>
        <v>102.2829532604063</v>
      </c>
      <c r="K9" s="25"/>
      <c r="L9" s="25"/>
    </row>
    <row r="10" spans="1:20" customFormat="1" ht="12.75" customHeight="1" x14ac:dyDescent="0.2">
      <c r="A10" s="58">
        <v>2004</v>
      </c>
      <c r="B10" s="23">
        <v>1320631.8</v>
      </c>
      <c r="C10" s="23">
        <v>253555.4</v>
      </c>
      <c r="D10" s="23"/>
      <c r="E10" s="23">
        <v>9500</v>
      </c>
      <c r="F10" s="23">
        <v>1924</v>
      </c>
      <c r="G10" s="23"/>
      <c r="H10" s="23">
        <v>139.01387299999999</v>
      </c>
      <c r="I10" s="23">
        <v>131.78555</v>
      </c>
      <c r="J10" s="23">
        <f t="shared" ref="J10:J28" si="0">(B10+C10)/(E10+F10)</f>
        <v>137.79649859943976</v>
      </c>
      <c r="K10" s="25"/>
      <c r="L10" s="25"/>
    </row>
    <row r="11" spans="1:20" customFormat="1" ht="12.75" customHeight="1" x14ac:dyDescent="0.2">
      <c r="A11" s="58">
        <v>2005</v>
      </c>
      <c r="B11" s="23">
        <v>1285680.7</v>
      </c>
      <c r="C11" s="23">
        <v>248482.5</v>
      </c>
      <c r="D11" s="23"/>
      <c r="E11" s="23">
        <v>9146</v>
      </c>
      <c r="F11" s="23">
        <v>1874</v>
      </c>
      <c r="G11" s="23"/>
      <c r="H11" s="23">
        <v>140.573004</v>
      </c>
      <c r="I11" s="23">
        <v>132.594717</v>
      </c>
      <c r="J11" s="23">
        <f t="shared" si="0"/>
        <v>139.21626134301269</v>
      </c>
      <c r="K11" s="25"/>
      <c r="L11" s="25"/>
    </row>
    <row r="12" spans="1:20" customFormat="1" ht="12.75" customHeight="1" x14ac:dyDescent="0.2">
      <c r="A12" s="58">
        <v>2006</v>
      </c>
      <c r="B12" s="23">
        <v>1449976.9</v>
      </c>
      <c r="C12" s="23">
        <v>266704.09999999998</v>
      </c>
      <c r="D12" s="23"/>
      <c r="E12" s="23">
        <v>9969</v>
      </c>
      <c r="F12" s="23">
        <v>2016</v>
      </c>
      <c r="G12" s="23"/>
      <c r="H12" s="23">
        <v>145.44857999999999</v>
      </c>
      <c r="I12" s="23">
        <v>132.2937</v>
      </c>
      <c r="J12" s="23">
        <f t="shared" si="0"/>
        <v>143.2357947434293</v>
      </c>
      <c r="K12" s="25"/>
      <c r="L12" s="25"/>
    </row>
    <row r="13" spans="1:20" customFormat="1" ht="12.75" customHeight="1" x14ac:dyDescent="0.2">
      <c r="A13" s="58">
        <v>2007</v>
      </c>
      <c r="B13" s="23">
        <v>1855800.8</v>
      </c>
      <c r="C13" s="23">
        <v>340079.6</v>
      </c>
      <c r="D13" s="23"/>
      <c r="E13" s="23">
        <v>12433</v>
      </c>
      <c r="F13" s="23">
        <v>2502</v>
      </c>
      <c r="G13" s="23"/>
      <c r="H13" s="23">
        <v>149.26411899999999</v>
      </c>
      <c r="I13" s="23">
        <v>135.923101</v>
      </c>
      <c r="J13" s="23">
        <f t="shared" si="0"/>
        <v>147.02915299631738</v>
      </c>
      <c r="K13" s="25"/>
      <c r="L13" s="25"/>
    </row>
    <row r="14" spans="1:20" customFormat="1" ht="12.75" customHeight="1" x14ac:dyDescent="0.2">
      <c r="A14" s="58">
        <v>2008</v>
      </c>
      <c r="B14" s="23">
        <v>1805994.4</v>
      </c>
      <c r="C14" s="23">
        <v>338761.2</v>
      </c>
      <c r="D14" s="23"/>
      <c r="E14" s="23">
        <v>11287</v>
      </c>
      <c r="F14" s="23">
        <v>2349</v>
      </c>
      <c r="G14" s="23"/>
      <c r="H14" s="23">
        <v>160.00659099999999</v>
      </c>
      <c r="I14" s="23">
        <v>144.21507</v>
      </c>
      <c r="J14" s="23">
        <f t="shared" si="0"/>
        <v>157.28627163391025</v>
      </c>
      <c r="K14" s="25"/>
      <c r="L14" s="25"/>
    </row>
    <row r="15" spans="1:20" customFormat="1" ht="12.75" customHeight="1" x14ac:dyDescent="0.2">
      <c r="A15" s="58">
        <v>2009</v>
      </c>
      <c r="B15" s="23">
        <v>1194201.7</v>
      </c>
      <c r="C15" s="23">
        <v>225254.3</v>
      </c>
      <c r="D15" s="23"/>
      <c r="E15" s="23">
        <v>7314</v>
      </c>
      <c r="F15" s="23">
        <v>1580</v>
      </c>
      <c r="G15" s="23"/>
      <c r="H15" s="23">
        <v>163.276141</v>
      </c>
      <c r="I15" s="23">
        <v>142.566012</v>
      </c>
      <c r="J15" s="23">
        <f t="shared" si="0"/>
        <v>159.5970317067686</v>
      </c>
      <c r="K15" s="25"/>
      <c r="L15" s="25"/>
    </row>
    <row r="16" spans="1:20" customFormat="1" ht="12.75" customHeight="1" x14ac:dyDescent="0.2">
      <c r="A16" s="58">
        <v>2010</v>
      </c>
      <c r="B16" s="23">
        <v>1087056.5</v>
      </c>
      <c r="C16" s="23">
        <v>230357.8</v>
      </c>
      <c r="D16" s="23"/>
      <c r="E16" s="23">
        <v>6542</v>
      </c>
      <c r="F16" s="23">
        <v>1496</v>
      </c>
      <c r="G16" s="23"/>
      <c r="H16" s="23">
        <v>166.165774</v>
      </c>
      <c r="I16" s="23">
        <v>153.98248599999999</v>
      </c>
      <c r="J16" s="23">
        <f t="shared" si="0"/>
        <v>163.89827071410798</v>
      </c>
      <c r="K16" s="25"/>
      <c r="L16" s="25"/>
    </row>
    <row r="17" spans="1:20" customFormat="1" ht="12.75" customHeight="1" x14ac:dyDescent="0.2">
      <c r="A17" s="58">
        <v>2011</v>
      </c>
      <c r="B17" s="23">
        <v>1289097.2</v>
      </c>
      <c r="C17" s="23">
        <v>311576.5</v>
      </c>
      <c r="D17" s="23"/>
      <c r="E17" s="23">
        <v>7611</v>
      </c>
      <c r="F17" s="23">
        <v>1961</v>
      </c>
      <c r="G17" s="23"/>
      <c r="H17" s="23">
        <v>169.372907</v>
      </c>
      <c r="I17" s="23">
        <v>158.886537</v>
      </c>
      <c r="J17" s="23">
        <f t="shared" si="0"/>
        <v>167.22458211450063</v>
      </c>
      <c r="K17" s="25"/>
      <c r="L17" s="25"/>
    </row>
    <row r="18" spans="1:20" customFormat="1" ht="12.75" customHeight="1" x14ac:dyDescent="0.2">
      <c r="A18" s="58">
        <v>2012</v>
      </c>
      <c r="B18" s="23">
        <v>1228150.3999999999</v>
      </c>
      <c r="C18" s="23">
        <v>270114.2</v>
      </c>
      <c r="D18" s="23"/>
      <c r="E18" s="23">
        <v>7399</v>
      </c>
      <c r="F18" s="23">
        <v>1779</v>
      </c>
      <c r="G18" s="23"/>
      <c r="H18" s="23">
        <v>165.98870099999999</v>
      </c>
      <c r="I18" s="23">
        <v>151.83485099999999</v>
      </c>
      <c r="J18" s="23">
        <f t="shared" si="0"/>
        <v>163.24521682283719</v>
      </c>
      <c r="K18" s="25"/>
      <c r="L18" s="25"/>
    </row>
    <row r="19" spans="1:20" customFormat="1" ht="12.75" customHeight="1" x14ac:dyDescent="0.2">
      <c r="A19" s="58">
        <v>2013</v>
      </c>
      <c r="B19" s="23">
        <v>1379821.4</v>
      </c>
      <c r="C19" s="23">
        <v>314351.90000000002</v>
      </c>
      <c r="D19" s="23"/>
      <c r="E19" s="23">
        <v>7438</v>
      </c>
      <c r="F19" s="23">
        <v>1860</v>
      </c>
      <c r="G19" s="23"/>
      <c r="H19" s="23">
        <v>185.50973300000001</v>
      </c>
      <c r="I19" s="23">
        <v>169.00639699999999</v>
      </c>
      <c r="J19" s="23">
        <f t="shared" si="0"/>
        <v>182.20835663583566</v>
      </c>
      <c r="K19" s="25"/>
      <c r="L19" s="25"/>
    </row>
    <row r="20" spans="1:20" customFormat="1" ht="12.75" customHeight="1" x14ac:dyDescent="0.2">
      <c r="A20" s="58">
        <v>2014</v>
      </c>
      <c r="B20" s="23">
        <v>1503043.9</v>
      </c>
      <c r="C20" s="23">
        <v>335396.90000000002</v>
      </c>
      <c r="D20" s="23"/>
      <c r="E20" s="23">
        <v>7814</v>
      </c>
      <c r="F20" s="23">
        <v>1764</v>
      </c>
      <c r="G20" s="23"/>
      <c r="H20" s="23">
        <v>192.352687</v>
      </c>
      <c r="I20" s="23">
        <v>190.134297</v>
      </c>
      <c r="J20" s="23">
        <f t="shared" si="0"/>
        <v>191.94412194612653</v>
      </c>
      <c r="K20" s="25"/>
      <c r="L20" s="25"/>
    </row>
    <row r="21" spans="1:20" customFormat="1" ht="12.75" customHeight="1" x14ac:dyDescent="0.2">
      <c r="A21" s="58">
        <v>2015</v>
      </c>
      <c r="B21" s="23">
        <v>2112781.4</v>
      </c>
      <c r="C21" s="23">
        <v>517656.9</v>
      </c>
      <c r="D21" s="23"/>
      <c r="E21" s="23">
        <v>9801</v>
      </c>
      <c r="F21" s="23">
        <v>2402</v>
      </c>
      <c r="G21" s="23"/>
      <c r="H21" s="23">
        <v>215.56794199999999</v>
      </c>
      <c r="I21" s="23">
        <v>215.51078200000001</v>
      </c>
      <c r="J21" s="23">
        <f t="shared" si="0"/>
        <v>215.55669097762845</v>
      </c>
      <c r="K21" s="25"/>
      <c r="L21" s="25"/>
    </row>
    <row r="22" spans="1:20" customFormat="1" ht="12.75" customHeight="1" x14ac:dyDescent="0.2">
      <c r="A22" s="58">
        <v>2016</v>
      </c>
      <c r="B22" s="23">
        <v>2940066.2</v>
      </c>
      <c r="C22" s="23">
        <v>732579.7</v>
      </c>
      <c r="D22" s="23"/>
      <c r="E22" s="23">
        <v>10173</v>
      </c>
      <c r="F22" s="23">
        <v>2654</v>
      </c>
      <c r="G22" s="23"/>
      <c r="H22" s="23">
        <v>289.00680199999999</v>
      </c>
      <c r="I22" s="23">
        <v>276.02852200000001</v>
      </c>
      <c r="J22" s="23">
        <f t="shared" si="0"/>
        <v>286.32150152023081</v>
      </c>
      <c r="K22" s="25"/>
      <c r="L22" s="25"/>
    </row>
    <row r="23" spans="1:20" customFormat="1" ht="12.75" customHeight="1" x14ac:dyDescent="0.2">
      <c r="A23" s="58">
        <v>2017</v>
      </c>
      <c r="B23" s="23">
        <v>4141824.3</v>
      </c>
      <c r="C23" s="23">
        <v>896904.5</v>
      </c>
      <c r="D23" s="23"/>
      <c r="E23" s="23">
        <v>8463</v>
      </c>
      <c r="F23" s="23">
        <v>1932</v>
      </c>
      <c r="G23" s="23"/>
      <c r="H23" s="23">
        <v>489.40379200000001</v>
      </c>
      <c r="I23" s="23">
        <v>464.23628300000001</v>
      </c>
      <c r="J23" s="23">
        <f t="shared" si="0"/>
        <v>484.72619528619526</v>
      </c>
      <c r="K23" s="25"/>
      <c r="L23" s="25"/>
    </row>
    <row r="24" spans="1:20" customFormat="1" ht="12.75" customHeight="1" x14ac:dyDescent="0.2">
      <c r="A24" s="58">
        <v>2018</v>
      </c>
      <c r="B24" s="23">
        <v>4439491.0999999996</v>
      </c>
      <c r="C24" s="23">
        <v>1160537.7</v>
      </c>
      <c r="D24" s="23"/>
      <c r="E24" s="23">
        <v>8970</v>
      </c>
      <c r="F24" s="23">
        <v>2466</v>
      </c>
      <c r="G24" s="23"/>
      <c r="H24" s="23">
        <v>494.92654399999998</v>
      </c>
      <c r="I24" s="23">
        <v>470.61545000000001</v>
      </c>
      <c r="J24" s="23">
        <f t="shared" si="0"/>
        <v>489.68422525358517</v>
      </c>
      <c r="K24" s="25"/>
      <c r="L24" s="25"/>
    </row>
    <row r="25" spans="1:20" customFormat="1" ht="12.75" customHeight="1" x14ac:dyDescent="0.2">
      <c r="A25" s="58">
        <v>2019</v>
      </c>
      <c r="B25" s="23">
        <v>4572281.5999999996</v>
      </c>
      <c r="C25" s="23">
        <v>1123131.8</v>
      </c>
      <c r="D25" s="23"/>
      <c r="E25" s="23">
        <v>9279</v>
      </c>
      <c r="F25" s="23">
        <v>2293</v>
      </c>
      <c r="G25" s="23"/>
      <c r="H25" s="23">
        <v>492.75585699999999</v>
      </c>
      <c r="I25" s="23">
        <v>489.808896</v>
      </c>
      <c r="J25" s="23">
        <f t="shared" si="0"/>
        <v>492.17191496716208</v>
      </c>
      <c r="K25" s="25"/>
      <c r="L25" s="25"/>
    </row>
    <row r="26" spans="1:20" customFormat="1" ht="12.75" customHeight="1" x14ac:dyDescent="0.2">
      <c r="A26" s="58">
        <v>2020</v>
      </c>
      <c r="B26" s="23">
        <v>3232385.3</v>
      </c>
      <c r="C26" s="23">
        <v>1019700.1</v>
      </c>
      <c r="D26" s="23"/>
      <c r="E26" s="23">
        <v>6984</v>
      </c>
      <c r="F26" s="23">
        <v>2260</v>
      </c>
      <c r="G26" s="23"/>
      <c r="H26" s="23">
        <v>462.82721900000001</v>
      </c>
      <c r="I26" s="23">
        <v>451.19473399999998</v>
      </c>
      <c r="J26" s="23">
        <f t="shared" si="0"/>
        <v>459.98327563825177</v>
      </c>
      <c r="K26" s="25"/>
      <c r="L26" s="25"/>
    </row>
    <row r="27" spans="1:20" customFormat="1" ht="12.75" customHeight="1" x14ac:dyDescent="0.2">
      <c r="A27" s="58">
        <v>2021</v>
      </c>
      <c r="B27" s="23">
        <v>1393802.8</v>
      </c>
      <c r="C27" s="23">
        <v>499741.1</v>
      </c>
      <c r="D27" s="23"/>
      <c r="E27" s="23">
        <v>5364</v>
      </c>
      <c r="F27" s="23">
        <v>1911</v>
      </c>
      <c r="G27" s="23"/>
      <c r="H27" s="23">
        <v>259.84392200000002</v>
      </c>
      <c r="I27" s="23">
        <v>261.50763899999998</v>
      </c>
      <c r="J27" s="23">
        <f t="shared" si="0"/>
        <v>260.28094845360823</v>
      </c>
      <c r="K27" s="25"/>
      <c r="L27" s="25"/>
    </row>
    <row r="28" spans="1:20" customFormat="1" ht="12.75" customHeight="1" x14ac:dyDescent="0.2">
      <c r="A28" s="60" t="s">
        <v>1</v>
      </c>
      <c r="B28" s="36">
        <f>SUM(B9:B27)</f>
        <v>53096745.099999987</v>
      </c>
      <c r="C28" s="36">
        <f t="shared" ref="C28:F28" si="1">SUM(C9:C27)</f>
        <v>12219472.199999999</v>
      </c>
      <c r="D28" s="36"/>
      <c r="E28" s="36">
        <f t="shared" si="1"/>
        <v>298946</v>
      </c>
      <c r="F28" s="36">
        <f t="shared" si="1"/>
        <v>69539</v>
      </c>
      <c r="G28" s="36"/>
      <c r="H28" s="36">
        <f>B28/E28</f>
        <v>177.61316458490828</v>
      </c>
      <c r="I28" s="36">
        <f>C28/F28</f>
        <v>175.72113777880037</v>
      </c>
      <c r="J28" s="36">
        <f t="shared" si="0"/>
        <v>177.25610893252096</v>
      </c>
      <c r="K28" s="25"/>
      <c r="L28" s="25"/>
    </row>
    <row r="29" spans="1:20" ht="12.75" customHeight="1" x14ac:dyDescent="0.2">
      <c r="A29" s="34" t="s">
        <v>206</v>
      </c>
      <c r="B29" s="21"/>
      <c r="C29" s="21"/>
      <c r="D29" s="21"/>
      <c r="E29" s="21"/>
      <c r="F29" s="21"/>
      <c r="G29" s="21"/>
      <c r="H29" s="21"/>
      <c r="I29" s="21"/>
      <c r="J29" s="21"/>
      <c r="K29" s="34"/>
      <c r="L29" s="34"/>
    </row>
    <row r="30" spans="1:20" s="15" customFormat="1" ht="12.75" customHeight="1" x14ac:dyDescent="0.2">
      <c r="A30" s="13" t="s">
        <v>205</v>
      </c>
      <c r="B30" s="21"/>
      <c r="C30" s="21"/>
      <c r="D30" s="21"/>
      <c r="E30" s="21"/>
      <c r="F30" s="21"/>
      <c r="G30" s="21"/>
      <c r="H30" s="21"/>
      <c r="I30" s="21"/>
      <c r="J30" s="21"/>
      <c r="K30" s="34"/>
      <c r="L30" s="34"/>
      <c r="M30"/>
      <c r="N30"/>
      <c r="O30"/>
      <c r="P30"/>
      <c r="Q30"/>
      <c r="R30"/>
      <c r="S30"/>
      <c r="T30"/>
    </row>
    <row r="33" spans="1:20" ht="12.75" customHeight="1" x14ac:dyDescent="0.2">
      <c r="B33" s="25"/>
      <c r="E33" s="25"/>
      <c r="H33" s="25"/>
      <c r="K33" s="25"/>
      <c r="L33"/>
      <c r="M33" s="34"/>
      <c r="N33" s="34"/>
      <c r="O33" s="34"/>
      <c r="P33" s="34"/>
      <c r="Q33" s="34"/>
      <c r="R33" s="34"/>
      <c r="S33" s="34"/>
      <c r="T33" s="34"/>
    </row>
    <row r="34" spans="1:20" ht="12.75" customHeight="1" x14ac:dyDescent="0.2">
      <c r="A34" s="3" t="s">
        <v>275</v>
      </c>
      <c r="B34" s="27"/>
      <c r="C34" s="27"/>
      <c r="D34" s="27"/>
      <c r="E34" s="27"/>
      <c r="L34"/>
      <c r="M34" s="34"/>
      <c r="N34" s="34"/>
      <c r="O34" s="34"/>
      <c r="P34" s="34"/>
      <c r="Q34" s="34"/>
      <c r="R34" s="34"/>
      <c r="S34" s="34"/>
      <c r="T34" s="34"/>
    </row>
    <row r="35" spans="1:20" ht="12.75" customHeight="1" x14ac:dyDescent="0.2">
      <c r="A35" s="122" t="s">
        <v>276</v>
      </c>
      <c r="B35" s="27"/>
      <c r="C35" s="27"/>
      <c r="D35" s="27"/>
      <c r="E35" s="27"/>
      <c r="L35"/>
      <c r="M35" s="34"/>
      <c r="N35" s="34"/>
      <c r="O35" s="34"/>
      <c r="P35" s="34"/>
      <c r="Q35" s="34"/>
      <c r="R35" s="34"/>
      <c r="S35" s="34"/>
      <c r="T35" s="34"/>
    </row>
    <row r="36" spans="1:20" ht="12.75" customHeight="1" x14ac:dyDescent="0.2">
      <c r="A36" s="38"/>
      <c r="B36" s="86"/>
      <c r="C36" s="86"/>
      <c r="D36" s="86"/>
      <c r="E36" s="40"/>
      <c r="F36" s="40"/>
      <c r="G36" s="40"/>
      <c r="H36" s="40"/>
      <c r="I36" s="40"/>
      <c r="J36" s="40"/>
      <c r="K36" s="34"/>
      <c r="L36"/>
      <c r="M36" s="34"/>
      <c r="N36" s="34"/>
      <c r="O36" s="34"/>
      <c r="P36" s="34"/>
      <c r="Q36" s="34"/>
      <c r="R36" s="34"/>
      <c r="S36" s="34"/>
      <c r="T36" s="34"/>
    </row>
    <row r="37" spans="1:20" ht="12.75" customHeight="1" x14ac:dyDescent="0.2">
      <c r="A37" s="34" t="s">
        <v>77</v>
      </c>
      <c r="B37" s="231" t="s">
        <v>67</v>
      </c>
      <c r="C37" s="231"/>
      <c r="D37" s="46"/>
      <c r="E37" s="231" t="s">
        <v>128</v>
      </c>
      <c r="F37" s="231"/>
      <c r="G37" s="34"/>
      <c r="H37" s="231" t="s">
        <v>14</v>
      </c>
      <c r="I37" s="231"/>
      <c r="J37" s="231"/>
      <c r="K37" s="34"/>
      <c r="L37"/>
      <c r="M37" s="34"/>
      <c r="N37" s="34"/>
      <c r="O37" s="34"/>
      <c r="P37" s="34"/>
      <c r="Q37" s="34"/>
      <c r="R37" s="34"/>
      <c r="S37" s="34"/>
      <c r="T37" s="34"/>
    </row>
    <row r="38" spans="1:20" ht="12.75" customHeight="1" x14ac:dyDescent="0.2">
      <c r="B38" s="28" t="s">
        <v>108</v>
      </c>
      <c r="C38" s="28" t="s">
        <v>109</v>
      </c>
      <c r="E38" s="28" t="s">
        <v>108</v>
      </c>
      <c r="F38" s="28" t="s">
        <v>109</v>
      </c>
      <c r="H38" s="28" t="s">
        <v>108</v>
      </c>
      <c r="I38" s="28" t="s">
        <v>109</v>
      </c>
      <c r="J38" s="34"/>
      <c r="K38" s="34"/>
      <c r="L38"/>
      <c r="M38" s="34"/>
      <c r="N38" s="34"/>
      <c r="O38" s="34"/>
      <c r="P38" s="34"/>
      <c r="Q38" s="34"/>
      <c r="R38" s="34"/>
      <c r="S38" s="34"/>
      <c r="T38" s="34"/>
    </row>
    <row r="39" spans="1:20" s="28" customFormat="1" ht="12.75" customHeight="1" x14ac:dyDescent="0.2">
      <c r="A39" s="51"/>
      <c r="B39" s="22" t="s">
        <v>81</v>
      </c>
      <c r="C39" s="22" t="s">
        <v>81</v>
      </c>
      <c r="D39" s="22"/>
      <c r="E39" s="22" t="s">
        <v>81</v>
      </c>
      <c r="F39" s="22" t="s">
        <v>81</v>
      </c>
      <c r="G39" s="22"/>
      <c r="H39" s="22" t="s">
        <v>81</v>
      </c>
      <c r="I39" s="22" t="s">
        <v>81</v>
      </c>
      <c r="J39" s="88" t="s">
        <v>1</v>
      </c>
      <c r="L39"/>
    </row>
    <row r="40" spans="1:20" s="28" customFormat="1" ht="12.75" customHeight="1" x14ac:dyDescent="0.2">
      <c r="A40" s="133" t="s">
        <v>134</v>
      </c>
      <c r="B40" s="128">
        <v>2218477.1</v>
      </c>
      <c r="C40" s="128">
        <v>520078</v>
      </c>
      <c r="D40" s="128"/>
      <c r="E40" s="128">
        <v>16941</v>
      </c>
      <c r="F40" s="128">
        <v>4014</v>
      </c>
      <c r="G40" s="128"/>
      <c r="H40" s="128">
        <f>B40/E40</f>
        <v>130.95313735906973</v>
      </c>
      <c r="I40" s="128">
        <f>C40/F40</f>
        <v>129.56601893373193</v>
      </c>
      <c r="J40" s="128">
        <f>(B40+C40)/(E40+F40)</f>
        <v>130.68743020758768</v>
      </c>
      <c r="L40"/>
    </row>
    <row r="41" spans="1:20" ht="12.75" customHeight="1" x14ac:dyDescent="0.2">
      <c r="A41" s="129" t="s">
        <v>79</v>
      </c>
      <c r="B41" s="128">
        <v>8952192.8000000007</v>
      </c>
      <c r="C41" s="128">
        <v>2393845.7999999998</v>
      </c>
      <c r="D41" s="128"/>
      <c r="E41" s="128">
        <v>70057</v>
      </c>
      <c r="F41" s="128">
        <v>18372</v>
      </c>
      <c r="G41" s="128"/>
      <c r="H41" s="128">
        <f t="shared" ref="H41:I46" si="2">B41/E41</f>
        <v>127.78441554734003</v>
      </c>
      <c r="I41" s="128">
        <f t="shared" si="2"/>
        <v>130.29859568909208</v>
      </c>
      <c r="J41" s="128">
        <f t="shared" ref="J41:J46" si="3">(B41+C41)/(E41+F41)</f>
        <v>128.30676135656856</v>
      </c>
      <c r="K41" s="34"/>
      <c r="L41"/>
      <c r="M41" s="34"/>
      <c r="N41" s="34"/>
      <c r="O41" s="34"/>
      <c r="P41" s="34"/>
      <c r="Q41" s="34"/>
      <c r="R41" s="34"/>
      <c r="S41" s="34"/>
      <c r="T41" s="34"/>
    </row>
    <row r="42" spans="1:20" ht="12.75" customHeight="1" x14ac:dyDescent="0.2">
      <c r="A42" s="129" t="s">
        <v>80</v>
      </c>
      <c r="B42" s="128">
        <v>20517768</v>
      </c>
      <c r="C42" s="128">
        <v>4173374.8</v>
      </c>
      <c r="D42" s="128"/>
      <c r="E42" s="128">
        <v>110829</v>
      </c>
      <c r="F42" s="128">
        <v>23449</v>
      </c>
      <c r="G42" s="128"/>
      <c r="H42" s="128">
        <f t="shared" si="2"/>
        <v>185.12995696072326</v>
      </c>
      <c r="I42" s="128">
        <f t="shared" si="2"/>
        <v>177.97666425007463</v>
      </c>
      <c r="J42" s="128">
        <f t="shared" si="3"/>
        <v>183.8807757041362</v>
      </c>
      <c r="K42" s="34"/>
      <c r="L42"/>
      <c r="M42" s="34"/>
      <c r="N42" s="34"/>
      <c r="O42" s="34"/>
      <c r="P42" s="34"/>
      <c r="Q42" s="34"/>
      <c r="R42" s="34"/>
      <c r="S42" s="34"/>
      <c r="T42" s="34"/>
    </row>
    <row r="43" spans="1:20" ht="12.75" customHeight="1" x14ac:dyDescent="0.2">
      <c r="A43" s="129" t="s">
        <v>114</v>
      </c>
      <c r="B43" s="128">
        <v>20934632.399999999</v>
      </c>
      <c r="C43" s="128">
        <v>4314598.5</v>
      </c>
      <c r="D43" s="128"/>
      <c r="E43" s="128">
        <v>98704</v>
      </c>
      <c r="F43" s="128">
        <v>21101</v>
      </c>
      <c r="G43" s="128"/>
      <c r="H43" s="128">
        <f t="shared" si="2"/>
        <v>212.09507618738854</v>
      </c>
      <c r="I43" s="128">
        <f t="shared" si="2"/>
        <v>204.4736505378892</v>
      </c>
      <c r="J43" s="128">
        <f t="shared" si="3"/>
        <v>210.75273068736695</v>
      </c>
      <c r="K43" s="34"/>
      <c r="L43"/>
      <c r="M43" s="34"/>
      <c r="N43" s="34"/>
      <c r="O43" s="34"/>
      <c r="P43" s="34"/>
      <c r="Q43" s="34"/>
      <c r="R43" s="34"/>
      <c r="S43" s="34"/>
      <c r="T43" s="34"/>
    </row>
    <row r="44" spans="1:20" ht="12.75" customHeight="1" x14ac:dyDescent="0.2">
      <c r="A44" s="129" t="s">
        <v>6</v>
      </c>
      <c r="B44" s="128">
        <v>279711.3</v>
      </c>
      <c r="C44" s="128">
        <v>149100</v>
      </c>
      <c r="D44" s="128"/>
      <c r="E44" s="128">
        <v>1800</v>
      </c>
      <c r="F44" s="128">
        <v>724</v>
      </c>
      <c r="G44" s="128"/>
      <c r="H44" s="128">
        <f t="shared" si="2"/>
        <v>155.39516666666665</v>
      </c>
      <c r="I44" s="128">
        <f t="shared" si="2"/>
        <v>205.93922651933701</v>
      </c>
      <c r="J44" s="128">
        <f t="shared" si="3"/>
        <v>169.89354199683044</v>
      </c>
      <c r="K44" s="34"/>
      <c r="L44"/>
      <c r="M44" s="34"/>
      <c r="N44" s="34"/>
      <c r="O44" s="34"/>
      <c r="P44" s="34"/>
      <c r="Q44" s="34"/>
      <c r="R44" s="34"/>
      <c r="S44" s="34"/>
      <c r="T44" s="34"/>
    </row>
    <row r="45" spans="1:20" ht="12.75" customHeight="1" x14ac:dyDescent="0.2">
      <c r="A45" s="129" t="s">
        <v>161</v>
      </c>
      <c r="B45" s="128">
        <v>193963.5</v>
      </c>
      <c r="C45" s="128">
        <v>668475.1</v>
      </c>
      <c r="D45" s="128"/>
      <c r="E45" s="128">
        <v>615</v>
      </c>
      <c r="F45" s="128">
        <v>1879</v>
      </c>
      <c r="G45" s="128"/>
      <c r="H45" s="128">
        <f t="shared" si="2"/>
        <v>315.38780487804877</v>
      </c>
      <c r="I45" s="128">
        <f t="shared" si="2"/>
        <v>355.76109632783397</v>
      </c>
      <c r="J45" s="128">
        <f t="shared" si="3"/>
        <v>345.80537289494788</v>
      </c>
      <c r="K45" s="34"/>
      <c r="L45"/>
      <c r="M45" s="34"/>
      <c r="N45" s="34"/>
      <c r="O45" s="34"/>
      <c r="P45" s="34"/>
      <c r="Q45" s="34"/>
      <c r="R45" s="34"/>
      <c r="S45" s="34"/>
      <c r="T45" s="34"/>
    </row>
    <row r="46" spans="1:20" ht="12.75" customHeight="1" x14ac:dyDescent="0.2">
      <c r="A46" s="131" t="s">
        <v>1</v>
      </c>
      <c r="B46" s="130">
        <f>SUM(B40:B45)</f>
        <v>53096745.099999994</v>
      </c>
      <c r="C46" s="130">
        <f t="shared" ref="C46:F46" si="4">SUM(C40:C45)</f>
        <v>12219472.199999999</v>
      </c>
      <c r="D46" s="130"/>
      <c r="E46" s="130">
        <f t="shared" si="4"/>
        <v>298946</v>
      </c>
      <c r="F46" s="130">
        <f t="shared" si="4"/>
        <v>69539</v>
      </c>
      <c r="G46" s="130"/>
      <c r="H46" s="130">
        <f t="shared" si="2"/>
        <v>177.6131645849083</v>
      </c>
      <c r="I46" s="130">
        <f t="shared" si="2"/>
        <v>175.72113777880037</v>
      </c>
      <c r="J46" s="130">
        <f t="shared" si="3"/>
        <v>177.25610893252099</v>
      </c>
      <c r="K46" s="34"/>
      <c r="L46"/>
      <c r="M46" s="34"/>
      <c r="N46" s="34"/>
      <c r="O46" s="34"/>
      <c r="P46" s="34"/>
      <c r="Q46" s="34"/>
      <c r="R46" s="34"/>
      <c r="S46" s="34"/>
      <c r="T46" s="34"/>
    </row>
    <row r="47" spans="1:20" ht="12.75" customHeight="1" x14ac:dyDescent="0.2">
      <c r="A47" s="34" t="s">
        <v>206</v>
      </c>
      <c r="E47" s="25"/>
      <c r="L47"/>
      <c r="M47" s="34"/>
      <c r="N47" s="34"/>
      <c r="O47" s="34"/>
      <c r="P47" s="34"/>
      <c r="Q47" s="34"/>
      <c r="R47" s="34"/>
      <c r="S47" s="34"/>
      <c r="T47" s="34"/>
    </row>
    <row r="48" spans="1:20" ht="12.75" customHeight="1" x14ac:dyDescent="0.2">
      <c r="A48" s="13" t="s">
        <v>205</v>
      </c>
      <c r="E48" s="25"/>
      <c r="L48"/>
      <c r="M48" s="34"/>
      <c r="N48" s="34"/>
      <c r="O48" s="34"/>
      <c r="P48" s="34"/>
      <c r="Q48" s="34"/>
      <c r="R48" s="34"/>
      <c r="S48" s="34"/>
      <c r="T48" s="34"/>
    </row>
    <row r="49" spans="1:20" ht="12.75" customHeight="1" x14ac:dyDescent="0.2">
      <c r="A49" s="13"/>
      <c r="E49" s="25"/>
      <c r="L49"/>
      <c r="M49" s="34"/>
      <c r="N49" s="34"/>
      <c r="O49" s="34"/>
      <c r="P49" s="34"/>
      <c r="Q49" s="34"/>
      <c r="R49" s="34"/>
      <c r="S49" s="34"/>
      <c r="T49" s="34"/>
    </row>
    <row r="50" spans="1:20" ht="12.75" customHeight="1" x14ac:dyDescent="0.2">
      <c r="B50" s="25"/>
      <c r="C50" s="25"/>
      <c r="E50" s="25"/>
      <c r="F50" s="25"/>
      <c r="H50" s="25"/>
      <c r="I50" s="25"/>
      <c r="J50" s="25"/>
      <c r="L50"/>
      <c r="M50" s="34"/>
      <c r="N50" s="34"/>
      <c r="O50" s="34"/>
      <c r="P50" s="34"/>
      <c r="Q50" s="34"/>
      <c r="R50" s="34"/>
      <c r="S50" s="34"/>
      <c r="T50" s="34"/>
    </row>
    <row r="51" spans="1:20" ht="12.75" customHeight="1" x14ac:dyDescent="0.2">
      <c r="L51"/>
      <c r="M51" s="34"/>
      <c r="N51" s="34"/>
      <c r="O51" s="34"/>
      <c r="P51" s="34"/>
      <c r="Q51" s="34"/>
      <c r="R51" s="34"/>
      <c r="S51" s="34"/>
      <c r="T51" s="34"/>
    </row>
    <row r="52" spans="1:20" ht="12.75" customHeight="1" x14ac:dyDescent="0.2">
      <c r="A52" s="3" t="s">
        <v>277</v>
      </c>
      <c r="B52" s="15"/>
      <c r="C52" s="15"/>
      <c r="D52" s="15"/>
      <c r="E52" s="34"/>
      <c r="F52" s="34"/>
      <c r="G52" s="34"/>
      <c r="H52" s="34"/>
      <c r="I52" s="34"/>
      <c r="J52" s="34"/>
      <c r="K52" s="34"/>
      <c r="L52"/>
      <c r="M52" s="34"/>
      <c r="N52" s="34"/>
      <c r="O52" s="34"/>
      <c r="P52" s="34"/>
      <c r="Q52" s="34"/>
      <c r="R52" s="34"/>
      <c r="S52" s="34"/>
      <c r="T52" s="34"/>
    </row>
    <row r="53" spans="1:20" ht="12.75" customHeight="1" x14ac:dyDescent="0.2">
      <c r="A53" s="122" t="s">
        <v>278</v>
      </c>
      <c r="B53" s="15"/>
      <c r="C53" s="15"/>
      <c r="D53" s="15"/>
      <c r="E53" s="34"/>
      <c r="F53" s="34"/>
      <c r="G53" s="34"/>
      <c r="H53" s="34"/>
      <c r="I53" s="34"/>
      <c r="J53" s="34"/>
      <c r="K53" s="34"/>
      <c r="L53"/>
      <c r="M53" s="34"/>
      <c r="N53" s="34"/>
      <c r="O53" s="34"/>
      <c r="P53" s="34"/>
      <c r="Q53" s="34"/>
      <c r="R53" s="34"/>
      <c r="S53" s="34"/>
      <c r="T53" s="34"/>
    </row>
    <row r="54" spans="1:20" ht="12.75" customHeight="1" x14ac:dyDescent="0.2">
      <c r="A54" s="38"/>
      <c r="B54" s="39"/>
      <c r="C54" s="39"/>
      <c r="D54" s="39"/>
      <c r="E54" s="38"/>
      <c r="F54" s="38"/>
      <c r="G54" s="38"/>
      <c r="H54" s="38"/>
      <c r="I54" s="38"/>
      <c r="J54" s="34"/>
      <c r="K54" s="34"/>
      <c r="L54"/>
      <c r="M54" s="34"/>
      <c r="N54" s="34"/>
      <c r="O54" s="34"/>
      <c r="P54" s="34"/>
      <c r="Q54" s="34"/>
      <c r="R54" s="34"/>
      <c r="S54" s="34"/>
      <c r="T54" s="34"/>
    </row>
    <row r="55" spans="1:20" ht="12.75" customHeight="1" x14ac:dyDescent="0.2">
      <c r="A55" s="87" t="s">
        <v>15</v>
      </c>
      <c r="B55" s="87"/>
      <c r="C55" s="82" t="s">
        <v>12</v>
      </c>
      <c r="D55" s="82"/>
      <c r="E55" s="89"/>
      <c r="F55" s="89" t="s">
        <v>128</v>
      </c>
      <c r="G55" s="89"/>
      <c r="H55" s="89"/>
      <c r="I55" s="89" t="s">
        <v>14</v>
      </c>
      <c r="J55" s="90"/>
      <c r="K55" s="59"/>
      <c r="L55"/>
      <c r="M55" s="34"/>
      <c r="N55" s="34"/>
      <c r="O55" s="34"/>
      <c r="P55" s="34"/>
      <c r="Q55" s="34"/>
      <c r="R55" s="34"/>
      <c r="S55" s="34"/>
      <c r="T55" s="34"/>
    </row>
    <row r="56" spans="1:20" ht="12.75" customHeight="1" x14ac:dyDescent="0.2">
      <c r="A56" s="32" t="s">
        <v>3</v>
      </c>
      <c r="B56" s="23"/>
      <c r="C56" s="23">
        <v>53096745.100000001</v>
      </c>
      <c r="D56" s="23"/>
      <c r="E56" s="23"/>
      <c r="F56" s="23">
        <v>298946</v>
      </c>
      <c r="G56" s="23"/>
      <c r="H56" s="23"/>
      <c r="I56" s="23">
        <f>C56/F56</f>
        <v>177.6131645849083</v>
      </c>
      <c r="J56" s="90"/>
      <c r="K56" s="59"/>
      <c r="L56"/>
      <c r="M56" s="34"/>
      <c r="N56" s="34"/>
      <c r="O56" s="34"/>
      <c r="P56" s="34"/>
      <c r="Q56" s="34"/>
      <c r="R56" s="34"/>
      <c r="S56" s="34"/>
      <c r="T56" s="34"/>
    </row>
    <row r="57" spans="1:20" ht="12.75" customHeight="1" x14ac:dyDescent="0.2">
      <c r="A57" s="222" t="s">
        <v>279</v>
      </c>
      <c r="B57" s="223"/>
      <c r="C57" s="223">
        <v>4930058</v>
      </c>
      <c r="D57" s="223"/>
      <c r="E57" s="223"/>
      <c r="F57" s="223">
        <v>29265</v>
      </c>
      <c r="G57" s="223"/>
      <c r="H57" s="223"/>
      <c r="I57" s="224">
        <f t="shared" ref="I57:I60" si="5">C57/F57</f>
        <v>168.46260037587561</v>
      </c>
      <c r="J57" s="90"/>
      <c r="K57" s="59"/>
      <c r="L57"/>
      <c r="M57" s="34"/>
      <c r="N57" s="34"/>
      <c r="O57" s="34"/>
      <c r="P57" s="34"/>
      <c r="Q57" s="34"/>
      <c r="R57" s="34"/>
      <c r="S57" s="34"/>
      <c r="T57" s="34"/>
    </row>
    <row r="58" spans="1:20" ht="12.75" customHeight="1" x14ac:dyDescent="0.2">
      <c r="A58" s="225" t="s">
        <v>280</v>
      </c>
      <c r="B58" s="224"/>
      <c r="C58" s="223">
        <v>48166687.100000001</v>
      </c>
      <c r="D58" s="224"/>
      <c r="E58" s="224"/>
      <c r="F58" s="224">
        <v>269681</v>
      </c>
      <c r="G58" s="224"/>
      <c r="H58" s="224"/>
      <c r="I58" s="224">
        <f t="shared" si="5"/>
        <v>178.60615727470605</v>
      </c>
      <c r="J58" s="34"/>
      <c r="K58" s="59"/>
      <c r="L58" s="34"/>
    </row>
    <row r="59" spans="1:20" s="59" customFormat="1" ht="12.75" customHeight="1" x14ac:dyDescent="0.2">
      <c r="A59" s="91" t="s">
        <v>4</v>
      </c>
      <c r="B59" s="69"/>
      <c r="C59" s="69">
        <v>12219472.199999999</v>
      </c>
      <c r="D59" s="69"/>
      <c r="E59" s="69"/>
      <c r="F59" s="69">
        <v>69539</v>
      </c>
      <c r="G59" s="69"/>
      <c r="H59" s="69"/>
      <c r="I59" s="23">
        <f t="shared" si="5"/>
        <v>175.72113777880037</v>
      </c>
      <c r="J59" s="90"/>
      <c r="L59"/>
    </row>
    <row r="60" spans="1:20" ht="12.75" customHeight="1" x14ac:dyDescent="0.2">
      <c r="A60" s="60" t="s">
        <v>1</v>
      </c>
      <c r="B60" s="70"/>
      <c r="C60" s="36">
        <v>65316217.299999997</v>
      </c>
      <c r="D60" s="36"/>
      <c r="E60" s="36"/>
      <c r="F60" s="36">
        <v>368485</v>
      </c>
      <c r="G60" s="36"/>
      <c r="H60" s="36"/>
      <c r="I60" s="36">
        <f t="shared" si="5"/>
        <v>177.25610893252099</v>
      </c>
      <c r="J60" s="90"/>
      <c r="K60" s="59"/>
      <c r="L60" s="34"/>
    </row>
    <row r="61" spans="1:20" s="92" customFormat="1" ht="12.75" customHeight="1" x14ac:dyDescent="0.2">
      <c r="A61" s="34" t="s">
        <v>206</v>
      </c>
      <c r="B61" s="34"/>
      <c r="C61" s="34"/>
      <c r="D61" s="34"/>
      <c r="E61" s="34"/>
      <c r="F61" s="48"/>
      <c r="G61" s="34"/>
      <c r="H61" s="34"/>
      <c r="I61" s="34"/>
      <c r="J61" s="34"/>
      <c r="M61"/>
      <c r="N61"/>
      <c r="O61"/>
      <c r="P61"/>
      <c r="Q61"/>
      <c r="R61"/>
      <c r="S61"/>
      <c r="T61"/>
    </row>
    <row r="62" spans="1:20" ht="12.75" customHeight="1" x14ac:dyDescent="0.2">
      <c r="A62" s="13" t="s">
        <v>205</v>
      </c>
      <c r="B62" s="34"/>
      <c r="C62" s="48"/>
      <c r="D62" s="34"/>
      <c r="E62" s="34"/>
      <c r="F62" s="34"/>
      <c r="G62" s="34"/>
      <c r="H62" s="34"/>
      <c r="I62" s="34"/>
      <c r="J62" s="34"/>
      <c r="K62" s="34"/>
      <c r="L62" s="34"/>
    </row>
    <row r="65" spans="1:12" ht="12.75" customHeight="1" x14ac:dyDescent="0.2">
      <c r="B65" s="48"/>
      <c r="C65" s="48"/>
      <c r="E65" s="48"/>
      <c r="F65" s="48"/>
      <c r="H65" s="48"/>
      <c r="I65" s="48"/>
      <c r="J65" s="48"/>
      <c r="K65" s="48"/>
      <c r="L65" s="48"/>
    </row>
    <row r="66" spans="1:12" ht="12.75" customHeight="1" x14ac:dyDescent="0.2">
      <c r="B66" s="48"/>
      <c r="C66" s="48"/>
      <c r="E66" s="48"/>
      <c r="F66" s="67"/>
      <c r="H66" s="48"/>
      <c r="I66" s="48"/>
      <c r="J66" s="48"/>
      <c r="K66" s="67"/>
      <c r="L66" s="67"/>
    </row>
    <row r="67" spans="1:12" ht="12.75" customHeight="1" x14ac:dyDescent="0.2">
      <c r="A67" s="29"/>
      <c r="B67" s="47"/>
      <c r="C67" s="67"/>
      <c r="E67" s="67"/>
      <c r="F67" s="48"/>
      <c r="H67" s="67"/>
      <c r="I67" s="67"/>
      <c r="J67" s="67"/>
      <c r="K67" s="48"/>
      <c r="L67" s="48"/>
    </row>
    <row r="68" spans="1:12" ht="12.75" customHeight="1" x14ac:dyDescent="0.2">
      <c r="A68" s="28"/>
      <c r="B68" s="25"/>
      <c r="C68" s="48"/>
      <c r="E68" s="48"/>
      <c r="F68" s="93"/>
      <c r="H68" s="93"/>
      <c r="I68" s="93"/>
      <c r="J68" s="93"/>
      <c r="K68" s="93"/>
      <c r="L68" s="93"/>
    </row>
    <row r="69" spans="1:12" ht="12.75" customHeight="1" x14ac:dyDescent="0.2">
      <c r="B69" s="48"/>
      <c r="C69" s="48"/>
      <c r="E69" s="48"/>
      <c r="F69" s="48"/>
      <c r="H69" s="48"/>
      <c r="I69" s="48"/>
      <c r="J69" s="48"/>
      <c r="K69" s="48"/>
      <c r="L69" s="48"/>
    </row>
    <row r="70" spans="1:12" ht="12.75" customHeight="1" x14ac:dyDescent="0.2">
      <c r="A70" s="28"/>
      <c r="B70" s="25"/>
      <c r="C70" s="25"/>
      <c r="E70" s="25"/>
      <c r="F70" s="25"/>
      <c r="H70" s="25"/>
      <c r="I70" s="25"/>
      <c r="J70" s="25"/>
      <c r="K70" s="25"/>
      <c r="L70" s="25"/>
    </row>
    <row r="71" spans="1:12" ht="12.75" customHeight="1" x14ac:dyDescent="0.2">
      <c r="B71" s="34"/>
      <c r="C71" s="34"/>
      <c r="D71" s="34"/>
      <c r="E71" s="34"/>
      <c r="F71" s="34"/>
      <c r="G71" s="34"/>
      <c r="H71" s="34"/>
      <c r="I71" s="34"/>
      <c r="J71" s="34"/>
      <c r="K71" s="34"/>
      <c r="L71" s="34"/>
    </row>
    <row r="72" spans="1:12" ht="12.75" customHeight="1" x14ac:dyDescent="0.2">
      <c r="B72" s="34"/>
      <c r="C72" s="34"/>
      <c r="D72" s="34"/>
      <c r="E72" s="34"/>
      <c r="F72" s="34"/>
      <c r="G72" s="34"/>
      <c r="H72" s="34"/>
      <c r="I72" s="34"/>
      <c r="J72" s="34"/>
    </row>
    <row r="73" spans="1:12" ht="12.75" customHeight="1" x14ac:dyDescent="0.2">
      <c r="B73" s="34"/>
      <c r="C73" s="34"/>
      <c r="D73" s="34"/>
      <c r="E73" s="34"/>
      <c r="F73" s="34"/>
      <c r="G73" s="34"/>
      <c r="H73" s="34"/>
      <c r="I73" s="34"/>
      <c r="J73" s="34"/>
    </row>
    <row r="74" spans="1:12" ht="12.75" customHeight="1" x14ac:dyDescent="0.2">
      <c r="B74" s="34"/>
      <c r="C74" s="34"/>
      <c r="D74" s="34"/>
      <c r="E74" s="34"/>
      <c r="F74" s="34"/>
      <c r="G74" s="34"/>
      <c r="H74" s="34"/>
      <c r="I74" s="34"/>
      <c r="J74" s="34"/>
    </row>
  </sheetData>
  <mergeCells count="6">
    <mergeCell ref="B37:C37"/>
    <mergeCell ref="E37:F37"/>
    <mergeCell ref="B5:C5"/>
    <mergeCell ref="E5:F5"/>
    <mergeCell ref="H5:J5"/>
    <mergeCell ref="H37:J37"/>
  </mergeCells>
  <phoneticPr fontId="4"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30</xdr:row>
                <xdr:rowOff>0</xdr:rowOff>
              </from>
              <to>
                <xdr:col>0</xdr:col>
                <xdr:colOff>9525</xdr:colOff>
                <xdr:row>30</xdr:row>
                <xdr:rowOff>0</xdr:rowOff>
              </to>
            </anchor>
          </objectPr>
        </oleObject>
      </mc:Choice>
      <mc:Fallback>
        <oleObject progId="Word.Document.8" shapeId="57345" r:id="rId4"/>
      </mc:Fallback>
    </mc:AlternateContent>
    <mc:AlternateContent xmlns:mc="http://schemas.openxmlformats.org/markup-compatibility/2006">
      <mc:Choice Requires="x14">
        <oleObject progId="Word.Document.8" shapeId="57355" r:id="rId6">
          <objectPr defaultSize="0" autoLine="0" autoPict="0" r:id="rId5">
            <anchor moveWithCells="1" sizeWithCells="1">
              <from>
                <xdr:col>0</xdr:col>
                <xdr:colOff>0</xdr:colOff>
                <xdr:row>30</xdr:row>
                <xdr:rowOff>0</xdr:rowOff>
              </from>
              <to>
                <xdr:col>0</xdr:col>
                <xdr:colOff>9525</xdr:colOff>
                <xdr:row>30</xdr:row>
                <xdr:rowOff>0</xdr:rowOff>
              </to>
            </anchor>
          </objectPr>
        </oleObject>
      </mc:Choice>
      <mc:Fallback>
        <oleObject progId="Word.Document.8" shapeId="57355" r:id="rId6"/>
      </mc:Fallback>
    </mc:AlternateContent>
    <mc:AlternateContent xmlns:mc="http://schemas.openxmlformats.org/markup-compatibility/2006">
      <mc:Choice Requires="x14">
        <oleObject progId="Word.Document.8" shapeId="57360" r:id="rId7">
          <objectPr defaultSize="0" autoLine="0" autoPict="0" r:id="rId5">
            <anchor moveWithCells="1" sizeWithCells="1">
              <from>
                <xdr:col>0</xdr:col>
                <xdr:colOff>0</xdr:colOff>
                <xdr:row>30</xdr:row>
                <xdr:rowOff>0</xdr:rowOff>
              </from>
              <to>
                <xdr:col>0</xdr:col>
                <xdr:colOff>9525</xdr:colOff>
                <xdr:row>30</xdr:row>
                <xdr:rowOff>0</xdr:rowOff>
              </to>
            </anchor>
          </objectPr>
        </oleObject>
      </mc:Choice>
      <mc:Fallback>
        <oleObject progId="Word.Document.8" shapeId="57360" r:id="rId7"/>
      </mc:Fallback>
    </mc:AlternateContent>
    <mc:AlternateContent xmlns:mc="http://schemas.openxmlformats.org/markup-compatibility/2006">
      <mc:Choice Requires="x14">
        <oleObject progId="Word.Document.8" shapeId="57365" r:id="rId8">
          <objectPr defaultSize="0" autoLine="0" autoPict="0" r:id="rId5">
            <anchor moveWithCells="1" sizeWithCells="1">
              <from>
                <xdr:col>0</xdr:col>
                <xdr:colOff>0</xdr:colOff>
                <xdr:row>30</xdr:row>
                <xdr:rowOff>0</xdr:rowOff>
              </from>
              <to>
                <xdr:col>0</xdr:col>
                <xdr:colOff>9525</xdr:colOff>
                <xdr:row>30</xdr:row>
                <xdr:rowOff>0</xdr:rowOff>
              </to>
            </anchor>
          </objectPr>
        </oleObject>
      </mc:Choice>
      <mc:Fallback>
        <oleObject progId="Word.Document.8" shapeId="57365" r:id="rId8"/>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X59"/>
  <sheetViews>
    <sheetView showGridLines="0" zoomScaleNormal="100" zoomScaleSheetLayoutView="106" workbookViewId="0"/>
  </sheetViews>
  <sheetFormatPr defaultColWidth="9.140625" defaultRowHeight="12.75" customHeight="1" x14ac:dyDescent="0.2"/>
  <cols>
    <col min="1" max="1" width="17.7109375" style="1" customWidth="1"/>
    <col min="2" max="4" width="11" style="1" customWidth="1"/>
    <col min="5" max="5" width="2.140625" style="1" customWidth="1"/>
    <col min="6" max="8" width="11" style="1" customWidth="1"/>
    <col min="9" max="9" width="11.140625" style="6" customWidth="1"/>
    <col min="10" max="10" width="11.7109375" style="1" customWidth="1"/>
    <col min="11" max="11" width="9.140625" style="1"/>
    <col min="12" max="12" width="17.5703125" style="1" customWidth="1"/>
    <col min="13" max="13" width="10.85546875" style="1" customWidth="1"/>
    <col min="14" max="14" width="15.7109375" style="1" customWidth="1"/>
    <col min="15" max="16" width="9.5703125" style="1" bestFit="1" customWidth="1"/>
    <col min="17" max="17" width="16.42578125" style="1" customWidth="1"/>
    <col min="18" max="18" width="9.28515625" style="1" bestFit="1" customWidth="1"/>
    <col min="19" max="16384" width="9.140625" style="1"/>
  </cols>
  <sheetData>
    <row r="1" spans="1:16" ht="12.75" customHeight="1" x14ac:dyDescent="0.2">
      <c r="A1" s="3" t="s">
        <v>218</v>
      </c>
    </row>
    <row r="2" spans="1:16" ht="12.75" customHeight="1" x14ac:dyDescent="0.2">
      <c r="A2" s="122" t="s">
        <v>219</v>
      </c>
    </row>
    <row r="3" spans="1:16" ht="12.75" customHeight="1" x14ac:dyDescent="0.2">
      <c r="A3" s="12"/>
      <c r="B3" s="12"/>
      <c r="C3" s="12"/>
      <c r="D3" s="12"/>
      <c r="E3" s="12"/>
      <c r="F3" s="12"/>
      <c r="G3" s="12"/>
      <c r="H3" s="12"/>
      <c r="I3" s="56"/>
      <c r="J3" s="12"/>
    </row>
    <row r="4" spans="1:16" ht="12.75" customHeight="1" x14ac:dyDescent="0.2">
      <c r="A4" s="1" t="s">
        <v>82</v>
      </c>
      <c r="B4" s="230" t="s">
        <v>83</v>
      </c>
      <c r="C4" s="230"/>
      <c r="D4" s="230"/>
      <c r="E4" s="6"/>
      <c r="F4" s="230" t="s">
        <v>107</v>
      </c>
      <c r="G4" s="230"/>
      <c r="H4" s="230"/>
      <c r="I4" s="6" t="s">
        <v>84</v>
      </c>
      <c r="J4" s="28" t="s">
        <v>85</v>
      </c>
    </row>
    <row r="5" spans="1:16" ht="22.5" x14ac:dyDescent="0.2">
      <c r="A5" s="12"/>
      <c r="B5" s="22" t="s">
        <v>162</v>
      </c>
      <c r="C5" s="22" t="s">
        <v>163</v>
      </c>
      <c r="D5" s="22" t="s">
        <v>1</v>
      </c>
      <c r="E5" s="56"/>
      <c r="F5" s="74">
        <v>-3500</v>
      </c>
      <c r="G5" s="56" t="s">
        <v>24</v>
      </c>
      <c r="H5" s="56" t="s">
        <v>1</v>
      </c>
      <c r="I5" s="56"/>
      <c r="J5" s="56"/>
      <c r="L5" s="34"/>
      <c r="M5" s="34"/>
      <c r="P5" s="48"/>
    </row>
    <row r="6" spans="1:16" s="8" customFormat="1" ht="12.75" customHeight="1" x14ac:dyDescent="0.2">
      <c r="A6" s="95" t="s">
        <v>86</v>
      </c>
      <c r="B6" s="141">
        <v>1077.469615</v>
      </c>
      <c r="C6" s="141">
        <v>1414.7014019999999</v>
      </c>
      <c r="D6" s="141">
        <v>1192.689836</v>
      </c>
      <c r="E6" s="141"/>
      <c r="F6" s="8">
        <v>1566.159095</v>
      </c>
      <c r="G6" s="141">
        <v>3528.1531439999999</v>
      </c>
      <c r="H6" s="141">
        <v>1754.2610560000001</v>
      </c>
      <c r="I6" s="141">
        <v>4673.4875330000004</v>
      </c>
      <c r="J6" s="141">
        <v>207.74688499999999</v>
      </c>
    </row>
    <row r="7" spans="1:16" s="8" customFormat="1" ht="12.75" customHeight="1" x14ac:dyDescent="0.2">
      <c r="A7" s="96" t="s">
        <v>101</v>
      </c>
      <c r="B7" s="141">
        <v>1120.7112890000001</v>
      </c>
      <c r="C7" s="141">
        <v>1238.1981069999999</v>
      </c>
      <c r="D7" s="141">
        <v>1144.0560700000001</v>
      </c>
      <c r="E7" s="141"/>
      <c r="F7" s="8">
        <v>1401.9037080000001</v>
      </c>
      <c r="G7" s="141">
        <v>3273.3497240000002</v>
      </c>
      <c r="H7" s="141">
        <v>1627.9878799999999</v>
      </c>
      <c r="I7" s="141">
        <v>7368.2989319999997</v>
      </c>
      <c r="J7" s="141">
        <v>176.94716600000001</v>
      </c>
    </row>
    <row r="8" spans="1:16" s="8" customFormat="1" ht="12.75" customHeight="1" x14ac:dyDescent="0.2">
      <c r="A8" s="96" t="s">
        <v>87</v>
      </c>
      <c r="B8" s="141">
        <v>1064.468662</v>
      </c>
      <c r="C8" s="141">
        <v>1053.3976070000001</v>
      </c>
      <c r="D8" s="141">
        <v>1062.301516</v>
      </c>
      <c r="E8" s="141"/>
      <c r="F8" s="8">
        <v>1352.591508</v>
      </c>
      <c r="G8" s="141">
        <v>4093.781798</v>
      </c>
      <c r="H8" s="141">
        <v>1637.992686</v>
      </c>
      <c r="I8" s="141">
        <v>5721.4883069999996</v>
      </c>
      <c r="J8" s="141">
        <v>169.41187099999999</v>
      </c>
    </row>
    <row r="9" spans="1:16" s="8" customFormat="1" ht="12.75" customHeight="1" x14ac:dyDescent="0.2">
      <c r="A9" s="96" t="s">
        <v>88</v>
      </c>
      <c r="B9" s="141">
        <v>1073.681695</v>
      </c>
      <c r="C9" s="141">
        <v>1011.630263</v>
      </c>
      <c r="D9" s="141">
        <v>1058.846086</v>
      </c>
      <c r="E9" s="141"/>
      <c r="F9" s="8">
        <v>1332.942067</v>
      </c>
      <c r="G9" s="141">
        <v>3869.763739</v>
      </c>
      <c r="H9" s="141">
        <v>1639.0873389999999</v>
      </c>
      <c r="I9" s="141">
        <v>4599.986825</v>
      </c>
      <c r="J9" s="141">
        <v>163.17312000000001</v>
      </c>
    </row>
    <row r="10" spans="1:16" s="8" customFormat="1" ht="12.75" customHeight="1" x14ac:dyDescent="0.2">
      <c r="A10" s="96" t="s">
        <v>89</v>
      </c>
      <c r="B10" s="141">
        <v>1107.6029450000001</v>
      </c>
      <c r="C10" s="141">
        <v>1276.101375</v>
      </c>
      <c r="D10" s="141">
        <v>1142.04233</v>
      </c>
      <c r="E10" s="141"/>
      <c r="F10" s="8">
        <v>1375.437077</v>
      </c>
      <c r="G10" s="141">
        <v>5193.3486579999999</v>
      </c>
      <c r="H10" s="141">
        <v>1921.3852019999999</v>
      </c>
      <c r="I10" s="141">
        <v>4697.4090740000001</v>
      </c>
      <c r="J10" s="141">
        <v>170.95028300000001</v>
      </c>
    </row>
    <row r="11" spans="1:16" s="8" customFormat="1" ht="12.75" customHeight="1" x14ac:dyDescent="0.2">
      <c r="A11" s="96" t="s">
        <v>90</v>
      </c>
      <c r="B11" s="141">
        <v>1099.7306699999999</v>
      </c>
      <c r="C11" s="141">
        <v>1186.4813389999999</v>
      </c>
      <c r="D11" s="141">
        <v>1120.886814</v>
      </c>
      <c r="E11" s="141"/>
      <c r="F11" s="8">
        <v>1363.966676</v>
      </c>
      <c r="G11" s="141">
        <v>5922.2804720000004</v>
      </c>
      <c r="H11" s="141">
        <v>2048.3554469999999</v>
      </c>
      <c r="I11" s="141">
        <v>4240.8685390000001</v>
      </c>
      <c r="J11" s="141">
        <v>162.996714</v>
      </c>
    </row>
    <row r="12" spans="1:16" s="8" customFormat="1" ht="12.75" customHeight="1" x14ac:dyDescent="0.2">
      <c r="A12" s="96" t="s">
        <v>102</v>
      </c>
      <c r="B12" s="141">
        <v>1065.652358</v>
      </c>
      <c r="C12" s="141">
        <v>1139.579336</v>
      </c>
      <c r="D12" s="141">
        <v>1080.4349850000001</v>
      </c>
      <c r="E12" s="141"/>
      <c r="F12" s="8">
        <v>1262.3377370000001</v>
      </c>
      <c r="G12" s="141">
        <v>4964.2702559999998</v>
      </c>
      <c r="H12" s="141">
        <v>1726.7823800000001</v>
      </c>
      <c r="I12" s="141">
        <v>4797.8671990000003</v>
      </c>
      <c r="J12" s="141">
        <v>160.582865</v>
      </c>
    </row>
    <row r="13" spans="1:16" s="8" customFormat="1" ht="12.75" customHeight="1" x14ac:dyDescent="0.2">
      <c r="A13" s="96" t="s">
        <v>91</v>
      </c>
      <c r="B13" s="141">
        <v>896.06876199999999</v>
      </c>
      <c r="C13" s="141">
        <v>1033.710761</v>
      </c>
      <c r="D13" s="141">
        <v>923.89596900000004</v>
      </c>
      <c r="E13" s="141"/>
      <c r="F13" s="8">
        <v>1046.849811</v>
      </c>
      <c r="G13" s="141">
        <v>2504.5638880000001</v>
      </c>
      <c r="H13" s="141">
        <v>1186.365172</v>
      </c>
      <c r="I13" s="141">
        <v>1429.591304</v>
      </c>
      <c r="J13" s="141">
        <v>142.122916</v>
      </c>
    </row>
    <row r="14" spans="1:16" s="8" customFormat="1" ht="12.75" customHeight="1" x14ac:dyDescent="0.2">
      <c r="A14" s="96" t="s">
        <v>100</v>
      </c>
      <c r="B14" s="141">
        <v>1053.030483</v>
      </c>
      <c r="C14" s="141">
        <v>1120.1442830000001</v>
      </c>
      <c r="D14" s="141">
        <v>1064.7364110000001</v>
      </c>
      <c r="E14" s="141"/>
      <c r="F14" s="8">
        <v>1259.4861679999999</v>
      </c>
      <c r="G14" s="141">
        <v>3969.0009970000001</v>
      </c>
      <c r="H14" s="141">
        <v>1605.6019739999999</v>
      </c>
      <c r="I14" s="141">
        <v>1938.365333</v>
      </c>
      <c r="J14" s="141">
        <v>159.243797</v>
      </c>
    </row>
    <row r="15" spans="1:16" s="8" customFormat="1" ht="12.75" customHeight="1" x14ac:dyDescent="0.2">
      <c r="A15" s="96" t="s">
        <v>103</v>
      </c>
      <c r="B15" s="141">
        <v>1083.5348710000001</v>
      </c>
      <c r="C15" s="141">
        <v>1238.0615339999999</v>
      </c>
      <c r="D15" s="141">
        <v>1118.8894130000001</v>
      </c>
      <c r="E15" s="141"/>
      <c r="F15" s="8">
        <v>1410.4998049999999</v>
      </c>
      <c r="G15" s="141">
        <v>5058.9145829999998</v>
      </c>
      <c r="H15" s="141">
        <v>1956.580187</v>
      </c>
      <c r="I15" s="141">
        <v>4363.8145340000001</v>
      </c>
      <c r="J15" s="141">
        <v>180.47930700000001</v>
      </c>
    </row>
    <row r="16" spans="1:16" s="8" customFormat="1" ht="12.75" customHeight="1" x14ac:dyDescent="0.2">
      <c r="A16" s="96" t="s">
        <v>92</v>
      </c>
      <c r="B16" s="141">
        <v>1070.256979</v>
      </c>
      <c r="C16" s="141">
        <v>1210.177574</v>
      </c>
      <c r="D16" s="141">
        <v>1098.4051300000001</v>
      </c>
      <c r="E16" s="141"/>
      <c r="F16" s="8">
        <v>1343.5644669999999</v>
      </c>
      <c r="G16" s="141">
        <v>4675.6488550000004</v>
      </c>
      <c r="H16" s="141">
        <v>1773.4632389999999</v>
      </c>
      <c r="I16" s="141">
        <v>5470.086472</v>
      </c>
      <c r="J16" s="141">
        <v>166.96482</v>
      </c>
    </row>
    <row r="17" spans="1:24" s="8" customFormat="1" ht="12.75" customHeight="1" x14ac:dyDescent="0.2">
      <c r="A17" s="96" t="s">
        <v>93</v>
      </c>
      <c r="B17" s="141">
        <v>1099.2856919999999</v>
      </c>
      <c r="C17" s="141">
        <v>1205.3164320000001</v>
      </c>
      <c r="D17" s="141">
        <v>1122.8203619999999</v>
      </c>
      <c r="E17" s="141"/>
      <c r="F17" s="8">
        <v>1379.5610300000001</v>
      </c>
      <c r="G17" s="141">
        <v>4096.0931570000002</v>
      </c>
      <c r="H17" s="141">
        <v>1771.487271</v>
      </c>
      <c r="I17" s="141">
        <v>5474.3645829999996</v>
      </c>
      <c r="J17" s="141">
        <v>185.00226000000001</v>
      </c>
    </row>
    <row r="18" spans="1:24" s="8" customFormat="1" ht="12.75" customHeight="1" x14ac:dyDescent="0.2">
      <c r="A18" s="96" t="s">
        <v>94</v>
      </c>
      <c r="B18" s="141">
        <v>1079.810342</v>
      </c>
      <c r="C18" s="141">
        <v>1163.422728</v>
      </c>
      <c r="D18" s="141">
        <v>1098.6929929999999</v>
      </c>
      <c r="E18" s="141"/>
      <c r="F18" s="8">
        <v>1347.219345</v>
      </c>
      <c r="G18" s="141">
        <v>3697.421711</v>
      </c>
      <c r="H18" s="141">
        <v>1700.7626769999999</v>
      </c>
      <c r="I18" s="141">
        <v>5027.0423979999996</v>
      </c>
      <c r="J18" s="141">
        <v>160.18276399999999</v>
      </c>
    </row>
    <row r="19" spans="1:24" s="8" customFormat="1" ht="12.75" customHeight="1" x14ac:dyDescent="0.2">
      <c r="A19" s="96" t="s">
        <v>104</v>
      </c>
      <c r="B19" s="141">
        <v>1066.165587</v>
      </c>
      <c r="C19" s="141">
        <v>1195.976478</v>
      </c>
      <c r="D19" s="141">
        <v>1090.0445360000001</v>
      </c>
      <c r="E19" s="141"/>
      <c r="F19" s="8">
        <v>1330.369545</v>
      </c>
      <c r="G19" s="141">
        <v>4590.7773280000001</v>
      </c>
      <c r="H19" s="141">
        <v>1760.368246</v>
      </c>
      <c r="I19" s="141">
        <v>2879.8541660000001</v>
      </c>
      <c r="J19" s="141">
        <v>163.87185500000001</v>
      </c>
    </row>
    <row r="20" spans="1:24" s="8" customFormat="1" ht="12.75" customHeight="1" x14ac:dyDescent="0.2">
      <c r="A20" s="96" t="s">
        <v>95</v>
      </c>
      <c r="B20" s="141">
        <v>1070.5681</v>
      </c>
      <c r="C20" s="141">
        <v>1161.038781</v>
      </c>
      <c r="D20" s="141">
        <v>1085.8220610000001</v>
      </c>
      <c r="E20" s="141"/>
      <c r="F20" s="8">
        <v>1335.9986739999999</v>
      </c>
      <c r="G20" s="141">
        <v>3722.2609000000002</v>
      </c>
      <c r="H20" s="141">
        <v>1656.871259</v>
      </c>
      <c r="I20" s="141">
        <v>6138.3382460000003</v>
      </c>
      <c r="J20" s="141">
        <v>169.75673900000001</v>
      </c>
    </row>
    <row r="21" spans="1:24" s="8" customFormat="1" ht="12.75" customHeight="1" x14ac:dyDescent="0.2">
      <c r="A21" s="96" t="s">
        <v>96</v>
      </c>
      <c r="B21" s="141">
        <v>1031.6436659999999</v>
      </c>
      <c r="C21" s="141">
        <v>988.56731000000002</v>
      </c>
      <c r="D21" s="141">
        <v>1019.866403</v>
      </c>
      <c r="E21" s="141"/>
      <c r="F21" s="8">
        <v>1249.335415</v>
      </c>
      <c r="G21" s="141">
        <v>3603.005013</v>
      </c>
      <c r="H21" s="141">
        <v>1545.5300560000001</v>
      </c>
      <c r="I21" s="141">
        <v>4644.2583549999999</v>
      </c>
      <c r="J21" s="141">
        <v>161.46884900000001</v>
      </c>
    </row>
    <row r="22" spans="1:24" s="8" customFormat="1" ht="12.75" customHeight="1" x14ac:dyDescent="0.2">
      <c r="A22" s="96" t="s">
        <v>97</v>
      </c>
      <c r="B22" s="141">
        <v>1044.1138860000001</v>
      </c>
      <c r="C22" s="141">
        <v>1197.5310199999999</v>
      </c>
      <c r="D22" s="141">
        <v>1073.4429829999999</v>
      </c>
      <c r="E22" s="141"/>
      <c r="F22" s="8">
        <v>1313.4987160000001</v>
      </c>
      <c r="G22" s="141">
        <v>4098.6022130000001</v>
      </c>
      <c r="H22" s="141">
        <v>1662.9877710000001</v>
      </c>
      <c r="I22" s="141">
        <v>4013.5805679999999</v>
      </c>
      <c r="J22" s="141">
        <v>166.338121</v>
      </c>
    </row>
    <row r="23" spans="1:24" s="8" customFormat="1" ht="12.75" customHeight="1" x14ac:dyDescent="0.2">
      <c r="A23" s="96" t="s">
        <v>98</v>
      </c>
      <c r="B23" s="141">
        <v>1026.2247339999999</v>
      </c>
      <c r="C23" s="141">
        <v>1177.969073</v>
      </c>
      <c r="D23" s="141">
        <v>1059.4961510000001</v>
      </c>
      <c r="E23" s="141"/>
      <c r="F23" s="8">
        <v>1299.929468</v>
      </c>
      <c r="G23" s="141">
        <v>4546.5888809999997</v>
      </c>
      <c r="H23" s="141">
        <v>1759.3472159999999</v>
      </c>
      <c r="I23" s="141">
        <v>4809.8652430000002</v>
      </c>
      <c r="J23" s="141">
        <v>159.768821</v>
      </c>
    </row>
    <row r="24" spans="1:24" s="8" customFormat="1" ht="12.75" customHeight="1" x14ac:dyDescent="0.2">
      <c r="A24" s="96" t="s">
        <v>99</v>
      </c>
      <c r="B24" s="141">
        <v>1054.208398</v>
      </c>
      <c r="C24" s="141">
        <v>1160.382333</v>
      </c>
      <c r="D24" s="141">
        <v>1084.105294</v>
      </c>
      <c r="E24" s="141"/>
      <c r="F24" s="8">
        <v>1322.413609</v>
      </c>
      <c r="G24" s="141">
        <v>3911.8134180000002</v>
      </c>
      <c r="H24" s="141">
        <v>1653.5923399999999</v>
      </c>
      <c r="I24" s="141">
        <v>4893.0512520000002</v>
      </c>
      <c r="J24" s="141">
        <v>156.511045</v>
      </c>
    </row>
    <row r="25" spans="1:24" s="8" customFormat="1" ht="12.75" customHeight="1" x14ac:dyDescent="0.2">
      <c r="A25" s="96" t="s">
        <v>105</v>
      </c>
      <c r="B25" s="141">
        <v>1012.291385</v>
      </c>
      <c r="C25" s="141">
        <v>1116.838765</v>
      </c>
      <c r="D25" s="141">
        <v>1039.4865569999999</v>
      </c>
      <c r="E25" s="141"/>
      <c r="F25" s="8">
        <v>1241.6784150000001</v>
      </c>
      <c r="G25" s="141">
        <v>4469.3644949999998</v>
      </c>
      <c r="H25" s="141">
        <v>1728.1157009999999</v>
      </c>
      <c r="I25" s="141">
        <v>5327.8115539999999</v>
      </c>
      <c r="J25" s="141">
        <v>171.49334999999999</v>
      </c>
    </row>
    <row r="26" spans="1:24" s="8" customFormat="1" ht="12.75" customHeight="1" x14ac:dyDescent="0.2">
      <c r="A26" s="96" t="s">
        <v>106</v>
      </c>
      <c r="B26" s="141">
        <v>1011.415778</v>
      </c>
      <c r="C26" s="141">
        <v>1178.473514</v>
      </c>
      <c r="D26" s="141">
        <v>1048.576084</v>
      </c>
      <c r="E26" s="141"/>
      <c r="F26" s="8">
        <v>1275.272442</v>
      </c>
      <c r="G26" s="141">
        <v>3356.5283239999999</v>
      </c>
      <c r="H26" s="141">
        <v>1562.6870080000001</v>
      </c>
      <c r="I26" s="141">
        <v>4156.0235039999998</v>
      </c>
      <c r="J26" s="141">
        <v>168.21914799999999</v>
      </c>
    </row>
    <row r="27" spans="1:24" s="66" customFormat="1" ht="12.75" customHeight="1" x14ac:dyDescent="0.2">
      <c r="A27" s="97" t="s">
        <v>23</v>
      </c>
      <c r="B27" s="141">
        <v>891.70400500000005</v>
      </c>
      <c r="C27" s="141">
        <v>629.38178600000003</v>
      </c>
      <c r="D27" s="141">
        <v>748.10722699999997</v>
      </c>
      <c r="E27" s="141"/>
      <c r="F27" s="66">
        <v>638.65129999999999</v>
      </c>
      <c r="G27" s="141">
        <v>627.55535699999996</v>
      </c>
      <c r="H27" s="141">
        <v>638.23116900000002</v>
      </c>
      <c r="I27" s="141">
        <v>902.93142799999998</v>
      </c>
      <c r="J27" s="141">
        <v>187.24724399999999</v>
      </c>
      <c r="M27" s="8"/>
      <c r="N27" s="8"/>
      <c r="O27" s="8"/>
      <c r="P27" s="8"/>
      <c r="Q27" s="8"/>
      <c r="R27" s="8"/>
      <c r="U27" s="8"/>
      <c r="X27" s="8"/>
    </row>
    <row r="28" spans="1:24" s="8" customFormat="1" ht="12.75" customHeight="1" x14ac:dyDescent="0.2">
      <c r="A28" s="37" t="s">
        <v>1</v>
      </c>
      <c r="B28" s="139">
        <v>1073.1376352741872</v>
      </c>
      <c r="C28" s="139">
        <v>1232.7520961728026</v>
      </c>
      <c r="D28" s="139">
        <v>1112.0564174950471</v>
      </c>
      <c r="E28" s="139"/>
      <c r="F28" s="139">
        <v>1389.264816772097</v>
      </c>
      <c r="G28" s="139">
        <v>4196.6091113610792</v>
      </c>
      <c r="H28" s="84">
        <v>1748.2340738878547</v>
      </c>
      <c r="I28" s="139">
        <v>4973.1947579999996</v>
      </c>
      <c r="J28" s="139">
        <v>177.25610800000001</v>
      </c>
    </row>
    <row r="29" spans="1:24" ht="12.75" customHeight="1" x14ac:dyDescent="0.2">
      <c r="A29" s="34"/>
      <c r="H29" s="34"/>
      <c r="M29" s="8"/>
      <c r="N29" s="8"/>
      <c r="O29" s="8"/>
      <c r="P29" s="8"/>
      <c r="Q29" s="8"/>
      <c r="R29" s="8"/>
      <c r="S29" s="8"/>
      <c r="T29" s="8"/>
      <c r="U29" s="8"/>
      <c r="V29" s="8"/>
      <c r="W29" s="8"/>
      <c r="X29" s="8"/>
    </row>
    <row r="30" spans="1:24" ht="12.75" customHeight="1" x14ac:dyDescent="0.2">
      <c r="F30" s="11"/>
      <c r="G30" s="11"/>
      <c r="H30" s="11"/>
    </row>
    <row r="32" spans="1:24" customFormat="1" ht="12.75" customHeight="1" x14ac:dyDescent="0.2">
      <c r="B32" s="94"/>
      <c r="C32" s="94"/>
      <c r="D32" s="94"/>
      <c r="E32" s="94"/>
      <c r="F32" s="94"/>
      <c r="G32" s="94"/>
      <c r="H32" s="94"/>
      <c r="I32" s="94"/>
      <c r="J32" s="94"/>
      <c r="M32" s="94"/>
      <c r="N32" s="94"/>
      <c r="O32" s="94"/>
      <c r="P32" s="94"/>
      <c r="Q32" s="94"/>
      <c r="R32" s="94"/>
      <c r="S32" s="94"/>
    </row>
    <row r="33" spans="4:4" customFormat="1" ht="12.75" customHeight="1" x14ac:dyDescent="0.2">
      <c r="D33" s="171"/>
    </row>
    <row r="34" spans="4:4" customFormat="1" ht="12.75" customHeight="1" x14ac:dyDescent="0.2"/>
    <row r="35" spans="4:4" customFormat="1" ht="12.75" customHeight="1" x14ac:dyDescent="0.2"/>
    <row r="36" spans="4:4" customFormat="1" ht="12.75" customHeight="1" x14ac:dyDescent="0.2"/>
    <row r="37" spans="4:4" customFormat="1" ht="12.75" customHeight="1" x14ac:dyDescent="0.2"/>
    <row r="38" spans="4:4" customFormat="1" ht="12.75" customHeight="1" x14ac:dyDescent="0.2"/>
    <row r="39" spans="4:4" customFormat="1" ht="12.75" customHeight="1" x14ac:dyDescent="0.2"/>
    <row r="40" spans="4:4" customFormat="1" ht="12.75" customHeight="1" x14ac:dyDescent="0.2"/>
    <row r="41" spans="4:4" customFormat="1" ht="12.75" customHeight="1" x14ac:dyDescent="0.2"/>
    <row r="42" spans="4:4" customFormat="1" ht="12.75" customHeight="1" x14ac:dyDescent="0.2"/>
    <row r="43" spans="4:4" customFormat="1" ht="12.75" customHeight="1" x14ac:dyDescent="0.2"/>
    <row r="44" spans="4:4" customFormat="1" ht="12.75" customHeight="1" x14ac:dyDescent="0.2"/>
    <row r="45" spans="4:4" customFormat="1" ht="12.75" customHeight="1" x14ac:dyDescent="0.2"/>
    <row r="46" spans="4:4" customFormat="1" ht="12.75" customHeight="1" x14ac:dyDescent="0.2"/>
    <row r="47" spans="4:4" customFormat="1" ht="12.75" customHeight="1" x14ac:dyDescent="0.2"/>
    <row r="48" spans="4:4" customFormat="1" ht="12.75" customHeight="1" x14ac:dyDescent="0.2"/>
    <row r="49" spans="1:10" customFormat="1" ht="12.75" customHeight="1" x14ac:dyDescent="0.2"/>
    <row r="50" spans="1:10" customFormat="1" ht="12.75" customHeight="1" x14ac:dyDescent="0.2"/>
    <row r="51" spans="1:10" customFormat="1" ht="12.75" customHeight="1" x14ac:dyDescent="0.2"/>
    <row r="52" spans="1:10" customFormat="1" ht="12.75" customHeight="1" x14ac:dyDescent="0.2"/>
    <row r="53" spans="1:10" customFormat="1" ht="12.75" customHeight="1" x14ac:dyDescent="0.2"/>
    <row r="54" spans="1:10" customFormat="1" ht="12.75" customHeight="1" x14ac:dyDescent="0.2"/>
    <row r="55" spans="1:10" customFormat="1" ht="12.75" customHeight="1" x14ac:dyDescent="0.2"/>
    <row r="56" spans="1:10" customFormat="1" ht="12.75" customHeight="1" x14ac:dyDescent="0.2"/>
    <row r="57" spans="1:10" customFormat="1" ht="12.75" customHeight="1" x14ac:dyDescent="0.2"/>
    <row r="58" spans="1:10" customFormat="1" ht="12.75" customHeight="1" x14ac:dyDescent="0.2"/>
    <row r="59" spans="1:10" ht="12.75" customHeight="1" x14ac:dyDescent="0.2">
      <c r="A59"/>
      <c r="B59"/>
      <c r="C59"/>
      <c r="D59"/>
      <c r="E59"/>
      <c r="F59"/>
      <c r="G59"/>
      <c r="H59"/>
      <c r="I59"/>
      <c r="J59"/>
    </row>
  </sheetData>
  <mergeCells count="2">
    <mergeCell ref="F4:H4"/>
    <mergeCell ref="B4:D4"/>
  </mergeCells>
  <phoneticPr fontId="4" type="noConversion"/>
  <pageMargins left="0.70866141732283472" right="0.15748031496062992" top="0.98425196850393704" bottom="0.55118110236220474" header="0.51181102362204722" footer="0.51181102362204722"/>
  <pageSetup paperSize="9" scale="86" orientation="portrait" r:id="rId1"/>
  <headerFooter alignWithMargins="0">
    <oddHeader>&amp;R&amp;"Arial,Fet"REGIONAL STATISTIK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DDDB9-C19D-4A53-B73B-DF13F1A42CEE}">
  <dimension ref="A1:C36"/>
  <sheetViews>
    <sheetView zoomScaleNormal="100" zoomScaleSheetLayoutView="93" workbookViewId="0">
      <selection sqref="A1:C1"/>
    </sheetView>
  </sheetViews>
  <sheetFormatPr defaultRowHeight="12.75" x14ac:dyDescent="0.2"/>
  <cols>
    <col min="1" max="1" width="90.5703125" style="185" customWidth="1"/>
    <col min="2" max="2" width="7.28515625" style="185" customWidth="1"/>
    <col min="3" max="3" width="97.140625" style="185" customWidth="1"/>
    <col min="4" max="16384" width="9.140625" style="185"/>
  </cols>
  <sheetData>
    <row r="1" spans="1:3" ht="30" customHeight="1" x14ac:dyDescent="0.2">
      <c r="A1" s="227" t="s">
        <v>176</v>
      </c>
      <c r="B1" s="227"/>
      <c r="C1" s="228"/>
    </row>
    <row r="2" spans="1:3" x14ac:dyDescent="0.2">
      <c r="A2" s="186"/>
      <c r="B2" s="186"/>
      <c r="C2" s="186"/>
    </row>
    <row r="3" spans="1:3" ht="15.75" customHeight="1" x14ac:dyDescent="0.2">
      <c r="A3" s="189" t="s">
        <v>83</v>
      </c>
      <c r="B3" s="189"/>
      <c r="C3" s="187" t="s">
        <v>177</v>
      </c>
    </row>
    <row r="4" spans="1:3" ht="31.5" customHeight="1" x14ac:dyDescent="0.2">
      <c r="A4" s="188" t="str">
        <f>'PB Tab 1'!A1</f>
        <v>Tabell PB1. Total körsträcka, antal personbilar och genomsnittlig körsträcka. Åren 1999–2021.</v>
      </c>
      <c r="B4" s="190"/>
      <c r="C4" s="188" t="str">
        <f>'PB Tab 1'!A2</f>
        <v>Table PB1. Vehicle kilometers (10 kilometers), number of vehicles and average kilometers driven (10 kilometers). Years 1999–2021.</v>
      </c>
    </row>
    <row r="5" spans="1:3" ht="15" customHeight="1" x14ac:dyDescent="0.2">
      <c r="A5" s="188" t="str">
        <f>'PB Tab 2-3'!A1</f>
        <v>Tabell PB2. Körsträckor och antal personbilar efter tjänstevikt och ägare. År 2021.</v>
      </c>
      <c r="B5" s="190"/>
      <c r="C5" s="188" t="str">
        <f>'PB Tab 2-3'!A2</f>
        <v>Table PB2. Vehicle kilometers (10 kilometers), number of passenger cars, by kerb weight and owner. Year 2021.</v>
      </c>
    </row>
    <row r="6" spans="1:3" ht="15" customHeight="1" x14ac:dyDescent="0.2">
      <c r="A6" s="188" t="str">
        <f>'PB Tab 2-3'!A27</f>
        <v>Tabell PB3. Körsträckor och antal personbilar efter ägare. År 2021.</v>
      </c>
      <c r="B6" s="190"/>
      <c r="C6" s="188" t="str">
        <f>'PB Tab 2-3'!A28</f>
        <v>Table PB3. Vehicle kilometers (10 kilometers) and number of passenger cars by owner. Year 2021.</v>
      </c>
    </row>
    <row r="7" spans="1:3" ht="28.5" customHeight="1" x14ac:dyDescent="0.2">
      <c r="A7" s="188" t="str">
        <f>'PB Tab 4-5'!A1</f>
        <v>Tabell PB4. Körsträckor och antal personbilar efter årsmodell/tillverkningsår och ägare. År 2021.</v>
      </c>
      <c r="B7" s="190"/>
      <c r="C7" s="188" t="str">
        <f>'PB Tab 4-5'!A2</f>
        <v>Table PB4. Vehicle kilometers (10 kilometers) and number of passenger cars by year of model/construction and by owner. Year 2021.</v>
      </c>
    </row>
    <row r="8" spans="1:3" ht="15" customHeight="1" x14ac:dyDescent="0.2">
      <c r="A8" s="188" t="str">
        <f>'PB Tab 4-5'!A33</f>
        <v>Tabell PB5. Körsträckor och antal personbilar efter drivmedel och ägare. År 2021.</v>
      </c>
      <c r="B8" s="190"/>
      <c r="C8" s="188" t="str">
        <f>'PB Tab 4-5'!A34</f>
        <v>Table PB5. Vehicle kilometers (10 kilometers) and number of passenger cars by fuel and owner. Year 2021.</v>
      </c>
    </row>
    <row r="9" spans="1:3" ht="15" customHeight="1" x14ac:dyDescent="0.2">
      <c r="A9" s="186"/>
      <c r="B9" s="186"/>
      <c r="C9" s="186"/>
    </row>
    <row r="10" spans="1:3" ht="15" customHeight="1" x14ac:dyDescent="0.2">
      <c r="A10" s="189" t="s">
        <v>131</v>
      </c>
      <c r="B10" s="189"/>
      <c r="C10" s="187" t="s">
        <v>178</v>
      </c>
    </row>
    <row r="11" spans="1:3" ht="27.75" customHeight="1" x14ac:dyDescent="0.2">
      <c r="A11" s="188" t="str">
        <f>'LB Tab 1-2'!A1</f>
        <v>Tabell LB1. Total körsträcka, antal lätta lastbilar och genomsnittlig körsträcka. Åren 1999–2021.</v>
      </c>
      <c r="B11" s="190"/>
      <c r="C11" s="188" t="str">
        <f>'LB Tab 1-2'!A2</f>
        <v>Table LB1. Vehicle kilometers (10 kilometers), number of vehicles and average kilometers driven (10 kilometers). Years 1999–2021.</v>
      </c>
    </row>
    <row r="12" spans="1:3" ht="26.25" customHeight="1" x14ac:dyDescent="0.2">
      <c r="A12" s="188" t="str">
        <f>'LB Tab 1-2'!A33</f>
        <v>Tabell LB2. Total körsträcka, antal tunga lastbilar och genomsnittlig körsträcka (mil). Åren 1999-2021.</v>
      </c>
      <c r="B12" s="190"/>
      <c r="C12" s="188" t="str">
        <f>'LB Tab 1-2'!A34</f>
        <v>Table LB2. Vehicle kilometers (10 kilometers), number of vehicles and average kilometers driven (10 kilometers). Years 1999-2021.</v>
      </c>
    </row>
    <row r="13" spans="1:3" ht="26.25" customHeight="1" x14ac:dyDescent="0.2">
      <c r="A13" s="188" t="str">
        <f>'LB Tab 3-5'!$A$1</f>
        <v>Tabell LB3. Körsträckor och antal lastbilar efter årsmodell/tillverkningsår och totalvikt. År 2021.</v>
      </c>
      <c r="B13" s="190"/>
      <c r="C13" s="188" t="str">
        <f>'LB Tab 3-5'!$A$2</f>
        <v>Table LB3. Vehicle kilometers (10 kilometers) and number of lorries by year of model/construction and permissible maximum weight. Year 2021.</v>
      </c>
    </row>
    <row r="14" spans="1:3" ht="26.25" customHeight="1" x14ac:dyDescent="0.2">
      <c r="A14" s="188" t="str">
        <f>'LB Tab 3-5'!$A$32</f>
        <v>Tabell LB4. Körsträckor och antal lastbilar efter ägare, yrkesmässig trafik, firmabilstrafik och totalvikt. År 2021.</v>
      </c>
      <c r="B14" s="190"/>
      <c r="C14" s="188" t="str">
        <f>'LB Tab 3-5'!$A$33</f>
        <v>Table LB4. Vehicle kilometers (10 kilometers) and number of lorries by owner and used in transport for hire or reward or transport on own account. Year 2021.</v>
      </c>
    </row>
    <row r="15" spans="1:3" ht="15.75" customHeight="1" x14ac:dyDescent="0.2">
      <c r="A15" s="188" t="str">
        <f>'LB Tab 3-5'!$A$48</f>
        <v>Tabell LB5. Körsträckor och antal lastbilar efter karosseri. År 2021.</v>
      </c>
      <c r="B15" s="190"/>
      <c r="C15" s="188" t="str">
        <f>'LB Tab 3-5'!$A$49</f>
        <v>Table LB5. Vehicle kilometers (10 kilometers) and number of lorries by type of body. Year 2021.</v>
      </c>
    </row>
    <row r="16" spans="1:3" ht="15.75" customHeight="1" x14ac:dyDescent="0.2">
      <c r="A16" s="188" t="str">
        <f>'LB Tab 6-7'!$A$1</f>
        <v>Tabell LB6. Körsträckor och antal lastbilar efter totalvikt. År 2021.</v>
      </c>
      <c r="B16" s="190"/>
      <c r="C16" s="188" t="str">
        <f>'LB Tab 6-7'!$A$2</f>
        <v>Table LB6. Vehicle kilometers (10 kilometers) and number of lorries by permissible maximum weight. Year 2021.</v>
      </c>
    </row>
    <row r="17" spans="1:3" ht="15.75" customHeight="1" x14ac:dyDescent="0.2">
      <c r="A17" s="188" t="str">
        <f>'LB Tab 6-7'!$A$27</f>
        <v>Tabell LB7. Körsträckor och antal lastbilar efter maximilastvikt. År 2021.</v>
      </c>
      <c r="B17" s="190"/>
      <c r="C17" s="188" t="str">
        <f>'LB Tab 6-7'!$A$28</f>
        <v>Table LB7. Vehicle kilometers (10 kilometers) and number of lorries by load capacity. Year 2021.</v>
      </c>
    </row>
    <row r="18" spans="1:3" x14ac:dyDescent="0.2">
      <c r="A18" s="186"/>
      <c r="B18" s="186"/>
      <c r="C18" s="186"/>
    </row>
    <row r="19" spans="1:3" x14ac:dyDescent="0.2">
      <c r="A19" s="189" t="s">
        <v>84</v>
      </c>
      <c r="B19" s="189"/>
      <c r="C19" s="187" t="s">
        <v>179</v>
      </c>
    </row>
    <row r="20" spans="1:3" ht="25.5" x14ac:dyDescent="0.2">
      <c r="A20" s="188" t="str">
        <f>'BU Tab 1'!A1</f>
        <v>Tabell BU1. Total körsträcka, antal bussar och genomsnittlig körsträcka. Åren 1999–2021.</v>
      </c>
      <c r="B20" s="190"/>
      <c r="C20" s="188" t="str">
        <f>'BU Tab 1'!A2</f>
        <v>Table BU1. Vehicle kilometers (10 kilometers), number of buses and average kilometers driven (10 kilometers). Years 1999–2021.</v>
      </c>
    </row>
    <row r="21" spans="1:3" x14ac:dyDescent="0.2">
      <c r="A21" s="188" t="str">
        <f>'BU Tab 2-4'!A1</f>
        <v>Tabell BU2. Körsträckor och antal bussar efter årsmodell/tillverkningsår. År 2021.</v>
      </c>
      <c r="B21" s="190"/>
      <c r="C21" s="188" t="str">
        <f>'BU Tab 2-4'!A2</f>
        <v>Table BU2. Vehicle kilometres (10 kilometres) and number of buses by year of model/construction. Year 2021.</v>
      </c>
    </row>
    <row r="22" spans="1:3" x14ac:dyDescent="0.2">
      <c r="A22" s="188" t="str">
        <f>'BU Tab 2-4'!A31</f>
        <v>Tabell BU3. Körsträckor och antal bussar efter bussklass. År 2021.</v>
      </c>
      <c r="B22" s="190"/>
      <c r="C22" s="188" t="str">
        <f>'BU Tab 2-4'!A32</f>
        <v>Table BU3. Vehicle kilometres (10 kilometres) by bus class. Year 2021.</v>
      </c>
    </row>
    <row r="23" spans="1:3" x14ac:dyDescent="0.2">
      <c r="A23" s="188" t="str">
        <f>'BU Tab 2-4'!A48</f>
        <v>Tabell BU4. Körsträckor och antal bussar efter drivmedel. År 2021.</v>
      </c>
      <c r="B23" s="190"/>
      <c r="C23" s="188" t="str">
        <f>'BU Tab 2-4'!A49</f>
        <v>Table BU4. Vehicle kilometers (10 kilometers) and number of buses by fuel. Year 2021.</v>
      </c>
    </row>
    <row r="24" spans="1:3" x14ac:dyDescent="0.2">
      <c r="A24" s="186"/>
      <c r="B24" s="186"/>
      <c r="C24" s="186"/>
    </row>
    <row r="25" spans="1:3" x14ac:dyDescent="0.2">
      <c r="A25" s="189" t="s">
        <v>85</v>
      </c>
      <c r="B25" s="189"/>
      <c r="C25" s="187" t="s">
        <v>180</v>
      </c>
    </row>
    <row r="26" spans="1:3" ht="25.5" x14ac:dyDescent="0.2">
      <c r="A26" s="188" t="str">
        <f>'MC Tab 1'!A1</f>
        <v>Tabell MC1. Total körsträcka, antal fordon och genomsnittlig körsträcka. Åren 1999–2021.</v>
      </c>
      <c r="B26" s="190"/>
      <c r="C26" s="188" t="str">
        <f>'MC Tab 1'!A2</f>
        <v>Table MC1. Vehicle kilometers (10 kilometers), number of vehicles and average kilometers driven (10 kilometers). Years 1999–2021.</v>
      </c>
    </row>
    <row r="27" spans="1:3" ht="25.5" x14ac:dyDescent="0.2">
      <c r="A27" s="188" t="str">
        <f>'MC Tab 2-4'!A1</f>
        <v>Tabell MC2. Körsträckor och antal motorcyklar efter årsmodell/tillverkningsår och ägare. År 2021.</v>
      </c>
      <c r="B27" s="190"/>
      <c r="C27" s="188" t="str">
        <f>'MC Tab 2-4'!A2</f>
        <v>Table MC2. Number of motorcycles and average 10 kilometres driven by year of model/construction and owner. Year 2021.</v>
      </c>
    </row>
    <row r="28" spans="1:3" ht="25.5" x14ac:dyDescent="0.2">
      <c r="A28" s="188" t="str">
        <f>'MC Tab 2-4'!A34</f>
        <v>Tabell MC3. Körsträckor och antal motorcyklar efter cylindervolym och ägare. År 2021.</v>
      </c>
      <c r="B28" s="190"/>
      <c r="C28" s="188" t="str">
        <f>'MC Tab 2-4'!A35</f>
        <v>Table MC3. Vehicle kilometers (10 kilometers) and number of motorcycles by cylinder volume and owner. Year 2021.</v>
      </c>
    </row>
    <row r="29" spans="1:3" x14ac:dyDescent="0.2">
      <c r="A29" s="188" t="str">
        <f>'MC Tab 2-4'!A52</f>
        <v>Tabell MC4. Körsträckor och antal motorcyklar efter ägare. År 2021.</v>
      </c>
      <c r="B29" s="190"/>
      <c r="C29" s="188" t="str">
        <f>'MC Tab 2-4'!A53</f>
        <v>Table MC4. Vehicle kilometers (10 kilometers) and number of motorcycles by owner. Year 2021.</v>
      </c>
    </row>
    <row r="30" spans="1:3" x14ac:dyDescent="0.2">
      <c r="A30" s="186"/>
      <c r="B30" s="186"/>
      <c r="C30" s="186"/>
    </row>
    <row r="31" spans="1:3" x14ac:dyDescent="0.2">
      <c r="A31" s="189" t="s">
        <v>132</v>
      </c>
      <c r="B31" s="189"/>
      <c r="C31" s="191" t="s">
        <v>181</v>
      </c>
    </row>
    <row r="32" spans="1:3" x14ac:dyDescent="0.2">
      <c r="A32" s="188" t="str">
        <f>'RS Tab 1'!A1</f>
        <v>Tabell RS1. Genomsnittlig körsträcka i mil efter registreringslän och fordonsslag. År 2021.</v>
      </c>
      <c r="B32" s="190"/>
      <c r="C32" s="188" t="str">
        <f>'RS Tab 1'!A2</f>
        <v>Table RS1. Average 10 kilometers driven by different kind of vehicles, by county. Year 2021.</v>
      </c>
    </row>
    <row r="33" spans="1:3" x14ac:dyDescent="0.2">
      <c r="A33" s="186"/>
      <c r="B33" s="186"/>
      <c r="C33" s="186"/>
    </row>
    <row r="34" spans="1:3" x14ac:dyDescent="0.2">
      <c r="A34" s="186"/>
      <c r="B34" s="186"/>
      <c r="C34" s="186"/>
    </row>
    <row r="35" spans="1:3" x14ac:dyDescent="0.2">
      <c r="A35" s="186"/>
      <c r="B35" s="186"/>
      <c r="C35" s="186"/>
    </row>
    <row r="36" spans="1:3" x14ac:dyDescent="0.2">
      <c r="A36" s="186"/>
      <c r="B36" s="186"/>
      <c r="C36" s="186"/>
    </row>
  </sheetData>
  <mergeCells count="1">
    <mergeCell ref="A1:C1"/>
  </mergeCells>
  <hyperlinks>
    <hyperlink ref="A4" location="'PB Tab 1'!A1" display="'PB Tab 1'!A1" xr:uid="{E4BE308C-15B4-4480-8C0B-506512660422}"/>
    <hyperlink ref="A6" location="'PB Tab 2-3'!A42" display="'PB Tab 2-3'!A42" xr:uid="{69CC2CF6-82DB-41C1-8677-6ACBD0DA5257}"/>
    <hyperlink ref="A13" location="'LB Tab 3-5'!A1" display="'LB Tab 3-5'!A1" xr:uid="{E84ADAE0-65E3-4A0A-BABB-275B11C1714F}"/>
    <hyperlink ref="A16" location="'LB Tab 6-7'!A1" display="'LB Tab 6-7'!A1" xr:uid="{3A5D5BDA-88D0-401B-B6F5-146A075050B2}"/>
    <hyperlink ref="A20" location="'BU Tab 1'!A1" display="'BU Tab 1'!A1" xr:uid="{DA9F7322-A8C1-4BF4-A64D-614CFC3D0A72}"/>
    <hyperlink ref="A21" location="'BU Tab 2-4'!A1" display="'BU Tab 2-4'!A1" xr:uid="{EF713E4F-1329-405C-8879-2B61B8B967E9}"/>
    <hyperlink ref="A26" location="'MC Tab 1'!A1" display="'MC Tab 1'!A1" xr:uid="{DFA49BC4-E79A-4E4F-9FD0-56241E6DC738}"/>
    <hyperlink ref="A27" location="'MC Tab 2-4'!A1" display="'MC Tab 2-4'!A1" xr:uid="{91B4F8D0-C959-4D08-95B3-C587813CBA6A}"/>
    <hyperlink ref="A32" location="'RS Tab 1'!A1" display="'RS Tab 1'!A1" xr:uid="{B35DBEF5-F9B0-4B5C-9ED6-156063622BB0}"/>
    <hyperlink ref="C4" location="'PB Tab 1'!A1" display="'PB Tab 1'!A1" xr:uid="{361A002F-5FB8-4AA0-AE6F-0AA8E9C93C2F}"/>
    <hyperlink ref="A5" location="'PB Tab 2-3'!A1" display="'PB Tab 2-3'!A1" xr:uid="{B7C6911C-8538-4F39-A8EC-AEC744470D4D}"/>
    <hyperlink ref="A7" location="'PB Tab 4-5'!A1" display="'PB Tab 4-5'!A1" xr:uid="{9FECEEDB-766C-479C-8EAC-C216780F156C}"/>
    <hyperlink ref="C7" location="'PB Tab 4-5'!A1" display="'PB Tab 4-5'!A1" xr:uid="{3F032513-C022-4534-AC8B-C156054E7CFC}"/>
    <hyperlink ref="C6" location="'PB Tab 2-3'!A42" display="'PB Tab 2-3'!A42" xr:uid="{E04DC5D3-B114-47BB-8270-95AD3744CEF0}"/>
    <hyperlink ref="C5" location="'PB Tab 2-3'!A1" display="'PB Tab 2-3'!A1" xr:uid="{DE2384D5-C083-46C1-B6BC-CF17B27C857E}"/>
    <hyperlink ref="A8" location="'PB Tab 4-5'!A51" display="'PB Tab 4-5'!A51" xr:uid="{D5819171-11E6-404E-A0DF-15589F1B008C}"/>
    <hyperlink ref="C8" location="'PB Tab 4-5'!A51" display="'PB Tab 4-5'!A51" xr:uid="{6A08F27E-4532-40E8-AA7D-7B4A974A6B33}"/>
    <hyperlink ref="A11" location="'LB Tab 1-2'!A1" display="'LB Tab 1-2'!A1" xr:uid="{E6E10351-6B90-4E0C-AE1E-647252ADFEA8}"/>
    <hyperlink ref="C11" location="'LB Tab 1-2'!A1" display="'LB Tab 1-2'!A1" xr:uid="{FC876A97-D54B-4F17-803A-6BD18699190C}"/>
    <hyperlink ref="A12" location="'LB Tab 1-2'!A59" display="'LB Tab 1-2'!A59" xr:uid="{CC6187C5-3497-4CBE-9AB8-DFEC14236331}"/>
    <hyperlink ref="C12" location="'LB Tab 1-2'!A59" display="'LB Tab 1-2'!A59" xr:uid="{1A96012F-C75D-4939-905C-FFAB02EA29DB}"/>
    <hyperlink ref="A14" location="'LB Tab 3-5'!A42" display="'LB Tab 3-5'!A42" xr:uid="{25D3FC52-2CAB-4E0F-AF2A-28C2A5D166BC}"/>
    <hyperlink ref="A15" location="'LB Tab 3-5'!A61" display="'LB Tab 3-5'!A61" xr:uid="{7274EA77-C696-424C-8058-7ACE5A9A7DBC}"/>
    <hyperlink ref="C13" location="'LB Tab 3-5'!A1" display="'LB Tab 3-5'!A1" xr:uid="{D1C7EA65-D8E9-478B-A4DA-2C3877C79C1A}"/>
    <hyperlink ref="C14" location="'LB Tab 3-5'!A42" display="'LB Tab 3-5'!A42" xr:uid="{9DB33AF7-9443-4129-AE39-2E487913884E}"/>
    <hyperlink ref="C15" location="'LB Tab 3-5'!A61" display="'LB Tab 3-5'!A61" xr:uid="{1F7527F2-31E1-43A5-B20E-FBE612B2B8BC}"/>
    <hyperlink ref="A17" location="'LB Tab 6-7'!A54" display="'LB Tab 6-7'!A54" xr:uid="{28464D1D-3715-4749-B954-54BEF6F85F21}"/>
    <hyperlink ref="C16" location="'LB Tab 6-7'!A1" display="'LB Tab 6-7'!A1" xr:uid="{44BC93B9-5916-45AB-8CF3-FC1E23EE9232}"/>
    <hyperlink ref="C17" location="'LB Tab 6-7'!A54" display="'LB Tab 6-7'!A54" xr:uid="{B75CEE06-582C-471B-9DD7-E50EB48B01CA}"/>
    <hyperlink ref="A22" location="'BU Tab 2-4'!A42" display="'BU Tab 2-4'!A42" xr:uid="{2EAE1D3A-4872-4CC6-AB29-EBDAB786C28D}"/>
    <hyperlink ref="A23" location="'BU Tab 2-4'!A59" display="'BU Tab 2-4'!A59" xr:uid="{36FFB477-C11A-46E4-8B0D-5FA0F59285B0}"/>
    <hyperlink ref="C20" location="'BU Tab 1'!A1" display="'BU Tab 1'!A1" xr:uid="{1A9AA8D4-4056-4D9D-AB9C-B3B6C8CCEADE}"/>
    <hyperlink ref="C21" location="'BU Tab 2-4'!A1" display="'BU Tab 2-4'!A1" xr:uid="{31040A05-7EC3-4DA7-8164-0AEF130378F2}"/>
    <hyperlink ref="C22" location="'BU Tab 2-4'!A42" display="'BU Tab 2-4'!A42" xr:uid="{F4812DA7-F13B-4055-BDC3-677C503DDA6C}"/>
    <hyperlink ref="C23" location="'BU Tab 2-4'!A59" display="'BU Tab 2-4'!A59" xr:uid="{2B530926-E58D-4EB7-86F5-A7E40ACF7F9C}"/>
    <hyperlink ref="A28" location="'MC Tab 2-4'!A45" display="'MC Tab 2-4'!A45" xr:uid="{25E7D8CD-3835-463F-92D6-A8DE42D594F9}"/>
    <hyperlink ref="A29" location="'MC Tab 2-4'!A59" display="'MC Tab 2-4'!A59" xr:uid="{4AC7CB14-0246-4CED-A157-6F2127F88E99}"/>
    <hyperlink ref="C26" location="'MC Tab 1'!A1" display="'MC Tab 1'!A1" xr:uid="{2FF7214B-DCCF-4132-A35C-312EB2171684}"/>
    <hyperlink ref="C27" location="'MC Tab 2-4'!A1" display="'MC Tab 2-4'!A1" xr:uid="{94435655-580D-4209-BDC8-868DA5734C32}"/>
    <hyperlink ref="C28" location="'MC Tab 2-4'!A45" display="'MC Tab 2-4'!A45" xr:uid="{6700F49F-B30B-4E96-B6FB-AD956C2E61C5}"/>
    <hyperlink ref="C29" location="'MC Tab 2-4'!A59" display="'MC Tab 2-4'!A59" xr:uid="{45165620-3CA8-4DE9-A1F5-E0526B551F95}"/>
    <hyperlink ref="C32" location="'RS Tab 1'!A1" display="'RS Tab 1'!A1" xr:uid="{94D70F6A-F447-4FCB-AD0D-03FCE35FF5B7}"/>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5BE12-6600-4903-A15B-C10D0B3E6F5E}">
  <dimension ref="A1:A22"/>
  <sheetViews>
    <sheetView zoomScaleNormal="100" zoomScaleSheetLayoutView="100" workbookViewId="0"/>
  </sheetViews>
  <sheetFormatPr defaultColWidth="9.140625" defaultRowHeight="12.75" x14ac:dyDescent="0.2"/>
  <cols>
    <col min="1" max="1" width="106.42578125" style="205" customWidth="1"/>
    <col min="2" max="16384" width="9.140625" style="205"/>
  </cols>
  <sheetData>
    <row r="1" spans="1:1" s="204" customFormat="1" ht="19.5" customHeight="1" x14ac:dyDescent="0.2">
      <c r="A1" s="203" t="s">
        <v>239</v>
      </c>
    </row>
    <row r="3" spans="1:1" x14ac:dyDescent="0.2">
      <c r="A3" s="180" t="s">
        <v>240</v>
      </c>
    </row>
    <row r="4" spans="1:1" ht="42" customHeight="1" x14ac:dyDescent="0.2">
      <c r="A4" s="206" t="s">
        <v>266</v>
      </c>
    </row>
    <row r="5" spans="1:1" x14ac:dyDescent="0.2">
      <c r="A5" s="206"/>
    </row>
    <row r="6" spans="1:1" x14ac:dyDescent="0.2">
      <c r="A6" s="180" t="s">
        <v>241</v>
      </c>
    </row>
    <row r="7" spans="1:1" ht="102.75" customHeight="1" x14ac:dyDescent="0.2">
      <c r="A7" s="206" t="s">
        <v>260</v>
      </c>
    </row>
    <row r="8" spans="1:1" ht="14.25" customHeight="1" x14ac:dyDescent="0.2">
      <c r="A8" s="206"/>
    </row>
    <row r="9" spans="1:1" x14ac:dyDescent="0.2">
      <c r="A9" s="180" t="s">
        <v>242</v>
      </c>
    </row>
    <row r="10" spans="1:1" ht="56.25" customHeight="1" x14ac:dyDescent="0.2">
      <c r="A10" s="206" t="s">
        <v>258</v>
      </c>
    </row>
    <row r="12" spans="1:1" ht="19.5" x14ac:dyDescent="0.2">
      <c r="A12" s="207" t="s">
        <v>250</v>
      </c>
    </row>
    <row r="14" spans="1:1" x14ac:dyDescent="0.2">
      <c r="A14" s="180" t="s">
        <v>251</v>
      </c>
    </row>
    <row r="15" spans="1:1" ht="40.5" customHeight="1" x14ac:dyDescent="0.2">
      <c r="A15" s="206" t="s">
        <v>261</v>
      </c>
    </row>
    <row r="16" spans="1:1" x14ac:dyDescent="0.2">
      <c r="A16" s="206"/>
    </row>
    <row r="17" spans="1:1" x14ac:dyDescent="0.2">
      <c r="A17" s="180" t="s">
        <v>252</v>
      </c>
    </row>
    <row r="18" spans="1:1" ht="51" x14ac:dyDescent="0.2">
      <c r="A18" s="206" t="s">
        <v>259</v>
      </c>
    </row>
    <row r="19" spans="1:1" ht="51" x14ac:dyDescent="0.2">
      <c r="A19" s="206" t="s">
        <v>262</v>
      </c>
    </row>
    <row r="20" spans="1:1" x14ac:dyDescent="0.2">
      <c r="A20" s="206"/>
    </row>
    <row r="21" spans="1:1" x14ac:dyDescent="0.2">
      <c r="A21" s="180" t="s">
        <v>253</v>
      </c>
    </row>
    <row r="22" spans="1:1" ht="63.75" x14ac:dyDescent="0.2">
      <c r="A22" s="206" t="s">
        <v>263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EE495-48B0-4194-AA69-D8DD8903948C}">
  <sheetPr>
    <pageSetUpPr fitToPage="1"/>
  </sheetPr>
  <dimension ref="A1:F40"/>
  <sheetViews>
    <sheetView showGridLines="0" zoomScaleNormal="100" zoomScaleSheetLayoutView="100" workbookViewId="0"/>
  </sheetViews>
  <sheetFormatPr defaultRowHeight="12.75" x14ac:dyDescent="0.2"/>
  <cols>
    <col min="1" max="1" width="133.5703125" customWidth="1"/>
  </cols>
  <sheetData>
    <row r="1" spans="1:1" s="185" customFormat="1" ht="30" customHeight="1" x14ac:dyDescent="0.2">
      <c r="A1" s="184" t="s">
        <v>229</v>
      </c>
    </row>
    <row r="40" spans="6:6" x14ac:dyDescent="0.2">
      <c r="F40" s="132"/>
    </row>
  </sheetData>
  <pageMargins left="0.7" right="0.7" top="0.75" bottom="0.75" header="0.3" footer="0.3"/>
  <pageSetup paperSize="9" scale="6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A3CED-FFD4-45F6-9D09-B4B1498FC2FC}">
  <dimension ref="A1:E11"/>
  <sheetViews>
    <sheetView zoomScaleNormal="100" zoomScaleSheetLayoutView="93" workbookViewId="0">
      <selection sqref="A1:C1"/>
    </sheetView>
  </sheetViews>
  <sheetFormatPr defaultColWidth="9.140625" defaultRowHeight="12.75" x14ac:dyDescent="0.2"/>
  <cols>
    <col min="1" max="1" width="4.42578125" style="192" bestFit="1" customWidth="1"/>
    <col min="2" max="2" width="47.5703125" style="192" customWidth="1"/>
    <col min="3" max="3" width="49.85546875" style="192" customWidth="1"/>
    <col min="4" max="16384" width="9.140625" style="192"/>
  </cols>
  <sheetData>
    <row r="1" spans="1:5" ht="19.5" x14ac:dyDescent="0.2">
      <c r="A1" s="229" t="s">
        <v>182</v>
      </c>
      <c r="B1" s="229"/>
      <c r="C1" s="229"/>
    </row>
    <row r="3" spans="1:5" x14ac:dyDescent="0.2">
      <c r="A3" s="193" t="s">
        <v>183</v>
      </c>
      <c r="C3" s="194" t="s">
        <v>184</v>
      </c>
    </row>
    <row r="4" spans="1:5" x14ac:dyDescent="0.2">
      <c r="A4" s="195"/>
    </row>
    <row r="5" spans="1:5" x14ac:dyDescent="0.2">
      <c r="A5" s="196" t="s">
        <v>185</v>
      </c>
      <c r="B5" s="192" t="s">
        <v>186</v>
      </c>
      <c r="C5" s="192" t="s">
        <v>187</v>
      </c>
    </row>
    <row r="6" spans="1:5" x14ac:dyDescent="0.2">
      <c r="A6" s="196" t="s">
        <v>188</v>
      </c>
      <c r="B6" s="192" t="s">
        <v>189</v>
      </c>
      <c r="C6" s="192" t="s">
        <v>190</v>
      </c>
    </row>
    <row r="7" spans="1:5" x14ac:dyDescent="0.2">
      <c r="A7" s="197" t="s">
        <v>191</v>
      </c>
      <c r="B7" s="198" t="s">
        <v>192</v>
      </c>
      <c r="C7" s="192" t="s">
        <v>193</v>
      </c>
    </row>
    <row r="8" spans="1:5" x14ac:dyDescent="0.2">
      <c r="A8" s="199">
        <v>0</v>
      </c>
      <c r="B8" s="192" t="s">
        <v>194</v>
      </c>
      <c r="C8" s="192" t="s">
        <v>195</v>
      </c>
    </row>
    <row r="9" spans="1:5" x14ac:dyDescent="0.2">
      <c r="A9" s="196" t="s">
        <v>196</v>
      </c>
      <c r="B9" s="198" t="s">
        <v>197</v>
      </c>
      <c r="C9" s="192" t="s">
        <v>198</v>
      </c>
    </row>
    <row r="10" spans="1:5" x14ac:dyDescent="0.2">
      <c r="A10" s="196" t="s">
        <v>199</v>
      </c>
      <c r="B10" s="198" t="s">
        <v>200</v>
      </c>
      <c r="C10" s="192" t="s">
        <v>201</v>
      </c>
      <c r="E10" s="197"/>
    </row>
    <row r="11" spans="1:5" ht="25.5" x14ac:dyDescent="0.2">
      <c r="A11" s="200" t="s">
        <v>202</v>
      </c>
      <c r="B11" s="201" t="s">
        <v>203</v>
      </c>
      <c r="C11" s="202" t="s">
        <v>204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9"/>
  <sheetViews>
    <sheetView showGridLines="0" workbookViewId="0"/>
  </sheetViews>
  <sheetFormatPr defaultRowHeight="12.75" x14ac:dyDescent="0.2"/>
  <cols>
    <col min="2" max="2" width="15.42578125" bestFit="1" customWidth="1"/>
    <col min="3" max="3" width="16.42578125" bestFit="1" customWidth="1"/>
    <col min="4" max="4" width="23.5703125" bestFit="1" customWidth="1"/>
  </cols>
  <sheetData>
    <row r="1" spans="1:18" s="34" customFormat="1" ht="12.75" customHeight="1" x14ac:dyDescent="0.2">
      <c r="A1" s="3" t="s">
        <v>238</v>
      </c>
      <c r="B1" s="15"/>
      <c r="C1" s="15"/>
      <c r="D1" s="15"/>
      <c r="O1" s="28"/>
      <c r="P1" s="28"/>
      <c r="Q1" s="28"/>
      <c r="R1" s="28"/>
    </row>
    <row r="2" spans="1:18" s="34" customFormat="1" ht="12.75" customHeight="1" x14ac:dyDescent="0.2">
      <c r="A2" s="122" t="s">
        <v>230</v>
      </c>
      <c r="B2" s="15"/>
      <c r="C2" s="15"/>
      <c r="D2" s="15"/>
      <c r="O2" s="28"/>
      <c r="P2" s="28"/>
      <c r="Q2" s="28"/>
      <c r="R2" s="28"/>
    </row>
    <row r="3" spans="1:18" x14ac:dyDescent="0.2">
      <c r="A3" s="152"/>
      <c r="B3" s="152"/>
      <c r="C3" s="152"/>
      <c r="D3" s="152"/>
    </row>
    <row r="4" spans="1:18" x14ac:dyDescent="0.2">
      <c r="A4" s="87" t="s">
        <v>0</v>
      </c>
      <c r="B4" s="153" t="s">
        <v>158</v>
      </c>
      <c r="C4" s="153" t="s">
        <v>13</v>
      </c>
      <c r="D4" s="153" t="s">
        <v>157</v>
      </c>
    </row>
    <row r="5" spans="1:18" x14ac:dyDescent="0.2">
      <c r="A5" s="154">
        <v>1999</v>
      </c>
      <c r="B5" s="69">
        <v>5670643852.1000004</v>
      </c>
      <c r="C5" s="69">
        <v>4370924</v>
      </c>
      <c r="D5" s="69">
        <f t="shared" ref="D5:D27" si="0">B5/C5</f>
        <v>1297.3558570453297</v>
      </c>
    </row>
    <row r="6" spans="1:18" x14ac:dyDescent="0.2">
      <c r="A6" s="58">
        <v>2000</v>
      </c>
      <c r="B6" s="23">
        <v>5855474348.1999998</v>
      </c>
      <c r="C6" s="23">
        <v>4496868</v>
      </c>
      <c r="D6" s="23">
        <f t="shared" si="0"/>
        <v>1302.1227992905283</v>
      </c>
    </row>
    <row r="7" spans="1:18" x14ac:dyDescent="0.2">
      <c r="A7" s="58">
        <v>2001</v>
      </c>
      <c r="B7" s="23">
        <v>5921506460</v>
      </c>
      <c r="C7" s="23">
        <v>4616118</v>
      </c>
      <c r="D7" s="23">
        <f t="shared" si="0"/>
        <v>1282.7892311245078</v>
      </c>
    </row>
    <row r="8" spans="1:18" x14ac:dyDescent="0.2">
      <c r="A8" s="58">
        <v>2002</v>
      </c>
      <c r="B8" s="23">
        <v>5943992726</v>
      </c>
      <c r="C8" s="23">
        <v>4628334</v>
      </c>
      <c r="D8" s="23">
        <f t="shared" si="0"/>
        <v>1284.2618371967105</v>
      </c>
    </row>
    <row r="9" spans="1:18" x14ac:dyDescent="0.2">
      <c r="A9" s="58">
        <v>2003</v>
      </c>
      <c r="B9" s="23">
        <v>6037040610</v>
      </c>
      <c r="C9" s="23">
        <v>4643535</v>
      </c>
      <c r="D9" s="23">
        <f t="shared" si="0"/>
        <v>1300.0958558511995</v>
      </c>
    </row>
    <row r="10" spans="1:18" x14ac:dyDescent="0.2">
      <c r="A10" s="58">
        <v>2004</v>
      </c>
      <c r="B10" s="23">
        <v>6125068678</v>
      </c>
      <c r="C10" s="23">
        <v>4689599</v>
      </c>
      <c r="D10" s="23">
        <f t="shared" si="0"/>
        <v>1306.0964653907508</v>
      </c>
    </row>
    <row r="11" spans="1:18" x14ac:dyDescent="0.2">
      <c r="A11" s="58">
        <v>2005</v>
      </c>
      <c r="B11" s="23">
        <v>6158036407</v>
      </c>
      <c r="C11" s="23">
        <v>4744718</v>
      </c>
      <c r="D11" s="23">
        <f t="shared" si="0"/>
        <v>1297.8719508725283</v>
      </c>
    </row>
    <row r="12" spans="1:18" x14ac:dyDescent="0.2">
      <c r="A12" s="58">
        <v>2006</v>
      </c>
      <c r="B12" s="23">
        <v>6207406936</v>
      </c>
      <c r="C12" s="23">
        <v>4813525</v>
      </c>
      <c r="D12" s="23">
        <f t="shared" si="0"/>
        <v>1289.5761289283842</v>
      </c>
    </row>
    <row r="13" spans="1:18" x14ac:dyDescent="0.2">
      <c r="A13" s="58">
        <v>2007</v>
      </c>
      <c r="B13" s="23">
        <v>6319684828</v>
      </c>
      <c r="C13" s="23">
        <v>4867107</v>
      </c>
      <c r="D13" s="23">
        <f t="shared" si="0"/>
        <v>1298.4478927625794</v>
      </c>
    </row>
    <row r="14" spans="1:18" x14ac:dyDescent="0.2">
      <c r="A14" s="58">
        <v>2008</v>
      </c>
      <c r="B14" s="23">
        <v>6367674932</v>
      </c>
      <c r="C14" s="23">
        <v>4833533</v>
      </c>
      <c r="D14" s="23">
        <f t="shared" si="0"/>
        <v>1317.3955638660168</v>
      </c>
    </row>
    <row r="15" spans="1:18" x14ac:dyDescent="0.2">
      <c r="A15" s="58">
        <v>2009</v>
      </c>
      <c r="B15" s="23">
        <v>6272007118</v>
      </c>
      <c r="C15" s="23">
        <v>4827462</v>
      </c>
      <c r="D15" s="23">
        <f t="shared" si="0"/>
        <v>1299.2349019008332</v>
      </c>
    </row>
    <row r="16" spans="1:18" x14ac:dyDescent="0.2">
      <c r="A16" s="58">
        <v>2010</v>
      </c>
      <c r="B16" s="23">
        <v>6271244185</v>
      </c>
      <c r="C16" s="23">
        <v>4934447</v>
      </c>
      <c r="D16" s="23">
        <f t="shared" si="0"/>
        <v>1270.911245981566</v>
      </c>
    </row>
    <row r="17" spans="1:4" x14ac:dyDescent="0.2">
      <c r="A17" s="58">
        <v>2011</v>
      </c>
      <c r="B17" s="23">
        <v>6322594571</v>
      </c>
      <c r="C17" s="23">
        <v>5017674</v>
      </c>
      <c r="D17" s="23">
        <f t="shared" si="0"/>
        <v>1260.0648370141225</v>
      </c>
    </row>
    <row r="18" spans="1:4" x14ac:dyDescent="0.2">
      <c r="A18" s="58">
        <v>2012</v>
      </c>
      <c r="B18" s="23">
        <v>6280639665.6999998</v>
      </c>
      <c r="C18" s="23">
        <v>5084351</v>
      </c>
      <c r="D18" s="23">
        <f t="shared" si="0"/>
        <v>1235.2883712591834</v>
      </c>
    </row>
    <row r="19" spans="1:4" x14ac:dyDescent="0.2">
      <c r="A19" s="58">
        <v>2013</v>
      </c>
      <c r="B19" s="23">
        <v>6278008025</v>
      </c>
      <c r="C19" s="23">
        <v>5133323</v>
      </c>
      <c r="D19" s="23">
        <f t="shared" si="0"/>
        <v>1222.9910381637781</v>
      </c>
    </row>
    <row r="20" spans="1:4" x14ac:dyDescent="0.2">
      <c r="A20" s="58">
        <v>2014</v>
      </c>
      <c r="B20" s="23">
        <v>6381268446.6999998</v>
      </c>
      <c r="C20" s="23">
        <v>5222751</v>
      </c>
      <c r="D20" s="23">
        <f t="shared" si="0"/>
        <v>1221.8213058022486</v>
      </c>
    </row>
    <row r="21" spans="1:4" x14ac:dyDescent="0.2">
      <c r="A21" s="58">
        <v>2015</v>
      </c>
      <c r="B21" s="23">
        <v>6531145878.4000006</v>
      </c>
      <c r="C21" s="23">
        <v>5346543</v>
      </c>
      <c r="D21" s="23">
        <f t="shared" si="0"/>
        <v>1221.5642665550433</v>
      </c>
    </row>
    <row r="22" spans="1:4" x14ac:dyDescent="0.2">
      <c r="A22" s="58">
        <v>2016</v>
      </c>
      <c r="B22" s="23">
        <v>6717615860.5</v>
      </c>
      <c r="C22" s="23">
        <v>5488070</v>
      </c>
      <c r="D22" s="23">
        <f t="shared" si="0"/>
        <v>1224.0397554149272</v>
      </c>
    </row>
    <row r="23" spans="1:4" x14ac:dyDescent="0.2">
      <c r="A23" s="58">
        <v>2017</v>
      </c>
      <c r="B23" s="23">
        <v>6808195546</v>
      </c>
      <c r="C23" s="23">
        <v>5619968</v>
      </c>
      <c r="D23" s="23">
        <f t="shared" si="0"/>
        <v>1211.4295928375393</v>
      </c>
    </row>
    <row r="24" spans="1:4" x14ac:dyDescent="0.2">
      <c r="A24" s="58">
        <v>2018</v>
      </c>
      <c r="B24" s="23">
        <v>6866374264</v>
      </c>
      <c r="C24" s="23">
        <v>5701798</v>
      </c>
      <c r="D24" s="23">
        <f t="shared" si="0"/>
        <v>1204.2471978137423</v>
      </c>
    </row>
    <row r="25" spans="1:4" x14ac:dyDescent="0.2">
      <c r="A25" s="58">
        <v>2019</v>
      </c>
      <c r="B25" s="23">
        <v>6714206425</v>
      </c>
      <c r="C25" s="23">
        <v>5733321</v>
      </c>
      <c r="D25" s="23">
        <f t="shared" si="0"/>
        <v>1171.0850351829245</v>
      </c>
    </row>
    <row r="26" spans="1:4" x14ac:dyDescent="0.2">
      <c r="A26" s="58">
        <v>2020</v>
      </c>
      <c r="B26" s="23">
        <v>6282377816.1999998</v>
      </c>
      <c r="C26" s="23">
        <v>5711535</v>
      </c>
      <c r="D26" s="23">
        <f t="shared" si="0"/>
        <v>1099.9456041501978</v>
      </c>
    </row>
    <row r="27" spans="1:4" x14ac:dyDescent="0.2">
      <c r="A27" s="134">
        <v>2021</v>
      </c>
      <c r="B27" s="169">
        <v>6385010928.1000004</v>
      </c>
      <c r="C27" s="151">
        <v>5741625</v>
      </c>
      <c r="D27" s="155">
        <f t="shared" si="0"/>
        <v>1112.0564174950473</v>
      </c>
    </row>
    <row r="28" spans="1:4" x14ac:dyDescent="0.2">
      <c r="A28" s="34" t="s">
        <v>206</v>
      </c>
    </row>
    <row r="29" spans="1:4" x14ac:dyDescent="0.2">
      <c r="A29" s="13" t="s">
        <v>205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41"/>
  <sheetViews>
    <sheetView showGridLines="0" zoomScaleNormal="100" workbookViewId="0"/>
  </sheetViews>
  <sheetFormatPr defaultColWidth="9.140625" defaultRowHeight="12.75" customHeight="1" x14ac:dyDescent="0.2"/>
  <cols>
    <col min="1" max="1" width="15.7109375" style="1" customWidth="1"/>
    <col min="2" max="2" width="13.28515625" style="1" customWidth="1"/>
    <col min="3" max="3" width="14.7109375" style="1" customWidth="1"/>
    <col min="4" max="4" width="2.42578125" style="1" customWidth="1"/>
    <col min="5" max="5" width="12.28515625" style="1" customWidth="1"/>
    <col min="6" max="6" width="9.140625" style="1"/>
    <col min="7" max="7" width="2.42578125" style="1" customWidth="1"/>
    <col min="8" max="8" width="9.5703125" style="1" customWidth="1"/>
    <col min="9" max="9" width="10.28515625" style="1" customWidth="1"/>
    <col min="10" max="10" width="11.85546875" style="1" customWidth="1"/>
    <col min="11" max="11" width="11.7109375" style="1" customWidth="1"/>
    <col min="12" max="12" width="13.85546875" style="1" customWidth="1"/>
    <col min="13" max="13" width="11.5703125" style="1" customWidth="1"/>
    <col min="14" max="14" width="14.5703125" style="1" customWidth="1"/>
    <col min="15" max="15" width="14.42578125" style="6" customWidth="1"/>
    <col min="16" max="16" width="17.140625" style="6" customWidth="1"/>
    <col min="17" max="17" width="12.7109375" style="6" customWidth="1"/>
    <col min="18" max="18" width="10.85546875" style="6" bestFit="1" customWidth="1"/>
    <col min="19" max="20" width="12.7109375" style="1" customWidth="1"/>
    <col min="21" max="21" width="9.5703125" style="1" bestFit="1" customWidth="1"/>
    <col min="22" max="23" width="9.140625" style="1"/>
    <col min="24" max="24" width="9.5703125" style="1" bestFit="1" customWidth="1"/>
    <col min="25" max="16384" width="9.140625" style="1"/>
  </cols>
  <sheetData>
    <row r="1" spans="1:24" ht="12.75" customHeight="1" x14ac:dyDescent="0.2">
      <c r="A1" s="3" t="s">
        <v>213</v>
      </c>
      <c r="B1" s="15"/>
      <c r="C1" s="15"/>
      <c r="D1" s="15"/>
    </row>
    <row r="2" spans="1:24" ht="12.75" customHeight="1" x14ac:dyDescent="0.2">
      <c r="A2" s="122" t="s">
        <v>231</v>
      </c>
      <c r="B2" s="15"/>
      <c r="C2" s="15"/>
      <c r="D2" s="15"/>
    </row>
    <row r="3" spans="1:24" ht="12.75" customHeight="1" x14ac:dyDescent="0.2">
      <c r="A3" s="12"/>
      <c r="B3" s="39"/>
      <c r="C3" s="39"/>
      <c r="D3" s="39"/>
      <c r="E3" s="39"/>
      <c r="F3" s="39"/>
      <c r="G3" s="39"/>
      <c r="H3" s="12"/>
      <c r="I3" s="12"/>
      <c r="J3" s="12"/>
    </row>
    <row r="4" spans="1:24" s="57" customFormat="1" ht="12.75" customHeight="1" x14ac:dyDescent="0.2">
      <c r="B4" s="230" t="s">
        <v>67</v>
      </c>
      <c r="C4" s="230"/>
      <c r="D4" s="4"/>
      <c r="E4" s="230" t="s">
        <v>13</v>
      </c>
      <c r="F4" s="230"/>
      <c r="G4" s="1"/>
      <c r="H4" s="230" t="s">
        <v>14</v>
      </c>
      <c r="I4" s="230"/>
      <c r="J4" s="230"/>
      <c r="O4" s="24"/>
      <c r="P4" s="24"/>
      <c r="Q4" s="24"/>
      <c r="R4" s="24"/>
    </row>
    <row r="5" spans="1:24" ht="12.75" customHeight="1" x14ac:dyDescent="0.2">
      <c r="A5" s="57" t="s">
        <v>11</v>
      </c>
      <c r="B5" s="6" t="s">
        <v>108</v>
      </c>
      <c r="C5" s="6" t="s">
        <v>109</v>
      </c>
      <c r="D5" s="6"/>
      <c r="E5" s="6" t="s">
        <v>108</v>
      </c>
      <c r="F5" s="6" t="s">
        <v>109</v>
      </c>
      <c r="G5" s="6"/>
      <c r="H5" s="6" t="s">
        <v>108</v>
      </c>
      <c r="I5" s="6" t="s">
        <v>109</v>
      </c>
    </row>
    <row r="6" spans="1:24" s="57" customFormat="1" ht="12.75" customHeight="1" x14ac:dyDescent="0.2">
      <c r="A6" s="9" t="s">
        <v>9</v>
      </c>
      <c r="B6" s="16" t="s">
        <v>81</v>
      </c>
      <c r="C6" s="16" t="s">
        <v>81</v>
      </c>
      <c r="D6" s="16"/>
      <c r="E6" s="16" t="s">
        <v>81</v>
      </c>
      <c r="F6" s="16" t="s">
        <v>81</v>
      </c>
      <c r="G6" s="16"/>
      <c r="H6" s="16" t="s">
        <v>81</v>
      </c>
      <c r="I6" s="16" t="s">
        <v>81</v>
      </c>
      <c r="J6" s="63" t="s">
        <v>1</v>
      </c>
      <c r="N6" s="66"/>
      <c r="O6" s="66"/>
      <c r="P6" s="24"/>
      <c r="Q6" s="24"/>
      <c r="R6" s="24"/>
    </row>
    <row r="7" spans="1:24" ht="12.75" customHeight="1" x14ac:dyDescent="0.2">
      <c r="A7" s="32" t="s">
        <v>127</v>
      </c>
      <c r="B7" s="23">
        <v>6848171</v>
      </c>
      <c r="C7" s="23">
        <v>1731115.9</v>
      </c>
      <c r="D7" s="23"/>
      <c r="E7" s="23">
        <v>22542</v>
      </c>
      <c r="F7" s="23">
        <v>6045</v>
      </c>
      <c r="G7" s="23"/>
      <c r="H7" s="23">
        <f>B7/E7</f>
        <v>303.79606955904535</v>
      </c>
      <c r="I7" s="23">
        <f>C7/F7</f>
        <v>286.37153019023987</v>
      </c>
      <c r="J7" s="23">
        <f>(B7+C7)/(E7+F7)</f>
        <v>300.11148074299507</v>
      </c>
      <c r="K7" s="25"/>
      <c r="L7" s="25"/>
      <c r="M7" s="25"/>
      <c r="N7" s="42"/>
      <c r="O7" s="42"/>
      <c r="P7" s="19"/>
      <c r="Q7" s="19"/>
      <c r="R7" s="116"/>
      <c r="S7" s="19"/>
      <c r="T7" s="8"/>
      <c r="U7" s="11"/>
      <c r="V7" s="11"/>
      <c r="W7" s="11"/>
      <c r="X7" s="8"/>
    </row>
    <row r="8" spans="1:24" ht="12.75" customHeight="1" x14ac:dyDescent="0.2">
      <c r="A8" s="32" t="s">
        <v>126</v>
      </c>
      <c r="B8" s="23">
        <v>57754910.200000003</v>
      </c>
      <c r="C8" s="23">
        <v>10967807.699999999</v>
      </c>
      <c r="D8" s="23"/>
      <c r="E8" s="23">
        <v>81651</v>
      </c>
      <c r="F8" s="23">
        <v>15476</v>
      </c>
      <c r="G8" s="23"/>
      <c r="H8" s="23">
        <f t="shared" ref="H8:H21" si="0">B8/E8</f>
        <v>707.33867558266286</v>
      </c>
      <c r="I8" s="23">
        <f t="shared" ref="I8:I21" si="1">C8/F8</f>
        <v>708.69783535797364</v>
      </c>
      <c r="J8" s="23">
        <f t="shared" ref="J8:J21" si="2">(B8+C8)/(E8+F8)</f>
        <v>707.55524107611689</v>
      </c>
      <c r="K8" s="25"/>
      <c r="L8" s="25"/>
      <c r="M8" s="25"/>
      <c r="N8" s="42"/>
      <c r="O8" s="42"/>
      <c r="P8" s="19"/>
      <c r="Q8" s="19"/>
      <c r="R8" s="116"/>
      <c r="S8" s="19"/>
      <c r="T8" s="8"/>
      <c r="U8" s="11"/>
      <c r="V8" s="11"/>
      <c r="W8" s="11"/>
      <c r="X8" s="8"/>
    </row>
    <row r="9" spans="1:24" ht="12.75" customHeight="1" x14ac:dyDescent="0.2">
      <c r="A9" s="32" t="s">
        <v>115</v>
      </c>
      <c r="B9" s="23">
        <v>115891797.8</v>
      </c>
      <c r="C9" s="23">
        <v>20251155</v>
      </c>
      <c r="D9" s="23"/>
      <c r="E9" s="23">
        <v>167415</v>
      </c>
      <c r="F9" s="23">
        <v>32486</v>
      </c>
      <c r="G9" s="23"/>
      <c r="H9" s="23">
        <f t="shared" si="0"/>
        <v>692.24261744766</v>
      </c>
      <c r="I9" s="23">
        <f t="shared" si="1"/>
        <v>623.38099489010654</v>
      </c>
      <c r="J9" s="23">
        <f t="shared" si="2"/>
        <v>681.05188468291806</v>
      </c>
      <c r="K9" s="25"/>
      <c r="L9" s="25"/>
      <c r="M9" s="25"/>
      <c r="N9" s="42"/>
      <c r="O9" s="42"/>
      <c r="P9" s="19"/>
      <c r="Q9" s="19"/>
      <c r="R9" s="116"/>
      <c r="S9" s="19"/>
      <c r="T9" s="8"/>
      <c r="U9" s="11"/>
      <c r="V9" s="11"/>
      <c r="W9" s="11"/>
      <c r="X9" s="8"/>
    </row>
    <row r="10" spans="1:24" ht="12.75" customHeight="1" x14ac:dyDescent="0.2">
      <c r="A10" s="32" t="s">
        <v>116</v>
      </c>
      <c r="B10" s="23">
        <v>305370356.89999998</v>
      </c>
      <c r="C10" s="23">
        <v>53470063</v>
      </c>
      <c r="D10" s="23"/>
      <c r="E10" s="23">
        <v>359162</v>
      </c>
      <c r="F10" s="23">
        <v>64770</v>
      </c>
      <c r="G10" s="23"/>
      <c r="H10" s="23">
        <f t="shared" si="0"/>
        <v>850.23013821061238</v>
      </c>
      <c r="I10" s="23">
        <f t="shared" si="1"/>
        <v>825.53748649065926</v>
      </c>
      <c r="J10" s="23">
        <f t="shared" si="2"/>
        <v>846.45749766471977</v>
      </c>
      <c r="K10" s="25"/>
      <c r="L10" s="25"/>
      <c r="M10" s="25"/>
      <c r="N10" s="42"/>
      <c r="O10" s="42"/>
      <c r="P10" s="19"/>
      <c r="Q10" s="19"/>
      <c r="R10" s="116"/>
      <c r="S10" s="19"/>
      <c r="T10" s="8"/>
      <c r="U10" s="11"/>
      <c r="V10" s="11"/>
      <c r="W10" s="11"/>
      <c r="X10" s="8"/>
    </row>
    <row r="11" spans="1:24" ht="12.75" customHeight="1" x14ac:dyDescent="0.2">
      <c r="A11" s="32" t="s">
        <v>117</v>
      </c>
      <c r="B11" s="23">
        <v>309028250</v>
      </c>
      <c r="C11" s="23">
        <v>56577054.799999997</v>
      </c>
      <c r="D11" s="23"/>
      <c r="E11" s="23">
        <v>344072</v>
      </c>
      <c r="F11" s="23">
        <v>69701</v>
      </c>
      <c r="G11" s="23"/>
      <c r="H11" s="23">
        <f t="shared" si="0"/>
        <v>898.14995117301032</v>
      </c>
      <c r="I11" s="23">
        <f t="shared" si="1"/>
        <v>811.71080472303117</v>
      </c>
      <c r="J11" s="23">
        <f t="shared" si="2"/>
        <v>883.58908096951711</v>
      </c>
      <c r="K11" s="25"/>
      <c r="L11" s="25"/>
      <c r="M11" s="25"/>
      <c r="N11" s="42"/>
      <c r="O11" s="42"/>
      <c r="P11" s="19"/>
      <c r="Q11" s="19"/>
      <c r="R11" s="116"/>
      <c r="S11" s="19"/>
      <c r="T11" s="8"/>
      <c r="U11" s="11"/>
      <c r="V11" s="11"/>
      <c r="W11" s="11"/>
      <c r="X11" s="8"/>
    </row>
    <row r="12" spans="1:24" ht="12.75" customHeight="1" x14ac:dyDescent="0.2">
      <c r="A12" s="32" t="s">
        <v>118</v>
      </c>
      <c r="B12" s="23">
        <v>546119682.60000002</v>
      </c>
      <c r="C12" s="23">
        <v>107041656.8</v>
      </c>
      <c r="D12" s="23"/>
      <c r="E12" s="23">
        <v>565452</v>
      </c>
      <c r="F12" s="23">
        <v>119194</v>
      </c>
      <c r="G12" s="23"/>
      <c r="H12" s="23">
        <f t="shared" si="0"/>
        <v>965.81086033827808</v>
      </c>
      <c r="I12" s="23">
        <f t="shared" si="1"/>
        <v>898.04568015168547</v>
      </c>
      <c r="J12" s="23">
        <f t="shared" si="2"/>
        <v>954.01322639729142</v>
      </c>
      <c r="K12" s="25"/>
      <c r="L12" s="25"/>
      <c r="M12" s="25"/>
      <c r="N12" s="42"/>
      <c r="O12" s="42"/>
      <c r="P12" s="19"/>
      <c r="Q12" s="19"/>
      <c r="R12" s="116"/>
      <c r="S12" s="19"/>
      <c r="T12" s="8"/>
      <c r="U12" s="11"/>
      <c r="V12" s="11"/>
      <c r="W12" s="11"/>
      <c r="X12" s="8"/>
    </row>
    <row r="13" spans="1:24" ht="12.75" customHeight="1" x14ac:dyDescent="0.2">
      <c r="A13" s="32" t="s">
        <v>119</v>
      </c>
      <c r="B13" s="23">
        <v>586165010.70000005</v>
      </c>
      <c r="C13" s="23">
        <v>157315542</v>
      </c>
      <c r="D13" s="23"/>
      <c r="E13" s="23">
        <v>562351</v>
      </c>
      <c r="F13" s="23">
        <v>145111</v>
      </c>
      <c r="G13" s="23"/>
      <c r="H13" s="23">
        <f t="shared" si="0"/>
        <v>1042.3472363346025</v>
      </c>
      <c r="I13" s="23">
        <f t="shared" si="1"/>
        <v>1084.10487144324</v>
      </c>
      <c r="J13" s="23">
        <f t="shared" si="2"/>
        <v>1050.9123496385673</v>
      </c>
      <c r="K13" s="25"/>
      <c r="L13" s="25"/>
      <c r="M13" s="25"/>
      <c r="N13" s="42"/>
      <c r="O13" s="42"/>
      <c r="P13" s="19"/>
      <c r="V13" s="11"/>
      <c r="W13" s="11"/>
      <c r="X13" s="8"/>
    </row>
    <row r="14" spans="1:24" ht="12.75" customHeight="1" x14ac:dyDescent="0.2">
      <c r="A14" s="32" t="s">
        <v>120</v>
      </c>
      <c r="B14" s="23">
        <v>646133699.29999995</v>
      </c>
      <c r="C14" s="23">
        <v>163395907.09999999</v>
      </c>
      <c r="D14" s="23"/>
      <c r="E14" s="23">
        <v>592365</v>
      </c>
      <c r="F14" s="23">
        <v>146454</v>
      </c>
      <c r="G14" s="23"/>
      <c r="H14" s="23">
        <f t="shared" si="0"/>
        <v>1090.7695412456846</v>
      </c>
      <c r="I14" s="23">
        <f t="shared" si="1"/>
        <v>1115.6807400275854</v>
      </c>
      <c r="J14" s="23">
        <f t="shared" si="2"/>
        <v>1095.7076176979747</v>
      </c>
      <c r="K14" s="25"/>
      <c r="L14" s="25"/>
      <c r="M14" s="25"/>
      <c r="N14" s="42"/>
      <c r="O14" s="42"/>
      <c r="P14" s="19"/>
      <c r="V14" s="11"/>
      <c r="W14" s="11"/>
      <c r="X14" s="8"/>
    </row>
    <row r="15" spans="1:24" ht="12.75" customHeight="1" x14ac:dyDescent="0.2">
      <c r="A15" s="32" t="s">
        <v>121</v>
      </c>
      <c r="B15" s="23">
        <v>696483824.70000005</v>
      </c>
      <c r="C15" s="23">
        <v>204583493.69999999</v>
      </c>
      <c r="D15" s="23"/>
      <c r="E15" s="23">
        <v>585023</v>
      </c>
      <c r="F15" s="23">
        <v>169643</v>
      </c>
      <c r="G15" s="23"/>
      <c r="H15" s="23">
        <f t="shared" si="0"/>
        <v>1190.5238335928673</v>
      </c>
      <c r="I15" s="23">
        <f t="shared" si="1"/>
        <v>1205.9648420506592</v>
      </c>
      <c r="J15" s="23">
        <f t="shared" si="2"/>
        <v>1193.994851232201</v>
      </c>
      <c r="K15" s="25"/>
      <c r="L15" s="25"/>
      <c r="M15" s="25"/>
      <c r="N15" s="42"/>
      <c r="O15" s="42"/>
      <c r="P15" s="19"/>
      <c r="V15" s="11"/>
      <c r="W15" s="11"/>
      <c r="X15" s="8"/>
    </row>
    <row r="16" spans="1:24" ht="12.75" customHeight="1" x14ac:dyDescent="0.2">
      <c r="A16" s="32" t="s">
        <v>122</v>
      </c>
      <c r="B16" s="23">
        <v>1151592103</v>
      </c>
      <c r="C16" s="23">
        <v>660204972.20000005</v>
      </c>
      <c r="D16" s="23"/>
      <c r="E16" s="23">
        <v>826245</v>
      </c>
      <c r="F16" s="23">
        <v>419033</v>
      </c>
      <c r="G16" s="23"/>
      <c r="H16" s="23">
        <f t="shared" si="0"/>
        <v>1393.7658963140473</v>
      </c>
      <c r="I16" s="23">
        <f t="shared" si="1"/>
        <v>1575.5441032090553</v>
      </c>
      <c r="J16" s="23">
        <f t="shared" si="2"/>
        <v>1454.933818151449</v>
      </c>
      <c r="K16" s="25"/>
      <c r="L16" s="25"/>
      <c r="M16" s="25"/>
      <c r="N16" s="42"/>
      <c r="O16" s="42"/>
      <c r="P16" s="19"/>
      <c r="V16" s="11"/>
      <c r="W16" s="11"/>
      <c r="X16" s="8"/>
    </row>
    <row r="17" spans="1:24" ht="12.75" customHeight="1" x14ac:dyDescent="0.2">
      <c r="A17" s="32" t="s">
        <v>123</v>
      </c>
      <c r="B17" s="23">
        <v>187670633.90000001</v>
      </c>
      <c r="C17" s="23">
        <v>228581273.59999999</v>
      </c>
      <c r="D17" s="23"/>
      <c r="E17" s="23">
        <v>157007</v>
      </c>
      <c r="F17" s="23">
        <v>171006</v>
      </c>
      <c r="G17" s="23"/>
      <c r="H17" s="23">
        <f t="shared" si="0"/>
        <v>1195.3010623730152</v>
      </c>
      <c r="I17" s="23">
        <f t="shared" si="1"/>
        <v>1336.6856928996642</v>
      </c>
      <c r="J17" s="23">
        <f t="shared" si="2"/>
        <v>1269.0103974537594</v>
      </c>
      <c r="K17" s="25"/>
      <c r="L17" s="25"/>
      <c r="M17" s="25"/>
      <c r="N17" s="42"/>
      <c r="O17" s="42"/>
      <c r="P17" s="19"/>
      <c r="V17" s="11"/>
      <c r="W17" s="11"/>
      <c r="X17" s="8"/>
    </row>
    <row r="18" spans="1:24" ht="12.75" customHeight="1" x14ac:dyDescent="0.2">
      <c r="A18" s="32" t="s">
        <v>124</v>
      </c>
      <c r="B18" s="23">
        <v>24512385.199999999</v>
      </c>
      <c r="C18" s="23">
        <v>53573938.899999999</v>
      </c>
      <c r="D18" s="23"/>
      <c r="E18" s="23">
        <v>29914</v>
      </c>
      <c r="F18" s="23">
        <v>28893</v>
      </c>
      <c r="G18" s="23"/>
      <c r="H18" s="23">
        <f t="shared" si="0"/>
        <v>819.42853513405089</v>
      </c>
      <c r="I18" s="23">
        <f t="shared" si="1"/>
        <v>1854.2186308102307</v>
      </c>
      <c r="J18" s="23">
        <f t="shared" si="2"/>
        <v>1327.8406329178499</v>
      </c>
      <c r="K18" s="25"/>
      <c r="L18" s="25"/>
      <c r="M18" s="25"/>
      <c r="N18" s="42"/>
      <c r="O18" s="42"/>
      <c r="P18" s="19"/>
      <c r="V18" s="11"/>
      <c r="W18" s="11"/>
      <c r="X18" s="8"/>
    </row>
    <row r="19" spans="1:24" ht="12.75" customHeight="1" x14ac:dyDescent="0.2">
      <c r="A19" s="32" t="s">
        <v>125</v>
      </c>
      <c r="B19" s="23">
        <v>25611767</v>
      </c>
      <c r="C19" s="23">
        <v>8133371.2000000002</v>
      </c>
      <c r="D19" s="23"/>
      <c r="E19" s="23">
        <v>48445</v>
      </c>
      <c r="F19" s="23">
        <v>12166</v>
      </c>
      <c r="G19" s="23"/>
      <c r="H19" s="23">
        <f t="shared" si="0"/>
        <v>528.6772009495304</v>
      </c>
      <c r="I19" s="23">
        <f t="shared" si="1"/>
        <v>668.53289495314812</v>
      </c>
      <c r="J19" s="23">
        <f t="shared" si="2"/>
        <v>556.74940522347435</v>
      </c>
      <c r="K19" s="25"/>
      <c r="L19" s="25"/>
      <c r="M19" s="25"/>
      <c r="N19" s="42"/>
      <c r="O19" s="24"/>
      <c r="P19" s="19"/>
      <c r="V19" s="11"/>
      <c r="W19" s="11"/>
      <c r="X19" s="8"/>
    </row>
    <row r="20" spans="1:24" ht="12.75" customHeight="1" x14ac:dyDescent="0.2">
      <c r="A20" s="32" t="s">
        <v>6</v>
      </c>
      <c r="B20" s="23">
        <v>56.2</v>
      </c>
      <c r="C20" s="23">
        <v>927.7</v>
      </c>
      <c r="D20" s="23"/>
      <c r="E20" s="23">
        <v>1</v>
      </c>
      <c r="F20" s="23">
        <v>2</v>
      </c>
      <c r="G20" s="23"/>
      <c r="H20" s="23">
        <f t="shared" si="0"/>
        <v>56.2</v>
      </c>
      <c r="I20" s="23">
        <f t="shared" si="1"/>
        <v>463.85</v>
      </c>
      <c r="J20" s="23">
        <f t="shared" si="2"/>
        <v>327.9666666666667</v>
      </c>
      <c r="K20" s="25"/>
      <c r="L20" s="25"/>
      <c r="M20" s="25"/>
      <c r="N20" s="42"/>
      <c r="O20" s="68"/>
      <c r="P20" s="19"/>
      <c r="V20" s="11"/>
      <c r="W20" s="11"/>
      <c r="X20" s="8"/>
    </row>
    <row r="21" spans="1:24" s="10" customFormat="1" ht="12.75" customHeight="1" x14ac:dyDescent="0.2">
      <c r="A21" s="60" t="s">
        <v>1</v>
      </c>
      <c r="B21" s="36">
        <f>SUM(B7:B20)</f>
        <v>4659182648.499999</v>
      </c>
      <c r="C21" s="36">
        <f t="shared" ref="C21:F21" si="3">SUM(C7:C20)</f>
        <v>1725828279.6000001</v>
      </c>
      <c r="D21" s="36"/>
      <c r="E21" s="36">
        <f t="shared" si="3"/>
        <v>4341645</v>
      </c>
      <c r="F21" s="36">
        <f t="shared" si="3"/>
        <v>1399980</v>
      </c>
      <c r="G21" s="36"/>
      <c r="H21" s="36">
        <f t="shared" si="0"/>
        <v>1073.1376352741872</v>
      </c>
      <c r="I21" s="36">
        <f t="shared" si="1"/>
        <v>1232.7520961728026</v>
      </c>
      <c r="J21" s="36">
        <f t="shared" si="2"/>
        <v>1112.0564174950471</v>
      </c>
      <c r="K21" s="25"/>
      <c r="L21" s="25"/>
      <c r="M21" s="42"/>
      <c r="N21" s="107"/>
      <c r="O21" s="107"/>
      <c r="P21" s="107"/>
      <c r="V21" s="11"/>
      <c r="X21" s="8"/>
    </row>
    <row r="22" spans="1:24" ht="12.75" customHeight="1" x14ac:dyDescent="0.2">
      <c r="A22" s="34" t="s">
        <v>206</v>
      </c>
    </row>
    <row r="23" spans="1:24" ht="12.75" customHeight="1" x14ac:dyDescent="0.2">
      <c r="A23" s="13" t="s">
        <v>205</v>
      </c>
      <c r="N23" s="8"/>
    </row>
    <row r="24" spans="1:24" ht="12.75" customHeight="1" x14ac:dyDescent="0.2">
      <c r="C24" s="8"/>
      <c r="F24" s="8"/>
      <c r="N24" s="8"/>
      <c r="O24" s="19"/>
    </row>
    <row r="25" spans="1:24" ht="12.75" customHeight="1" x14ac:dyDescent="0.2">
      <c r="C25" s="8"/>
      <c r="F25" s="8"/>
      <c r="N25" s="8"/>
      <c r="O25" s="19"/>
    </row>
    <row r="26" spans="1:24" ht="12.75" customHeight="1" x14ac:dyDescent="0.2">
      <c r="C26" s="64"/>
      <c r="D26" s="64"/>
      <c r="E26" s="64"/>
      <c r="F26" s="64"/>
      <c r="N26" s="8"/>
    </row>
    <row r="27" spans="1:24" ht="12.75" customHeight="1" x14ac:dyDescent="0.2">
      <c r="A27" s="3" t="s">
        <v>214</v>
      </c>
      <c r="B27" s="15"/>
      <c r="C27" s="15"/>
      <c r="D27" s="15"/>
    </row>
    <row r="28" spans="1:24" ht="12.75" customHeight="1" x14ac:dyDescent="0.2">
      <c r="A28" s="122" t="s">
        <v>232</v>
      </c>
      <c r="B28" s="15"/>
      <c r="C28" s="15"/>
      <c r="D28" s="15"/>
      <c r="J28" s="34"/>
    </row>
    <row r="29" spans="1:24" ht="12.75" customHeight="1" x14ac:dyDescent="0.2">
      <c r="A29" s="12"/>
      <c r="B29" s="39"/>
      <c r="C29" s="39"/>
      <c r="D29" s="39"/>
      <c r="E29" s="12"/>
      <c r="F29" s="12"/>
      <c r="G29" s="12"/>
      <c r="H29" s="12"/>
      <c r="I29" s="12"/>
    </row>
    <row r="30" spans="1:24" s="57" customFormat="1" ht="12.75" customHeight="1" x14ac:dyDescent="0.2">
      <c r="A30" s="144" t="s">
        <v>15</v>
      </c>
      <c r="B30" s="144"/>
      <c r="C30" s="75" t="s">
        <v>12</v>
      </c>
      <c r="D30" s="75"/>
      <c r="E30" s="145"/>
      <c r="F30" s="75" t="s">
        <v>13</v>
      </c>
      <c r="G30" s="75"/>
      <c r="H30" s="145"/>
      <c r="I30" s="75" t="s">
        <v>14</v>
      </c>
      <c r="J30" s="66"/>
      <c r="K30" s="67"/>
      <c r="L30" s="67"/>
      <c r="M30" s="68"/>
      <c r="N30" s="68"/>
      <c r="O30" s="67"/>
      <c r="P30" s="68"/>
    </row>
    <row r="31" spans="1:24" ht="12.75" customHeight="1" x14ac:dyDescent="0.2">
      <c r="A31" s="142" t="s">
        <v>3</v>
      </c>
      <c r="B31" s="118"/>
      <c r="C31" s="118">
        <v>4659182648.5</v>
      </c>
      <c r="D31" s="118"/>
      <c r="E31" s="118"/>
      <c r="F31" s="118">
        <v>4341645</v>
      </c>
      <c r="G31" s="118"/>
      <c r="H31" s="118"/>
      <c r="I31" s="118">
        <f>C31/F31</f>
        <v>1073.1376352741875</v>
      </c>
      <c r="J31" s="8"/>
      <c r="K31" s="25"/>
      <c r="L31" s="19"/>
      <c r="M31" s="138"/>
      <c r="N31" s="19"/>
      <c r="O31" s="19"/>
      <c r="P31" s="138"/>
    </row>
    <row r="32" spans="1:24" ht="12.75" customHeight="1" x14ac:dyDescent="0.2">
      <c r="A32" s="142" t="s">
        <v>16</v>
      </c>
      <c r="B32" s="118"/>
      <c r="C32" s="118">
        <v>1573195134.4000001</v>
      </c>
      <c r="D32" s="118"/>
      <c r="E32" s="118"/>
      <c r="F32" s="118">
        <v>1496789</v>
      </c>
      <c r="G32" s="118"/>
      <c r="H32" s="118"/>
      <c r="I32" s="118">
        <f t="shared" ref="I32:I39" si="4">C32/F32</f>
        <v>1051.0466968958217</v>
      </c>
      <c r="J32" s="8"/>
      <c r="K32" s="19"/>
      <c r="L32" s="19"/>
      <c r="M32" s="19"/>
      <c r="N32" s="19"/>
      <c r="O32" s="19"/>
      <c r="P32" s="19"/>
    </row>
    <row r="33" spans="1:18" ht="12.75" customHeight="1" x14ac:dyDescent="0.2">
      <c r="A33" s="142" t="s">
        <v>17</v>
      </c>
      <c r="B33" s="118"/>
      <c r="C33" s="118">
        <v>3085987514.0999999</v>
      </c>
      <c r="D33" s="118"/>
      <c r="E33" s="118"/>
      <c r="F33" s="118">
        <v>2844856</v>
      </c>
      <c r="G33" s="118"/>
      <c r="H33" s="118"/>
      <c r="I33" s="118">
        <f t="shared" si="4"/>
        <v>1084.7605341359983</v>
      </c>
      <c r="J33" s="8"/>
      <c r="K33" s="19"/>
      <c r="L33" s="19"/>
      <c r="M33" s="19"/>
      <c r="N33" s="19"/>
      <c r="O33" s="19"/>
      <c r="P33" s="19"/>
    </row>
    <row r="34" spans="1:18" ht="12.75" customHeight="1" x14ac:dyDescent="0.2">
      <c r="A34" s="142" t="s">
        <v>4</v>
      </c>
      <c r="B34" s="118"/>
      <c r="C34" s="118">
        <v>1725828279.5999999</v>
      </c>
      <c r="D34" s="118"/>
      <c r="E34" s="118"/>
      <c r="F34" s="118">
        <v>1399980</v>
      </c>
      <c r="G34" s="118"/>
      <c r="H34" s="118"/>
      <c r="I34" s="118">
        <f t="shared" si="4"/>
        <v>1232.7520961728023</v>
      </c>
      <c r="J34" s="8"/>
      <c r="K34" s="19"/>
      <c r="L34" s="19"/>
      <c r="M34" s="19"/>
      <c r="N34" s="19"/>
      <c r="O34" s="19"/>
      <c r="P34" s="19"/>
    </row>
    <row r="35" spans="1:18" ht="12.75" customHeight="1" x14ac:dyDescent="0.2">
      <c r="A35" s="142" t="s">
        <v>254</v>
      </c>
      <c r="B35" s="118"/>
      <c r="C35" s="118">
        <v>675034921.60000002</v>
      </c>
      <c r="D35" s="118"/>
      <c r="E35" s="118"/>
      <c r="F35" s="118">
        <v>584457</v>
      </c>
      <c r="G35" s="118"/>
      <c r="H35" s="118"/>
      <c r="I35" s="118">
        <v>1154.9779053035554</v>
      </c>
      <c r="J35" s="8"/>
      <c r="K35" s="208"/>
      <c r="L35" s="19"/>
      <c r="M35" s="19"/>
      <c r="N35" s="19"/>
      <c r="O35" s="19"/>
      <c r="P35" s="19"/>
    </row>
    <row r="36" spans="1:18" s="72" customFormat="1" ht="12.75" customHeight="1" x14ac:dyDescent="0.2">
      <c r="A36" s="143" t="s">
        <v>1</v>
      </c>
      <c r="B36" s="119"/>
      <c r="C36" s="119">
        <f>C31+C34</f>
        <v>6385010928.1000004</v>
      </c>
      <c r="D36" s="119"/>
      <c r="E36" s="119"/>
      <c r="F36" s="119">
        <f>F31+F34</f>
        <v>5741625</v>
      </c>
      <c r="G36" s="119"/>
      <c r="H36" s="119"/>
      <c r="I36" s="119">
        <f t="shared" si="4"/>
        <v>1112.0564174950473</v>
      </c>
      <c r="J36" s="8"/>
      <c r="K36" s="110"/>
      <c r="L36" s="209"/>
      <c r="M36" s="110"/>
      <c r="N36" s="20"/>
      <c r="O36" s="146"/>
      <c r="P36" s="110"/>
      <c r="Q36" s="123"/>
      <c r="R36" s="71"/>
    </row>
    <row r="37" spans="1:18" ht="12.75" customHeight="1" x14ac:dyDescent="0.2">
      <c r="A37" s="142" t="s">
        <v>110</v>
      </c>
      <c r="B37" s="118"/>
      <c r="C37" s="118">
        <v>763040235.70000005</v>
      </c>
      <c r="D37" s="118"/>
      <c r="E37" s="118"/>
      <c r="F37" s="69">
        <v>538837</v>
      </c>
      <c r="G37" s="118"/>
      <c r="H37" s="118"/>
      <c r="I37" s="118">
        <f t="shared" si="4"/>
        <v>1416.0873059942062</v>
      </c>
      <c r="J37" s="8"/>
      <c r="K37" s="19"/>
      <c r="L37" s="19"/>
      <c r="M37" s="19"/>
      <c r="N37" s="19"/>
      <c r="O37" s="19"/>
      <c r="P37" s="19"/>
    </row>
    <row r="38" spans="1:18" ht="12.75" customHeight="1" x14ac:dyDescent="0.2">
      <c r="A38" s="142" t="s">
        <v>166</v>
      </c>
      <c r="B38" s="118"/>
      <c r="C38" s="118">
        <v>99127952.799999997</v>
      </c>
      <c r="D38" s="118"/>
      <c r="E38" s="118"/>
      <c r="F38" s="69">
        <v>17777</v>
      </c>
      <c r="G38" s="118"/>
      <c r="H38" s="118"/>
      <c r="I38" s="118">
        <f t="shared" si="4"/>
        <v>5576.1913033695218</v>
      </c>
      <c r="J38" s="8"/>
      <c r="K38" s="19"/>
      <c r="L38" s="19"/>
      <c r="M38" s="19"/>
      <c r="N38" s="19"/>
      <c r="O38" s="19"/>
      <c r="P38" s="19"/>
    </row>
    <row r="39" spans="1:18" s="72" customFormat="1" ht="12.75" customHeight="1" x14ac:dyDescent="0.2">
      <c r="A39" s="161" t="s">
        <v>167</v>
      </c>
      <c r="B39" s="119"/>
      <c r="C39" s="119">
        <v>44256288.799999997</v>
      </c>
      <c r="D39" s="119"/>
      <c r="E39" s="119"/>
      <c r="F39" s="155">
        <v>82077</v>
      </c>
      <c r="G39" s="119"/>
      <c r="H39" s="119"/>
      <c r="I39" s="119">
        <f t="shared" si="4"/>
        <v>539.20451283550813</v>
      </c>
      <c r="J39" s="8"/>
      <c r="K39" s="110"/>
      <c r="L39" s="146"/>
      <c r="M39" s="110"/>
      <c r="N39" s="20"/>
      <c r="O39" s="68"/>
      <c r="P39" s="68"/>
      <c r="Q39" s="123"/>
      <c r="R39" s="71"/>
    </row>
    <row r="40" spans="1:18" ht="12.75" customHeight="1" x14ac:dyDescent="0.2">
      <c r="A40" s="34" t="s">
        <v>206</v>
      </c>
      <c r="K40" s="8"/>
      <c r="L40" s="8"/>
      <c r="M40" s="19"/>
      <c r="N40" s="19"/>
      <c r="O40" s="68"/>
    </row>
    <row r="41" spans="1:18" ht="12.75" customHeight="1" x14ac:dyDescent="0.2">
      <c r="A41" s="13" t="s">
        <v>205</v>
      </c>
      <c r="K41" s="8"/>
      <c r="L41" s="8"/>
      <c r="M41" s="8"/>
      <c r="N41" s="68"/>
      <c r="O41" s="68"/>
    </row>
  </sheetData>
  <mergeCells count="3">
    <mergeCell ref="B4:C4"/>
    <mergeCell ref="E4:F4"/>
    <mergeCell ref="H4:J4"/>
  </mergeCells>
  <phoneticPr fontId="4"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A68"/>
  <sheetViews>
    <sheetView showGridLines="0" zoomScaleNormal="100" workbookViewId="0"/>
  </sheetViews>
  <sheetFormatPr defaultColWidth="9.140625" defaultRowHeight="12.75" customHeight="1" x14ac:dyDescent="0.2"/>
  <cols>
    <col min="1" max="1" width="12" style="1" customWidth="1"/>
    <col min="2" max="2" width="12.85546875" style="1" customWidth="1"/>
    <col min="3" max="3" width="12.140625" style="1" customWidth="1"/>
    <col min="4" max="4" width="5.5703125" style="1" customWidth="1"/>
    <col min="5" max="5" width="11.85546875" style="1" customWidth="1"/>
    <col min="6" max="6" width="11.28515625" style="1" customWidth="1"/>
    <col min="7" max="7" width="2.85546875" style="1" customWidth="1"/>
    <col min="8" max="8" width="10.5703125" style="1" customWidth="1"/>
    <col min="9" max="9" width="12.28515625" style="1" customWidth="1"/>
    <col min="10" max="10" width="10.140625" style="1" customWidth="1"/>
    <col min="11" max="11" width="2.28515625" style="1" customWidth="1"/>
    <col min="12" max="12" width="10.140625" style="1" customWidth="1"/>
    <col min="13" max="14" width="12" style="1" customWidth="1"/>
    <col min="15" max="16" width="13.140625" style="1" customWidth="1"/>
    <col min="17" max="17" width="10.85546875" style="1" bestFit="1" customWidth="1"/>
    <col min="18" max="18" width="21.28515625" style="1" customWidth="1"/>
    <col min="19" max="19" width="13.5703125" style="1" customWidth="1"/>
    <col min="20" max="21" width="9.5703125" style="1" bestFit="1" customWidth="1"/>
    <col min="22" max="22" width="9.5703125" style="1" customWidth="1"/>
    <col min="23" max="23" width="12.85546875" style="1" customWidth="1"/>
    <col min="24" max="25" width="9.140625" style="1"/>
    <col min="26" max="26" width="13.42578125" style="1" customWidth="1"/>
    <col min="27" max="16384" width="9.140625" style="1"/>
  </cols>
  <sheetData>
    <row r="1" spans="1:27" ht="12.75" customHeight="1" x14ac:dyDescent="0.2">
      <c r="A1" s="3" t="s">
        <v>215</v>
      </c>
      <c r="B1" s="15"/>
      <c r="C1" s="15"/>
      <c r="D1" s="15"/>
      <c r="E1" s="15"/>
      <c r="F1" s="15"/>
      <c r="G1" s="15"/>
    </row>
    <row r="2" spans="1:27" ht="12.75" customHeight="1" x14ac:dyDescent="0.2">
      <c r="A2" s="122" t="s">
        <v>233</v>
      </c>
      <c r="B2" s="15"/>
      <c r="C2" s="15"/>
      <c r="D2" s="15"/>
      <c r="E2" s="15"/>
      <c r="F2" s="15"/>
      <c r="G2" s="15"/>
    </row>
    <row r="3" spans="1:27" ht="12.75" customHeight="1" x14ac:dyDescent="0.2">
      <c r="A3" s="12"/>
      <c r="B3" s="39"/>
      <c r="C3" s="39"/>
      <c r="D3" s="39"/>
      <c r="E3" s="39"/>
      <c r="F3" s="39"/>
      <c r="G3" s="39"/>
      <c r="H3" s="12"/>
      <c r="I3" s="12"/>
      <c r="J3" s="12"/>
      <c r="K3" s="12"/>
      <c r="L3" s="12"/>
    </row>
    <row r="4" spans="1:27" ht="12.75" customHeight="1" x14ac:dyDescent="0.2">
      <c r="A4" s="5"/>
      <c r="B4" s="230" t="s">
        <v>12</v>
      </c>
      <c r="C4" s="230"/>
      <c r="D4" s="5"/>
      <c r="E4" s="230" t="s">
        <v>19</v>
      </c>
      <c r="F4" s="230"/>
      <c r="G4" s="5"/>
      <c r="H4" s="230" t="s">
        <v>14</v>
      </c>
      <c r="I4" s="230"/>
      <c r="J4" s="230"/>
      <c r="K4" s="156"/>
      <c r="L4" s="34" t="s">
        <v>150</v>
      </c>
      <c r="M4" s="121"/>
    </row>
    <row r="5" spans="1:27" s="57" customFormat="1" ht="12.75" customHeight="1" x14ac:dyDescent="0.2">
      <c r="A5" s="1" t="s">
        <v>18</v>
      </c>
      <c r="B5" s="98" t="s">
        <v>108</v>
      </c>
      <c r="C5" s="98" t="s">
        <v>109</v>
      </c>
      <c r="D5" s="98"/>
      <c r="E5" s="98" t="s">
        <v>108</v>
      </c>
      <c r="F5" s="98" t="s">
        <v>109</v>
      </c>
      <c r="G5" s="98"/>
      <c r="H5" s="98" t="s">
        <v>108</v>
      </c>
      <c r="I5" s="98" t="s">
        <v>109</v>
      </c>
      <c r="L5" s="59" t="s">
        <v>152</v>
      </c>
      <c r="N5" s="1"/>
      <c r="O5" s="1"/>
      <c r="P5" s="1"/>
      <c r="Q5" s="1"/>
      <c r="R5" s="1"/>
      <c r="S5" s="1"/>
      <c r="T5" s="1"/>
      <c r="U5" s="1"/>
      <c r="V5" s="1"/>
      <c r="W5" s="1"/>
      <c r="X5" s="1"/>
    </row>
    <row r="6" spans="1:27" ht="12.75" customHeight="1" x14ac:dyDescent="0.2">
      <c r="A6" s="12" t="s">
        <v>20</v>
      </c>
      <c r="B6" s="56" t="s">
        <v>81</v>
      </c>
      <c r="C6" s="56" t="s">
        <v>81</v>
      </c>
      <c r="D6" s="56"/>
      <c r="E6" s="56" t="s">
        <v>81</v>
      </c>
      <c r="F6" s="56" t="s">
        <v>81</v>
      </c>
      <c r="G6" s="56"/>
      <c r="H6" s="56" t="s">
        <v>81</v>
      </c>
      <c r="I6" s="56" t="s">
        <v>81</v>
      </c>
      <c r="J6" s="63" t="s">
        <v>1</v>
      </c>
      <c r="K6" s="63"/>
      <c r="L6" s="38" t="s">
        <v>153</v>
      </c>
      <c r="N6" s="42"/>
    </row>
    <row r="7" spans="1:27" ht="12.75" customHeight="1" x14ac:dyDescent="0.2">
      <c r="A7" s="162" t="s">
        <v>168</v>
      </c>
      <c r="B7" s="23">
        <v>476484869.5</v>
      </c>
      <c r="C7" s="23">
        <v>128226781.8</v>
      </c>
      <c r="D7" s="23"/>
      <c r="E7" s="23">
        <v>817942</v>
      </c>
      <c r="F7" s="23">
        <v>250464</v>
      </c>
      <c r="G7" s="23"/>
      <c r="H7" s="23">
        <f>B7/E7</f>
        <v>582.54114533793347</v>
      </c>
      <c r="I7" s="23">
        <f>C7/F7</f>
        <v>511.95693512840165</v>
      </c>
      <c r="J7" s="23">
        <f>(B7+C7)/(E7+F7)</f>
        <v>565.99424872192776</v>
      </c>
      <c r="K7" s="23"/>
      <c r="L7" s="23">
        <v>1.902881</v>
      </c>
      <c r="M7" s="138"/>
      <c r="N7" s="138"/>
      <c r="O7" s="121"/>
      <c r="Y7" s="11"/>
      <c r="Z7" s="8"/>
      <c r="AA7" s="8"/>
    </row>
    <row r="8" spans="1:27" ht="12.75" customHeight="1" x14ac:dyDescent="0.2">
      <c r="A8" s="58">
        <v>2004</v>
      </c>
      <c r="B8" s="23">
        <v>116593043.90000001</v>
      </c>
      <c r="C8" s="23">
        <v>24278214.699999999</v>
      </c>
      <c r="D8" s="23"/>
      <c r="E8" s="23">
        <v>139030</v>
      </c>
      <c r="F8" s="23">
        <v>31761</v>
      </c>
      <c r="G8" s="23"/>
      <c r="H8" s="23">
        <f t="shared" ref="H8:H27" si="0">B8/E8</f>
        <v>838.6178803136014</v>
      </c>
      <c r="I8" s="23">
        <f t="shared" ref="I8:I27" si="1">C8/F8</f>
        <v>764.40334687194991</v>
      </c>
      <c r="J8" s="23">
        <f t="shared" ref="J8:J27" si="2">(B8+C8)/(E8+F8)</f>
        <v>824.81663905006701</v>
      </c>
      <c r="K8" s="23"/>
      <c r="L8" s="23">
        <v>2.5885060000000002</v>
      </c>
      <c r="M8" s="138"/>
      <c r="N8" s="138"/>
      <c r="O8" s="121"/>
      <c r="Y8" s="11"/>
      <c r="Z8" s="8"/>
      <c r="AA8" s="8"/>
    </row>
    <row r="9" spans="1:27" ht="12.75" customHeight="1" x14ac:dyDescent="0.2">
      <c r="A9" s="58">
        <v>2005</v>
      </c>
      <c r="B9" s="23">
        <v>139873351.30000001</v>
      </c>
      <c r="C9" s="23">
        <v>28506467.800000001</v>
      </c>
      <c r="D9" s="23"/>
      <c r="E9" s="23">
        <v>159743</v>
      </c>
      <c r="F9" s="23">
        <v>34875</v>
      </c>
      <c r="G9" s="23"/>
      <c r="H9" s="23">
        <f t="shared" si="0"/>
        <v>875.61490206143628</v>
      </c>
      <c r="I9" s="23">
        <f t="shared" si="1"/>
        <v>817.38975770609318</v>
      </c>
      <c r="J9" s="23">
        <f t="shared" si="2"/>
        <v>865.18111942369171</v>
      </c>
      <c r="K9" s="23"/>
      <c r="L9" s="23">
        <v>2.6770209999999999</v>
      </c>
      <c r="M9" s="138"/>
      <c r="N9" s="138"/>
      <c r="O9" s="121"/>
      <c r="Y9" s="11"/>
      <c r="Z9" s="8"/>
      <c r="AA9" s="8"/>
    </row>
    <row r="10" spans="1:27" ht="12.75" customHeight="1" x14ac:dyDescent="0.2">
      <c r="A10" s="58">
        <v>2006</v>
      </c>
      <c r="B10" s="23">
        <v>163816091.09999999</v>
      </c>
      <c r="C10" s="23">
        <v>33501551.899999999</v>
      </c>
      <c r="D10" s="23"/>
      <c r="E10" s="23">
        <v>174385</v>
      </c>
      <c r="F10" s="23">
        <v>36481</v>
      </c>
      <c r="G10" s="23"/>
      <c r="H10" s="23">
        <f t="shared" si="0"/>
        <v>939.39324540528139</v>
      </c>
      <c r="I10" s="23">
        <f t="shared" si="1"/>
        <v>918.32877114114194</v>
      </c>
      <c r="J10" s="23">
        <f t="shared" si="2"/>
        <v>935.74897328161012</v>
      </c>
      <c r="K10" s="23"/>
      <c r="L10" s="23">
        <v>2.8517429999999999</v>
      </c>
      <c r="M10" s="138"/>
      <c r="N10" s="138"/>
      <c r="O10" s="121"/>
      <c r="Y10" s="11"/>
      <c r="Z10" s="8"/>
      <c r="AA10" s="8"/>
    </row>
    <row r="11" spans="1:27" ht="12.75" customHeight="1" x14ac:dyDescent="0.2">
      <c r="A11" s="58">
        <v>2007</v>
      </c>
      <c r="B11" s="23">
        <v>199371214.30000001</v>
      </c>
      <c r="C11" s="23">
        <v>40709082.899999999</v>
      </c>
      <c r="D11" s="23"/>
      <c r="E11" s="23">
        <v>199549</v>
      </c>
      <c r="F11" s="23">
        <v>40959</v>
      </c>
      <c r="G11" s="23"/>
      <c r="H11" s="23">
        <f t="shared" si="0"/>
        <v>999.10906243579279</v>
      </c>
      <c r="I11" s="23">
        <f t="shared" si="1"/>
        <v>993.89835933494464</v>
      </c>
      <c r="J11" s="23">
        <f t="shared" si="2"/>
        <v>998.22166913366709</v>
      </c>
      <c r="K11" s="23"/>
      <c r="L11" s="23">
        <v>3.0068679999999999</v>
      </c>
      <c r="M11" s="138"/>
      <c r="N11" s="138"/>
      <c r="O11" s="121"/>
      <c r="Y11" s="11"/>
      <c r="Z11" s="8"/>
      <c r="AA11" s="8"/>
    </row>
    <row r="12" spans="1:27" ht="12.75" customHeight="1" x14ac:dyDescent="0.2">
      <c r="A12" s="58">
        <v>2008</v>
      </c>
      <c r="B12" s="23">
        <v>177933351.09999999</v>
      </c>
      <c r="C12" s="23">
        <v>34838340.600000001</v>
      </c>
      <c r="D12" s="23"/>
      <c r="E12" s="23">
        <v>170030</v>
      </c>
      <c r="F12" s="23">
        <v>33611</v>
      </c>
      <c r="G12" s="23"/>
      <c r="H12" s="23">
        <f t="shared" si="0"/>
        <v>1046.4820978650826</v>
      </c>
      <c r="I12" s="23">
        <f t="shared" si="1"/>
        <v>1036.5160393918659</v>
      </c>
      <c r="J12" s="23">
        <f t="shared" si="2"/>
        <v>1044.8371973227395</v>
      </c>
      <c r="K12" s="23"/>
      <c r="L12" s="23">
        <v>3.1250740000000001</v>
      </c>
      <c r="M12" s="138"/>
      <c r="N12" s="138"/>
      <c r="O12" s="121"/>
      <c r="Y12" s="11"/>
      <c r="Z12" s="8"/>
      <c r="AA12" s="8"/>
    </row>
    <row r="13" spans="1:27" ht="12.75" customHeight="1" x14ac:dyDescent="0.2">
      <c r="A13" s="58">
        <v>2009</v>
      </c>
      <c r="B13" s="23">
        <v>156107425.19999999</v>
      </c>
      <c r="C13" s="23">
        <v>29254386.5</v>
      </c>
      <c r="D13" s="23"/>
      <c r="E13" s="23">
        <v>142087</v>
      </c>
      <c r="F13" s="23">
        <v>26688</v>
      </c>
      <c r="G13" s="23"/>
      <c r="H13" s="23">
        <f t="shared" si="0"/>
        <v>1098.6749329636068</v>
      </c>
      <c r="I13" s="23">
        <f t="shared" si="1"/>
        <v>1096.1625636990407</v>
      </c>
      <c r="J13" s="23">
        <f t="shared" si="2"/>
        <v>1098.2776578284697</v>
      </c>
      <c r="K13" s="23"/>
      <c r="L13" s="23">
        <v>3.2280449999999998</v>
      </c>
      <c r="M13" s="138"/>
      <c r="N13" s="138"/>
      <c r="O13" s="121"/>
      <c r="Y13" s="11"/>
      <c r="Z13" s="8"/>
      <c r="AA13" s="8"/>
    </row>
    <row r="14" spans="1:27" ht="12.75" customHeight="1" x14ac:dyDescent="0.2">
      <c r="A14" s="58">
        <v>2010</v>
      </c>
      <c r="B14" s="23">
        <v>252032506.90000001</v>
      </c>
      <c r="C14" s="23">
        <v>49083369.700000003</v>
      </c>
      <c r="D14" s="23"/>
      <c r="E14" s="23">
        <v>218243</v>
      </c>
      <c r="F14" s="23">
        <v>41692</v>
      </c>
      <c r="G14" s="23"/>
      <c r="H14" s="23">
        <f t="shared" si="0"/>
        <v>1154.8251577370179</v>
      </c>
      <c r="I14" s="23">
        <f t="shared" si="1"/>
        <v>1177.2850834692508</v>
      </c>
      <c r="J14" s="23">
        <f t="shared" si="2"/>
        <v>1158.4275938215324</v>
      </c>
      <c r="K14" s="23"/>
      <c r="L14" s="23">
        <v>3.374387</v>
      </c>
      <c r="M14" s="138"/>
      <c r="N14" s="138"/>
      <c r="O14" s="121"/>
      <c r="Y14" s="11"/>
      <c r="Z14" s="8"/>
      <c r="AA14" s="8"/>
    </row>
    <row r="15" spans="1:27" ht="12.75" customHeight="1" x14ac:dyDescent="0.2">
      <c r="A15" s="58">
        <v>2011</v>
      </c>
      <c r="B15" s="23">
        <v>285169440.80000001</v>
      </c>
      <c r="C15" s="23">
        <v>55016024</v>
      </c>
      <c r="D15" s="23"/>
      <c r="E15" s="23">
        <v>234519</v>
      </c>
      <c r="F15" s="23">
        <v>44019</v>
      </c>
      <c r="G15" s="23"/>
      <c r="H15" s="23">
        <f t="shared" si="0"/>
        <v>1215.9758518499568</v>
      </c>
      <c r="I15" s="23">
        <f t="shared" si="1"/>
        <v>1249.8244848815284</v>
      </c>
      <c r="J15" s="23">
        <f t="shared" si="2"/>
        <v>1221.3251506078166</v>
      </c>
      <c r="K15" s="23"/>
      <c r="L15" s="23">
        <v>3.537706</v>
      </c>
      <c r="M15" s="138"/>
      <c r="N15" s="138"/>
      <c r="O15" s="121"/>
      <c r="Y15" s="11"/>
      <c r="Z15" s="8"/>
      <c r="AA15" s="8"/>
    </row>
    <row r="16" spans="1:27" ht="12.75" customHeight="1" x14ac:dyDescent="0.2">
      <c r="A16" s="58">
        <v>2012</v>
      </c>
      <c r="B16" s="23">
        <v>259891659.30000001</v>
      </c>
      <c r="C16" s="23">
        <v>51442330.899999999</v>
      </c>
      <c r="D16" s="23"/>
      <c r="E16" s="23">
        <v>207284</v>
      </c>
      <c r="F16" s="23">
        <v>38952</v>
      </c>
      <c r="G16" s="23"/>
      <c r="H16" s="23">
        <f t="shared" si="0"/>
        <v>1253.7950796974201</v>
      </c>
      <c r="I16" s="23">
        <f t="shared" si="1"/>
        <v>1320.6595527829122</v>
      </c>
      <c r="J16" s="23">
        <f t="shared" si="2"/>
        <v>1264.372350915382</v>
      </c>
      <c r="K16" s="23"/>
      <c r="L16" s="23">
        <v>3.6460119999999998</v>
      </c>
      <c r="M16" s="138"/>
      <c r="N16" s="138"/>
      <c r="O16" s="121"/>
      <c r="Y16" s="11"/>
      <c r="Z16" s="8"/>
      <c r="AA16" s="8"/>
    </row>
    <row r="17" spans="1:27" ht="12.75" customHeight="1" x14ac:dyDescent="0.2">
      <c r="A17" s="58">
        <v>2013</v>
      </c>
      <c r="B17" s="23">
        <v>264506267.69999999</v>
      </c>
      <c r="C17" s="23">
        <v>53469745.799999997</v>
      </c>
      <c r="D17" s="23"/>
      <c r="E17" s="23">
        <v>209531</v>
      </c>
      <c r="F17" s="23">
        <v>39402</v>
      </c>
      <c r="G17" s="23"/>
      <c r="H17" s="23">
        <f t="shared" si="0"/>
        <v>1262.3729553144881</v>
      </c>
      <c r="I17" s="23">
        <f t="shared" si="1"/>
        <v>1357.0312623724683</v>
      </c>
      <c r="J17" s="23">
        <f t="shared" si="2"/>
        <v>1277.3558085910668</v>
      </c>
      <c r="K17" s="23"/>
      <c r="L17" s="23">
        <v>3.662388</v>
      </c>
      <c r="M17" s="138"/>
      <c r="N17" s="138"/>
      <c r="O17" s="121"/>
      <c r="Y17" s="11"/>
      <c r="Z17" s="8"/>
      <c r="AA17" s="8"/>
    </row>
    <row r="18" spans="1:27" ht="12.75" customHeight="1" x14ac:dyDescent="0.2">
      <c r="A18" s="58">
        <v>2014</v>
      </c>
      <c r="B18" s="23">
        <v>306491291.69999999</v>
      </c>
      <c r="C18" s="23">
        <v>66355339.5</v>
      </c>
      <c r="D18" s="23"/>
      <c r="E18" s="23">
        <v>236683</v>
      </c>
      <c r="F18" s="23">
        <v>46122</v>
      </c>
      <c r="G18" s="23"/>
      <c r="H18" s="23">
        <f t="shared" si="0"/>
        <v>1294.9442575089888</v>
      </c>
      <c r="I18" s="23">
        <f t="shared" si="1"/>
        <v>1438.6917197866528</v>
      </c>
      <c r="J18" s="23">
        <f t="shared" si="2"/>
        <v>1318.3876918724916</v>
      </c>
      <c r="K18" s="23"/>
      <c r="L18" s="23">
        <v>3.766864</v>
      </c>
      <c r="M18" s="138"/>
      <c r="N18" s="138"/>
      <c r="O18" s="121"/>
      <c r="Y18" s="11"/>
      <c r="Z18" s="8"/>
      <c r="AA18" s="8"/>
    </row>
    <row r="19" spans="1:27" ht="12.75" customHeight="1" x14ac:dyDescent="0.2">
      <c r="A19" s="58">
        <v>2015</v>
      </c>
      <c r="B19" s="23">
        <v>347549154.19999999</v>
      </c>
      <c r="C19" s="23">
        <v>84395787.200000003</v>
      </c>
      <c r="D19" s="23"/>
      <c r="E19" s="23">
        <v>260636</v>
      </c>
      <c r="F19" s="23">
        <v>54963</v>
      </c>
      <c r="G19" s="23"/>
      <c r="H19" s="23">
        <f t="shared" si="0"/>
        <v>1333.465654015562</v>
      </c>
      <c r="I19" s="23">
        <f t="shared" si="1"/>
        <v>1535.5018321416226</v>
      </c>
      <c r="J19" s="23">
        <f t="shared" si="2"/>
        <v>1368.6511725322323</v>
      </c>
      <c r="K19" s="23"/>
      <c r="L19" s="23">
        <v>3.9082620000000001</v>
      </c>
      <c r="M19" s="138"/>
      <c r="N19" s="138"/>
      <c r="O19" s="121"/>
      <c r="Y19" s="11"/>
      <c r="Z19" s="8"/>
      <c r="AA19" s="8"/>
    </row>
    <row r="20" spans="1:27" ht="12.75" customHeight="1" x14ac:dyDescent="0.2">
      <c r="A20" s="58">
        <v>2016</v>
      </c>
      <c r="B20" s="23">
        <v>384393996.69999999</v>
      </c>
      <c r="C20" s="23">
        <v>111469297</v>
      </c>
      <c r="D20" s="23"/>
      <c r="E20" s="23">
        <v>281863</v>
      </c>
      <c r="F20" s="23">
        <v>66869</v>
      </c>
      <c r="G20" s="23"/>
      <c r="H20" s="23">
        <f t="shared" si="0"/>
        <v>1363.7618158467055</v>
      </c>
      <c r="I20" s="23">
        <f t="shared" si="1"/>
        <v>1666.9801701834931</v>
      </c>
      <c r="J20" s="23">
        <f t="shared" si="2"/>
        <v>1421.9036214055493</v>
      </c>
      <c r="K20" s="23"/>
      <c r="L20" s="23">
        <v>4.0763670000000003</v>
      </c>
      <c r="M20" s="138"/>
      <c r="N20" s="138"/>
      <c r="O20" s="121"/>
      <c r="Y20" s="11"/>
      <c r="Z20" s="8"/>
      <c r="AA20" s="8"/>
    </row>
    <row r="21" spans="1:27" ht="12.75" customHeight="1" x14ac:dyDescent="0.2">
      <c r="A21" s="58">
        <v>2017</v>
      </c>
      <c r="B21" s="23">
        <v>347685793.5</v>
      </c>
      <c r="C21" s="23">
        <v>145938517.80000001</v>
      </c>
      <c r="D21" s="23"/>
      <c r="E21" s="23">
        <v>255045</v>
      </c>
      <c r="F21" s="23">
        <v>84206</v>
      </c>
      <c r="G21" s="23"/>
      <c r="H21" s="23">
        <f t="shared" si="0"/>
        <v>1363.2331294477444</v>
      </c>
      <c r="I21" s="23">
        <f t="shared" si="1"/>
        <v>1733.1130537016365</v>
      </c>
      <c r="J21" s="23">
        <f t="shared" si="2"/>
        <v>1455.0415807175218</v>
      </c>
      <c r="K21" s="23"/>
      <c r="L21" s="23">
        <v>4.2673909999999999</v>
      </c>
      <c r="M21" s="138"/>
      <c r="N21" s="138"/>
      <c r="O21" s="121"/>
      <c r="Y21" s="11"/>
      <c r="Z21" s="8"/>
      <c r="AA21" s="8"/>
    </row>
    <row r="22" spans="1:27" ht="12.75" customHeight="1" x14ac:dyDescent="0.2">
      <c r="A22" s="58">
        <v>2018</v>
      </c>
      <c r="B22" s="23">
        <v>306054465.39999998</v>
      </c>
      <c r="C22" s="23">
        <v>214599096.5</v>
      </c>
      <c r="D22" s="23"/>
      <c r="E22" s="23">
        <v>210070</v>
      </c>
      <c r="F22" s="23">
        <v>107320</v>
      </c>
      <c r="G22" s="23"/>
      <c r="H22" s="23">
        <f t="shared" si="0"/>
        <v>1456.9165773313657</v>
      </c>
      <c r="I22" s="23">
        <f t="shared" si="1"/>
        <v>1999.6188641446142</v>
      </c>
      <c r="J22" s="23">
        <f t="shared" si="2"/>
        <v>1640.4220734742744</v>
      </c>
      <c r="K22" s="23"/>
      <c r="L22" s="23">
        <v>4.8042210000000001</v>
      </c>
      <c r="M22" s="138"/>
      <c r="N22" s="138"/>
      <c r="O22" s="121"/>
      <c r="Y22" s="11"/>
      <c r="Z22" s="8"/>
      <c r="AA22" s="8"/>
    </row>
    <row r="23" spans="1:27" ht="12.75" customHeight="1" x14ac:dyDescent="0.2">
      <c r="A23" s="58">
        <v>2019</v>
      </c>
      <c r="B23" s="23">
        <v>253391750.09999999</v>
      </c>
      <c r="C23" s="23">
        <v>241769413.80000001</v>
      </c>
      <c r="D23" s="23"/>
      <c r="E23" s="23">
        <v>193492</v>
      </c>
      <c r="F23" s="23">
        <v>136725</v>
      </c>
      <c r="G23" s="23"/>
      <c r="H23" s="23">
        <f t="shared" si="0"/>
        <v>1309.5722308932668</v>
      </c>
      <c r="I23" s="23">
        <f t="shared" si="1"/>
        <v>1768.289733406473</v>
      </c>
      <c r="J23" s="23">
        <f t="shared" si="2"/>
        <v>1499.5023390679462</v>
      </c>
      <c r="K23" s="23"/>
      <c r="L23" s="23">
        <v>4.3663740000000004</v>
      </c>
      <c r="M23" s="138"/>
      <c r="N23" s="138"/>
      <c r="O23" s="121"/>
      <c r="Y23" s="11"/>
      <c r="Z23" s="8"/>
      <c r="AA23" s="8"/>
    </row>
    <row r="24" spans="1:27" ht="12.75" customHeight="1" x14ac:dyDescent="0.2">
      <c r="A24" s="58">
        <v>2020</v>
      </c>
      <c r="B24" s="23">
        <v>167365769.5</v>
      </c>
      <c r="C24" s="23">
        <v>235153783.69999999</v>
      </c>
      <c r="D24" s="23"/>
      <c r="E24" s="23">
        <v>135553</v>
      </c>
      <c r="F24" s="23">
        <v>149711</v>
      </c>
      <c r="G24" s="23"/>
      <c r="H24" s="23">
        <f t="shared" si="0"/>
        <v>1234.6887896247224</v>
      </c>
      <c r="I24" s="23">
        <f t="shared" si="1"/>
        <v>1570.7181416195201</v>
      </c>
      <c r="J24" s="23">
        <f t="shared" si="2"/>
        <v>1411.0422387682988</v>
      </c>
      <c r="K24" s="23"/>
      <c r="L24" s="23">
        <v>4.3353710000000003</v>
      </c>
      <c r="M24" s="138"/>
      <c r="N24" s="138"/>
      <c r="O24" s="121"/>
      <c r="Y24" s="11"/>
      <c r="Z24" s="8"/>
      <c r="AA24" s="8"/>
    </row>
    <row r="25" spans="1:27" ht="12.75" customHeight="1" x14ac:dyDescent="0.2">
      <c r="A25" s="58" t="s">
        <v>169</v>
      </c>
      <c r="B25" s="23">
        <v>54468376.899999999</v>
      </c>
      <c r="C25" s="23">
        <v>97820747.5</v>
      </c>
      <c r="D25" s="23"/>
      <c r="E25" s="23">
        <v>95955</v>
      </c>
      <c r="F25" s="23">
        <v>135160</v>
      </c>
      <c r="G25" s="23"/>
      <c r="H25" s="23">
        <f t="shared" si="0"/>
        <v>567.64500963993532</v>
      </c>
      <c r="I25" s="23">
        <f t="shared" si="1"/>
        <v>723.74036327315775</v>
      </c>
      <c r="J25" s="23">
        <f t="shared" si="2"/>
        <v>658.93223892867195</v>
      </c>
      <c r="K25" s="23"/>
      <c r="L25" s="23">
        <v>4.2177730000000002</v>
      </c>
      <c r="M25" s="138"/>
      <c r="N25" s="138"/>
      <c r="O25" s="121"/>
      <c r="Y25" s="11"/>
      <c r="Z25" s="8"/>
      <c r="AA25" s="8"/>
    </row>
    <row r="26" spans="1:27" ht="12.75" customHeight="1" x14ac:dyDescent="0.2">
      <c r="A26" s="32" t="s">
        <v>6</v>
      </c>
      <c r="B26" s="42">
        <v>2829.4</v>
      </c>
      <c r="C26" s="42">
        <v>0</v>
      </c>
      <c r="D26" s="23"/>
      <c r="E26" s="23">
        <v>5</v>
      </c>
      <c r="F26" s="23">
        <v>0</v>
      </c>
      <c r="G26" s="23"/>
      <c r="H26" s="23">
        <f t="shared" si="0"/>
        <v>565.88</v>
      </c>
      <c r="I26" s="23">
        <v>0</v>
      </c>
      <c r="J26" s="23">
        <f t="shared" si="2"/>
        <v>565.88</v>
      </c>
      <c r="K26" s="23"/>
      <c r="L26" s="23">
        <v>2.4797539999999998</v>
      </c>
      <c r="M26" s="138"/>
      <c r="N26" s="138"/>
      <c r="O26" s="121"/>
      <c r="Y26" s="11"/>
      <c r="Z26" s="8"/>
      <c r="AA26" s="8"/>
    </row>
    <row r="27" spans="1:27" s="10" customFormat="1" ht="12.75" customHeight="1" x14ac:dyDescent="0.2">
      <c r="A27" s="60" t="s">
        <v>10</v>
      </c>
      <c r="B27" s="36">
        <f>SUM(B7:B26)</f>
        <v>4659182648.499999</v>
      </c>
      <c r="C27" s="36">
        <f>SUM(C7:C26)</f>
        <v>1725828279.6000001</v>
      </c>
      <c r="D27" s="36"/>
      <c r="E27" s="36">
        <f>SUM(E7:E26)</f>
        <v>4341645</v>
      </c>
      <c r="F27" s="36">
        <f>SUM(F7:F26)</f>
        <v>1399980</v>
      </c>
      <c r="G27" s="36"/>
      <c r="H27" s="36">
        <f t="shared" si="0"/>
        <v>1073.1376352741872</v>
      </c>
      <c r="I27" s="36">
        <f t="shared" si="1"/>
        <v>1232.7520961728026</v>
      </c>
      <c r="J27" s="36">
        <f t="shared" si="2"/>
        <v>1112.0564174950471</v>
      </c>
      <c r="K27" s="36"/>
      <c r="L27" s="36">
        <v>3.42395</v>
      </c>
      <c r="M27" s="138"/>
      <c r="N27" s="138"/>
      <c r="O27" s="121"/>
      <c r="P27" s="1"/>
      <c r="Q27" s="1"/>
      <c r="R27" s="1"/>
      <c r="S27" s="1"/>
      <c r="T27" s="1"/>
      <c r="U27" s="1"/>
      <c r="V27" s="1"/>
      <c r="W27" s="1"/>
      <c r="X27" s="1"/>
      <c r="Y27" s="11"/>
      <c r="Z27" s="8"/>
      <c r="AA27" s="8"/>
    </row>
    <row r="28" spans="1:27" ht="12.75" customHeight="1" x14ac:dyDescent="0.2">
      <c r="A28" s="34" t="s">
        <v>206</v>
      </c>
      <c r="Y28" s="113"/>
      <c r="Z28" s="8"/>
      <c r="AA28" s="8"/>
    </row>
    <row r="29" spans="1:27" ht="12.75" customHeight="1" x14ac:dyDescent="0.2">
      <c r="A29" s="13" t="s">
        <v>205</v>
      </c>
      <c r="D29" s="8"/>
      <c r="R29" s="19"/>
      <c r="S29" s="116"/>
      <c r="T29" s="19"/>
      <c r="U29" s="8"/>
      <c r="V29" s="11"/>
    </row>
    <row r="30" spans="1:27" ht="12.75" customHeight="1" x14ac:dyDescent="0.2">
      <c r="A30" s="13"/>
      <c r="D30" s="8"/>
      <c r="R30" s="19"/>
      <c r="S30" s="116"/>
      <c r="T30" s="19"/>
      <c r="U30" s="8"/>
      <c r="V30" s="11"/>
    </row>
    <row r="31" spans="1:27" ht="12.75" customHeight="1" x14ac:dyDescent="0.2">
      <c r="A31" s="13"/>
      <c r="D31" s="8"/>
      <c r="R31" s="19"/>
      <c r="S31" s="116"/>
      <c r="T31" s="19"/>
      <c r="U31" s="8"/>
      <c r="V31" s="11"/>
    </row>
    <row r="32" spans="1:27" ht="12.75" customHeight="1" x14ac:dyDescent="0.2">
      <c r="A32" s="5"/>
      <c r="C32" s="8"/>
      <c r="D32" s="8"/>
      <c r="F32" s="19"/>
      <c r="G32" s="6"/>
      <c r="H32" s="6"/>
      <c r="R32" s="19"/>
      <c r="S32" s="116"/>
      <c r="T32" s="19"/>
      <c r="U32" s="8"/>
      <c r="V32" s="11"/>
    </row>
    <row r="33" spans="1:22" ht="12.75" customHeight="1" x14ac:dyDescent="0.2">
      <c r="A33" s="3" t="s">
        <v>216</v>
      </c>
      <c r="B33" s="15"/>
      <c r="C33" s="15"/>
      <c r="D33" s="15"/>
      <c r="E33" s="34"/>
      <c r="F33" s="34"/>
      <c r="G33" s="34"/>
      <c r="H33" s="34"/>
      <c r="I33" s="34"/>
      <c r="J33" s="34"/>
      <c r="K33" s="34"/>
      <c r="R33" s="19"/>
      <c r="S33" s="116"/>
      <c r="T33" s="19"/>
      <c r="U33" s="8"/>
      <c r="V33" s="11"/>
    </row>
    <row r="34" spans="1:22" ht="12.75" customHeight="1" x14ac:dyDescent="0.2">
      <c r="A34" s="122" t="s">
        <v>237</v>
      </c>
      <c r="B34" s="15"/>
      <c r="C34" s="15"/>
      <c r="D34" s="15"/>
      <c r="E34" s="34"/>
      <c r="F34" s="34"/>
      <c r="G34" s="34"/>
      <c r="H34" s="34"/>
      <c r="I34" s="34"/>
      <c r="J34" s="34"/>
      <c r="K34" s="34"/>
      <c r="P34" s="34" t="s">
        <v>164</v>
      </c>
      <c r="R34" s="19"/>
      <c r="S34" s="116"/>
      <c r="T34" s="19"/>
      <c r="U34" s="8"/>
      <c r="V34" s="11"/>
    </row>
    <row r="35" spans="1:22" ht="12.75" customHeight="1" x14ac:dyDescent="0.2">
      <c r="A35" s="38"/>
      <c r="B35" s="39"/>
      <c r="C35" s="39"/>
      <c r="D35" s="39"/>
      <c r="E35" s="38"/>
      <c r="F35" s="38"/>
      <c r="G35" s="38"/>
      <c r="H35" s="38"/>
      <c r="I35" s="38"/>
      <c r="J35" s="38"/>
      <c r="K35" s="34"/>
      <c r="R35" s="19"/>
      <c r="S35" s="116"/>
      <c r="T35" s="19"/>
      <c r="U35" s="8"/>
      <c r="V35" s="11"/>
    </row>
    <row r="36" spans="1:22" ht="12.75" customHeight="1" x14ac:dyDescent="0.2">
      <c r="A36" s="34"/>
      <c r="B36" s="231" t="s">
        <v>12</v>
      </c>
      <c r="C36" s="231"/>
      <c r="D36" s="21"/>
      <c r="E36" s="231" t="s">
        <v>13</v>
      </c>
      <c r="F36" s="231"/>
      <c r="G36" s="53"/>
      <c r="H36" s="231" t="s">
        <v>14</v>
      </c>
      <c r="I36" s="231"/>
      <c r="J36" s="231"/>
      <c r="K36" s="157"/>
      <c r="R36" s="19"/>
      <c r="S36" s="116"/>
      <c r="T36" s="19"/>
      <c r="U36" s="8"/>
      <c r="V36" s="11"/>
    </row>
    <row r="37" spans="1:22" ht="12.75" customHeight="1" x14ac:dyDescent="0.2">
      <c r="A37" s="13"/>
      <c r="B37" s="99" t="s">
        <v>108</v>
      </c>
      <c r="C37" s="99" t="s">
        <v>109</v>
      </c>
      <c r="D37" s="99"/>
      <c r="E37" s="99" t="s">
        <v>108</v>
      </c>
      <c r="F37" s="99" t="s">
        <v>109</v>
      </c>
      <c r="G37" s="99"/>
      <c r="H37" s="99" t="s">
        <v>108</v>
      </c>
      <c r="I37" s="99" t="s">
        <v>109</v>
      </c>
      <c r="J37" s="59"/>
      <c r="K37" s="59"/>
      <c r="R37" s="19"/>
      <c r="S37" s="116"/>
      <c r="T37" s="19"/>
      <c r="U37" s="8"/>
      <c r="V37" s="11"/>
    </row>
    <row r="38" spans="1:22" ht="12.75" customHeight="1" x14ac:dyDescent="0.2">
      <c r="A38" s="38" t="s">
        <v>21</v>
      </c>
      <c r="B38" s="40" t="s">
        <v>81</v>
      </c>
      <c r="C38" s="40" t="s">
        <v>81</v>
      </c>
      <c r="D38" s="40"/>
      <c r="E38" s="40" t="s">
        <v>81</v>
      </c>
      <c r="F38" s="40" t="s">
        <v>81</v>
      </c>
      <c r="G38" s="40"/>
      <c r="H38" s="40" t="s">
        <v>81</v>
      </c>
      <c r="I38" s="40" t="s">
        <v>81</v>
      </c>
      <c r="J38" s="88" t="s">
        <v>1</v>
      </c>
      <c r="K38" s="99"/>
      <c r="M38" s="120"/>
      <c r="N38" s="120"/>
      <c r="R38" s="107"/>
      <c r="S38" s="116"/>
      <c r="T38" s="19"/>
      <c r="U38" s="8"/>
      <c r="V38" s="11"/>
    </row>
    <row r="39" spans="1:22" ht="12.75" customHeight="1" x14ac:dyDescent="0.2">
      <c r="A39" s="100" t="s">
        <v>7</v>
      </c>
      <c r="B39" s="31">
        <v>2177718359.0999999</v>
      </c>
      <c r="C39" s="31">
        <v>464520859.60000002</v>
      </c>
      <c r="D39" s="102"/>
      <c r="E39" s="102">
        <v>2497999</v>
      </c>
      <c r="F39" s="102">
        <v>572160</v>
      </c>
      <c r="G39" s="101"/>
      <c r="H39" s="31">
        <f t="shared" ref="H39:H47" si="3">B39/E39</f>
        <v>871.7851204504085</v>
      </c>
      <c r="I39" s="31">
        <f t="shared" ref="I39:I47" si="4">C39/F39</f>
        <v>811.87230774608508</v>
      </c>
      <c r="J39" s="31">
        <f t="shared" ref="J39:J47" si="5">(B39+C39)/(E39+F39)</f>
        <v>860.61966780873558</v>
      </c>
      <c r="K39" s="47"/>
      <c r="M39" s="125"/>
      <c r="N39" s="125"/>
      <c r="R39" s="6"/>
      <c r="S39" s="6"/>
    </row>
    <row r="40" spans="1:22" ht="12.75" customHeight="1" x14ac:dyDescent="0.2">
      <c r="A40" s="61" t="s">
        <v>8</v>
      </c>
      <c r="B40" s="31">
        <v>2011604932.7</v>
      </c>
      <c r="C40" s="31">
        <v>883916852.5</v>
      </c>
      <c r="D40" s="43"/>
      <c r="E40" s="102">
        <v>1415114</v>
      </c>
      <c r="F40" s="102">
        <v>528085</v>
      </c>
      <c r="G40" s="43"/>
      <c r="H40" s="31">
        <f t="shared" si="3"/>
        <v>1421.5144028678963</v>
      </c>
      <c r="I40" s="31">
        <f t="shared" si="4"/>
        <v>1673.8154889837811</v>
      </c>
      <c r="J40" s="31">
        <f t="shared" si="5"/>
        <v>1490.079906998717</v>
      </c>
      <c r="K40" s="47"/>
      <c r="M40" s="125"/>
      <c r="N40" s="125"/>
      <c r="R40" s="6"/>
      <c r="S40" s="6"/>
    </row>
    <row r="41" spans="1:22" ht="12.75" customHeight="1" x14ac:dyDescent="0.2">
      <c r="A41" s="61" t="s">
        <v>5</v>
      </c>
      <c r="B41" s="31">
        <v>47136567.200000003</v>
      </c>
      <c r="C41" s="31">
        <v>64796185.200000003</v>
      </c>
      <c r="D41" s="43"/>
      <c r="E41" s="102">
        <v>52125</v>
      </c>
      <c r="F41" s="102">
        <v>63123</v>
      </c>
      <c r="G41" s="43"/>
      <c r="H41" s="31">
        <f t="shared" si="3"/>
        <v>904.29865131894485</v>
      </c>
      <c r="I41" s="31">
        <f t="shared" si="4"/>
        <v>1026.5067439760469</v>
      </c>
      <c r="J41" s="31">
        <f t="shared" si="5"/>
        <v>971.23379494655012</v>
      </c>
      <c r="K41" s="47"/>
      <c r="M41" s="125"/>
      <c r="N41" s="125"/>
      <c r="R41" s="6"/>
      <c r="S41" s="6"/>
    </row>
    <row r="42" spans="1:22" x14ac:dyDescent="0.2">
      <c r="A42" s="61" t="s">
        <v>165</v>
      </c>
      <c r="B42" s="31">
        <v>134367332.5</v>
      </c>
      <c r="C42" s="31">
        <v>66993327.399999999</v>
      </c>
      <c r="D42" s="43"/>
      <c r="E42" s="102">
        <v>115021</v>
      </c>
      <c r="F42" s="102">
        <v>43439</v>
      </c>
      <c r="G42" s="43"/>
      <c r="H42" s="31">
        <f t="shared" si="3"/>
        <v>1168.198263795307</v>
      </c>
      <c r="I42" s="31">
        <f t="shared" si="4"/>
        <v>1542.2391721724716</v>
      </c>
      <c r="J42" s="31">
        <f t="shared" si="5"/>
        <v>1270.7349482519248</v>
      </c>
      <c r="K42" s="47"/>
      <c r="M42" s="125"/>
      <c r="N42" s="125"/>
      <c r="P42" s="11"/>
      <c r="R42" s="6"/>
      <c r="S42" s="6"/>
    </row>
    <row r="43" spans="1:22" x14ac:dyDescent="0.2">
      <c r="A43" s="61" t="s">
        <v>146</v>
      </c>
      <c r="B43" s="31">
        <v>87223662</v>
      </c>
      <c r="C43" s="31">
        <v>172242372</v>
      </c>
      <c r="D43" s="43"/>
      <c r="E43" s="102">
        <v>68705</v>
      </c>
      <c r="F43" s="102">
        <v>137266</v>
      </c>
      <c r="G43" s="43"/>
      <c r="H43" s="31">
        <f t="shared" si="3"/>
        <v>1269.5387817480532</v>
      </c>
      <c r="I43" s="31">
        <f t="shared" si="4"/>
        <v>1254.8072501566303</v>
      </c>
      <c r="J43" s="31">
        <f t="shared" si="5"/>
        <v>1259.7211937602867</v>
      </c>
      <c r="K43" s="47"/>
      <c r="M43" s="125"/>
      <c r="N43" s="125"/>
      <c r="P43" s="11"/>
      <c r="R43" s="6"/>
      <c r="S43" s="6"/>
    </row>
    <row r="44" spans="1:22" x14ac:dyDescent="0.2">
      <c r="A44" s="61" t="s">
        <v>144</v>
      </c>
      <c r="B44" s="31">
        <v>175320420.90000001</v>
      </c>
      <c r="C44" s="31">
        <v>29877037.800000001</v>
      </c>
      <c r="D44" s="43"/>
      <c r="E44" s="102">
        <v>171904</v>
      </c>
      <c r="F44" s="102">
        <v>31430</v>
      </c>
      <c r="G44" s="43"/>
      <c r="H44" s="31">
        <f t="shared" si="3"/>
        <v>1019.8740046770291</v>
      </c>
      <c r="I44" s="31">
        <f t="shared" si="4"/>
        <v>950.58981228125992</v>
      </c>
      <c r="J44" s="31">
        <f t="shared" si="5"/>
        <v>1009.1645209359971</v>
      </c>
      <c r="K44" s="47"/>
      <c r="M44" s="125"/>
      <c r="N44" s="125"/>
      <c r="P44" s="11"/>
      <c r="R44" s="6"/>
      <c r="S44" s="6"/>
    </row>
    <row r="45" spans="1:22" x14ac:dyDescent="0.2">
      <c r="A45" s="61" t="s">
        <v>145</v>
      </c>
      <c r="B45" s="31">
        <v>25621722.899999999</v>
      </c>
      <c r="C45" s="31">
        <v>43394553.200000003</v>
      </c>
      <c r="D45" s="43"/>
      <c r="E45" s="102">
        <v>20546</v>
      </c>
      <c r="F45" s="102">
        <v>24359</v>
      </c>
      <c r="G45" s="43"/>
      <c r="H45" s="31">
        <f t="shared" si="3"/>
        <v>1247.0419010999708</v>
      </c>
      <c r="I45" s="31">
        <f t="shared" si="4"/>
        <v>1781.4587298329161</v>
      </c>
      <c r="J45" s="31">
        <f t="shared" si="5"/>
        <v>1536.9396748691681</v>
      </c>
      <c r="K45" s="47"/>
      <c r="M45" s="125"/>
      <c r="N45" s="125"/>
      <c r="O45"/>
      <c r="P45" s="11"/>
      <c r="R45" s="6"/>
      <c r="S45" s="6"/>
    </row>
    <row r="46" spans="1:22" s="121" customFormat="1" ht="12.75" customHeight="1" x14ac:dyDescent="0.2">
      <c r="A46" s="61" t="s">
        <v>66</v>
      </c>
      <c r="B46" s="31">
        <v>189651.20000000001</v>
      </c>
      <c r="C46" s="31">
        <v>87091.9</v>
      </c>
      <c r="D46" s="31"/>
      <c r="E46" s="102">
        <v>231</v>
      </c>
      <c r="F46" s="102">
        <v>118</v>
      </c>
      <c r="G46" s="31"/>
      <c r="H46" s="31">
        <f t="shared" si="3"/>
        <v>821.00086580086588</v>
      </c>
      <c r="I46" s="31">
        <f t="shared" si="4"/>
        <v>738.06694915254229</v>
      </c>
      <c r="J46" s="31">
        <f t="shared" si="5"/>
        <v>792.96017191977069</v>
      </c>
      <c r="K46" s="19"/>
      <c r="M46" s="125"/>
      <c r="N46" s="125"/>
      <c r="R46" s="6"/>
      <c r="S46" s="6"/>
      <c r="T46" s="1"/>
      <c r="U46" s="1"/>
      <c r="V46" s="1"/>
    </row>
    <row r="47" spans="1:22" ht="12.75" customHeight="1" x14ac:dyDescent="0.2">
      <c r="A47" s="60" t="s">
        <v>1</v>
      </c>
      <c r="B47" s="36">
        <f>SUM(B39:B46)</f>
        <v>4659182648.499999</v>
      </c>
      <c r="C47" s="36">
        <f>SUM(C39:C46)</f>
        <v>1725828279.6000001</v>
      </c>
      <c r="D47" s="36"/>
      <c r="E47" s="36">
        <f>SUM(E39:E46)</f>
        <v>4341645</v>
      </c>
      <c r="F47" s="36">
        <f>SUM(F39:F46)</f>
        <v>1399980</v>
      </c>
      <c r="G47" s="36"/>
      <c r="H47" s="36">
        <f t="shared" si="3"/>
        <v>1073.1376352741872</v>
      </c>
      <c r="I47" s="36">
        <f t="shared" si="4"/>
        <v>1232.7520961728026</v>
      </c>
      <c r="J47" s="36">
        <f t="shared" si="5"/>
        <v>1112.0564174950471</v>
      </c>
      <c r="K47" s="20"/>
      <c r="M47" s="120"/>
      <c r="N47" s="120"/>
      <c r="R47" s="24"/>
      <c r="S47" s="24"/>
      <c r="T47" s="57"/>
      <c r="U47" s="57"/>
      <c r="V47" s="57"/>
    </row>
    <row r="48" spans="1:22" ht="12.75" customHeight="1" x14ac:dyDescent="0.2">
      <c r="A48" s="34" t="s">
        <v>206</v>
      </c>
      <c r="B48" s="41"/>
      <c r="C48" s="41"/>
      <c r="D48" s="41"/>
      <c r="E48" s="34"/>
      <c r="F48" s="25"/>
      <c r="G48" s="25"/>
      <c r="H48" s="25"/>
      <c r="I48" s="25"/>
      <c r="J48" s="25"/>
      <c r="K48" s="25"/>
      <c r="M48" s="120"/>
      <c r="N48" s="120"/>
      <c r="R48" s="6"/>
      <c r="S48" s="6"/>
    </row>
    <row r="49" spans="1:19" ht="12.75" customHeight="1" x14ac:dyDescent="0.2">
      <c r="A49" s="13" t="s">
        <v>205</v>
      </c>
      <c r="B49" s="34"/>
      <c r="C49" s="41"/>
      <c r="D49" s="41"/>
      <c r="E49" s="34"/>
      <c r="F49" s="25"/>
      <c r="G49" s="25"/>
      <c r="H49" s="42"/>
      <c r="I49" s="25"/>
      <c r="J49" s="25"/>
      <c r="K49" s="25"/>
      <c r="R49" s="6"/>
      <c r="S49" s="6"/>
    </row>
    <row r="50" spans="1:19" ht="12.75" customHeight="1" x14ac:dyDescent="0.2">
      <c r="A50" s="92"/>
      <c r="B50" s="2"/>
      <c r="C50" s="2"/>
      <c r="D50" s="2"/>
      <c r="E50" s="2"/>
      <c r="F50" s="2"/>
      <c r="G50" s="2"/>
      <c r="H50" s="8"/>
      <c r="I50" s="8"/>
      <c r="J50" s="8"/>
      <c r="K50" s="8"/>
      <c r="L50" s="8"/>
      <c r="R50" s="6"/>
      <c r="S50" s="6"/>
    </row>
    <row r="51" spans="1:19" ht="12.75" customHeight="1" x14ac:dyDescent="0.2">
      <c r="A51" s="135"/>
      <c r="B51" s="126"/>
      <c r="C51" s="126"/>
      <c r="D51" s="126"/>
      <c r="E51" s="170"/>
      <c r="F51" s="126"/>
      <c r="G51" s="126"/>
      <c r="H51" s="8"/>
      <c r="I51" s="8"/>
      <c r="J51" s="8"/>
      <c r="K51" s="8"/>
      <c r="L51" s="8"/>
      <c r="R51" s="6"/>
      <c r="S51" s="6"/>
    </row>
    <row r="52" spans="1:19" ht="12.75" customHeight="1" x14ac:dyDescent="0.2">
      <c r="A52" s="92"/>
      <c r="B52" s="2"/>
      <c r="C52" s="2"/>
      <c r="D52" s="2"/>
      <c r="E52" s="2"/>
      <c r="F52" s="2"/>
      <c r="G52" s="2"/>
      <c r="H52" s="8"/>
      <c r="I52" s="8"/>
      <c r="J52" s="8"/>
      <c r="K52" s="8"/>
      <c r="L52" s="8"/>
    </row>
    <row r="53" spans="1:19" ht="12.75" customHeight="1" x14ac:dyDescent="0.2">
      <c r="A53" s="92"/>
      <c r="B53" s="35"/>
      <c r="C53" s="35"/>
      <c r="D53" s="35"/>
      <c r="E53" s="35"/>
      <c r="F53" s="35"/>
      <c r="G53" s="35"/>
      <c r="H53" s="8"/>
      <c r="I53" s="8"/>
      <c r="J53" s="8"/>
      <c r="K53" s="8"/>
      <c r="L53" s="8"/>
    </row>
    <row r="54" spans="1:19" ht="12.75" customHeight="1" x14ac:dyDescent="0.2">
      <c r="A54" s="92"/>
      <c r="B54" s="127"/>
      <c r="C54" s="127"/>
      <c r="D54" s="127"/>
      <c r="E54" s="127"/>
      <c r="F54" s="127"/>
      <c r="G54"/>
      <c r="H54" s="8"/>
      <c r="I54" s="8"/>
      <c r="J54" s="8"/>
      <c r="K54" s="8"/>
      <c r="L54" s="8"/>
    </row>
    <row r="55" spans="1:19" ht="12.75" customHeight="1" x14ac:dyDescent="0.2">
      <c r="A55" s="172"/>
      <c r="B55" s="8"/>
      <c r="C55" s="8"/>
      <c r="D55" s="8"/>
      <c r="E55" s="8"/>
      <c r="F55" s="8"/>
      <c r="G55" s="8"/>
      <c r="H55" s="8"/>
      <c r="I55" s="8"/>
      <c r="J55" s="8"/>
      <c r="K55" s="8"/>
      <c r="L55" s="8"/>
    </row>
    <row r="56" spans="1:19" ht="12.75" customHeight="1" x14ac:dyDescent="0.2">
      <c r="A56" s="173"/>
      <c r="B56" s="8"/>
      <c r="C56" s="8"/>
      <c r="D56" s="8"/>
      <c r="E56" s="8"/>
      <c r="F56" s="8"/>
      <c r="G56" s="8"/>
      <c r="H56" s="8"/>
      <c r="I56" s="8"/>
      <c r="J56" s="8"/>
      <c r="K56" s="8"/>
      <c r="L56" s="8"/>
    </row>
    <row r="57" spans="1:19" ht="12.75" customHeight="1" x14ac:dyDescent="0.2">
      <c r="A57" s="174"/>
      <c r="B57" s="8"/>
      <c r="C57" s="8"/>
      <c r="D57" s="8"/>
      <c r="E57" s="8"/>
      <c r="F57" s="8"/>
      <c r="G57" s="8"/>
      <c r="H57" s="8"/>
      <c r="I57" s="8"/>
      <c r="J57" s="8"/>
      <c r="K57" s="8"/>
      <c r="L57" s="8"/>
    </row>
    <row r="58" spans="1:19" ht="12.75" customHeight="1" x14ac:dyDescent="0.2">
      <c r="A58" s="175"/>
      <c r="B58" s="8"/>
      <c r="C58" s="8"/>
      <c r="D58" s="8"/>
      <c r="E58" s="8"/>
      <c r="F58" s="8"/>
      <c r="G58" s="8"/>
      <c r="H58" s="8"/>
      <c r="I58" s="8"/>
    </row>
    <row r="59" spans="1:19" ht="12.75" customHeight="1" x14ac:dyDescent="0.2">
      <c r="A59" s="8"/>
      <c r="B59" s="8"/>
      <c r="C59" s="8"/>
      <c r="D59" s="8"/>
      <c r="E59" s="8"/>
      <c r="F59" s="8"/>
      <c r="G59" s="8"/>
      <c r="H59" s="8"/>
      <c r="I59" s="8"/>
    </row>
    <row r="60" spans="1:19" ht="12.75" customHeight="1" x14ac:dyDescent="0.2">
      <c r="A60" s="8"/>
      <c r="B60" s="8"/>
      <c r="C60" s="8"/>
      <c r="D60" s="8"/>
      <c r="E60" s="8"/>
      <c r="F60" s="8"/>
      <c r="G60" s="8"/>
      <c r="H60" s="8"/>
      <c r="I60" s="8"/>
      <c r="J60" s="25"/>
      <c r="K60" s="25"/>
    </row>
    <row r="61" spans="1:19" ht="12.75" customHeight="1" x14ac:dyDescent="0.2">
      <c r="A61" s="8"/>
      <c r="B61" s="8"/>
      <c r="C61" s="8"/>
      <c r="D61" s="8"/>
      <c r="E61" s="8"/>
      <c r="F61" s="8"/>
      <c r="G61" s="8"/>
      <c r="H61" s="8"/>
      <c r="I61" s="8"/>
      <c r="J61" s="25"/>
      <c r="K61" s="25"/>
    </row>
    <row r="62" spans="1:19" ht="12.75" customHeight="1" x14ac:dyDescent="0.2">
      <c r="A62" s="8"/>
      <c r="B62" s="8"/>
      <c r="C62" s="8"/>
      <c r="D62" s="8"/>
      <c r="E62" s="8"/>
      <c r="F62" s="8"/>
      <c r="G62" s="8"/>
      <c r="H62" s="8"/>
      <c r="I62" s="8"/>
      <c r="J62" s="25"/>
      <c r="K62" s="25"/>
    </row>
    <row r="63" spans="1:19" ht="12.75" customHeight="1" x14ac:dyDescent="0.2">
      <c r="A63" s="8"/>
      <c r="B63" s="8"/>
      <c r="C63" s="8"/>
      <c r="D63" s="8"/>
      <c r="E63" s="8"/>
      <c r="F63" s="8"/>
      <c r="G63" s="8"/>
      <c r="H63" s="8"/>
      <c r="I63" s="8"/>
      <c r="J63" s="25"/>
      <c r="K63" s="25"/>
    </row>
    <row r="64" spans="1:19" ht="12.75" customHeight="1" x14ac:dyDescent="0.2">
      <c r="A64" s="8"/>
      <c r="B64" s="8"/>
      <c r="C64" s="8"/>
      <c r="D64" s="8"/>
      <c r="E64" s="8"/>
      <c r="F64" s="8"/>
      <c r="G64" s="8"/>
      <c r="H64" s="8"/>
      <c r="I64" s="8"/>
      <c r="J64" s="25"/>
      <c r="K64" s="25"/>
    </row>
    <row r="65" spans="1:11" ht="12.75" customHeight="1" x14ac:dyDescent="0.2">
      <c r="A65" s="8"/>
      <c r="B65" s="8"/>
      <c r="C65" s="8"/>
      <c r="D65" s="8"/>
      <c r="E65" s="8"/>
      <c r="F65" s="8"/>
      <c r="G65" s="8"/>
      <c r="H65" s="8"/>
      <c r="I65" s="8"/>
      <c r="J65" s="25"/>
      <c r="K65" s="25"/>
    </row>
    <row r="66" spans="1:11" ht="12.75" customHeight="1" x14ac:dyDescent="0.2">
      <c r="A66" s="8"/>
      <c r="B66" s="8"/>
      <c r="C66" s="8"/>
      <c r="D66" s="8"/>
      <c r="E66" s="8"/>
      <c r="F66" s="8"/>
      <c r="G66" s="8"/>
      <c r="H66" s="8"/>
      <c r="I66" s="8"/>
      <c r="J66" s="25"/>
      <c r="K66" s="25"/>
    </row>
    <row r="67" spans="1:11" ht="12.75" customHeight="1" x14ac:dyDescent="0.2">
      <c r="A67" s="8"/>
      <c r="B67" s="8"/>
      <c r="C67" s="8"/>
      <c r="D67" s="8"/>
      <c r="E67" s="8"/>
      <c r="F67" s="8"/>
      <c r="G67" s="8"/>
      <c r="H67" s="8"/>
      <c r="I67" s="8"/>
      <c r="J67" s="20"/>
      <c r="K67" s="20"/>
    </row>
    <row r="68" spans="1:11" ht="12.75" customHeight="1" x14ac:dyDescent="0.2">
      <c r="A68" s="8"/>
      <c r="B68" s="8"/>
      <c r="C68" s="8"/>
      <c r="D68" s="8"/>
      <c r="E68" s="8"/>
      <c r="F68" s="8"/>
      <c r="G68" s="8"/>
      <c r="H68" s="8"/>
      <c r="I68" s="8"/>
    </row>
  </sheetData>
  <mergeCells count="6">
    <mergeCell ref="B36:C36"/>
    <mergeCell ref="E36:F36"/>
    <mergeCell ref="H36:J36"/>
    <mergeCell ref="B4:C4"/>
    <mergeCell ref="E4:F4"/>
    <mergeCell ref="H4:J4"/>
  </mergeCells>
  <phoneticPr fontId="4" type="noConversion"/>
  <pageMargins left="0.70866141732283472" right="0.15748031496062992" top="0.98425196850393704" bottom="0.55118110236220474" header="0.51181102362204722" footer="0.51181102362204722"/>
  <pageSetup paperSize="9" scale="58" orientation="portrait" r:id="rId1"/>
  <headerFooter alignWithMargins="0">
    <oddHeader>&amp;R&amp;"Arial,Fet"PERSONBILAR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1"/>
  <sheetViews>
    <sheetView showGridLines="0" workbookViewId="0"/>
  </sheetViews>
  <sheetFormatPr defaultRowHeight="12.75" x14ac:dyDescent="0.2"/>
  <cols>
    <col min="2" max="2" width="15" bestFit="1" customWidth="1"/>
    <col min="3" max="3" width="2.85546875" customWidth="1"/>
    <col min="4" max="4" width="16.42578125" bestFit="1" customWidth="1"/>
    <col min="5" max="5" width="23.5703125" bestFit="1" customWidth="1"/>
    <col min="6" max="6" width="2.85546875" customWidth="1"/>
    <col min="7" max="7" width="12.7109375" bestFit="1" customWidth="1"/>
  </cols>
  <sheetData>
    <row r="1" spans="1:19" s="34" customFormat="1" ht="12.75" customHeight="1" x14ac:dyDescent="0.2">
      <c r="A1" s="3" t="s">
        <v>227</v>
      </c>
      <c r="B1" s="15"/>
      <c r="C1" s="15"/>
      <c r="D1" s="15"/>
      <c r="E1" s="15"/>
      <c r="F1" s="15"/>
      <c r="P1" s="28"/>
      <c r="Q1" s="28"/>
      <c r="R1" s="28"/>
      <c r="S1" s="28"/>
    </row>
    <row r="2" spans="1:19" s="34" customFormat="1" ht="12.75" customHeight="1" x14ac:dyDescent="0.2">
      <c r="A2" s="122" t="s">
        <v>234</v>
      </c>
      <c r="B2" s="15"/>
      <c r="C2" s="15"/>
      <c r="D2" s="15"/>
      <c r="E2" s="15"/>
      <c r="F2" s="15"/>
      <c r="P2" s="28"/>
      <c r="Q2" s="28"/>
      <c r="R2" s="28"/>
      <c r="S2" s="28"/>
    </row>
    <row r="3" spans="1:19" x14ac:dyDescent="0.2">
      <c r="A3" s="152"/>
      <c r="B3" s="152"/>
      <c r="C3" s="152"/>
      <c r="D3" s="152"/>
      <c r="E3" s="152"/>
      <c r="F3" s="152"/>
    </row>
    <row r="4" spans="1:19" x14ac:dyDescent="0.2">
      <c r="A4" s="87" t="s">
        <v>0</v>
      </c>
      <c r="B4" s="153" t="s">
        <v>148</v>
      </c>
      <c r="C4" s="153"/>
      <c r="D4" s="153" t="s">
        <v>159</v>
      </c>
      <c r="E4" s="153" t="s">
        <v>149</v>
      </c>
      <c r="F4" s="153"/>
    </row>
    <row r="5" spans="1:19" x14ac:dyDescent="0.2">
      <c r="A5" s="154">
        <v>1999</v>
      </c>
      <c r="B5" s="69">
        <v>422257663.39999998</v>
      </c>
      <c r="C5" s="69"/>
      <c r="D5" s="69">
        <v>317665</v>
      </c>
      <c r="E5" s="69">
        <v>1329.2546028048414</v>
      </c>
      <c r="F5" s="69"/>
    </row>
    <row r="6" spans="1:19" x14ac:dyDescent="0.2">
      <c r="A6" s="58">
        <v>2000</v>
      </c>
      <c r="B6" s="23">
        <v>457395257.80000007</v>
      </c>
      <c r="C6" s="23"/>
      <c r="D6" s="23">
        <v>337939</v>
      </c>
      <c r="E6" s="23">
        <v>1353.4846756367276</v>
      </c>
      <c r="F6" s="23"/>
    </row>
    <row r="7" spans="1:19" x14ac:dyDescent="0.2">
      <c r="A7" s="58">
        <v>2001</v>
      </c>
      <c r="B7" s="23">
        <v>488193162.80000001</v>
      </c>
      <c r="C7" s="23"/>
      <c r="D7" s="23">
        <v>367472</v>
      </c>
      <c r="E7" s="23">
        <v>1328.5179899420909</v>
      </c>
      <c r="F7" s="23"/>
    </row>
    <row r="8" spans="1:19" x14ac:dyDescent="0.2">
      <c r="A8" s="58">
        <v>2002</v>
      </c>
      <c r="B8" s="23">
        <v>514755393.50000006</v>
      </c>
      <c r="C8" s="23"/>
      <c r="D8" s="23">
        <v>385708</v>
      </c>
      <c r="E8" s="23">
        <v>1334.5727687784542</v>
      </c>
      <c r="F8" s="23"/>
    </row>
    <row r="9" spans="1:19" x14ac:dyDescent="0.2">
      <c r="A9" s="58">
        <v>2003</v>
      </c>
      <c r="B9" s="23">
        <v>545141383.5</v>
      </c>
      <c r="C9" s="23"/>
      <c r="D9" s="23">
        <v>400511</v>
      </c>
      <c r="E9" s="23">
        <v>1361.1146348040379</v>
      </c>
      <c r="F9" s="23"/>
    </row>
    <row r="10" spans="1:19" x14ac:dyDescent="0.2">
      <c r="A10" s="58">
        <v>2004</v>
      </c>
      <c r="B10" s="23">
        <v>580338676.20000005</v>
      </c>
      <c r="C10" s="23"/>
      <c r="D10" s="23">
        <v>421708</v>
      </c>
      <c r="E10" s="23">
        <v>1376.1623592628075</v>
      </c>
      <c r="F10" s="23"/>
    </row>
    <row r="11" spans="1:19" x14ac:dyDescent="0.2">
      <c r="A11" s="58">
        <v>2005</v>
      </c>
      <c r="B11" s="23">
        <v>631604271.80000007</v>
      </c>
      <c r="C11" s="23"/>
      <c r="D11" s="23">
        <v>445394</v>
      </c>
      <c r="E11" s="23">
        <v>1418.0798838780945</v>
      </c>
      <c r="F11" s="23"/>
    </row>
    <row r="12" spans="1:19" x14ac:dyDescent="0.2">
      <c r="A12" s="58">
        <v>2006</v>
      </c>
      <c r="B12" s="23">
        <v>674180412.50000012</v>
      </c>
      <c r="C12" s="23"/>
      <c r="D12" s="23">
        <v>471809</v>
      </c>
      <c r="E12" s="23">
        <v>1428.926562443701</v>
      </c>
      <c r="F12" s="23"/>
    </row>
    <row r="13" spans="1:19" x14ac:dyDescent="0.2">
      <c r="A13" s="58">
        <v>2007</v>
      </c>
      <c r="B13" s="23">
        <v>722000073.39999998</v>
      </c>
      <c r="C13" s="23"/>
      <c r="D13" s="23">
        <v>495214</v>
      </c>
      <c r="E13" s="23">
        <v>1457.9556987484198</v>
      </c>
      <c r="F13" s="23"/>
    </row>
    <row r="14" spans="1:19" x14ac:dyDescent="0.2">
      <c r="A14" s="58">
        <v>2008</v>
      </c>
      <c r="B14" s="23">
        <v>748182703</v>
      </c>
      <c r="C14" s="220" t="s">
        <v>268</v>
      </c>
      <c r="D14" s="23">
        <v>504850</v>
      </c>
      <c r="E14" s="23">
        <v>1481.9901020104983</v>
      </c>
      <c r="F14" s="220" t="s">
        <v>268</v>
      </c>
    </row>
    <row r="15" spans="1:19" x14ac:dyDescent="0.2">
      <c r="A15" s="58">
        <v>2009</v>
      </c>
      <c r="B15" s="23">
        <v>742110599.69999993</v>
      </c>
      <c r="C15" s="23"/>
      <c r="D15" s="23">
        <v>507566</v>
      </c>
      <c r="E15" s="23">
        <v>1462.096751358444</v>
      </c>
      <c r="F15" s="23"/>
    </row>
    <row r="16" spans="1:19" x14ac:dyDescent="0.2">
      <c r="A16" s="58">
        <v>2010</v>
      </c>
      <c r="B16" s="23">
        <v>757725514.19999993</v>
      </c>
      <c r="C16" s="23"/>
      <c r="D16" s="23">
        <v>525547</v>
      </c>
      <c r="E16" s="23">
        <v>1441.7844915868609</v>
      </c>
      <c r="F16" s="23"/>
      <c r="G16" s="171"/>
      <c r="H16" s="171"/>
    </row>
    <row r="17" spans="1:8" x14ac:dyDescent="0.2">
      <c r="A17" s="58">
        <v>2011</v>
      </c>
      <c r="B17" s="23">
        <v>797023975</v>
      </c>
      <c r="C17" s="220" t="s">
        <v>268</v>
      </c>
      <c r="D17" s="23">
        <v>547033</v>
      </c>
      <c r="E17" s="23">
        <v>1456.9943220975699</v>
      </c>
      <c r="F17" s="220" t="s">
        <v>268</v>
      </c>
      <c r="G17" s="171"/>
      <c r="H17" s="171"/>
    </row>
    <row r="18" spans="1:8" x14ac:dyDescent="0.2">
      <c r="A18" s="58">
        <v>2012</v>
      </c>
      <c r="B18" s="23">
        <v>808048451</v>
      </c>
      <c r="C18" s="23"/>
      <c r="D18" s="23">
        <v>561948</v>
      </c>
      <c r="E18" s="23">
        <v>1437.9416796571925</v>
      </c>
      <c r="F18" s="23"/>
      <c r="G18" s="171"/>
      <c r="H18" s="171"/>
    </row>
    <row r="19" spans="1:8" x14ac:dyDescent="0.2">
      <c r="A19" s="58">
        <v>2013</v>
      </c>
      <c r="B19" s="23">
        <v>810917728</v>
      </c>
      <c r="C19" s="23"/>
      <c r="D19" s="23">
        <v>571800</v>
      </c>
      <c r="E19" s="23">
        <v>1418.1842042672263</v>
      </c>
      <c r="F19" s="23"/>
      <c r="G19" s="171"/>
      <c r="H19" s="171"/>
    </row>
    <row r="20" spans="1:8" x14ac:dyDescent="0.2">
      <c r="A20" s="58">
        <v>2014</v>
      </c>
      <c r="B20" s="23">
        <v>830330963.4000001</v>
      </c>
      <c r="C20" s="23"/>
      <c r="D20" s="23">
        <v>587802</v>
      </c>
      <c r="E20" s="23">
        <v>1412.6031612685906</v>
      </c>
      <c r="F20" s="23"/>
      <c r="G20" s="171"/>
      <c r="H20" s="171"/>
    </row>
    <row r="21" spans="1:8" x14ac:dyDescent="0.2">
      <c r="A21" s="58">
        <v>2015</v>
      </c>
      <c r="B21" s="23">
        <v>850273283.50000012</v>
      </c>
      <c r="C21" s="23"/>
      <c r="D21" s="23">
        <v>605470</v>
      </c>
      <c r="E21" s="23">
        <v>1404.3194270566669</v>
      </c>
      <c r="F21" s="23"/>
      <c r="G21" s="171"/>
      <c r="H21" s="171"/>
    </row>
    <row r="22" spans="1:8" x14ac:dyDescent="0.2">
      <c r="A22" s="58">
        <v>2016</v>
      </c>
      <c r="B22" s="23">
        <v>880672465.60000014</v>
      </c>
      <c r="C22" s="23"/>
      <c r="D22" s="23">
        <v>630096</v>
      </c>
      <c r="E22" s="23">
        <v>1397.6798227571674</v>
      </c>
      <c r="F22" s="23"/>
      <c r="G22" s="171"/>
      <c r="H22" s="171"/>
    </row>
    <row r="23" spans="1:8" x14ac:dyDescent="0.2">
      <c r="A23" s="58">
        <v>2017</v>
      </c>
      <c r="B23" s="23">
        <v>906673343.5999999</v>
      </c>
      <c r="C23" s="23"/>
      <c r="D23" s="23">
        <v>655881</v>
      </c>
      <c r="E23" s="23">
        <v>1382.3747655443592</v>
      </c>
      <c r="F23" s="23"/>
      <c r="G23" s="171"/>
      <c r="H23" s="171"/>
    </row>
    <row r="24" spans="1:8" x14ac:dyDescent="0.2">
      <c r="A24" s="58">
        <v>2018</v>
      </c>
      <c r="B24" s="23">
        <v>939618081</v>
      </c>
      <c r="C24" s="23"/>
      <c r="D24" s="23">
        <v>680384</v>
      </c>
      <c r="E24" s="23">
        <v>1381.0114303099426</v>
      </c>
      <c r="F24" s="23"/>
      <c r="G24" s="171"/>
      <c r="H24" s="171"/>
    </row>
    <row r="25" spans="1:8" x14ac:dyDescent="0.2">
      <c r="A25" s="58">
        <v>2019</v>
      </c>
      <c r="B25" s="23">
        <v>932735513</v>
      </c>
      <c r="C25" s="23"/>
      <c r="D25" s="23">
        <v>696742</v>
      </c>
      <c r="E25" s="23">
        <v>1338.7100433158903</v>
      </c>
      <c r="F25" s="23"/>
      <c r="G25" s="171"/>
      <c r="H25" s="171"/>
    </row>
    <row r="26" spans="1:8" x14ac:dyDescent="0.2">
      <c r="A26" s="58">
        <v>2020</v>
      </c>
      <c r="B26" s="23">
        <v>943099242.19999993</v>
      </c>
      <c r="C26" s="23"/>
      <c r="D26" s="23">
        <v>690216</v>
      </c>
      <c r="E26" s="23">
        <f>B26/D26</f>
        <v>1366.3827587306002</v>
      </c>
      <c r="F26" s="23"/>
      <c r="G26" s="171"/>
      <c r="H26" s="171"/>
    </row>
    <row r="27" spans="1:8" x14ac:dyDescent="0.2">
      <c r="A27" s="83">
        <v>2021</v>
      </c>
      <c r="B27" s="155">
        <v>968735746</v>
      </c>
      <c r="C27" s="155"/>
      <c r="D27" s="155">
        <v>697301</v>
      </c>
      <c r="E27" s="155">
        <v>1389.2648160000001</v>
      </c>
      <c r="F27" s="155"/>
      <c r="G27" s="171"/>
      <c r="H27" s="171"/>
    </row>
    <row r="28" spans="1:8" x14ac:dyDescent="0.2">
      <c r="A28" s="34" t="s">
        <v>206</v>
      </c>
    </row>
    <row r="29" spans="1:8" x14ac:dyDescent="0.2">
      <c r="A29" s="13" t="s">
        <v>205</v>
      </c>
    </row>
    <row r="33" spans="1:19" s="34" customFormat="1" ht="12.75" customHeight="1" x14ac:dyDescent="0.2">
      <c r="A33" s="3" t="s">
        <v>235</v>
      </c>
      <c r="B33" s="15"/>
      <c r="C33" s="15"/>
      <c r="D33" s="15"/>
      <c r="E33" s="15"/>
      <c r="F33" s="15"/>
      <c r="P33" s="28"/>
      <c r="Q33" s="28"/>
      <c r="R33" s="28"/>
      <c r="S33" s="28"/>
    </row>
    <row r="34" spans="1:19" s="34" customFormat="1" ht="12.75" customHeight="1" x14ac:dyDescent="0.2">
      <c r="A34" s="122" t="s">
        <v>236</v>
      </c>
      <c r="B34" s="15"/>
      <c r="C34" s="15"/>
      <c r="D34" s="15"/>
      <c r="E34" s="15"/>
      <c r="F34" s="15"/>
      <c r="P34" s="28"/>
      <c r="Q34" s="28"/>
      <c r="R34" s="28"/>
      <c r="S34" s="28"/>
    </row>
    <row r="35" spans="1:19" x14ac:dyDescent="0.2">
      <c r="A35" s="152"/>
      <c r="B35" s="152"/>
      <c r="C35" s="152"/>
      <c r="D35" s="152"/>
      <c r="E35" s="152"/>
      <c r="F35" s="152"/>
    </row>
    <row r="36" spans="1:19" x14ac:dyDescent="0.2">
      <c r="A36" s="87" t="s">
        <v>0</v>
      </c>
      <c r="B36" s="153" t="s">
        <v>148</v>
      </c>
      <c r="C36" s="153"/>
      <c r="D36" s="153" t="s">
        <v>160</v>
      </c>
      <c r="E36" s="153" t="s">
        <v>149</v>
      </c>
      <c r="F36" s="153"/>
    </row>
    <row r="37" spans="1:19" x14ac:dyDescent="0.2">
      <c r="A37" s="154">
        <v>1999</v>
      </c>
      <c r="B37" s="69">
        <v>387529952.69999999</v>
      </c>
      <c r="C37" s="69"/>
      <c r="D37" s="69">
        <v>91088</v>
      </c>
      <c r="E37" s="69">
        <v>4254.4567088968906</v>
      </c>
      <c r="F37" s="69"/>
    </row>
    <row r="38" spans="1:19" x14ac:dyDescent="0.2">
      <c r="A38" s="58">
        <v>2000</v>
      </c>
      <c r="B38" s="23">
        <v>407949959.09999996</v>
      </c>
      <c r="C38" s="23"/>
      <c r="D38" s="23">
        <v>92349</v>
      </c>
      <c r="E38" s="23">
        <v>4417.4810674723058</v>
      </c>
      <c r="F38" s="23"/>
    </row>
    <row r="39" spans="1:19" x14ac:dyDescent="0.2">
      <c r="A39" s="58">
        <v>2001</v>
      </c>
      <c r="B39" s="23">
        <v>404401727.10000002</v>
      </c>
      <c r="C39" s="23"/>
      <c r="D39" s="23">
        <v>93203</v>
      </c>
      <c r="E39" s="23">
        <v>4338.9346598285465</v>
      </c>
      <c r="F39" s="23"/>
    </row>
    <row r="40" spans="1:19" x14ac:dyDescent="0.2">
      <c r="A40" s="58">
        <v>2002</v>
      </c>
      <c r="B40" s="23">
        <v>400458597.80000007</v>
      </c>
      <c r="C40" s="23"/>
      <c r="D40" s="23">
        <v>93717</v>
      </c>
      <c r="E40" s="23">
        <v>4273.0624945314094</v>
      </c>
      <c r="F40" s="23"/>
      <c r="M40" s="171"/>
    </row>
    <row r="41" spans="1:19" x14ac:dyDescent="0.2">
      <c r="A41" s="58">
        <v>2003</v>
      </c>
      <c r="B41" s="23">
        <v>402120426.30000001</v>
      </c>
      <c r="C41" s="23"/>
      <c r="D41" s="23">
        <v>92752</v>
      </c>
      <c r="E41" s="23">
        <v>4335.4367161894088</v>
      </c>
      <c r="F41" s="23"/>
    </row>
    <row r="42" spans="1:19" x14ac:dyDescent="0.2">
      <c r="A42" s="58">
        <v>2004</v>
      </c>
      <c r="B42" s="23">
        <v>406208411.10000008</v>
      </c>
      <c r="C42" s="23"/>
      <c r="D42" s="23">
        <v>92807</v>
      </c>
      <c r="E42" s="23">
        <v>4376.9156539916175</v>
      </c>
      <c r="F42" s="23"/>
    </row>
    <row r="43" spans="1:19" x14ac:dyDescent="0.2">
      <c r="A43" s="58">
        <v>2005</v>
      </c>
      <c r="B43" s="23">
        <v>417862383</v>
      </c>
      <c r="C43" s="23"/>
      <c r="D43" s="23">
        <v>93548</v>
      </c>
      <c r="E43" s="23">
        <v>4466.8232671997266</v>
      </c>
      <c r="F43" s="23"/>
    </row>
    <row r="44" spans="1:19" x14ac:dyDescent="0.2">
      <c r="A44" s="58">
        <v>2006</v>
      </c>
      <c r="B44" s="23">
        <v>430717904.19999993</v>
      </c>
      <c r="C44" s="23"/>
      <c r="D44" s="23">
        <v>94702</v>
      </c>
      <c r="E44" s="23">
        <v>4548.13947118329</v>
      </c>
      <c r="F44" s="23"/>
    </row>
    <row r="45" spans="1:19" x14ac:dyDescent="0.2">
      <c r="A45" s="58">
        <v>2007</v>
      </c>
      <c r="B45" s="23">
        <v>447498910.00000006</v>
      </c>
      <c r="C45" s="23"/>
      <c r="D45" s="23">
        <v>96277</v>
      </c>
      <c r="E45" s="23">
        <v>4648.0354601825984</v>
      </c>
      <c r="F45" s="23"/>
    </row>
    <row r="46" spans="1:19" x14ac:dyDescent="0.2">
      <c r="A46" s="58">
        <v>2008</v>
      </c>
      <c r="B46" s="23">
        <v>446391725.19999999</v>
      </c>
      <c r="C46" s="23"/>
      <c r="D46" s="23">
        <v>97317</v>
      </c>
      <c r="E46" s="23">
        <v>4586.9860887614705</v>
      </c>
      <c r="F46" s="23"/>
    </row>
    <row r="47" spans="1:19" x14ac:dyDescent="0.2">
      <c r="A47" s="58">
        <v>2009</v>
      </c>
      <c r="B47" s="23">
        <v>412813674.09999996</v>
      </c>
      <c r="C47" s="23"/>
      <c r="D47" s="23">
        <v>96187</v>
      </c>
      <c r="E47" s="23">
        <v>4291.7824040670776</v>
      </c>
      <c r="F47" s="23"/>
    </row>
    <row r="48" spans="1:19" x14ac:dyDescent="0.2">
      <c r="A48" s="58">
        <v>2010</v>
      </c>
      <c r="B48" s="23">
        <v>416291188.89999998</v>
      </c>
      <c r="C48" s="23"/>
      <c r="D48" s="23">
        <v>97217</v>
      </c>
      <c r="E48" s="23">
        <v>4282.0822376744809</v>
      </c>
      <c r="F48" s="23"/>
    </row>
    <row r="49" spans="1:6" x14ac:dyDescent="0.2">
      <c r="A49" s="58">
        <v>2011</v>
      </c>
      <c r="B49" s="23">
        <v>429105680</v>
      </c>
      <c r="C49" s="23"/>
      <c r="D49" s="23">
        <v>96850</v>
      </c>
      <c r="E49" s="23">
        <v>4430.6213732576152</v>
      </c>
      <c r="F49" s="23"/>
    </row>
    <row r="50" spans="1:6" x14ac:dyDescent="0.2">
      <c r="A50" s="58">
        <v>2012</v>
      </c>
      <c r="B50" s="23">
        <v>411414014</v>
      </c>
      <c r="C50" s="23"/>
      <c r="D50" s="23">
        <v>97661</v>
      </c>
      <c r="E50" s="23">
        <v>4212.6745988675111</v>
      </c>
      <c r="F50" s="23"/>
    </row>
    <row r="51" spans="1:6" x14ac:dyDescent="0.2">
      <c r="A51" s="58">
        <v>2013</v>
      </c>
      <c r="B51" s="23">
        <v>402097443</v>
      </c>
      <c r="C51" s="23"/>
      <c r="D51" s="23">
        <v>96749</v>
      </c>
      <c r="E51" s="23">
        <v>4156.088879471622</v>
      </c>
      <c r="F51" s="23"/>
    </row>
    <row r="52" spans="1:6" x14ac:dyDescent="0.2">
      <c r="A52" s="58">
        <v>2014</v>
      </c>
      <c r="B52" s="23">
        <v>401650327.69999999</v>
      </c>
      <c r="C52" s="23"/>
      <c r="D52" s="23">
        <v>97364</v>
      </c>
      <c r="E52" s="23">
        <v>4125.2447280308943</v>
      </c>
      <c r="F52" s="23"/>
    </row>
    <row r="53" spans="1:6" x14ac:dyDescent="0.2">
      <c r="A53" s="58">
        <v>2015</v>
      </c>
      <c r="B53" s="23">
        <v>403178550.59999996</v>
      </c>
      <c r="C53" s="23"/>
      <c r="D53" s="23">
        <v>97469</v>
      </c>
      <c r="E53" s="23">
        <v>4136.4798099908685</v>
      </c>
      <c r="F53" s="23"/>
    </row>
    <row r="54" spans="1:6" x14ac:dyDescent="0.2">
      <c r="A54" s="58">
        <v>2016</v>
      </c>
      <c r="B54" s="23">
        <v>408689185.09999996</v>
      </c>
      <c r="C54" s="23"/>
      <c r="D54" s="23">
        <v>98746</v>
      </c>
      <c r="E54" s="23">
        <v>4138.7923065238083</v>
      </c>
      <c r="F54" s="23"/>
    </row>
    <row r="55" spans="1:6" x14ac:dyDescent="0.2">
      <c r="A55" s="58">
        <v>2017</v>
      </c>
      <c r="B55" s="23">
        <v>417208858.00000006</v>
      </c>
      <c r="C55" s="23"/>
      <c r="D55" s="23">
        <v>100233</v>
      </c>
      <c r="E55" s="23">
        <v>4162.3902108088159</v>
      </c>
      <c r="F55" s="23"/>
    </row>
    <row r="56" spans="1:6" x14ac:dyDescent="0.2">
      <c r="A56" s="58">
        <v>2018</v>
      </c>
      <c r="B56" s="23">
        <v>421093690</v>
      </c>
      <c r="C56" s="23"/>
      <c r="D56" s="23">
        <v>101773</v>
      </c>
      <c r="E56" s="23">
        <v>4137.5776482957172</v>
      </c>
      <c r="F56" s="23"/>
    </row>
    <row r="57" spans="1:6" x14ac:dyDescent="0.2">
      <c r="A57" s="58">
        <v>2019</v>
      </c>
      <c r="B57" s="23">
        <v>417605755</v>
      </c>
      <c r="C57" s="23"/>
      <c r="D57" s="23">
        <v>102922</v>
      </c>
      <c r="E57" s="23">
        <v>4057.4974738151222</v>
      </c>
      <c r="F57" s="23"/>
    </row>
    <row r="58" spans="1:6" x14ac:dyDescent="0.2">
      <c r="A58" s="58">
        <v>2020</v>
      </c>
      <c r="B58" s="23">
        <v>411537668.69999999</v>
      </c>
      <c r="C58" s="23"/>
      <c r="D58" s="23">
        <v>101831</v>
      </c>
      <c r="E58" s="23">
        <f>B58/D58</f>
        <v>4041.3790368355412</v>
      </c>
      <c r="F58" s="23"/>
    </row>
    <row r="59" spans="1:6" x14ac:dyDescent="0.2">
      <c r="A59" s="83">
        <v>2021</v>
      </c>
      <c r="B59" s="155">
        <v>429040332.5</v>
      </c>
      <c r="C59" s="155"/>
      <c r="D59" s="155">
        <v>102235</v>
      </c>
      <c r="E59" s="155">
        <v>4196.6091109999998</v>
      </c>
      <c r="F59" s="155"/>
    </row>
    <row r="60" spans="1:6" x14ac:dyDescent="0.2">
      <c r="A60" s="34" t="s">
        <v>206</v>
      </c>
    </row>
    <row r="61" spans="1:6" x14ac:dyDescent="0.2">
      <c r="A61" s="13" t="s">
        <v>205</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7</vt:i4>
      </vt:variant>
    </vt:vector>
  </HeadingPairs>
  <TitlesOfParts>
    <vt:vector size="23" baseType="lpstr">
      <vt:lpstr>Titel _ Title</vt:lpstr>
      <vt:lpstr>Innehåll _ Content</vt:lpstr>
      <vt:lpstr>Kort om statistiken _ In brief</vt:lpstr>
      <vt:lpstr>Definitioner</vt:lpstr>
      <vt:lpstr>Teckenförklaring _ Legends</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2-4'!Utskriftsområde</vt:lpstr>
      <vt:lpstr>Definitioner!Utskriftsområde</vt:lpstr>
      <vt:lpstr>'Innehåll _ Content'!Utskriftsområde</vt:lpstr>
      <vt:lpstr>'Kort om statistiken _ In brief'!Utskriftsområde</vt:lpstr>
      <vt:lpstr>'LB Tab 3-5'!Utskriftsområde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 Landin</cp:lastModifiedBy>
  <cp:lastPrinted>2020-11-05T12:44:39Z</cp:lastPrinted>
  <dcterms:created xsi:type="dcterms:W3CDTF">2007-06-06T17:47:08Z</dcterms:created>
  <dcterms:modified xsi:type="dcterms:W3CDTF">2022-09-20T05:51:13Z</dcterms:modified>
</cp:coreProperties>
</file>