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tistikproduktion\2102_Sjöfart\Fartyg\Fartygsstatistik 2018\Publicering\"/>
    </mc:Choice>
  </mc:AlternateContent>
  <xr:revisionPtr revIDLastSave="0" documentId="13_ncr:1_{C39BE79E-FD39-4099-BCE7-4B741574F072}" xr6:coauthVersionLast="45" xr6:coauthVersionMax="45" xr10:uidLastSave="{00000000-0000-0000-0000-000000000000}"/>
  <bookViews>
    <workbookView xWindow="-25320" yWindow="-120" windowWidth="25440" windowHeight="15390" tabRatio="941" xr2:uid="{00000000-000D-0000-FFFF-FFFF00000000}"/>
  </bookViews>
  <sheets>
    <sheet name="Titel" sheetId="61" r:id="rId1"/>
    <sheet name="Innehåll Contents" sheetId="43" r:id="rId2"/>
    <sheet name="Texttabell 1.1" sheetId="59" r:id="rId3"/>
    <sheet name="Texttabell 1.2" sheetId="58" r:id="rId4"/>
    <sheet name="tab1a b" sheetId="10" r:id="rId5"/>
    <sheet name="tab2a b" sheetId="11" r:id="rId6"/>
    <sheet name="tab3a b" sheetId="64" r:id="rId7"/>
    <sheet name="tab4a b" sheetId="12" r:id="rId8"/>
    <sheet name="tab5" sheetId="13" r:id="rId9"/>
    <sheet name="tab6" sheetId="14" r:id="rId10"/>
    <sheet name="tab7" sheetId="15" r:id="rId11"/>
    <sheet name="tab8" sheetId="16" r:id="rId12"/>
    <sheet name="tab 9 &amp; 10" sheetId="17" r:id="rId13"/>
    <sheet name="tab11" sheetId="45" r:id="rId14"/>
    <sheet name="tab12" sheetId="46" r:id="rId15"/>
    <sheet name="tab13" sheetId="53" r:id="rId16"/>
    <sheet name="tab14" sheetId="54" r:id="rId17"/>
    <sheet name="tab 15" sheetId="44" r:id="rId18"/>
    <sheet name="tab16" sheetId="47" r:id="rId19"/>
    <sheet name="tab17" sheetId="48" r:id="rId20"/>
    <sheet name="tab18" sheetId="49" r:id="rId21"/>
    <sheet name="tab19" sheetId="50" r:id="rId22"/>
    <sheet name="tab20" sheetId="51" r:id="rId23"/>
    <sheet name="tab21a" sheetId="52" r:id="rId24"/>
    <sheet name="tab21b" sheetId="63" r:id="rId25"/>
    <sheet name="tab22" sheetId="55" r:id="rId26"/>
    <sheet name="tab23" sheetId="56" r:id="rId27"/>
  </sheets>
  <definedNames>
    <definedName name="OLE_LINK2">#REF!</definedName>
    <definedName name="_xlnm.Print_Area" localSheetId="1">'Innehåll Contents'!$A$1:$R$92</definedName>
    <definedName name="_xlnm.Print_Area" localSheetId="17">'tab 15'!$A$1:$M$61</definedName>
    <definedName name="_xlnm.Print_Area" localSheetId="12">'tab 9 &amp; 10'!$A$1:$E$43</definedName>
    <definedName name="_xlnm.Print_Area" localSheetId="13">'tab11'!$A$1:$J$19</definedName>
    <definedName name="_xlnm.Print_Area" localSheetId="14">'tab12'!$A$1:$D$26</definedName>
    <definedName name="_xlnm.Print_Area" localSheetId="15">'tab13'!$A$1:$L$35</definedName>
    <definedName name="_xlnm.Print_Area" localSheetId="16">'tab14'!$A$1:$D$21</definedName>
    <definedName name="_xlnm.Print_Area" localSheetId="18">'tab16'!$A$1:$H$47</definedName>
    <definedName name="_xlnm.Print_Area" localSheetId="19">'tab17'!$A$1:$O$37</definedName>
    <definedName name="_xlnm.Print_Area" localSheetId="20">'tab18'!$A$1:$G$68</definedName>
    <definedName name="_xlnm.Print_Area" localSheetId="21">'tab19'!$A$1:$G$67</definedName>
    <definedName name="_xlnm.Print_Area" localSheetId="4">'tab1a b'!$A$1:$M$53</definedName>
    <definedName name="_xlnm.Print_Area" localSheetId="22">'tab20'!$A$1:$I$61</definedName>
    <definedName name="_xlnm.Print_Area" localSheetId="23">tab21a!$A$1:$K$80</definedName>
    <definedName name="_xlnm.Print_Area" localSheetId="24">tab21b!$A$1:$K$81</definedName>
    <definedName name="_xlnm.Print_Area" localSheetId="25">'tab22'!$A$1:$H$45</definedName>
    <definedName name="_xlnm.Print_Area" localSheetId="26">'tab23'!$A$1:$M$42</definedName>
    <definedName name="_xlnm.Print_Area" localSheetId="5">'tab2a b'!$A$1:$R$51</definedName>
    <definedName name="_xlnm.Print_Area" localSheetId="6">'tab3a b'!$A$1:$G$49</definedName>
    <definedName name="_xlnm.Print_Area" localSheetId="7">'tab4a b'!$A$1:$M$49</definedName>
    <definedName name="_xlnm.Print_Area" localSheetId="9">'tab6'!$A$1:$N$62</definedName>
    <definedName name="_xlnm.Print_Area" localSheetId="10">'tab7'!$A$1:$N$53</definedName>
    <definedName name="_xlnm.Print_Area" localSheetId="11">'tab8'!$A$1:$K$53</definedName>
    <definedName name="_xlnm.Print_Area" localSheetId="2">'Texttabell 1.1'!$A$1:$L$24</definedName>
    <definedName name="_xlnm.Print_Area" localSheetId="3">'Texttabell 1.2'!$A$1:$N$24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46" l="1"/>
  <c r="C19" i="46"/>
  <c r="B19" i="46"/>
  <c r="N16" i="58" l="1"/>
  <c r="H42" i="47"/>
  <c r="H16" i="47"/>
  <c r="H18" i="47"/>
  <c r="H17" i="47"/>
  <c r="H10" i="47"/>
  <c r="H11" i="47"/>
  <c r="H36" i="47"/>
  <c r="H30" i="47"/>
  <c r="H24" i="47"/>
  <c r="H12" i="47"/>
  <c r="L41" i="10" l="1"/>
  <c r="N18" i="13"/>
  <c r="P18" i="13"/>
  <c r="R18" i="13"/>
  <c r="P17" i="13"/>
  <c r="D17" i="13"/>
  <c r="J34" i="10"/>
  <c r="J41" i="10"/>
  <c r="H41" i="10"/>
  <c r="R33" i="11"/>
  <c r="P33" i="11"/>
  <c r="L34" i="11"/>
  <c r="L38" i="11"/>
  <c r="L40" i="11"/>
  <c r="N31" i="11"/>
  <c r="N34" i="11"/>
  <c r="N36" i="11"/>
  <c r="N37" i="11"/>
  <c r="N38" i="11"/>
  <c r="N40" i="11"/>
  <c r="J34" i="11"/>
  <c r="J38" i="11"/>
  <c r="J40" i="11"/>
  <c r="D16" i="46"/>
  <c r="C16" i="46"/>
  <c r="D11" i="46"/>
  <c r="C11" i="46"/>
  <c r="H12" i="45"/>
  <c r="D18" i="46"/>
  <c r="L14" i="11"/>
  <c r="L10" i="11"/>
  <c r="L16" i="11"/>
  <c r="G41" i="14"/>
  <c r="M14" i="14"/>
  <c r="M23" i="14"/>
  <c r="N23" i="14"/>
  <c r="M32" i="14"/>
  <c r="N32" i="14"/>
  <c r="M41" i="14"/>
  <c r="N41" i="14"/>
  <c r="M50" i="14"/>
  <c r="N50" i="14"/>
  <c r="M59" i="14"/>
  <c r="N59" i="14"/>
  <c r="C14" i="14"/>
  <c r="D14" i="14"/>
  <c r="E14" i="14"/>
  <c r="F14" i="14"/>
  <c r="G14" i="14"/>
  <c r="H14" i="14"/>
  <c r="I14" i="14"/>
  <c r="J14" i="14"/>
  <c r="K14" i="14"/>
  <c r="L14" i="14"/>
  <c r="N14" i="14"/>
  <c r="K23" i="14"/>
  <c r="L23" i="14"/>
  <c r="C32" i="14"/>
  <c r="D32" i="14"/>
  <c r="E32" i="14"/>
  <c r="F32" i="14"/>
  <c r="G32" i="14"/>
  <c r="H32" i="14"/>
  <c r="I32" i="14"/>
  <c r="J32" i="14"/>
  <c r="K32" i="14"/>
  <c r="L32" i="14"/>
  <c r="H41" i="14"/>
  <c r="I41" i="14"/>
  <c r="J41" i="14"/>
  <c r="K41" i="14"/>
  <c r="L41" i="14"/>
  <c r="E59" i="14"/>
  <c r="F50" i="14"/>
  <c r="E50" i="14"/>
  <c r="L50" i="14"/>
  <c r="K50" i="14"/>
  <c r="J50" i="14"/>
  <c r="I50" i="14"/>
  <c r="H50" i="14"/>
  <c r="G50" i="14"/>
  <c r="D50" i="14"/>
  <c r="C50" i="14"/>
  <c r="C59" i="14"/>
  <c r="D59" i="14"/>
  <c r="K59" i="14"/>
  <c r="G28" i="51"/>
  <c r="H28" i="51"/>
  <c r="I28" i="51"/>
  <c r="I15" i="51"/>
  <c r="H15" i="51"/>
  <c r="G15" i="51"/>
  <c r="D15" i="51"/>
  <c r="B32" i="50"/>
  <c r="G62" i="50"/>
  <c r="F62" i="50"/>
  <c r="E62" i="50"/>
  <c r="D62" i="50"/>
  <c r="C62" i="50"/>
  <c r="B62" i="50"/>
  <c r="G32" i="50"/>
  <c r="F32" i="50"/>
  <c r="E32" i="50"/>
  <c r="D32" i="50"/>
  <c r="C32" i="50"/>
  <c r="O18" i="59"/>
  <c r="H35" i="47"/>
  <c r="H34" i="47"/>
  <c r="H29" i="47"/>
  <c r="H28" i="47"/>
  <c r="H23" i="47"/>
  <c r="H22" i="47"/>
  <c r="G18" i="47"/>
  <c r="F18" i="47"/>
  <c r="E18" i="47"/>
  <c r="J76" i="63"/>
  <c r="I76" i="63"/>
  <c r="H76" i="63"/>
  <c r="G76" i="63"/>
  <c r="F76" i="63"/>
  <c r="E76" i="63"/>
  <c r="D76" i="63"/>
  <c r="J75" i="63"/>
  <c r="I75" i="63"/>
  <c r="H75" i="63"/>
  <c r="G75" i="63"/>
  <c r="F75" i="63"/>
  <c r="E75" i="63"/>
  <c r="D75" i="63"/>
  <c r="J74" i="63"/>
  <c r="I74" i="63"/>
  <c r="H74" i="63"/>
  <c r="G74" i="63"/>
  <c r="F74" i="63"/>
  <c r="E74" i="63"/>
  <c r="D74" i="63"/>
  <c r="J73" i="63"/>
  <c r="I73" i="63"/>
  <c r="H73" i="63"/>
  <c r="G73" i="63"/>
  <c r="F73" i="63"/>
  <c r="E73" i="63"/>
  <c r="D73" i="63"/>
  <c r="J67" i="63"/>
  <c r="I67" i="63"/>
  <c r="H67" i="63"/>
  <c r="G67" i="63"/>
  <c r="F67" i="63"/>
  <c r="E67" i="63"/>
  <c r="D67" i="63"/>
  <c r="J66" i="63"/>
  <c r="I66" i="63"/>
  <c r="H66" i="63"/>
  <c r="G66" i="63"/>
  <c r="F66" i="63"/>
  <c r="E66" i="63"/>
  <c r="D66" i="63"/>
  <c r="J65" i="63"/>
  <c r="I65" i="63"/>
  <c r="H65" i="63"/>
  <c r="G65" i="63"/>
  <c r="F65" i="63"/>
  <c r="E65" i="63"/>
  <c r="D65" i="63"/>
  <c r="J64" i="63"/>
  <c r="I64" i="63"/>
  <c r="H64" i="63"/>
  <c r="G64" i="63"/>
  <c r="F64" i="63"/>
  <c r="E64" i="63"/>
  <c r="D64" i="63"/>
  <c r="J70" i="63"/>
  <c r="I70" i="63"/>
  <c r="H70" i="63"/>
  <c r="G70" i="63"/>
  <c r="F70" i="63"/>
  <c r="E70" i="63"/>
  <c r="D70" i="63"/>
  <c r="J61" i="63"/>
  <c r="I61" i="63"/>
  <c r="H61" i="63"/>
  <c r="G61" i="63"/>
  <c r="F61" i="63"/>
  <c r="E61" i="63"/>
  <c r="D61" i="63"/>
  <c r="J72" i="63"/>
  <c r="I72" i="63"/>
  <c r="H72" i="63"/>
  <c r="G72" i="63"/>
  <c r="F72" i="63"/>
  <c r="E72" i="63"/>
  <c r="D72" i="63"/>
  <c r="J71" i="63"/>
  <c r="I71" i="63"/>
  <c r="H71" i="63"/>
  <c r="G71" i="63"/>
  <c r="F71" i="63"/>
  <c r="E71" i="63"/>
  <c r="D71" i="63"/>
  <c r="J69" i="63"/>
  <c r="I69" i="63"/>
  <c r="H69" i="63"/>
  <c r="G69" i="63"/>
  <c r="F69" i="63"/>
  <c r="E69" i="63"/>
  <c r="J68" i="63"/>
  <c r="I68" i="63"/>
  <c r="H68" i="63"/>
  <c r="G68" i="63"/>
  <c r="F68" i="63"/>
  <c r="E68" i="63"/>
  <c r="D68" i="63"/>
  <c r="J63" i="63"/>
  <c r="I63" i="63"/>
  <c r="H63" i="63"/>
  <c r="G63" i="63"/>
  <c r="F63" i="63"/>
  <c r="E63" i="63"/>
  <c r="D63" i="63"/>
  <c r="J62" i="63"/>
  <c r="I62" i="63"/>
  <c r="H62" i="63"/>
  <c r="G62" i="63"/>
  <c r="F62" i="63"/>
  <c r="E62" i="63"/>
  <c r="D62" i="63"/>
  <c r="J60" i="63"/>
  <c r="I60" i="63"/>
  <c r="H60" i="63"/>
  <c r="G60" i="63"/>
  <c r="F60" i="63"/>
  <c r="E60" i="63"/>
  <c r="J59" i="63"/>
  <c r="I59" i="63"/>
  <c r="H59" i="63"/>
  <c r="G59" i="63"/>
  <c r="F59" i="63"/>
  <c r="E59" i="63"/>
  <c r="D59" i="63"/>
  <c r="K59" i="52"/>
  <c r="K59" i="63"/>
  <c r="F16" i="53"/>
  <c r="D16" i="53"/>
  <c r="D31" i="53"/>
  <c r="B18" i="17"/>
  <c r="M34" i="56"/>
  <c r="M33" i="56"/>
  <c r="M32" i="56"/>
  <c r="M31" i="56"/>
  <c r="M30" i="56"/>
  <c r="M29" i="56"/>
  <c r="M28" i="56"/>
  <c r="M27" i="56"/>
  <c r="M26" i="56"/>
  <c r="M25" i="56"/>
  <c r="M24" i="56"/>
  <c r="M23" i="56"/>
  <c r="M22" i="56"/>
  <c r="M21" i="56"/>
  <c r="M20" i="56"/>
  <c r="M19" i="56"/>
  <c r="M18" i="56"/>
  <c r="M17" i="56"/>
  <c r="M16" i="56"/>
  <c r="M15" i="56"/>
  <c r="M14" i="56"/>
  <c r="M13" i="56"/>
  <c r="M12" i="56"/>
  <c r="M11" i="56"/>
  <c r="M10" i="56"/>
  <c r="M9" i="56"/>
  <c r="M8" i="56"/>
  <c r="M7" i="56"/>
  <c r="M6" i="56"/>
  <c r="G36" i="55"/>
  <c r="F36" i="55"/>
  <c r="E36" i="55"/>
  <c r="D36" i="55"/>
  <c r="C36" i="55"/>
  <c r="B36" i="55"/>
  <c r="G33" i="55"/>
  <c r="F33" i="55"/>
  <c r="E33" i="55"/>
  <c r="D33" i="55"/>
  <c r="C33" i="55"/>
  <c r="B33" i="55"/>
  <c r="G31" i="55"/>
  <c r="F31" i="55"/>
  <c r="E31" i="55"/>
  <c r="D31" i="55"/>
  <c r="C31" i="55"/>
  <c r="B31" i="55"/>
  <c r="G30" i="55"/>
  <c r="F30" i="55"/>
  <c r="E30" i="55"/>
  <c r="D30" i="55"/>
  <c r="C30" i="55"/>
  <c r="B30" i="55"/>
  <c r="G28" i="55"/>
  <c r="F28" i="55"/>
  <c r="E28" i="55"/>
  <c r="D28" i="55"/>
  <c r="C28" i="55"/>
  <c r="B28" i="55"/>
  <c r="G27" i="55"/>
  <c r="F27" i="55"/>
  <c r="E27" i="55"/>
  <c r="D27" i="55"/>
  <c r="C27" i="55"/>
  <c r="B27" i="55"/>
  <c r="G26" i="55"/>
  <c r="F26" i="55"/>
  <c r="E26" i="55"/>
  <c r="D26" i="55"/>
  <c r="C26" i="55"/>
  <c r="B26" i="55"/>
  <c r="G25" i="55"/>
  <c r="F25" i="55"/>
  <c r="E25" i="55"/>
  <c r="D25" i="55"/>
  <c r="C25" i="55"/>
  <c r="B25" i="55"/>
  <c r="G18" i="55"/>
  <c r="F18" i="55"/>
  <c r="E18" i="55"/>
  <c r="D18" i="55"/>
  <c r="C18" i="55"/>
  <c r="B18" i="55"/>
  <c r="G15" i="55"/>
  <c r="F15" i="55"/>
  <c r="E15" i="55"/>
  <c r="D15" i="55"/>
  <c r="C15" i="55"/>
  <c r="B15" i="55"/>
  <c r="G10" i="55"/>
  <c r="F10" i="55"/>
  <c r="E10" i="55"/>
  <c r="D10" i="55"/>
  <c r="C10" i="55"/>
  <c r="D74" i="52"/>
  <c r="E74" i="52"/>
  <c r="F74" i="52"/>
  <c r="G74" i="52"/>
  <c r="H74" i="52"/>
  <c r="I74" i="52"/>
  <c r="J74" i="52"/>
  <c r="K74" i="52"/>
  <c r="D75" i="52"/>
  <c r="E75" i="52"/>
  <c r="F75" i="52"/>
  <c r="G75" i="52"/>
  <c r="H75" i="52"/>
  <c r="I75" i="52"/>
  <c r="J75" i="52"/>
  <c r="K75" i="52"/>
  <c r="K76" i="52"/>
  <c r="K76" i="63"/>
  <c r="K75" i="63"/>
  <c r="K74" i="63"/>
  <c r="D73" i="52"/>
  <c r="E73" i="52"/>
  <c r="F73" i="52"/>
  <c r="G73" i="52"/>
  <c r="H73" i="52"/>
  <c r="I73" i="52"/>
  <c r="J73" i="52"/>
  <c r="K73" i="52"/>
  <c r="K73" i="63"/>
  <c r="K72" i="52"/>
  <c r="K72" i="63"/>
  <c r="K71" i="52"/>
  <c r="K71" i="63"/>
  <c r="D70" i="52"/>
  <c r="E70" i="52"/>
  <c r="F70" i="52"/>
  <c r="G70" i="52"/>
  <c r="H70" i="52"/>
  <c r="I70" i="52"/>
  <c r="J70" i="52"/>
  <c r="K70" i="52"/>
  <c r="K70" i="63"/>
  <c r="K69" i="52"/>
  <c r="K69" i="63"/>
  <c r="K68" i="52"/>
  <c r="K68" i="63"/>
  <c r="D65" i="52"/>
  <c r="E65" i="52"/>
  <c r="F65" i="52"/>
  <c r="G65" i="52"/>
  <c r="H65" i="52"/>
  <c r="I65" i="52"/>
  <c r="J65" i="52"/>
  <c r="K65" i="52"/>
  <c r="D66" i="52"/>
  <c r="E66" i="52"/>
  <c r="F66" i="52"/>
  <c r="G66" i="52"/>
  <c r="H66" i="52"/>
  <c r="I66" i="52"/>
  <c r="J66" i="52"/>
  <c r="K66" i="52"/>
  <c r="K67" i="52"/>
  <c r="K67" i="63"/>
  <c r="K66" i="63"/>
  <c r="K65" i="63"/>
  <c r="D64" i="52"/>
  <c r="E64" i="52"/>
  <c r="F64" i="52"/>
  <c r="G64" i="52"/>
  <c r="H64" i="52"/>
  <c r="I64" i="52"/>
  <c r="J64" i="52"/>
  <c r="K64" i="52"/>
  <c r="K64" i="63"/>
  <c r="K63" i="52"/>
  <c r="K63" i="63"/>
  <c r="K62" i="52"/>
  <c r="K62" i="63"/>
  <c r="D61" i="52"/>
  <c r="E61" i="52"/>
  <c r="F61" i="52"/>
  <c r="G61" i="52"/>
  <c r="H61" i="52"/>
  <c r="I61" i="52"/>
  <c r="J61" i="52"/>
  <c r="K61" i="52"/>
  <c r="K61" i="63"/>
  <c r="K60" i="52"/>
  <c r="K60" i="63"/>
  <c r="K58" i="63"/>
  <c r="J58" i="63"/>
  <c r="I58" i="63"/>
  <c r="H58" i="63"/>
  <c r="G58" i="63"/>
  <c r="F58" i="63"/>
  <c r="E58" i="63"/>
  <c r="D58" i="63"/>
  <c r="K57" i="63"/>
  <c r="J57" i="63"/>
  <c r="I57" i="63"/>
  <c r="H57" i="63"/>
  <c r="G57" i="63"/>
  <c r="F57" i="63"/>
  <c r="E57" i="63"/>
  <c r="D57" i="63"/>
  <c r="K56" i="63"/>
  <c r="J56" i="63"/>
  <c r="I56" i="63"/>
  <c r="H56" i="63"/>
  <c r="G56" i="63"/>
  <c r="F56" i="63"/>
  <c r="E56" i="63"/>
  <c r="D56" i="63"/>
  <c r="K55" i="63"/>
  <c r="J55" i="63"/>
  <c r="I55" i="63"/>
  <c r="H55" i="63"/>
  <c r="G55" i="63"/>
  <c r="F55" i="63"/>
  <c r="E55" i="63"/>
  <c r="D55" i="63"/>
  <c r="K54" i="63"/>
  <c r="J54" i="63"/>
  <c r="I54" i="63"/>
  <c r="H54" i="63"/>
  <c r="G54" i="63"/>
  <c r="F54" i="63"/>
  <c r="E54" i="63"/>
  <c r="D54" i="63"/>
  <c r="K53" i="63"/>
  <c r="J53" i="63"/>
  <c r="I53" i="63"/>
  <c r="H53" i="63"/>
  <c r="G53" i="63"/>
  <c r="F53" i="63"/>
  <c r="E53" i="63"/>
  <c r="D53" i="63"/>
  <c r="K52" i="63"/>
  <c r="J52" i="63"/>
  <c r="I52" i="63"/>
  <c r="H52" i="63"/>
  <c r="G52" i="63"/>
  <c r="F52" i="63"/>
  <c r="E52" i="63"/>
  <c r="D52" i="63"/>
  <c r="K51" i="63"/>
  <c r="J51" i="63"/>
  <c r="I51" i="63"/>
  <c r="H51" i="63"/>
  <c r="G51" i="63"/>
  <c r="F51" i="63"/>
  <c r="E51" i="63"/>
  <c r="K50" i="63"/>
  <c r="J50" i="63"/>
  <c r="I50" i="63"/>
  <c r="H50" i="63"/>
  <c r="G50" i="63"/>
  <c r="F50" i="63"/>
  <c r="E50" i="63"/>
  <c r="D50" i="63"/>
  <c r="K49" i="63"/>
  <c r="J49" i="63"/>
  <c r="I49" i="63"/>
  <c r="H49" i="63"/>
  <c r="G49" i="63"/>
  <c r="F49" i="63"/>
  <c r="E49" i="63"/>
  <c r="D49" i="63"/>
  <c r="K48" i="63"/>
  <c r="J48" i="63"/>
  <c r="I48" i="63"/>
  <c r="H48" i="63"/>
  <c r="G48" i="63"/>
  <c r="F48" i="63"/>
  <c r="E48" i="63"/>
  <c r="D48" i="63"/>
  <c r="K47" i="63"/>
  <c r="J47" i="63"/>
  <c r="I47" i="63"/>
  <c r="H47" i="63"/>
  <c r="G47" i="63"/>
  <c r="F47" i="63"/>
  <c r="E47" i="63"/>
  <c r="D47" i="63"/>
  <c r="K46" i="63"/>
  <c r="J46" i="63"/>
  <c r="I46" i="63"/>
  <c r="H46" i="63"/>
  <c r="G46" i="63"/>
  <c r="F46" i="63"/>
  <c r="E46" i="63"/>
  <c r="D46" i="63"/>
  <c r="K45" i="63"/>
  <c r="J45" i="63"/>
  <c r="I45" i="63"/>
  <c r="H45" i="63"/>
  <c r="G45" i="63"/>
  <c r="F45" i="63"/>
  <c r="E45" i="63"/>
  <c r="D45" i="63"/>
  <c r="K44" i="63"/>
  <c r="J44" i="63"/>
  <c r="I44" i="63"/>
  <c r="H44" i="63"/>
  <c r="G44" i="63"/>
  <c r="F44" i="63"/>
  <c r="E44" i="63"/>
  <c r="D44" i="63"/>
  <c r="K43" i="63"/>
  <c r="J43" i="63"/>
  <c r="I43" i="63"/>
  <c r="H43" i="63"/>
  <c r="G43" i="63"/>
  <c r="F43" i="63"/>
  <c r="E43" i="63"/>
  <c r="D43" i="63"/>
  <c r="K42" i="63"/>
  <c r="J42" i="63"/>
  <c r="I42" i="63"/>
  <c r="H42" i="63"/>
  <c r="G42" i="63"/>
  <c r="F42" i="63"/>
  <c r="E42" i="63"/>
  <c r="K41" i="63"/>
  <c r="J41" i="63"/>
  <c r="I41" i="63"/>
  <c r="H41" i="63"/>
  <c r="G41" i="63"/>
  <c r="F41" i="63"/>
  <c r="E41" i="63"/>
  <c r="D41" i="63"/>
  <c r="K40" i="63"/>
  <c r="J40" i="63"/>
  <c r="I40" i="63"/>
  <c r="H40" i="63"/>
  <c r="G40" i="63"/>
  <c r="F40" i="63"/>
  <c r="E40" i="63"/>
  <c r="D40" i="63"/>
  <c r="K39" i="63"/>
  <c r="J39" i="63"/>
  <c r="I39" i="63"/>
  <c r="H39" i="63"/>
  <c r="G39" i="63"/>
  <c r="F39" i="63"/>
  <c r="E39" i="63"/>
  <c r="D39" i="63"/>
  <c r="K38" i="63"/>
  <c r="J38" i="63"/>
  <c r="I38" i="63"/>
  <c r="H38" i="63"/>
  <c r="G38" i="63"/>
  <c r="F38" i="63"/>
  <c r="E38" i="63"/>
  <c r="D38" i="63"/>
  <c r="K37" i="63"/>
  <c r="J37" i="63"/>
  <c r="I37" i="63"/>
  <c r="H37" i="63"/>
  <c r="G37" i="63"/>
  <c r="F37" i="63"/>
  <c r="E37" i="63"/>
  <c r="D37" i="63"/>
  <c r="K36" i="63"/>
  <c r="J36" i="63"/>
  <c r="I36" i="63"/>
  <c r="H36" i="63"/>
  <c r="G36" i="63"/>
  <c r="F36" i="63"/>
  <c r="E36" i="63"/>
  <c r="D36" i="63"/>
  <c r="K35" i="63"/>
  <c r="J35" i="63"/>
  <c r="I35" i="63"/>
  <c r="H35" i="63"/>
  <c r="G35" i="63"/>
  <c r="F35" i="63"/>
  <c r="E35" i="63"/>
  <c r="D35" i="63"/>
  <c r="K34" i="63"/>
  <c r="J34" i="63"/>
  <c r="I34" i="63"/>
  <c r="H34" i="63"/>
  <c r="G34" i="63"/>
  <c r="F34" i="63"/>
  <c r="E34" i="63"/>
  <c r="D34" i="63"/>
  <c r="K33" i="63"/>
  <c r="J33" i="63"/>
  <c r="I33" i="63"/>
  <c r="H33" i="63"/>
  <c r="G33" i="63"/>
  <c r="F33" i="63"/>
  <c r="E33" i="63"/>
  <c r="K32" i="63"/>
  <c r="J32" i="63"/>
  <c r="I32" i="63"/>
  <c r="H32" i="63"/>
  <c r="G32" i="63"/>
  <c r="F32" i="63"/>
  <c r="E32" i="63"/>
  <c r="D32" i="63"/>
  <c r="K31" i="63"/>
  <c r="J31" i="63"/>
  <c r="I31" i="63"/>
  <c r="H31" i="63"/>
  <c r="G31" i="63"/>
  <c r="F31" i="63"/>
  <c r="E31" i="63"/>
  <c r="D31" i="63"/>
  <c r="K30" i="63"/>
  <c r="J30" i="63"/>
  <c r="I30" i="63"/>
  <c r="H30" i="63"/>
  <c r="G30" i="63"/>
  <c r="F30" i="63"/>
  <c r="E30" i="63"/>
  <c r="D30" i="63"/>
  <c r="K29" i="63"/>
  <c r="J29" i="63"/>
  <c r="I29" i="63"/>
  <c r="H29" i="63"/>
  <c r="G29" i="63"/>
  <c r="F29" i="63"/>
  <c r="E29" i="63"/>
  <c r="D29" i="63"/>
  <c r="K28" i="63"/>
  <c r="J28" i="63"/>
  <c r="I28" i="63"/>
  <c r="H28" i="63"/>
  <c r="G28" i="63"/>
  <c r="F28" i="63"/>
  <c r="E28" i="63"/>
  <c r="D28" i="63"/>
  <c r="K27" i="63"/>
  <c r="J27" i="63"/>
  <c r="I27" i="63"/>
  <c r="H27" i="63"/>
  <c r="G27" i="63"/>
  <c r="F27" i="63"/>
  <c r="E27" i="63"/>
  <c r="D27" i="63"/>
  <c r="K26" i="63"/>
  <c r="J26" i="63"/>
  <c r="I26" i="63"/>
  <c r="H26" i="63"/>
  <c r="G26" i="63"/>
  <c r="F26" i="63"/>
  <c r="E26" i="63"/>
  <c r="D26" i="63"/>
  <c r="K25" i="63"/>
  <c r="J25" i="63"/>
  <c r="I25" i="63"/>
  <c r="H25" i="63"/>
  <c r="G25" i="63"/>
  <c r="F25" i="63"/>
  <c r="E25" i="63"/>
  <c r="D25" i="63"/>
  <c r="K24" i="63"/>
  <c r="J24" i="63"/>
  <c r="I24" i="63"/>
  <c r="H24" i="63"/>
  <c r="G24" i="63"/>
  <c r="F24" i="63"/>
  <c r="E24" i="63"/>
  <c r="K23" i="63"/>
  <c r="J23" i="63"/>
  <c r="I23" i="63"/>
  <c r="H23" i="63"/>
  <c r="G23" i="63"/>
  <c r="F23" i="63"/>
  <c r="E23" i="63"/>
  <c r="D23" i="63"/>
  <c r="K22" i="63"/>
  <c r="J22" i="63"/>
  <c r="I22" i="63"/>
  <c r="H22" i="63"/>
  <c r="G22" i="63"/>
  <c r="F22" i="63"/>
  <c r="E22" i="63"/>
  <c r="D22" i="63"/>
  <c r="K21" i="63"/>
  <c r="J21" i="63"/>
  <c r="I21" i="63"/>
  <c r="H21" i="63"/>
  <c r="G21" i="63"/>
  <c r="F21" i="63"/>
  <c r="E21" i="63"/>
  <c r="D21" i="63"/>
  <c r="K20" i="63"/>
  <c r="J20" i="63"/>
  <c r="I20" i="63"/>
  <c r="H20" i="63"/>
  <c r="G20" i="63"/>
  <c r="F20" i="63"/>
  <c r="E20" i="63"/>
  <c r="D20" i="63"/>
  <c r="K19" i="63"/>
  <c r="J19" i="63"/>
  <c r="I19" i="63"/>
  <c r="H19" i="63"/>
  <c r="G19" i="63"/>
  <c r="F19" i="63"/>
  <c r="E19" i="63"/>
  <c r="D19" i="63"/>
  <c r="K18" i="63"/>
  <c r="J18" i="63"/>
  <c r="I18" i="63"/>
  <c r="H18" i="63"/>
  <c r="G18" i="63"/>
  <c r="F18" i="63"/>
  <c r="E18" i="63"/>
  <c r="D18" i="63"/>
  <c r="K17" i="63"/>
  <c r="J17" i="63"/>
  <c r="I17" i="63"/>
  <c r="H17" i="63"/>
  <c r="G17" i="63"/>
  <c r="F17" i="63"/>
  <c r="E17" i="63"/>
  <c r="D17" i="63"/>
  <c r="K16" i="63"/>
  <c r="J16" i="63"/>
  <c r="I16" i="63"/>
  <c r="H16" i="63"/>
  <c r="G16" i="63"/>
  <c r="F16" i="63"/>
  <c r="E16" i="63"/>
  <c r="D16" i="63"/>
  <c r="K15" i="63"/>
  <c r="J15" i="63"/>
  <c r="I15" i="63"/>
  <c r="H15" i="63"/>
  <c r="G15" i="63"/>
  <c r="F15" i="63"/>
  <c r="E15" i="63"/>
  <c r="K14" i="63"/>
  <c r="J14" i="63"/>
  <c r="I14" i="63"/>
  <c r="H14" i="63"/>
  <c r="G14" i="63"/>
  <c r="F14" i="63"/>
  <c r="E14" i="63"/>
  <c r="D14" i="63"/>
  <c r="K13" i="63"/>
  <c r="J13" i="63"/>
  <c r="I13" i="63"/>
  <c r="H13" i="63"/>
  <c r="G13" i="63"/>
  <c r="F13" i="63"/>
  <c r="E13" i="63"/>
  <c r="D13" i="63"/>
  <c r="K12" i="63"/>
  <c r="J12" i="63"/>
  <c r="I12" i="63"/>
  <c r="H12" i="63"/>
  <c r="G12" i="63"/>
  <c r="F12" i="63"/>
  <c r="E12" i="63"/>
  <c r="D12" i="63"/>
  <c r="K11" i="63"/>
  <c r="J11" i="63"/>
  <c r="I11" i="63"/>
  <c r="H11" i="63"/>
  <c r="G11" i="63"/>
  <c r="F11" i="63"/>
  <c r="E11" i="63"/>
  <c r="D11" i="63"/>
  <c r="K10" i="63"/>
  <c r="J10" i="63"/>
  <c r="I10" i="63"/>
  <c r="H10" i="63"/>
  <c r="G10" i="63"/>
  <c r="F10" i="63"/>
  <c r="E10" i="63"/>
  <c r="D10" i="63"/>
  <c r="K9" i="63"/>
  <c r="J9" i="63"/>
  <c r="I9" i="63"/>
  <c r="H9" i="63"/>
  <c r="G9" i="63"/>
  <c r="F9" i="63"/>
  <c r="E9" i="63"/>
  <c r="D9" i="63"/>
  <c r="K8" i="63"/>
  <c r="J8" i="63"/>
  <c r="I8" i="63"/>
  <c r="H8" i="63"/>
  <c r="G8" i="63"/>
  <c r="F8" i="63"/>
  <c r="E8" i="63"/>
  <c r="D8" i="63"/>
  <c r="K7" i="63"/>
  <c r="J7" i="63"/>
  <c r="I7" i="63"/>
  <c r="H7" i="63"/>
  <c r="G7" i="63"/>
  <c r="F7" i="63"/>
  <c r="E7" i="63"/>
  <c r="D7" i="63"/>
  <c r="K6" i="63"/>
  <c r="J6" i="63"/>
  <c r="I6" i="63"/>
  <c r="H6" i="63"/>
  <c r="G6" i="63"/>
  <c r="F6" i="63"/>
  <c r="E6" i="63"/>
  <c r="K5" i="63"/>
  <c r="J5" i="63"/>
  <c r="I5" i="63"/>
  <c r="H5" i="63"/>
  <c r="G5" i="63"/>
  <c r="F5" i="63"/>
  <c r="E5" i="63"/>
  <c r="D5" i="63"/>
  <c r="J76" i="52"/>
  <c r="I76" i="52"/>
  <c r="H76" i="52"/>
  <c r="G76" i="52"/>
  <c r="F76" i="52"/>
  <c r="E76" i="52"/>
  <c r="D76" i="52"/>
  <c r="J67" i="52"/>
  <c r="I67" i="52"/>
  <c r="H67" i="52"/>
  <c r="G67" i="52"/>
  <c r="F67" i="52"/>
  <c r="E67" i="52"/>
  <c r="D67" i="52"/>
  <c r="K58" i="52"/>
  <c r="J58" i="52"/>
  <c r="I58" i="52"/>
  <c r="H58" i="52"/>
  <c r="G58" i="52"/>
  <c r="F58" i="52"/>
  <c r="E58" i="52"/>
  <c r="D58" i="52"/>
  <c r="K57" i="52"/>
  <c r="J57" i="52"/>
  <c r="I57" i="52"/>
  <c r="H57" i="52"/>
  <c r="G57" i="52"/>
  <c r="F57" i="52"/>
  <c r="E57" i="52"/>
  <c r="D57" i="52"/>
  <c r="K56" i="52"/>
  <c r="J56" i="52"/>
  <c r="I56" i="52"/>
  <c r="H56" i="52"/>
  <c r="G56" i="52"/>
  <c r="F56" i="52"/>
  <c r="E56" i="52"/>
  <c r="D56" i="52"/>
  <c r="K55" i="52"/>
  <c r="J55" i="52"/>
  <c r="I55" i="52"/>
  <c r="H55" i="52"/>
  <c r="G55" i="52"/>
  <c r="F55" i="52"/>
  <c r="E55" i="52"/>
  <c r="D55" i="52"/>
  <c r="K54" i="52"/>
  <c r="K53" i="52"/>
  <c r="K52" i="52"/>
  <c r="J52" i="52"/>
  <c r="I52" i="52"/>
  <c r="H52" i="52"/>
  <c r="G52" i="52"/>
  <c r="F52" i="52"/>
  <c r="E52" i="52"/>
  <c r="D52" i="52"/>
  <c r="K51" i="52"/>
  <c r="K50" i="52"/>
  <c r="K49" i="52"/>
  <c r="J49" i="52"/>
  <c r="I49" i="52"/>
  <c r="H49" i="52"/>
  <c r="G49" i="52"/>
  <c r="F49" i="52"/>
  <c r="E49" i="52"/>
  <c r="D49" i="52"/>
  <c r="K48" i="52"/>
  <c r="J48" i="52"/>
  <c r="I48" i="52"/>
  <c r="H48" i="52"/>
  <c r="G48" i="52"/>
  <c r="F48" i="52"/>
  <c r="E48" i="52"/>
  <c r="D48" i="52"/>
  <c r="K47" i="52"/>
  <c r="J47" i="52"/>
  <c r="I47" i="52"/>
  <c r="H47" i="52"/>
  <c r="G47" i="52"/>
  <c r="F47" i="52"/>
  <c r="E47" i="52"/>
  <c r="D47" i="52"/>
  <c r="K46" i="52"/>
  <c r="J46" i="52"/>
  <c r="I46" i="52"/>
  <c r="H46" i="52"/>
  <c r="G46" i="52"/>
  <c r="F46" i="52"/>
  <c r="E46" i="52"/>
  <c r="D46" i="52"/>
  <c r="K45" i="52"/>
  <c r="K44" i="52"/>
  <c r="K43" i="52"/>
  <c r="J43" i="52"/>
  <c r="I43" i="52"/>
  <c r="H43" i="52"/>
  <c r="G43" i="52"/>
  <c r="F43" i="52"/>
  <c r="E43" i="52"/>
  <c r="D43" i="52"/>
  <c r="K42" i="52"/>
  <c r="K41" i="52"/>
  <c r="K40" i="52"/>
  <c r="J40" i="52"/>
  <c r="I40" i="52"/>
  <c r="H40" i="52"/>
  <c r="G40" i="52"/>
  <c r="F40" i="52"/>
  <c r="E40" i="52"/>
  <c r="D40" i="52"/>
  <c r="K39" i="52"/>
  <c r="J39" i="52"/>
  <c r="I39" i="52"/>
  <c r="H39" i="52"/>
  <c r="G39" i="52"/>
  <c r="F39" i="52"/>
  <c r="E39" i="52"/>
  <c r="D39" i="52"/>
  <c r="K38" i="52"/>
  <c r="J38" i="52"/>
  <c r="I38" i="52"/>
  <c r="H38" i="52"/>
  <c r="G38" i="52"/>
  <c r="F38" i="52"/>
  <c r="E38" i="52"/>
  <c r="D38" i="52"/>
  <c r="K37" i="52"/>
  <c r="D37" i="52"/>
  <c r="K36" i="52"/>
  <c r="K35" i="52"/>
  <c r="K34" i="52"/>
  <c r="D34" i="52"/>
  <c r="K33" i="52"/>
  <c r="K32" i="52"/>
  <c r="K31" i="52"/>
  <c r="J31" i="52"/>
  <c r="I31" i="52"/>
  <c r="H31" i="52"/>
  <c r="G31" i="52"/>
  <c r="F31" i="52"/>
  <c r="E31" i="52"/>
  <c r="D31" i="52"/>
  <c r="K30" i="52"/>
  <c r="J30" i="52"/>
  <c r="I30" i="52"/>
  <c r="H30" i="52"/>
  <c r="G30" i="52"/>
  <c r="F30" i="52"/>
  <c r="E30" i="52"/>
  <c r="D30" i="52"/>
  <c r="K29" i="52"/>
  <c r="J29" i="52"/>
  <c r="I29" i="52"/>
  <c r="H29" i="52"/>
  <c r="G29" i="52"/>
  <c r="F29" i="52"/>
  <c r="E29" i="52"/>
  <c r="D29" i="52"/>
  <c r="K28" i="52"/>
  <c r="J28" i="52"/>
  <c r="I28" i="52"/>
  <c r="H28" i="52"/>
  <c r="G28" i="52"/>
  <c r="F28" i="52"/>
  <c r="E28" i="52"/>
  <c r="D28" i="52"/>
  <c r="K27" i="52"/>
  <c r="K26" i="52"/>
  <c r="K25" i="52"/>
  <c r="J25" i="52"/>
  <c r="I25" i="52"/>
  <c r="H25" i="52"/>
  <c r="G25" i="52"/>
  <c r="F25" i="52"/>
  <c r="E25" i="52"/>
  <c r="D25" i="52"/>
  <c r="K24" i="52"/>
  <c r="K23" i="52"/>
  <c r="K22" i="52"/>
  <c r="J22" i="52"/>
  <c r="I22" i="52"/>
  <c r="H22" i="52"/>
  <c r="G22" i="52"/>
  <c r="F22" i="52"/>
  <c r="E22" i="52"/>
  <c r="D22" i="52"/>
  <c r="K21" i="52"/>
  <c r="J21" i="52"/>
  <c r="I21" i="52"/>
  <c r="H21" i="52"/>
  <c r="G21" i="52"/>
  <c r="F21" i="52"/>
  <c r="E21" i="52"/>
  <c r="D21" i="52"/>
  <c r="K20" i="52"/>
  <c r="J20" i="52"/>
  <c r="I20" i="52"/>
  <c r="H20" i="52"/>
  <c r="G20" i="52"/>
  <c r="F20" i="52"/>
  <c r="E20" i="52"/>
  <c r="D20" i="52"/>
  <c r="K19" i="52"/>
  <c r="J19" i="52"/>
  <c r="I19" i="52"/>
  <c r="H19" i="52"/>
  <c r="G19" i="52"/>
  <c r="F19" i="52"/>
  <c r="E19" i="52"/>
  <c r="D19" i="52"/>
  <c r="K18" i="52"/>
  <c r="K17" i="52"/>
  <c r="K16" i="52"/>
  <c r="J16" i="52"/>
  <c r="I16" i="52"/>
  <c r="H16" i="52"/>
  <c r="G16" i="52"/>
  <c r="F16" i="52"/>
  <c r="E16" i="52"/>
  <c r="D16" i="52"/>
  <c r="K15" i="52"/>
  <c r="K14" i="52"/>
  <c r="K13" i="52"/>
  <c r="J13" i="52"/>
  <c r="I13" i="52"/>
  <c r="H13" i="52"/>
  <c r="G13" i="52"/>
  <c r="F13" i="52"/>
  <c r="E13" i="52"/>
  <c r="D13" i="52"/>
  <c r="K12" i="52"/>
  <c r="J12" i="52"/>
  <c r="I12" i="52"/>
  <c r="H12" i="52"/>
  <c r="G12" i="52"/>
  <c r="F12" i="52"/>
  <c r="E12" i="52"/>
  <c r="D12" i="52"/>
  <c r="K11" i="52"/>
  <c r="J11" i="52"/>
  <c r="I11" i="52"/>
  <c r="H11" i="52"/>
  <c r="G11" i="52"/>
  <c r="F11" i="52"/>
  <c r="E11" i="52"/>
  <c r="D11" i="52"/>
  <c r="K10" i="52"/>
  <c r="J10" i="52"/>
  <c r="I10" i="52"/>
  <c r="H10" i="52"/>
  <c r="G10" i="52"/>
  <c r="F10" i="52"/>
  <c r="E10" i="52"/>
  <c r="D10" i="52"/>
  <c r="K9" i="52"/>
  <c r="K8" i="52"/>
  <c r="K7" i="52"/>
  <c r="J7" i="52"/>
  <c r="I7" i="52"/>
  <c r="H7" i="52"/>
  <c r="G7" i="52"/>
  <c r="F7" i="52"/>
  <c r="E7" i="52"/>
  <c r="D7" i="52"/>
  <c r="K6" i="52"/>
  <c r="K5" i="52"/>
  <c r="F56" i="51"/>
  <c r="E56" i="51"/>
  <c r="D56" i="51"/>
  <c r="I42" i="51"/>
  <c r="H42" i="51"/>
  <c r="G42" i="51"/>
  <c r="F42" i="51"/>
  <c r="E42" i="51"/>
  <c r="D42" i="51"/>
  <c r="F28" i="51"/>
  <c r="E28" i="51"/>
  <c r="D28" i="51"/>
  <c r="F15" i="51"/>
  <c r="E15" i="51"/>
  <c r="G62" i="49"/>
  <c r="F62" i="49"/>
  <c r="E62" i="49"/>
  <c r="D62" i="49"/>
  <c r="C62" i="49"/>
  <c r="B62" i="49"/>
  <c r="G32" i="49"/>
  <c r="F32" i="49"/>
  <c r="E32" i="49"/>
  <c r="D32" i="49"/>
  <c r="C32" i="49"/>
  <c r="B32" i="49"/>
  <c r="Q30" i="48"/>
  <c r="P30" i="48"/>
  <c r="O30" i="48"/>
  <c r="N30" i="48"/>
  <c r="L30" i="48"/>
  <c r="J30" i="48"/>
  <c r="I30" i="48"/>
  <c r="H30" i="48"/>
  <c r="G30" i="48"/>
  <c r="F30" i="48"/>
  <c r="E30" i="48"/>
  <c r="D30" i="48"/>
  <c r="C30" i="48"/>
  <c r="B30" i="48"/>
  <c r="D40" i="47"/>
  <c r="D41" i="47"/>
  <c r="D42" i="47"/>
  <c r="G40" i="47"/>
  <c r="G41" i="47"/>
  <c r="G42" i="47"/>
  <c r="F40" i="47"/>
  <c r="F41" i="47"/>
  <c r="F42" i="47"/>
  <c r="E40" i="47"/>
  <c r="E41" i="47"/>
  <c r="E42" i="47"/>
  <c r="C40" i="47"/>
  <c r="C41" i="47"/>
  <c r="C42" i="47"/>
  <c r="B40" i="47"/>
  <c r="B41" i="47"/>
  <c r="B42" i="47"/>
  <c r="H41" i="47"/>
  <c r="H40" i="47"/>
  <c r="D36" i="47"/>
  <c r="G36" i="47"/>
  <c r="F36" i="47"/>
  <c r="E36" i="47"/>
  <c r="C36" i="47"/>
  <c r="B36" i="47"/>
  <c r="D30" i="47"/>
  <c r="G30" i="47"/>
  <c r="F30" i="47"/>
  <c r="E30" i="47"/>
  <c r="C30" i="47"/>
  <c r="B30" i="47"/>
  <c r="D24" i="47"/>
  <c r="G24" i="47"/>
  <c r="F24" i="47"/>
  <c r="E24" i="47"/>
  <c r="C24" i="47"/>
  <c r="B24" i="47"/>
  <c r="D18" i="47"/>
  <c r="C18" i="47"/>
  <c r="B18" i="47"/>
  <c r="D12" i="47"/>
  <c r="G12" i="47"/>
  <c r="F12" i="47"/>
  <c r="E12" i="47"/>
  <c r="C12" i="47"/>
  <c r="B12" i="47"/>
  <c r="D57" i="44"/>
  <c r="H57" i="44"/>
  <c r="L57" i="44"/>
  <c r="B57" i="44"/>
  <c r="F57" i="44"/>
  <c r="J57" i="44"/>
  <c r="L54" i="44"/>
  <c r="L53" i="44"/>
  <c r="L52" i="44"/>
  <c r="J52" i="44"/>
  <c r="L51" i="44"/>
  <c r="J51" i="44"/>
  <c r="L50" i="44"/>
  <c r="J50" i="44"/>
  <c r="L49" i="44"/>
  <c r="J49" i="44"/>
  <c r="L48" i="44"/>
  <c r="J48" i="44"/>
  <c r="L47" i="44"/>
  <c r="J47" i="44"/>
  <c r="L46" i="44"/>
  <c r="J46" i="44"/>
  <c r="L45" i="44"/>
  <c r="J45" i="44"/>
  <c r="L44" i="44"/>
  <c r="J44" i="44"/>
  <c r="L43" i="44"/>
  <c r="J43" i="44"/>
  <c r="L42" i="44"/>
  <c r="J42" i="44"/>
  <c r="L41" i="44"/>
  <c r="J41" i="44"/>
  <c r="L40" i="44"/>
  <c r="J40" i="44"/>
  <c r="L39" i="44"/>
  <c r="J39" i="44"/>
  <c r="L38" i="44"/>
  <c r="J38" i="44"/>
  <c r="L37" i="44"/>
  <c r="J37" i="44"/>
  <c r="L36" i="44"/>
  <c r="J36" i="44"/>
  <c r="L35" i="44"/>
  <c r="J35" i="44"/>
  <c r="L34" i="44"/>
  <c r="J34" i="44"/>
  <c r="L33" i="44"/>
  <c r="J33" i="44"/>
  <c r="L32" i="44"/>
  <c r="J32" i="44"/>
  <c r="L31" i="44"/>
  <c r="J31" i="44"/>
  <c r="L30" i="44"/>
  <c r="J30" i="44"/>
  <c r="L29" i="44"/>
  <c r="J29" i="44"/>
  <c r="L28" i="44"/>
  <c r="J28" i="44"/>
  <c r="L27" i="44"/>
  <c r="J27" i="44"/>
  <c r="L26" i="44"/>
  <c r="J26" i="44"/>
  <c r="L25" i="44"/>
  <c r="J25" i="44"/>
  <c r="L24" i="44"/>
  <c r="J24" i="44"/>
  <c r="L23" i="44"/>
  <c r="J23" i="44"/>
  <c r="L22" i="44"/>
  <c r="J22" i="44"/>
  <c r="L21" i="44"/>
  <c r="J21" i="44"/>
  <c r="L20" i="44"/>
  <c r="J20" i="44"/>
  <c r="L19" i="44"/>
  <c r="J19" i="44"/>
  <c r="L18" i="44"/>
  <c r="J18" i="44"/>
  <c r="L17" i="44"/>
  <c r="J17" i="44"/>
  <c r="L16" i="44"/>
  <c r="J16" i="44"/>
  <c r="L15" i="44"/>
  <c r="J15" i="44"/>
  <c r="L14" i="44"/>
  <c r="J14" i="44"/>
  <c r="L13" i="44"/>
  <c r="J13" i="44"/>
  <c r="L12" i="44"/>
  <c r="J12" i="44"/>
  <c r="L11" i="44"/>
  <c r="J11" i="44"/>
  <c r="L10" i="44"/>
  <c r="J10" i="44"/>
  <c r="L9" i="44"/>
  <c r="J9" i="44"/>
  <c r="D18" i="54"/>
  <c r="C18" i="54"/>
  <c r="B18" i="54"/>
  <c r="L31" i="53"/>
  <c r="J31" i="53"/>
  <c r="I31" i="53"/>
  <c r="G31" i="53"/>
  <c r="F31" i="53"/>
  <c r="L16" i="53"/>
  <c r="J16" i="53"/>
  <c r="I16" i="53"/>
  <c r="G16" i="53"/>
  <c r="C18" i="46"/>
  <c r="B11" i="46"/>
  <c r="B16" i="46"/>
  <c r="B18" i="46"/>
  <c r="J8" i="45"/>
  <c r="J9" i="45"/>
  <c r="J11" i="45"/>
  <c r="J13" i="45"/>
  <c r="J15" i="45"/>
  <c r="I12" i="45"/>
  <c r="I11" i="45"/>
  <c r="I13" i="45"/>
  <c r="I8" i="45"/>
  <c r="I9" i="45"/>
  <c r="I15" i="45"/>
  <c r="H11" i="45"/>
  <c r="H13" i="45"/>
  <c r="H6" i="45"/>
  <c r="H8" i="45"/>
  <c r="H9" i="45"/>
  <c r="H15" i="45"/>
  <c r="G13" i="45"/>
  <c r="G15" i="45"/>
  <c r="F13" i="45"/>
  <c r="F15" i="45"/>
  <c r="E13" i="45"/>
  <c r="E15" i="45"/>
  <c r="D9" i="45"/>
  <c r="D15" i="45"/>
  <c r="C13" i="45"/>
  <c r="C9" i="45"/>
  <c r="C15" i="45"/>
  <c r="B13" i="45"/>
  <c r="B9" i="45"/>
  <c r="B15" i="45"/>
  <c r="D13" i="45"/>
  <c r="J12" i="45"/>
  <c r="G9" i="45"/>
  <c r="F9" i="45"/>
  <c r="E9" i="45"/>
  <c r="J6" i="45"/>
  <c r="I6" i="45"/>
  <c r="C41" i="17"/>
  <c r="B41" i="17"/>
  <c r="C18" i="17"/>
  <c r="K50" i="16"/>
  <c r="J50" i="16"/>
  <c r="I50" i="16"/>
  <c r="H50" i="16"/>
  <c r="G50" i="16"/>
  <c r="F50" i="16"/>
  <c r="E50" i="16"/>
  <c r="D50" i="16"/>
  <c r="C50" i="16"/>
  <c r="H40" i="16"/>
  <c r="G40" i="16"/>
  <c r="F40" i="16"/>
  <c r="E40" i="16"/>
  <c r="D40" i="16"/>
  <c r="C40" i="16"/>
  <c r="K26" i="16"/>
  <c r="J26" i="16"/>
  <c r="I26" i="16"/>
  <c r="H26" i="16"/>
  <c r="G26" i="16"/>
  <c r="F26" i="16"/>
  <c r="E26" i="16"/>
  <c r="D26" i="16"/>
  <c r="C26" i="16"/>
  <c r="K16" i="16"/>
  <c r="J16" i="16"/>
  <c r="I16" i="16"/>
  <c r="H16" i="16"/>
  <c r="G16" i="16"/>
  <c r="F16" i="16"/>
  <c r="E16" i="16"/>
  <c r="D16" i="16"/>
  <c r="C16" i="16"/>
  <c r="N50" i="15"/>
  <c r="M50" i="15"/>
  <c r="L50" i="15"/>
  <c r="K50" i="15"/>
  <c r="J50" i="15"/>
  <c r="I50" i="15"/>
  <c r="H50" i="15"/>
  <c r="G50" i="15"/>
  <c r="F50" i="15"/>
  <c r="E50" i="15"/>
  <c r="D50" i="15"/>
  <c r="C50" i="15"/>
  <c r="N41" i="15"/>
  <c r="M41" i="15"/>
  <c r="L41" i="15"/>
  <c r="K41" i="15"/>
  <c r="J41" i="15"/>
  <c r="I41" i="15"/>
  <c r="H41" i="15"/>
  <c r="G41" i="15"/>
  <c r="F41" i="15"/>
  <c r="E41" i="15"/>
  <c r="N32" i="15"/>
  <c r="M32" i="15"/>
  <c r="L32" i="15"/>
  <c r="K32" i="15"/>
  <c r="J32" i="15"/>
  <c r="I32" i="15"/>
  <c r="H32" i="15"/>
  <c r="G32" i="15"/>
  <c r="F32" i="15"/>
  <c r="E32" i="15"/>
  <c r="N23" i="15"/>
  <c r="M23" i="15"/>
  <c r="J23" i="15"/>
  <c r="I23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L59" i="14"/>
  <c r="J59" i="14"/>
  <c r="I59" i="14"/>
  <c r="H59" i="14"/>
  <c r="G59" i="14"/>
  <c r="F59" i="14"/>
  <c r="R25" i="13"/>
  <c r="P25" i="13"/>
  <c r="N25" i="13"/>
  <c r="R24" i="13"/>
  <c r="P24" i="13"/>
  <c r="N24" i="13"/>
  <c r="R23" i="13"/>
  <c r="P23" i="13"/>
  <c r="N23" i="13"/>
  <c r="R22" i="13"/>
  <c r="P22" i="13"/>
  <c r="N22" i="13"/>
  <c r="R21" i="13"/>
  <c r="P21" i="13"/>
  <c r="N21" i="13"/>
  <c r="R20" i="13"/>
  <c r="P20" i="13"/>
  <c r="N20" i="13"/>
  <c r="R19" i="13"/>
  <c r="P19" i="13"/>
  <c r="N19" i="13"/>
  <c r="R17" i="13"/>
  <c r="N17" i="13"/>
  <c r="L17" i="13"/>
  <c r="J17" i="13"/>
  <c r="H17" i="13"/>
  <c r="F17" i="13"/>
  <c r="B17" i="13"/>
  <c r="R15" i="13"/>
  <c r="P15" i="13"/>
  <c r="N15" i="13"/>
  <c r="L15" i="13"/>
  <c r="J15" i="13"/>
  <c r="H15" i="13"/>
  <c r="F15" i="13"/>
  <c r="D15" i="13"/>
  <c r="B15" i="13"/>
  <c r="R14" i="13"/>
  <c r="P14" i="13"/>
  <c r="N14" i="13"/>
  <c r="R13" i="13"/>
  <c r="P13" i="13"/>
  <c r="N13" i="13"/>
  <c r="R11" i="13"/>
  <c r="P11" i="13"/>
  <c r="N11" i="13"/>
  <c r="L11" i="13"/>
  <c r="J11" i="13"/>
  <c r="H11" i="13"/>
  <c r="F11" i="13"/>
  <c r="D11" i="13"/>
  <c r="B11" i="13"/>
  <c r="R10" i="13"/>
  <c r="P10" i="13"/>
  <c r="N10" i="13"/>
  <c r="R9" i="13"/>
  <c r="P9" i="13"/>
  <c r="N9" i="13"/>
  <c r="R8" i="13"/>
  <c r="P8" i="13"/>
  <c r="N8" i="13"/>
  <c r="L45" i="12"/>
  <c r="J45" i="12"/>
  <c r="L44" i="12"/>
  <c r="J44" i="12"/>
  <c r="L43" i="12"/>
  <c r="J43" i="12"/>
  <c r="L42" i="12"/>
  <c r="J42" i="12"/>
  <c r="L41" i="12"/>
  <c r="J41" i="12"/>
  <c r="L38" i="12"/>
  <c r="J38" i="12"/>
  <c r="H38" i="12"/>
  <c r="F38" i="12"/>
  <c r="D38" i="12"/>
  <c r="B38" i="12"/>
  <c r="L35" i="12"/>
  <c r="J35" i="12"/>
  <c r="H35" i="12"/>
  <c r="F35" i="12"/>
  <c r="D35" i="12"/>
  <c r="B35" i="12"/>
  <c r="L34" i="12"/>
  <c r="J34" i="12"/>
  <c r="L33" i="12"/>
  <c r="J33" i="12"/>
  <c r="L32" i="12"/>
  <c r="J32" i="12"/>
  <c r="L30" i="12"/>
  <c r="J30" i="12"/>
  <c r="L15" i="12"/>
  <c r="J15" i="12"/>
  <c r="H15" i="12"/>
  <c r="F15" i="12"/>
  <c r="D15" i="12"/>
  <c r="B15" i="12"/>
  <c r="L12" i="12"/>
  <c r="J12" i="12"/>
  <c r="H12" i="12"/>
  <c r="F12" i="12"/>
  <c r="D12" i="12"/>
  <c r="B12" i="12"/>
  <c r="L11" i="12"/>
  <c r="J11" i="12"/>
  <c r="L10" i="12"/>
  <c r="J10" i="12"/>
  <c r="L7" i="12"/>
  <c r="J7" i="12"/>
  <c r="F36" i="64"/>
  <c r="D36" i="64"/>
  <c r="B36" i="64"/>
  <c r="F34" i="64"/>
  <c r="D34" i="64"/>
  <c r="B34" i="64"/>
  <c r="F30" i="64"/>
  <c r="D30" i="64"/>
  <c r="B30" i="64"/>
  <c r="F16" i="64"/>
  <c r="D16" i="64"/>
  <c r="B16" i="64"/>
  <c r="F14" i="64"/>
  <c r="D14" i="64"/>
  <c r="B14" i="64"/>
  <c r="F10" i="64"/>
  <c r="D10" i="64"/>
  <c r="B10" i="64"/>
  <c r="R37" i="11"/>
  <c r="R36" i="11"/>
  <c r="R38" i="11"/>
  <c r="R31" i="11"/>
  <c r="R34" i="11"/>
  <c r="R40" i="11"/>
  <c r="P36" i="11"/>
  <c r="P37" i="11"/>
  <c r="P38" i="11"/>
  <c r="P31" i="11"/>
  <c r="P34" i="11"/>
  <c r="P40" i="11"/>
  <c r="H34" i="11"/>
  <c r="H38" i="11"/>
  <c r="H40" i="11"/>
  <c r="D40" i="11"/>
  <c r="B38" i="11"/>
  <c r="B40" i="11"/>
  <c r="R12" i="11"/>
  <c r="R13" i="11"/>
  <c r="R14" i="11"/>
  <c r="R7" i="11"/>
  <c r="R9" i="11"/>
  <c r="R10" i="11"/>
  <c r="R16" i="11"/>
  <c r="P12" i="11"/>
  <c r="P13" i="11"/>
  <c r="P14" i="11"/>
  <c r="P7" i="11"/>
  <c r="P9" i="11"/>
  <c r="P10" i="11"/>
  <c r="P16" i="11"/>
  <c r="N12" i="11"/>
  <c r="N13" i="11"/>
  <c r="N14" i="11"/>
  <c r="N7" i="11"/>
  <c r="N9" i="11"/>
  <c r="N10" i="11"/>
  <c r="N16" i="11"/>
  <c r="J14" i="11"/>
  <c r="J10" i="11"/>
  <c r="J16" i="11"/>
  <c r="H14" i="11"/>
  <c r="H10" i="11"/>
  <c r="H16" i="11"/>
  <c r="F14" i="11"/>
  <c r="F10" i="11"/>
  <c r="F16" i="11"/>
  <c r="D14" i="11"/>
  <c r="D10" i="11"/>
  <c r="D16" i="11"/>
  <c r="B14" i="11"/>
  <c r="B10" i="11"/>
  <c r="B16" i="11"/>
  <c r="L32" i="10"/>
  <c r="L33" i="10"/>
  <c r="L34" i="10"/>
  <c r="L36" i="10"/>
  <c r="L37" i="10"/>
  <c r="L39" i="10"/>
  <c r="J32" i="10"/>
  <c r="J33" i="10"/>
  <c r="J36" i="10"/>
  <c r="J37" i="10"/>
  <c r="J39" i="10"/>
  <c r="H39" i="10"/>
  <c r="F34" i="10"/>
  <c r="F39" i="10"/>
  <c r="F41" i="10"/>
  <c r="D41" i="10"/>
  <c r="B34" i="10"/>
  <c r="B41" i="10"/>
  <c r="L11" i="10"/>
  <c r="L12" i="10"/>
  <c r="L14" i="10"/>
  <c r="L7" i="10"/>
  <c r="L8" i="10"/>
  <c r="L9" i="10"/>
  <c r="L16" i="10"/>
  <c r="J11" i="10"/>
  <c r="J12" i="10"/>
  <c r="J14" i="10"/>
  <c r="J7" i="10"/>
  <c r="J8" i="10"/>
  <c r="J9" i="10"/>
  <c r="J16" i="10"/>
  <c r="H14" i="10"/>
  <c r="H9" i="10"/>
  <c r="H16" i="10"/>
  <c r="F14" i="10"/>
  <c r="F9" i="10"/>
  <c r="F16" i="10"/>
  <c r="D14" i="10"/>
  <c r="D9" i="10"/>
  <c r="D16" i="10"/>
  <c r="B14" i="10"/>
  <c r="B9" i="10"/>
  <c r="B16" i="10"/>
  <c r="N19" i="58"/>
  <c r="M19" i="58"/>
  <c r="L19" i="58"/>
  <c r="K19" i="58"/>
  <c r="J19" i="58"/>
  <c r="I19" i="58"/>
  <c r="H19" i="58"/>
  <c r="G19" i="58"/>
  <c r="F19" i="58"/>
  <c r="E19" i="58"/>
  <c r="D19" i="58"/>
  <c r="N18" i="58"/>
  <c r="M18" i="58"/>
  <c r="L18" i="58"/>
  <c r="K18" i="58"/>
  <c r="J18" i="58"/>
  <c r="I18" i="58"/>
  <c r="H18" i="58"/>
  <c r="G18" i="58"/>
  <c r="F18" i="58"/>
  <c r="E18" i="58"/>
  <c r="D18" i="58"/>
  <c r="M16" i="58"/>
  <c r="L16" i="58"/>
  <c r="K16" i="58"/>
  <c r="J16" i="58"/>
  <c r="I16" i="58"/>
  <c r="H16" i="58"/>
  <c r="G16" i="58"/>
  <c r="F16" i="58"/>
  <c r="E16" i="58"/>
  <c r="D16" i="58"/>
  <c r="N11" i="58"/>
  <c r="M11" i="58"/>
  <c r="L11" i="58"/>
  <c r="K11" i="58"/>
  <c r="J11" i="58"/>
  <c r="I11" i="58"/>
  <c r="H11" i="58"/>
  <c r="G11" i="58"/>
  <c r="F11" i="58"/>
  <c r="E11" i="58"/>
  <c r="D11" i="58"/>
  <c r="N6" i="58"/>
  <c r="M6" i="58"/>
  <c r="L6" i="58"/>
  <c r="K6" i="58"/>
  <c r="J6" i="58"/>
  <c r="I6" i="58"/>
  <c r="H6" i="58"/>
  <c r="G6" i="58"/>
  <c r="F6" i="58"/>
  <c r="E6" i="58"/>
  <c r="D6" i="58"/>
  <c r="O19" i="59"/>
  <c r="M19" i="59"/>
  <c r="L19" i="59"/>
  <c r="K19" i="59"/>
  <c r="J19" i="59"/>
  <c r="I19" i="59"/>
  <c r="H19" i="59"/>
  <c r="G19" i="59"/>
  <c r="F19" i="59"/>
  <c r="E19" i="59"/>
  <c r="D19" i="59"/>
  <c r="M18" i="59"/>
  <c r="L18" i="59"/>
  <c r="K18" i="59"/>
  <c r="J18" i="59"/>
  <c r="I18" i="59"/>
  <c r="H18" i="59"/>
  <c r="G18" i="59"/>
  <c r="F18" i="59"/>
  <c r="E18" i="59"/>
  <c r="D18" i="59"/>
  <c r="O16" i="59"/>
  <c r="M16" i="59"/>
  <c r="L16" i="59"/>
  <c r="K16" i="59"/>
  <c r="J16" i="59"/>
  <c r="I16" i="59"/>
  <c r="H16" i="59"/>
  <c r="G16" i="59"/>
  <c r="F16" i="59"/>
  <c r="E16" i="59"/>
  <c r="D16" i="59"/>
  <c r="O11" i="59"/>
  <c r="M11" i="59"/>
  <c r="L11" i="59"/>
  <c r="K11" i="59"/>
  <c r="J11" i="59"/>
  <c r="I11" i="59"/>
  <c r="H11" i="59"/>
  <c r="G11" i="59"/>
  <c r="F11" i="59"/>
  <c r="E11" i="59"/>
  <c r="D11" i="59"/>
  <c r="O6" i="59"/>
  <c r="L6" i="59"/>
  <c r="K6" i="59"/>
  <c r="J6" i="59"/>
  <c r="I6" i="59"/>
  <c r="H6" i="59"/>
  <c r="G6" i="59"/>
  <c r="F6" i="59"/>
  <c r="E6" i="59"/>
  <c r="D6" i="59"/>
</calcChain>
</file>

<file path=xl/sharedStrings.xml><?xml version="1.0" encoding="utf-8"?>
<sst xmlns="http://schemas.openxmlformats.org/spreadsheetml/2006/main" count="2222" uniqueCount="441">
  <si>
    <t>Ålder</t>
  </si>
  <si>
    <t>Typ av fartyg</t>
  </si>
  <si>
    <t>Type of vessel/ship</t>
  </si>
  <si>
    <t>Antal</t>
  </si>
  <si>
    <t>Number</t>
  </si>
  <si>
    <t>Totalt</t>
  </si>
  <si>
    <t>Other special vessels driven by machinery</t>
  </si>
  <si>
    <r>
      <t>Lastfartyg/</t>
    </r>
    <r>
      <rPr>
        <i/>
        <sz val="10"/>
        <color theme="1"/>
        <rFont val="Arial"/>
        <family val="2"/>
      </rPr>
      <t>Cargo ships</t>
    </r>
  </si>
  <si>
    <r>
      <t>Handelsfartyg/</t>
    </r>
    <r>
      <rPr>
        <b/>
        <i/>
        <sz val="10"/>
        <color theme="1"/>
        <rFont val="Arial"/>
        <family val="2"/>
      </rPr>
      <t>Merchant ships</t>
    </r>
  </si>
  <si>
    <r>
      <t>Pråmar/</t>
    </r>
    <r>
      <rPr>
        <i/>
        <sz val="10"/>
        <color theme="1"/>
        <rFont val="Arial"/>
        <family val="2"/>
      </rPr>
      <t>Barges</t>
    </r>
  </si>
  <si>
    <r>
      <t>Samtliga fartyg/</t>
    </r>
    <r>
      <rPr>
        <b/>
        <i/>
        <sz val="10"/>
        <color theme="1"/>
        <rFont val="Arial"/>
        <family val="2"/>
      </rPr>
      <t>All vessels</t>
    </r>
  </si>
  <si>
    <t>Övriga passagerarfartyg</t>
  </si>
  <si>
    <t>Passenger vessels</t>
  </si>
  <si>
    <t>Samtliga handelsfartyg</t>
  </si>
  <si>
    <t>All merchant vessels</t>
  </si>
  <si>
    <t>Tugs and salvage ships</t>
  </si>
  <si>
    <t>Övriga specialfartyg</t>
  </si>
  <si>
    <t>Samtliga specialfartyg</t>
  </si>
  <si>
    <t>Other passenger ships</t>
  </si>
  <si>
    <t>0 år</t>
  </si>
  <si>
    <t>Samtliga fartyg</t>
  </si>
  <si>
    <t>Tankfartyg</t>
  </si>
  <si>
    <t>Tankers</t>
  </si>
  <si>
    <t>Torrlastfartyg</t>
  </si>
  <si>
    <t>Dry cargo ships</t>
  </si>
  <si>
    <t>Bulkfartyg</t>
  </si>
  <si>
    <t>Bulk carriers</t>
  </si>
  <si>
    <t>Passagerarfärjor</t>
  </si>
  <si>
    <t>Passenger ferries</t>
  </si>
  <si>
    <t>All merchant vessels/ships</t>
  </si>
  <si>
    <t>Pråmar</t>
  </si>
  <si>
    <t>Barges</t>
  </si>
  <si>
    <t>Isbrytare</t>
  </si>
  <si>
    <t>Ice breakers</t>
  </si>
  <si>
    <t>Other special vessels</t>
  </si>
  <si>
    <t>All special vessels/ships</t>
  </si>
  <si>
    <t>Fördelning efter bruttodräktighet</t>
  </si>
  <si>
    <t>Classified by gross tonnage</t>
  </si>
  <si>
    <t>Fördelning efter dödvikt</t>
  </si>
  <si>
    <t>Classified by deadweight</t>
  </si>
  <si>
    <t>Samtliga lastfartyg</t>
  </si>
  <si>
    <t>All cargo ships</t>
  </si>
  <si>
    <t>Total</t>
  </si>
  <si>
    <t>Stockholm</t>
  </si>
  <si>
    <t>Göteborg</t>
  </si>
  <si>
    <t>Piteå</t>
  </si>
  <si>
    <t>Lysekil</t>
  </si>
  <si>
    <t>Ystad</t>
  </si>
  <si>
    <t>Oskarshamn</t>
  </si>
  <si>
    <t>Trelleborg</t>
  </si>
  <si>
    <t>Visby</t>
  </si>
  <si>
    <t>Hemmahamn</t>
  </si>
  <si>
    <t>Home port</t>
  </si>
  <si>
    <t>Antal fartyg</t>
  </si>
  <si>
    <t>Number of ships</t>
  </si>
  <si>
    <t>Gross tonnage</t>
  </si>
  <si>
    <t>Övriga</t>
  </si>
  <si>
    <t>Förändring</t>
  </si>
  <si>
    <t>Change</t>
  </si>
  <si>
    <t>Uthyrda till utlandet</t>
  </si>
  <si>
    <t>Vessels in Swedish service</t>
  </si>
  <si>
    <t>Chartered to foreign countries</t>
  </si>
  <si>
    <t>Gross tonnage days in 1000</t>
  </si>
  <si>
    <t>Huvudsaklig användning</t>
  </si>
  <si>
    <t>Main traffic</t>
  </si>
  <si>
    <t>I fart mellan svenska hamnar</t>
  </si>
  <si>
    <t>In service between Swedish ports</t>
  </si>
  <si>
    <t>I fart mellan utländska hamnar</t>
  </si>
  <si>
    <t>In service between foreign ports</t>
  </si>
  <si>
    <t>Ej använda under året</t>
  </si>
  <si>
    <t>Vessels not in use during the whole year</t>
  </si>
  <si>
    <t>Okänd användning</t>
  </si>
  <si>
    <t>Use unknown</t>
  </si>
  <si>
    <t>Huvudsakligen i fart mellan utländska hamnar</t>
  </si>
  <si>
    <t>Age</t>
  </si>
  <si>
    <t>8+</t>
  </si>
  <si>
    <r>
      <t>Tankfartyg/</t>
    </r>
    <r>
      <rPr>
        <i/>
        <sz val="10"/>
        <color theme="1"/>
        <rFont val="Arial"/>
        <family val="2"/>
      </rPr>
      <t>Tankers</t>
    </r>
  </si>
  <si>
    <r>
      <t>Bulkfartyg/</t>
    </r>
    <r>
      <rPr>
        <i/>
        <sz val="10"/>
        <color theme="1"/>
        <rFont val="Arial"/>
        <family val="2"/>
      </rPr>
      <t>Bulk carriers</t>
    </r>
  </si>
  <si>
    <r>
      <t>Torrlastfartyg/</t>
    </r>
    <r>
      <rPr>
        <i/>
        <sz val="10"/>
        <color theme="1"/>
        <rFont val="Arial"/>
        <family val="2"/>
      </rPr>
      <t>Dry cargo ships</t>
    </r>
  </si>
  <si>
    <r>
      <t>Lastfartyg/</t>
    </r>
    <r>
      <rPr>
        <b/>
        <i/>
        <sz val="10"/>
        <color theme="1"/>
        <rFont val="Arial"/>
        <family val="2"/>
      </rPr>
      <t>Cargo ships</t>
    </r>
  </si>
  <si>
    <r>
      <t>Passagerarfärjor/</t>
    </r>
    <r>
      <rPr>
        <i/>
        <sz val="10"/>
        <color theme="1"/>
        <rFont val="Arial"/>
        <family val="2"/>
      </rPr>
      <t>Passenger ferries</t>
    </r>
  </si>
  <si>
    <r>
      <t>Pråmar/</t>
    </r>
    <r>
      <rPr>
        <b/>
        <i/>
        <sz val="10"/>
        <color theme="1"/>
        <rFont val="Arial"/>
        <family val="2"/>
      </rPr>
      <t>Barges</t>
    </r>
  </si>
  <si>
    <r>
      <t>Isbrytare/</t>
    </r>
    <r>
      <rPr>
        <i/>
        <sz val="10"/>
        <color theme="1"/>
        <rFont val="Arial"/>
        <family val="2"/>
      </rPr>
      <t>Ice breakers</t>
    </r>
  </si>
  <si>
    <r>
      <t>Samtliga specialfartyg/</t>
    </r>
    <r>
      <rPr>
        <b/>
        <i/>
        <sz val="10"/>
        <color theme="1"/>
        <rFont val="Arial"/>
        <family val="2"/>
      </rPr>
      <t>All special ships</t>
    </r>
  </si>
  <si>
    <r>
      <t>Bulkfartyg/</t>
    </r>
    <r>
      <rPr>
        <i/>
        <sz val="10"/>
        <color theme="1"/>
        <rFont val="Arial"/>
        <family val="2"/>
      </rPr>
      <t>Bulkers</t>
    </r>
  </si>
  <si>
    <t xml:space="preserve">I fart mellan svenska hamnar och 
hamnar utanför EU. </t>
  </si>
  <si>
    <t>In service between Swedish ports 
and ports outside EU</t>
  </si>
  <si>
    <t>China</t>
  </si>
  <si>
    <t>Japan</t>
  </si>
  <si>
    <t>Norway</t>
  </si>
  <si>
    <t xml:space="preserve">Number </t>
  </si>
  <si>
    <t>Other passenger vessels</t>
  </si>
  <si>
    <t>Sverige</t>
  </si>
  <si>
    <t>Övriga EU</t>
  </si>
  <si>
    <t>Norge</t>
  </si>
  <si>
    <t>USA</t>
  </si>
  <si>
    <t>Kina</t>
  </si>
  <si>
    <t>Year</t>
  </si>
  <si>
    <t>Sweden</t>
  </si>
  <si>
    <t>Other EU</t>
  </si>
  <si>
    <t>Pråmar/Barges</t>
  </si>
  <si>
    <t>Svenskregistrerat</t>
  </si>
  <si>
    <t>Utlandsregistrerat</t>
  </si>
  <si>
    <t>World fleet</t>
  </si>
  <si>
    <t xml:space="preserve">Världshandelsflottan </t>
  </si>
  <si>
    <t>Svenskregistrerat, andel i %</t>
  </si>
  <si>
    <t>År</t>
  </si>
  <si>
    <r>
      <t>Specialfartyg/</t>
    </r>
    <r>
      <rPr>
        <b/>
        <i/>
        <sz val="10"/>
        <color theme="1"/>
        <rFont val="Arial"/>
        <family val="2"/>
      </rPr>
      <t>Special Ships</t>
    </r>
  </si>
  <si>
    <t xml:space="preserve">All merchant vessels </t>
  </si>
  <si>
    <t>Brd i 1 000</t>
  </si>
  <si>
    <t>Gross tonnage in 1 000</t>
  </si>
  <si>
    <t>Gross tonnage days in 1 000</t>
  </si>
  <si>
    <t>Deadweight in 1 000</t>
  </si>
  <si>
    <t>Bruttodräktighet i 1 000</t>
  </si>
  <si>
    <t>Bruttodräktighet 0–99</t>
  </si>
  <si>
    <t>Bruttodräktighet 100–</t>
  </si>
  <si>
    <t>1–4 år</t>
  </si>
  <si>
    <t>5–14 år</t>
  </si>
  <si>
    <t>15–39 år</t>
  </si>
  <si>
    <t>40– år</t>
  </si>
  <si>
    <t>100 –</t>
  </si>
  <si>
    <t>500 –</t>
  </si>
  <si>
    <t>1 500 –</t>
  </si>
  <si>
    <t>5 000 –</t>
  </si>
  <si>
    <t>40 000 –</t>
  </si>
  <si>
    <t>1 –</t>
  </si>
  <si>
    <t>I fart mellan svenska hamnar och EU-hamnar</t>
  </si>
  <si>
    <t>In service between Swedish ports and EU ports</t>
  </si>
  <si>
    <t>Brd-dagar i   1 000</t>
  </si>
  <si>
    <t>Brd-dagar i     1 000</t>
  </si>
  <si>
    <t>Brd-dagar i         1 000</t>
  </si>
  <si>
    <t>Brd-dagar i       1 000</t>
  </si>
  <si>
    <t>Brd-dagar i 
1 000</t>
  </si>
  <si>
    <t>Resten av 
världen</t>
  </si>
  <si>
    <t>Övriga 
Europa</t>
  </si>
  <si>
    <t>Other 
Europe</t>
  </si>
  <si>
    <t>Rest of 
world</t>
  </si>
  <si>
    <t>–</t>
  </si>
  <si>
    <t>Övriga passagerarfartyg/</t>
  </si>
  <si>
    <t>Passagerarfartyg/</t>
  </si>
  <si>
    <t>Samtliga handelsfartyg/</t>
  </si>
  <si>
    <t>Övriga specialfartyg med motor/</t>
  </si>
  <si>
    <t>Type of vessel</t>
  </si>
  <si>
    <t>Gross tonnage 
in 1 000</t>
  </si>
  <si>
    <t>Gross tonnage 
days in 1 000</t>
  </si>
  <si>
    <t>..</t>
  </si>
  <si>
    <t>Operatörsstorlek 
(Antal fartyg)</t>
  </si>
  <si>
    <t>Gross 
tonnage 
in 1 000</t>
  </si>
  <si>
    <t>Gross 
tonnage days 
in 1 000</t>
  </si>
  <si>
    <t>Typ av fartyg, brd</t>
  </si>
  <si>
    <t>Type of vessel/ship, gross tonnage</t>
  </si>
  <si>
    <t>Lastfartyg</t>
  </si>
  <si>
    <t>Passagerarfartyg</t>
  </si>
  <si>
    <t xml:space="preserve">   Antal</t>
  </si>
  <si>
    <t>Cargo ships</t>
  </si>
  <si>
    <t>in 1 000</t>
  </si>
  <si>
    <r>
      <t>Tankfartyg /</t>
    </r>
    <r>
      <rPr>
        <i/>
        <sz val="10"/>
        <rFont val="Arial"/>
        <family val="2"/>
      </rPr>
      <t>Tankers</t>
    </r>
  </si>
  <si>
    <r>
      <t>Bulkfartyg /</t>
    </r>
    <r>
      <rPr>
        <i/>
        <sz val="10"/>
        <rFont val="Arial"/>
        <family val="2"/>
      </rPr>
      <t>Bulk carriers</t>
    </r>
  </si>
  <si>
    <r>
      <t>Torrlastfartyg/</t>
    </r>
    <r>
      <rPr>
        <i/>
        <sz val="10"/>
        <rFont val="Arial"/>
        <family val="2"/>
      </rPr>
      <t>Dry cargo ships</t>
    </r>
  </si>
  <si>
    <r>
      <t>Passagerarfärjor/</t>
    </r>
    <r>
      <rPr>
        <i/>
        <sz val="10"/>
        <rFont val="Arial"/>
        <family val="2"/>
      </rPr>
      <t>Passenger ferries</t>
    </r>
  </si>
  <si>
    <r>
      <t>Passagerarfartyg/</t>
    </r>
    <r>
      <rPr>
        <b/>
        <i/>
        <sz val="10"/>
        <rFont val="Arial"/>
        <family val="2"/>
      </rPr>
      <t>Passenger ships</t>
    </r>
  </si>
  <si>
    <r>
      <t xml:space="preserve">Samtliga handelsfartyg/
</t>
    </r>
    <r>
      <rPr>
        <b/>
        <i/>
        <sz val="10"/>
        <rFont val="Arial"/>
        <family val="2"/>
      </rPr>
      <t>All merchant vessels/ships</t>
    </r>
  </si>
  <si>
    <r>
      <t>Nybyggd i utlandet/</t>
    </r>
    <r>
      <rPr>
        <i/>
        <sz val="10"/>
        <rFont val="Arial"/>
        <family val="2"/>
      </rPr>
      <t>New built abroad</t>
    </r>
  </si>
  <si>
    <r>
      <t>Nybyggd i Sverige/</t>
    </r>
    <r>
      <rPr>
        <i/>
        <sz val="10"/>
        <rFont val="Arial"/>
        <family val="2"/>
      </rPr>
      <t>New built in Sweden</t>
    </r>
  </si>
  <si>
    <r>
      <t>Total ökning/</t>
    </r>
    <r>
      <rPr>
        <b/>
        <i/>
        <sz val="10"/>
        <rFont val="Arial"/>
        <family val="2"/>
      </rPr>
      <t>Total additions</t>
    </r>
  </si>
  <si>
    <r>
      <t>Såld till utlandet</t>
    </r>
    <r>
      <rPr>
        <i/>
        <sz val="10"/>
        <rFont val="Arial"/>
        <family val="2"/>
      </rPr>
      <t>/Sold abroad</t>
    </r>
  </si>
  <si>
    <t>Bogser- och bärgningsfartyg</t>
  </si>
  <si>
    <r>
      <t>Passagerarfartyg/</t>
    </r>
    <r>
      <rPr>
        <i/>
        <sz val="10"/>
        <color theme="1"/>
        <rFont val="Arial"/>
        <family val="2"/>
      </rPr>
      <t>Passenger ships</t>
    </r>
  </si>
  <si>
    <r>
      <t>Lastfartyg/</t>
    </r>
    <r>
      <rPr>
        <b/>
        <i/>
        <sz val="10"/>
        <rFont val="Arial"/>
        <family val="2"/>
      </rPr>
      <t>Cargo ships</t>
    </r>
  </si>
  <si>
    <r>
      <t>Total minskning/</t>
    </r>
    <r>
      <rPr>
        <b/>
        <i/>
        <sz val="10"/>
        <rFont val="Arial"/>
        <family val="2"/>
      </rPr>
      <t>Total reductions</t>
    </r>
  </si>
  <si>
    <r>
      <t>Nettoförändring/</t>
    </r>
    <r>
      <rPr>
        <b/>
        <i/>
        <sz val="10"/>
        <rFont val="Arial"/>
        <family val="2"/>
      </rPr>
      <t>Net change</t>
    </r>
  </si>
  <si>
    <r>
      <t>Svenska/</t>
    </r>
    <r>
      <rPr>
        <i/>
        <sz val="10"/>
        <rFont val="Arial"/>
        <family val="2"/>
      </rPr>
      <t>Swedish</t>
    </r>
  </si>
  <si>
    <r>
      <t>Utländska/</t>
    </r>
    <r>
      <rPr>
        <i/>
        <sz val="10"/>
        <rFont val="Arial"/>
        <family val="2"/>
      </rPr>
      <t>Foreign</t>
    </r>
  </si>
  <si>
    <r>
      <t>Totalt/</t>
    </r>
    <r>
      <rPr>
        <i/>
        <sz val="10"/>
        <rFont val="Arial"/>
        <family val="2"/>
      </rPr>
      <t>Total</t>
    </r>
  </si>
  <si>
    <r>
      <t>Totalt/</t>
    </r>
    <r>
      <rPr>
        <b/>
        <i/>
        <sz val="10"/>
        <rFont val="Arial"/>
        <family val="2"/>
      </rPr>
      <t>Total</t>
    </r>
  </si>
  <si>
    <t>Gross tonnage 0–99</t>
  </si>
  <si>
    <t>Gross tonnage 100–</t>
  </si>
  <si>
    <t>Operator size
(Number of ships)</t>
  </si>
  <si>
    <r>
      <t>Nettoförändring/</t>
    </r>
    <r>
      <rPr>
        <b/>
        <i/>
        <sz val="10"/>
        <rFont val="Arial"/>
        <family val="2"/>
      </rPr>
      <t>Net changes</t>
    </r>
  </si>
  <si>
    <t>I fart mellan svenska hamnar och 
hamnar utanför EU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</si>
  <si>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000</t>
    </r>
  </si>
  <si>
    <t>Sundsvall</t>
  </si>
  <si>
    <t>Skärhamn</t>
  </si>
  <si>
    <t>Malmö</t>
  </si>
  <si>
    <t>Donsö</t>
  </si>
  <si>
    <t>Norrköping</t>
  </si>
  <si>
    <r>
      <t>Totalt/</t>
    </r>
    <r>
      <rPr>
        <b/>
        <i/>
        <sz val="10"/>
        <color theme="1"/>
        <rFont val="Arial"/>
        <family val="2"/>
      </rPr>
      <t>Total</t>
    </r>
  </si>
  <si>
    <r>
      <t>Nettoförändring %/</t>
    </r>
    <r>
      <rPr>
        <b/>
        <i/>
        <sz val="10"/>
        <rFont val="Arial"/>
        <family val="2"/>
      </rPr>
      <t>Net change %</t>
    </r>
  </si>
  <si>
    <t>of which chartered to foreign countries</t>
  </si>
  <si>
    <t>Tonnage at Swedish disposal</t>
  </si>
  <si>
    <t>Disponerat tonnage</t>
  </si>
  <si>
    <t>Kontaktperson:</t>
  </si>
  <si>
    <t>Trafikanalys</t>
  </si>
  <si>
    <r>
      <t>Utregistrerad/</t>
    </r>
    <r>
      <rPr>
        <i/>
        <sz val="10"/>
        <rFont val="Arial"/>
        <family val="2"/>
      </rPr>
      <t>Change to foreign register</t>
    </r>
  </si>
  <si>
    <r>
      <t xml:space="preserve">Svenska handelsfartyg
</t>
    </r>
    <r>
      <rPr>
        <b/>
        <i/>
        <sz val="10"/>
        <color theme="1"/>
        <rFont val="Arial"/>
        <family val="2"/>
      </rPr>
      <t>Swedish merchant ships</t>
    </r>
  </si>
  <si>
    <r>
      <t xml:space="preserve">Inhyrda handelsfartyg
</t>
    </r>
    <r>
      <rPr>
        <b/>
        <i/>
        <sz val="10"/>
        <color theme="1"/>
        <rFont val="Arial"/>
        <family val="2"/>
      </rPr>
      <t>Chartered merchant ships</t>
    </r>
  </si>
  <si>
    <r>
      <t xml:space="preserve">Totalt
</t>
    </r>
    <r>
      <rPr>
        <b/>
        <i/>
        <sz val="10"/>
        <color theme="1"/>
        <rFont val="Arial"/>
        <family val="2"/>
      </rPr>
      <t>Total</t>
    </r>
  </si>
  <si>
    <t>Share Swedish register, %</t>
  </si>
  <si>
    <t>Foreign registers</t>
  </si>
  <si>
    <r>
      <t xml:space="preserve">Befälhavare/
</t>
    </r>
    <r>
      <rPr>
        <b/>
        <i/>
        <sz val="9"/>
        <color indexed="8"/>
        <rFont val="Arial"/>
        <family val="2"/>
      </rPr>
      <t>Masters</t>
    </r>
  </si>
  <si>
    <r>
      <t xml:space="preserve">Styrmän/
</t>
    </r>
    <r>
      <rPr>
        <b/>
        <i/>
        <sz val="9"/>
        <color indexed="8"/>
        <rFont val="Arial"/>
        <family val="2"/>
      </rPr>
      <t>Mates</t>
    </r>
  </si>
  <si>
    <r>
      <t xml:space="preserve">Däcks-
personal/
</t>
    </r>
    <r>
      <rPr>
        <b/>
        <i/>
        <sz val="9"/>
        <color indexed="8"/>
        <rFont val="Arial"/>
        <family val="2"/>
      </rPr>
      <t>Deck hands</t>
    </r>
  </si>
  <si>
    <r>
      <t xml:space="preserve">Maskin-
befäl/
</t>
    </r>
    <r>
      <rPr>
        <b/>
        <i/>
        <sz val="9"/>
        <color indexed="8"/>
        <rFont val="Arial"/>
        <family val="2"/>
      </rPr>
      <t>Engineers</t>
    </r>
  </si>
  <si>
    <r>
      <t xml:space="preserve">Maskin-
personal/
</t>
    </r>
    <r>
      <rPr>
        <b/>
        <i/>
        <sz val="9"/>
        <color indexed="8"/>
        <rFont val="Arial"/>
        <family val="2"/>
      </rPr>
      <t>Engine room staff</t>
    </r>
  </si>
  <si>
    <r>
      <t xml:space="preserve">Ekonomi-
föreståndare/
</t>
    </r>
    <r>
      <rPr>
        <b/>
        <i/>
        <sz val="9"/>
        <color indexed="8"/>
        <rFont val="Arial"/>
        <family val="2"/>
      </rPr>
      <t>First steward</t>
    </r>
  </si>
  <si>
    <r>
      <t xml:space="preserve">Totalt/
</t>
    </r>
    <r>
      <rPr>
        <b/>
        <i/>
        <sz val="9"/>
        <color indexed="8"/>
        <rFont val="Arial"/>
        <family val="2"/>
      </rPr>
      <t>Total</t>
    </r>
  </si>
  <si>
    <t>2011</t>
  </si>
  <si>
    <t>2012</t>
  </si>
  <si>
    <t>2013</t>
  </si>
  <si>
    <r>
      <t xml:space="preserve">Övrig ekonomipersonal/
</t>
    </r>
    <r>
      <rPr>
        <b/>
        <i/>
        <sz val="9"/>
        <color indexed="8"/>
        <rFont val="Arial"/>
        <family val="2"/>
      </rPr>
      <t>Kitchen staff</t>
    </r>
  </si>
  <si>
    <t>Svenska medborgare</t>
  </si>
  <si>
    <t>Utländska medborgare</t>
  </si>
  <si>
    <t>Kvinnor</t>
  </si>
  <si>
    <t>Totalt, kvinnor</t>
  </si>
  <si>
    <t>Män</t>
  </si>
  <si>
    <t>Totalt, män</t>
  </si>
  <si>
    <r>
      <t>Innehåll/</t>
    </r>
    <r>
      <rPr>
        <b/>
        <i/>
        <sz val="16"/>
        <color rgb="FF0000FF"/>
        <rFont val="Arial"/>
        <family val="2"/>
      </rPr>
      <t>Contents</t>
    </r>
  </si>
  <si>
    <t xml:space="preserve">Anmärkning: I tabellen ingår uppgifter om fartyg som endast en del av året varit svenskregistrerade. </t>
  </si>
  <si>
    <t>Danmark</t>
  </si>
  <si>
    <t xml:space="preserve">Denmark </t>
  </si>
  <si>
    <t xml:space="preserve">Finland </t>
  </si>
  <si>
    <t xml:space="preserve">Anmärkning: Fram till 2011 ingår Danmark och Finland i Övriga EU, från och med 2012 redovisas de separat. </t>
  </si>
  <si>
    <t xml:space="preserve">Anmärkning: I tabellen ingår fartyg som endast del av året varit inhyrda från utlandet. </t>
  </si>
  <si>
    <t xml:space="preserve">The table includes figures about vessels in Swedish register or chartered from abroad during part of the year. </t>
  </si>
  <si>
    <t>Totalt, båda könen</t>
  </si>
  <si>
    <t>Swedish register</t>
  </si>
  <si>
    <t xml:space="preserve">Until 2011 Denmark and Finland are included in Other EU, from 2012 they are shown as separate countries. </t>
  </si>
  <si>
    <t>Deadweight in 1 000 tonnes</t>
  </si>
  <si>
    <t>Dv i 1 000 ton</t>
  </si>
  <si>
    <t>Dv i 1 000 
ton</t>
  </si>
  <si>
    <t>Dödvikt i 1 000 ton</t>
  </si>
  <si>
    <t>Deadweight 
in 1 000 tonnes</t>
  </si>
  <si>
    <r>
      <t>The table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</si>
  <si>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 xml:space="preserve">The table </t>
    </r>
    <r>
      <rPr>
        <i/>
        <sz val="9"/>
        <color theme="1"/>
        <rFont val="Arial"/>
        <family val="2"/>
      </rPr>
      <t xml:space="preserve">includes figures about vessels sailing under Swedish flag part of the year. </t>
    </r>
  </si>
  <si>
    <r>
      <t>The table</t>
    </r>
    <r>
      <rPr>
        <i/>
        <sz val="9"/>
        <color theme="1"/>
        <rFont val="Arial"/>
        <family val="2"/>
      </rPr>
      <t xml:space="preserve"> includes figures about vessels chartered from abroad part of the year. </t>
    </r>
  </si>
  <si>
    <r>
      <t>Svenska medborgare/</t>
    </r>
    <r>
      <rPr>
        <i/>
        <sz val="9"/>
        <rFont val="Arial"/>
        <family val="2"/>
      </rPr>
      <t>Swedish citizens</t>
    </r>
  </si>
  <si>
    <r>
      <t>Utländska medborgare/</t>
    </r>
    <r>
      <rPr>
        <i/>
        <sz val="9"/>
        <rFont val="Arial"/>
        <family val="2"/>
      </rPr>
      <t>Foreign citizens</t>
    </r>
  </si>
  <si>
    <t>Typ av fartyg, brd, dödvikt i ton</t>
  </si>
  <si>
    <t>Type of vessel/ship, 
gross tonnage, dw in tonnes</t>
  </si>
  <si>
    <t>Fredrik Söderbaum</t>
  </si>
  <si>
    <t>tel: 010-414 42 23, e-post: fredrik.soderbaum@trafa.se</t>
  </si>
  <si>
    <t>Solna</t>
  </si>
  <si>
    <r>
      <t>Därav/</t>
    </r>
    <r>
      <rPr>
        <i/>
        <sz val="10"/>
        <rFont val="Arial"/>
        <family val="2"/>
      </rPr>
      <t>whereof</t>
    </r>
  </si>
  <si>
    <r>
      <rPr>
        <sz val="10"/>
        <rFont val="Arial"/>
        <family val="2"/>
      </rPr>
      <t>Svenskregistrerade fartyg</t>
    </r>
    <r>
      <rPr>
        <i/>
        <sz val="10"/>
        <rFont val="Arial"/>
        <family val="2"/>
      </rPr>
      <t>/Swedish vessels</t>
    </r>
  </si>
  <si>
    <r>
      <rPr>
        <sz val="10"/>
        <rFont val="Arial"/>
        <family val="2"/>
      </rPr>
      <t>Inhyrda utländska fartyg</t>
    </r>
    <r>
      <rPr>
        <i/>
        <sz val="10"/>
        <rFont val="Arial"/>
        <family val="2"/>
      </rPr>
      <t>/Vessels chartered from abroad</t>
    </r>
  </si>
  <si>
    <r>
      <t xml:space="preserve">Uthyrda fartyg till utlandet/
</t>
    </r>
    <r>
      <rPr>
        <b/>
        <i/>
        <sz val="10"/>
        <rFont val="Arial"/>
        <family val="2"/>
      </rPr>
      <t>Vessels chartered to foreign countries</t>
    </r>
  </si>
  <si>
    <r>
      <rPr>
        <sz val="10"/>
        <rFont val="Arial"/>
        <family val="2"/>
      </rPr>
      <t>Vidareuthyrda utländska fartyg</t>
    </r>
    <r>
      <rPr>
        <i/>
        <sz val="10"/>
        <rFont val="Arial"/>
        <family val="2"/>
      </rPr>
      <t>/Rechartered foreign vessels</t>
    </r>
  </si>
  <si>
    <r>
      <t>Samtliga fartyg 2013/</t>
    </r>
    <r>
      <rPr>
        <b/>
        <i/>
        <sz val="10"/>
        <color theme="1"/>
        <rFont val="Arial"/>
        <family val="2"/>
      </rPr>
      <t>All vessels 2013</t>
    </r>
  </si>
  <si>
    <r>
      <t>Samtliga fartyg 2012/</t>
    </r>
    <r>
      <rPr>
        <b/>
        <i/>
        <sz val="10"/>
        <color theme="1"/>
        <rFont val="Arial"/>
        <family val="2"/>
      </rPr>
      <t>All vessels 2012</t>
    </r>
  </si>
  <si>
    <r>
      <t>Samtliga fartyg 2011/</t>
    </r>
    <r>
      <rPr>
        <b/>
        <i/>
        <sz val="10"/>
        <color theme="1"/>
        <rFont val="Arial"/>
        <family val="2"/>
      </rPr>
      <t>All vessels 2011</t>
    </r>
  </si>
  <si>
    <r>
      <t>Samtliga fartyg 2010/</t>
    </r>
    <r>
      <rPr>
        <b/>
        <i/>
        <sz val="10"/>
        <color theme="1"/>
        <rFont val="Arial"/>
        <family val="2"/>
      </rPr>
      <t>All vessels 2010</t>
    </r>
  </si>
  <si>
    <r>
      <t>Samtliga handelsfartyg 2012/</t>
    </r>
    <r>
      <rPr>
        <b/>
        <i/>
        <sz val="10"/>
        <color theme="1"/>
        <rFont val="Arial"/>
        <family val="2"/>
      </rPr>
      <t>All merchant vessels 2012</t>
    </r>
  </si>
  <si>
    <r>
      <t>Samtliga handelsfartyg 2011/</t>
    </r>
    <r>
      <rPr>
        <b/>
        <i/>
        <sz val="10"/>
        <color theme="1"/>
        <rFont val="Arial"/>
        <family val="2"/>
      </rPr>
      <t>All merchant vessels 2011</t>
    </r>
  </si>
  <si>
    <r>
      <t>Samtliga handelsfartyg 2010/</t>
    </r>
    <r>
      <rPr>
        <b/>
        <i/>
        <sz val="10"/>
        <color theme="1"/>
        <rFont val="Arial"/>
        <family val="2"/>
      </rPr>
      <t>All merchant vessels 2010</t>
    </r>
  </si>
  <si>
    <r>
      <t>Samtliga specialfartyg 2013/</t>
    </r>
    <r>
      <rPr>
        <b/>
        <i/>
        <sz val="10"/>
        <color theme="1"/>
        <rFont val="Arial"/>
        <family val="2"/>
      </rPr>
      <t>All special ships 2013</t>
    </r>
  </si>
  <si>
    <r>
      <t>Samtliga specialfartyg 2010/</t>
    </r>
    <r>
      <rPr>
        <b/>
        <i/>
        <sz val="10"/>
        <color theme="1"/>
        <rFont val="Arial"/>
        <family val="2"/>
      </rPr>
      <t>All special ships 2010</t>
    </r>
  </si>
  <si>
    <r>
      <t>Samtliga specialfartyg 2011/</t>
    </r>
    <r>
      <rPr>
        <b/>
        <i/>
        <sz val="10"/>
        <color theme="1"/>
        <rFont val="Arial"/>
        <family val="2"/>
      </rPr>
      <t>All special ships 2011</t>
    </r>
  </si>
  <si>
    <r>
      <t>Samtliga specialfartyg 2012/</t>
    </r>
    <r>
      <rPr>
        <b/>
        <i/>
        <sz val="10"/>
        <color theme="1"/>
        <rFont val="Arial"/>
        <family val="2"/>
      </rPr>
      <t>All special ships 2012</t>
    </r>
  </si>
  <si>
    <r>
      <t>Samtliga handelsfartyg 2013/</t>
    </r>
    <r>
      <rPr>
        <b/>
        <i/>
        <sz val="10"/>
        <color theme="1"/>
        <rFont val="Arial"/>
        <family val="2"/>
      </rPr>
      <t>All merchant vessels 2013</t>
    </r>
  </si>
  <si>
    <r>
      <t xml:space="preserve">Av svenska rederier disponerat tonnage/
</t>
    </r>
    <r>
      <rPr>
        <b/>
        <i/>
        <sz val="10"/>
        <rFont val="Arial"/>
        <family val="2"/>
      </rPr>
      <t>Tonnage at Swedish disposal</t>
    </r>
  </si>
  <si>
    <r>
      <t xml:space="preserve">Handelsfartyg i svensk regi/
</t>
    </r>
    <r>
      <rPr>
        <b/>
        <i/>
        <sz val="10"/>
        <rFont val="Arial"/>
        <family val="2"/>
      </rPr>
      <t>Merchant vessels controlled by Swedish companies</t>
    </r>
  </si>
  <si>
    <t>Anmärkning: Avser alla mönstringspliktiga som är verksamma ombord, oavsett anställningsförhållande. Dubbelregistrerade fartyg kan sakna sjödagar.</t>
  </si>
  <si>
    <t xml:space="preserve">Refers to all employess onboard, regardless of terms of employment. Vessels registered in more than one register may lack days worked at sea. </t>
  </si>
  <si>
    <t>Anmärkning: I tabellen ingår uppgifter om fartyg som endast en del av året varit svenskregistrerade eller inhyrda från utlandet.</t>
  </si>
  <si>
    <r>
      <t>Samtliga fartyg 2014/</t>
    </r>
    <r>
      <rPr>
        <b/>
        <i/>
        <sz val="10"/>
        <color theme="1"/>
        <rFont val="Arial"/>
        <family val="2"/>
      </rPr>
      <t>All vessels 2014</t>
    </r>
  </si>
  <si>
    <r>
      <t>Samtliga handelsfartyg 2014/</t>
    </r>
    <r>
      <rPr>
        <b/>
        <i/>
        <sz val="10"/>
        <color theme="1"/>
        <rFont val="Arial"/>
        <family val="2"/>
      </rPr>
      <t>All merchant vessels 2014</t>
    </r>
  </si>
  <si>
    <r>
      <t>Samtliga specialfartyg 2014/</t>
    </r>
    <r>
      <rPr>
        <b/>
        <i/>
        <sz val="10"/>
        <color theme="1"/>
        <rFont val="Arial"/>
        <family val="2"/>
      </rPr>
      <t>All special ships 2014</t>
    </r>
  </si>
  <si>
    <r>
      <t>Samtliga handelsfartyg 2015/</t>
    </r>
    <r>
      <rPr>
        <b/>
        <i/>
        <sz val="10"/>
        <color theme="1"/>
        <rFont val="Arial"/>
        <family val="2"/>
      </rPr>
      <t>All merchant vessels 2015</t>
    </r>
  </si>
  <si>
    <r>
      <t>Bogser- och bärgningsfartyg/</t>
    </r>
    <r>
      <rPr>
        <i/>
        <sz val="10"/>
        <color theme="1"/>
        <rFont val="Arial"/>
        <family val="2"/>
      </rPr>
      <t>Tugs and salvage ships</t>
    </r>
  </si>
  <si>
    <r>
      <t>Övriga specialfartyg/</t>
    </r>
    <r>
      <rPr>
        <i/>
        <sz val="10"/>
        <color theme="1"/>
        <rFont val="Arial"/>
        <family val="2"/>
      </rPr>
      <t>Other special ships</t>
    </r>
  </si>
  <si>
    <r>
      <t>Övriga passagerarfartyg/</t>
    </r>
    <r>
      <rPr>
        <i/>
        <sz val="10"/>
        <color theme="1"/>
        <rFont val="Arial"/>
        <family val="2"/>
      </rPr>
      <t>Other passenger ships</t>
    </r>
  </si>
  <si>
    <r>
      <t>Passagerarfartyg/</t>
    </r>
    <r>
      <rPr>
        <b/>
        <i/>
        <sz val="10"/>
        <color theme="1"/>
        <rFont val="Arial"/>
        <family val="2"/>
      </rPr>
      <t>Passenger vessels</t>
    </r>
  </si>
  <si>
    <r>
      <t>Samtliga handelsfartyg/</t>
    </r>
    <r>
      <rPr>
        <b/>
        <i/>
        <sz val="10"/>
        <color theme="1"/>
        <rFont val="Arial"/>
        <family val="2"/>
      </rPr>
      <t>All merchant vessels</t>
    </r>
  </si>
  <si>
    <t>Passagerarfartyg/Passenger ships</t>
  </si>
  <si>
    <r>
      <t>Ökning/</t>
    </r>
    <r>
      <rPr>
        <b/>
        <i/>
        <sz val="10"/>
        <rFont val="Arial"/>
        <family val="2"/>
      </rPr>
      <t>Additions</t>
    </r>
  </si>
  <si>
    <r>
      <t>Minskning/</t>
    </r>
    <r>
      <rPr>
        <b/>
        <i/>
        <sz val="10"/>
        <rFont val="Arial"/>
        <family val="2"/>
      </rPr>
      <t>Reductions</t>
    </r>
  </si>
  <si>
    <r>
      <t>Inregistrerad/</t>
    </r>
    <r>
      <rPr>
        <i/>
        <sz val="10"/>
        <rFont val="Arial"/>
        <family val="2"/>
      </rPr>
      <t>Change to Swedish register</t>
    </r>
  </si>
  <si>
    <t>Fartyg i svensk regi</t>
  </si>
  <si>
    <t>varav uthyrda till utlandet</t>
  </si>
  <si>
    <t xml:space="preserve">Brd-dagar i 
1 000 </t>
  </si>
  <si>
    <t>Anmärkning: I tabellen ingår uppgifter om fartyg som endast en del av året varit svenskregistrerade, inhyrda från utlandet eller uthyrda till utlandet.</t>
  </si>
  <si>
    <t xml:space="preserve">The table shows figures about vessels in Swedish register, chartered from abroad, or chartered to foreign countries part of the year. </t>
  </si>
  <si>
    <t>Data about foreign registered ships are adapted and sourced from  Lloyd's List Intelligence ships information database</t>
  </si>
  <si>
    <t>Uppgifter om utlandsregistrerade fartyg är en bearbetning av data från Lloyd's List Intelligence ships information database</t>
  </si>
  <si>
    <t xml:space="preserve">Andelen svenskregistrerade Övriga Passagerarfartyg är således något hög och andelen svenskregistrerade Färjor något låg. </t>
  </si>
  <si>
    <t xml:space="preserve">In Lloyd's List Intelligence ship database are some Other passenger vessels categorized as Ferries. </t>
  </si>
  <si>
    <t xml:space="preserve">This means that the Swedish share of Other Passenger vessels is too high and the Swedish share of Ferries too low. </t>
  </si>
  <si>
    <r>
      <t xml:space="preserve">Uppgifter om utlandsregistrerade fartyg är en bearbetning av data från </t>
    </r>
    <r>
      <rPr>
        <i/>
        <sz val="10"/>
        <color theme="1"/>
        <rFont val="Arial"/>
        <family val="2"/>
      </rPr>
      <t>Lloyd's List Intelligence ships information database</t>
    </r>
  </si>
  <si>
    <r>
      <t>I</t>
    </r>
    <r>
      <rPr>
        <i/>
        <sz val="10"/>
        <color theme="1"/>
        <rFont val="Arial"/>
        <family val="2"/>
      </rPr>
      <t xml:space="preserve"> Lloyd’s List intelligence ship database</t>
    </r>
    <r>
      <rPr>
        <sz val="10"/>
        <color theme="1"/>
        <rFont val="Arial"/>
        <family val="2"/>
      </rPr>
      <t xml:space="preserve"> kategoriseras vissa Övriga passagerarfartyg som Färjor. </t>
    </r>
  </si>
  <si>
    <r>
      <t>Övriga 
Amerika</t>
    </r>
    <r>
      <rPr>
        <b/>
        <vertAlign val="superscript"/>
        <sz val="10"/>
        <color theme="1"/>
        <rFont val="Arial"/>
        <family val="2"/>
      </rPr>
      <t>1</t>
    </r>
  </si>
  <si>
    <r>
      <t>Other 
America</t>
    </r>
    <r>
      <rPr>
        <i/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</si>
  <si>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I Övriga Amerika ingår Kanada, Central- samt Sydamerika.</t>
    </r>
  </si>
  <si>
    <r>
      <rPr>
        <i/>
        <vertAlign val="superscript"/>
        <sz val="10"/>
        <color theme="1"/>
        <rFont val="Arial"/>
        <family val="2"/>
      </rPr>
      <t xml:space="preserve">1 </t>
    </r>
    <r>
      <rPr>
        <i/>
        <sz val="10"/>
        <color theme="1"/>
        <rFont val="Arial"/>
        <family val="2"/>
      </rPr>
      <t xml:space="preserve">Other America includes Canada, Central and South America.  </t>
    </r>
  </si>
  <si>
    <r>
      <t>Samtliga fartyg 2015/</t>
    </r>
    <r>
      <rPr>
        <b/>
        <i/>
        <sz val="10"/>
        <color theme="1"/>
        <rFont val="Arial"/>
        <family val="2"/>
      </rPr>
      <t>All vessels 2015</t>
    </r>
  </si>
  <si>
    <r>
      <t>Samtliga specialfartyg 2015/</t>
    </r>
    <r>
      <rPr>
        <b/>
        <i/>
        <sz val="10"/>
        <color theme="1"/>
        <rFont val="Arial"/>
        <family val="2"/>
      </rPr>
      <t>All special ships 2015</t>
    </r>
  </si>
  <si>
    <r>
      <t>Samtliga handelsfartyg 2016/</t>
    </r>
    <r>
      <rPr>
        <b/>
        <i/>
        <sz val="10"/>
        <color theme="1"/>
        <rFont val="Arial"/>
        <family val="2"/>
      </rPr>
      <t>All merchant vessels 2016</t>
    </r>
  </si>
  <si>
    <t>Bruttodräktighet 500–</t>
  </si>
  <si>
    <t>Gross tonnage 500–</t>
  </si>
  <si>
    <r>
      <t>Kvinnor/</t>
    </r>
    <r>
      <rPr>
        <b/>
        <i/>
        <sz val="9"/>
        <color indexed="8"/>
        <rFont val="Arial"/>
        <family val="2"/>
      </rPr>
      <t>Women</t>
    </r>
  </si>
  <si>
    <r>
      <t>Totalt, kvinnor/</t>
    </r>
    <r>
      <rPr>
        <b/>
        <i/>
        <sz val="9"/>
        <color indexed="8"/>
        <rFont val="Arial"/>
        <family val="2"/>
      </rPr>
      <t>Total, women</t>
    </r>
  </si>
  <si>
    <r>
      <t>Män/</t>
    </r>
    <r>
      <rPr>
        <b/>
        <i/>
        <sz val="9"/>
        <color indexed="8"/>
        <rFont val="Arial"/>
        <family val="2"/>
      </rPr>
      <t>Men</t>
    </r>
  </si>
  <si>
    <r>
      <t>Totalt, män/</t>
    </r>
    <r>
      <rPr>
        <b/>
        <i/>
        <sz val="9"/>
        <color indexed="8"/>
        <rFont val="Arial"/>
        <family val="2"/>
      </rPr>
      <t>Total, men</t>
    </r>
  </si>
  <si>
    <r>
      <t>Totalt, båda könen/</t>
    </r>
    <r>
      <rPr>
        <b/>
        <i/>
        <sz val="9"/>
        <color indexed="8"/>
        <rFont val="Arial"/>
        <family val="2"/>
      </rPr>
      <t>Total, both sexes</t>
    </r>
  </si>
  <si>
    <r>
      <t>Totalt/</t>
    </r>
    <r>
      <rPr>
        <b/>
        <i/>
        <sz val="9"/>
        <color indexed="8"/>
        <rFont val="Arial"/>
        <family val="2"/>
      </rPr>
      <t>Total</t>
    </r>
  </si>
  <si>
    <r>
      <t>Samtliga fartyg 2016/</t>
    </r>
    <r>
      <rPr>
        <b/>
        <i/>
        <sz val="10"/>
        <color theme="1"/>
        <rFont val="Arial"/>
        <family val="2"/>
      </rPr>
      <t>All vessels 2016</t>
    </r>
  </si>
  <si>
    <r>
      <t>Samtliga specialfartyg 2016/</t>
    </r>
    <r>
      <rPr>
        <b/>
        <i/>
        <sz val="10"/>
        <color theme="1"/>
        <rFont val="Arial"/>
        <family val="2"/>
      </rPr>
      <t>All special ships 2016</t>
    </r>
  </si>
  <si>
    <r>
      <t>Samtliga handelsfartyg 2017/</t>
    </r>
    <r>
      <rPr>
        <b/>
        <i/>
        <sz val="10"/>
        <color theme="1"/>
        <rFont val="Arial"/>
        <family val="2"/>
      </rPr>
      <t>All merchant vessels 2017</t>
    </r>
  </si>
  <si>
    <t>Kalmar</t>
  </si>
  <si>
    <r>
      <rPr>
        <b/>
        <sz val="9"/>
        <color theme="1"/>
        <rFont val="Arial"/>
        <family val="2"/>
      </rPr>
      <t xml:space="preserve">Befälhavare/
</t>
    </r>
    <r>
      <rPr>
        <b/>
        <i/>
        <sz val="9"/>
        <color indexed="8"/>
        <rFont val="Arial"/>
        <family val="2"/>
      </rPr>
      <t>Masters</t>
    </r>
  </si>
  <si>
    <t>Deadweight
in 1 000 tonnes</t>
  </si>
  <si>
    <t>tel: 010-414 42 24, e-post: bjorn.tano@trafa.se</t>
  </si>
  <si>
    <t>Björn Tano</t>
  </si>
  <si>
    <t>23. Världshandelsflottans utveckling den 31 december 1990–2018, per register, brd i 1 000. 
Fartyg med en bruttodräktighet om minst 100.</t>
  </si>
  <si>
    <t>Fartyg 2018 − Svenska och utländska fartyg i svensk regi</t>
  </si>
  <si>
    <t>Swedish vessels and foreign vessels chartered from abroad, 2018</t>
  </si>
  <si>
    <t>Publiceringsdatum: 2019-05-22</t>
  </si>
  <si>
    <t xml:space="preserve">Texttabell 1.1: Användning av svenskregistrerade och utlandsregistrerade handelsfartyg i svensk regi 2008–2018. Antal fartyg. Fartyg med en bruttodräktighet om minst 100. </t>
  </si>
  <si>
    <t xml:space="preserve">Text table 1.1: Merchant vessels in Swedish register and in foreign register in Swedish service 2008–2018. Number of ships. Vessels with a gross tonnage of 100 and above.  </t>
  </si>
  <si>
    <t xml:space="preserve">Texttabell 1.1: Användning av svenskregistrerade och utlandsregistrerade fartyg i svensk regi 2008–2018. Antal fartyg. Fartyg med en bruttodräktighet om minst 100. </t>
  </si>
  <si>
    <t xml:space="preserve">Text table 1.1: Vessels in Swedish register and in foreign register in Swedish service 2008–2018. Number of ships. Vessels with a gross tonnage of 100 and above.  </t>
  </si>
  <si>
    <t xml:space="preserve">Texttabell 1.2: Användning av svenskregistrerade och utlandsregistrerade fartyg i svensk regi 2008–2018. Miljoner bruttodräktighetsdagar. Fartyg med en bruttodräktighet om minst 100. </t>
  </si>
  <si>
    <t xml:space="preserve">Text table 1.2: Vessels in Swedish register and in foreign register in Swedish service 2008–2018. Millions of gross tonnage days. Vessels with a gross tonnage of 100 and above.  </t>
  </si>
  <si>
    <t>1a. Svenskregistrerade handels- och specialfartyg den 31 december 2018.</t>
  </si>
  <si>
    <t>1a. Swedish merchant and special vessels on 31st December 2018.</t>
  </si>
  <si>
    <t xml:space="preserve">2a. Svenskregistrerade handelsfartyg fördelade efter typ den 31 december 2018. Fartyg med en bruttodräktighet om minst 100. </t>
  </si>
  <si>
    <t xml:space="preserve">2a. Swedish merchant vessels classified by type on 31st December 2018. Vessels with a gross tonnage of 100 and above. </t>
  </si>
  <si>
    <t xml:space="preserve">3a. Svenskregistrerade handelsfartyg fördelade efter typ den 31 december 2018. Fartyg med en bruttodräktighet om minst 500. </t>
  </si>
  <si>
    <t xml:space="preserve">3a. Swedish merchant vessels classified by type on 31st December 2018. Vessels with a gross tonnage of 500 and above. </t>
  </si>
  <si>
    <t>4a. Svenskregistrerade specialfartyg fördelade efter typ den 31 december 2018.</t>
  </si>
  <si>
    <t>4a. Swedish special vessels classified by type on 31st December 2018.</t>
  </si>
  <si>
    <t>5. Svenskregistrerade och inhyrda utlandsregistrerade handelsfartyg fördelade efter typ av fartyg den 31 december 2018. Fartyg med en bruttodräktighet om minst 100.</t>
  </si>
  <si>
    <t>5. Swedish merchant vessels and merchant vessels chartered from abroad classified by type on 31st December 2018. Vessels with a gross tonnage of 100 and above.</t>
  </si>
  <si>
    <t>6. Storleks- och åldersfördelning av den svenskregistrerade handelsflottan den 31 december 2018.</t>
  </si>
  <si>
    <t>6. The Swedish merchant fleet classified by age and size on 31st December 2018.</t>
  </si>
  <si>
    <t>7. Storleks- och åldersfördelning av svenskregistrerade specialfartyg den 31 december 2018. Fartyg med en bruttodräktighet om minst 100.</t>
  </si>
  <si>
    <t>7. Swedish special vessels classified by size and age on 31st December 2018. Vessels with a gross tonnage of 100 and above.</t>
  </si>
  <si>
    <t>8. Dödviktskapacitet och bruttodräktighet på svenskregistrerade handelsfartyg den 31 december 2018. Fartyg med en bruttodräktighet om minst 100.</t>
  </si>
  <si>
    <t>8. Deadweight capacity and gross tonnage on Swedish merchant vessels on 31st December 2018. Vessels with a gross tonnage of 100 and above.</t>
  </si>
  <si>
    <t>9. De största hemmahamnarna, efter bruttodräktighet, för svenskregistrerade handelsfartyg den 31 december 2018. Fartyg med en bruttodräktighet om minst 100.</t>
  </si>
  <si>
    <t xml:space="preserve">9. The largest home ports, by gross tonnage, of merchant vessels on 31st December 2018. Vessels with a gross tonnage of 100 and above.  </t>
  </si>
  <si>
    <t>10. De största hemmahamnarna, efter bruttodräktighet, för svenskregistrerade specialfartyg den 31 december 2018. Fartyg med en bruttodräktighet om minst 100.</t>
  </si>
  <si>
    <t xml:space="preserve">10. The largest home ports, by gross tonnage, of special vessels on 31st December 2018. Vessels with a gross tonnage of 100 and above.  </t>
  </si>
  <si>
    <t>11. Nettoförändringar för respektive typ av handelsfartyg år 2018. Fartyg med en bruttodräktighet om minst 100</t>
  </si>
  <si>
    <t>11. Net changes by each type of merchant ships 2018. Vessels with a gross tonnage of 100 and above.</t>
  </si>
  <si>
    <t xml:space="preserve">12. Orsaker till förändringar av den svenska handelsflottan år 2018. </t>
  </si>
  <si>
    <t>12. Reasons of change in the Swedish merchant fleet 2018.</t>
  </si>
  <si>
    <t>13. Dödviktskapaciteten och genomsnittsåldern på svenskregistrerade handelsfartyg den 31 december 2018. Fartyg med en bruttodräktighet om minst 100.</t>
  </si>
  <si>
    <t>13. Deadweight capacity and average age on Swedish merchant vessels on 31st December 2018. Vessels with a gross tonnage of 100 and above.</t>
  </si>
  <si>
    <t>14. Svenskregistrerade handelsfartyg den 31 december 2018 med en bruttodräktighet om minst 100, fördelat på operatörernas storlek i antal kontrollerade fartyg.</t>
  </si>
  <si>
    <t xml:space="preserve">14. Swedish merchant vessels on 31st December 2018, by operator size in number of controlled ships. Vessels with a gross tonnage of 100 and above.  </t>
  </si>
  <si>
    <t>15. Antalet svenskregistrerade handelsfartyg den 31 december 1970–2018 fördelade efter typ av fartyg. Fartyg med bruttodräktighet om minst 100.</t>
  </si>
  <si>
    <t>15. Number of Swedish merchant vessels 1970–2018 classified by type. Vessels with a gross tonnage of 100 and above.</t>
  </si>
  <si>
    <t>16. Fartyg i svensk regi, fartyg uthyrda till utlandet samt disponerat tonnage 2018. Fartyg med en bruttodräktighet om minst 100.</t>
  </si>
  <si>
    <t>16. Vessels in Swedish service, vessels chartered to foreign countries and tonnage at Swedish disposal 2018. Vessels with a gross tonnage of 100 and above.</t>
  </si>
  <si>
    <t>17. Den svenskregistrerade handelsflottans fartyg fördelade efter användning 2012–2018. Fartyg med en bruttodräktighet om minst 100.</t>
  </si>
  <si>
    <t>17. The Swedish merchant fleet classified by different routes 2012–2018. Vessels with a gross tonnage of 100 and above.</t>
  </si>
  <si>
    <t>18. Den svenskregistrerade handelsflottans fartyg fördelade efter användning och fartygstyp 2018. Fartyg med en bruttodräktighet om minst 100.</t>
  </si>
  <si>
    <t>18. The Swedish merchant fleet classified by different routes and by type 2018. Vessels with a gross tonnage of 100 and above.</t>
  </si>
  <si>
    <t>19. Fartyg inhyrda från utlandet fördelade efter användning och fartygstyp 2018. Fartyg med en bruttodräktighet om minst 100.</t>
  </si>
  <si>
    <t>19. Vessels chartered from abroad classified by different routes and by type 2018. Vessels with a gross tonnage of 100 and above.</t>
  </si>
  <si>
    <t>20. Fartyg inhyrda från utlandet fördelade efter fartygstyp och storlek 2018. Exklusive fartyg vidareuthyrda  till utlandet. Fartyg med en bruttodräktighet om minst 100.</t>
  </si>
  <si>
    <t>20. Vessels chartered from abroad classified by type and by size 2018. Vessels with a gross tonnage of 100 and above.</t>
  </si>
  <si>
    <t xml:space="preserve">21a. Antal utförda sjödagar per yrkeskategori för män och kvinnor med svenskt respektive utländskt medborgarskap, svenskregistrerade handelsfartyg med en bruttodräktighet om minst 100, 2011–2018. </t>
  </si>
  <si>
    <t>21a. Number of days worked at sea by profession, men and women with Swedish or foreign citizenship, Swedish merchant vessels with a gross tonnage of 100 and above, 2011–2018.</t>
  </si>
  <si>
    <t>21b. Genomsnittligt antal ombordanställda per dag och yrkeskategori, för män och kvinnor med svenskt respektive utländskt medborgarskap, svenskregistrerade handelsfartyg med en bruttodräktighet om minst 100, 2011–2018.</t>
  </si>
  <si>
    <t>21b. Average number of employees per day and profession, men and women with Swedish or foreign citizenship, Swedish merchant vessels with a gross tonnage of 100 and above, 2011–2018.</t>
  </si>
  <si>
    <t>22. Världshandelsflottan den 31 december 2018. Fartyg med en bruttodräktighet om minst 100.</t>
  </si>
  <si>
    <t xml:space="preserve">22. World merchant fleet by type on 31st December 2018. Vessels with a gross tonnage of 100 and above.  </t>
  </si>
  <si>
    <t>23. Världshandelsflottans utveckling den 31 december 1990–2018, per register, brd i 1 000. Fartyg med en bruttodräktighet om minst 100.</t>
  </si>
  <si>
    <t>23. World merchant fleet development on 31st December 1990–2018, by register, gross tonnage in 1 000. Vessels with a gross tonnage of 100 and above.</t>
  </si>
  <si>
    <t>1b. Svenskregistrerade handels- och specialfartyg den 31 december 2017.</t>
  </si>
  <si>
    <t>1b. Swedish merchant and special vessels on 31st December 2017.</t>
  </si>
  <si>
    <t xml:space="preserve">2b. Svenskregistrerade handelsfartyg den 31 december 2017. Fartyg med en bruttodräktighet om minst 100. </t>
  </si>
  <si>
    <t xml:space="preserve">2b. Swedish merchant vessels classified by type on 31st December 2017. Vessels with a gross tonnage of 100 and above. </t>
  </si>
  <si>
    <t xml:space="preserve">3b. Svenskregistrerade handelsfartyg den 31 december 2017. Fartyg med en bruttodräktighet om minst 500. </t>
  </si>
  <si>
    <t xml:space="preserve">3b. Swedish merchant vessels classified by type on 31st December 2017. Vessels with a gross tonnage of 500 and above. </t>
  </si>
  <si>
    <t>4b. Svenskregistrerade specialfartyg fördelade efter typ den 31 december 2017.</t>
  </si>
  <si>
    <t>4b. Swedish special vessels classified by type on 31st December 2017.</t>
  </si>
  <si>
    <t xml:space="preserve">Texttabell 1.2: Användning av svenskregistrerade och utlandsregistrerade handelsfartyg i svensk regi 2008–2018. Miljoner bruttodräktighetsdagar. Fartyg med en bruttodräktighet om minst 100. </t>
  </si>
  <si>
    <t xml:space="preserve">Text table 1.2: Merchant vessels in Swedish register and in foreign register in Swedish service 2008–2018. Millions of gross tonnage days. Vessels with a gross tonnage of 100 and above.  </t>
  </si>
  <si>
    <t xml:space="preserve">1a. Swedish merchant- and special vessels on 31st December 2018. </t>
  </si>
  <si>
    <t>1b. Swedish merchant- and special vessels on 31st December 2017.</t>
  </si>
  <si>
    <r>
      <t>Samtliga fartyg 2017/</t>
    </r>
    <r>
      <rPr>
        <b/>
        <i/>
        <sz val="10"/>
        <color theme="1"/>
        <rFont val="Arial"/>
        <family val="2"/>
      </rPr>
      <t>All vessels 2017</t>
    </r>
  </si>
  <si>
    <t>2b. Svenskregistrerade handelsfartyg fördelade efter typ den 31 december 2017.</t>
  </si>
  <si>
    <t>2a. Svenskregistrerade handelsfartyg fördelade efter typ den 31 december 2018.</t>
  </si>
  <si>
    <t>2a. Swedish merchant vessels classified by type on 31st December 2018.</t>
  </si>
  <si>
    <t>2b. Swedish merchant vessels classified by type on 31st December 2017.</t>
  </si>
  <si>
    <t>3b. Svenskregistrerade handelsfartyg fördelade efter typ den 31 december 2017.</t>
  </si>
  <si>
    <t>3b. Swedish merchant vessels classified by type on 31st December 2017.</t>
  </si>
  <si>
    <t xml:space="preserve">3a. Svenskregistrerade handelsfartyg fördelade efter typ den 31 december 2018. 
Fartyg med en bruttodräktighet större än 500. </t>
  </si>
  <si>
    <r>
      <t>Samtliga specialfartyg 2017/</t>
    </r>
    <r>
      <rPr>
        <b/>
        <i/>
        <sz val="10"/>
        <color theme="1"/>
        <rFont val="Arial"/>
        <family val="2"/>
      </rPr>
      <t>All special ships 2017</t>
    </r>
  </si>
  <si>
    <t>5. Svenskregistrerade och inhyrda utlandsregsitrerade handelsfartyg fördelade efter typ av fartyg den 31 december 2018. 
Fartyg med en bruttodräktighet om minst 100.</t>
  </si>
  <si>
    <t xml:space="preserve">5. Swedish merchant vessels and merchant vessels chartered from abroad classified by type on 31st December 2018. 
Vessels with a gross tonnage of 100 and above.  </t>
  </si>
  <si>
    <r>
      <t>Samtliga handelsfartyg 2018/</t>
    </r>
    <r>
      <rPr>
        <b/>
        <i/>
        <sz val="10"/>
        <color theme="1"/>
        <rFont val="Arial"/>
        <family val="2"/>
      </rPr>
      <t>All merchant vessels 2018</t>
    </r>
  </si>
  <si>
    <t>6. Storleks- och åldersfördelning av den svenskregistrerade handelsflottan den 31 december 2018. 
Fartyg med en bruttodräktighet om minst 100.</t>
  </si>
  <si>
    <t xml:space="preserve">6. The Swedish merchant fleet classified by age and size on 31st December 2018. Vessels with a gross tonnage of 100 and above.  </t>
  </si>
  <si>
    <t>7. Storleks- och åldersfördelning av svenskregistrerade specialfartyg den 31 december 2018.
Fartyg med en bruttodräktighet om minst 100.</t>
  </si>
  <si>
    <t xml:space="preserve">7. Swedish special vessels classified by size and age on 31st December 2018. Vessels with a gross tonnage of 100 and above.  </t>
  </si>
  <si>
    <t xml:space="preserve">8. Deadweight capacity and gross tonnage on Swedish merchant vessels on 31st December 2018. 
Vessels with a gross tonnage of 100 and above.  </t>
  </si>
  <si>
    <t xml:space="preserve">9. The largest home ports, by gross tonnage, of merchant vessels on 31st December 2018. 
Vessels with a gross tonnage of 100 and above.  </t>
  </si>
  <si>
    <t xml:space="preserve">10. The largest home ports, by gross tonnage, of special vessels on 31st December 2018. 
Vessels with a gross tonnage of 100 and above.  </t>
  </si>
  <si>
    <t>11. Nettoförändringar för respektive typ av handelsfartyg år 2018. Fartyg med en bruttodräktighet om minst 100.</t>
  </si>
  <si>
    <t xml:space="preserve">11. Net changes by each type of merchant ships 2018. Vessels with a gross tonnage of 100 and above.  </t>
  </si>
  <si>
    <t>12. Orsaker till förändringar av den svenska handelsflottan år 2018. 
Fartyg med en bruttodräktighet om minst 100.</t>
  </si>
  <si>
    <t xml:space="preserve">12. Reasons of change in the Swedish merchant fleet 2018. Vessels with a gross tonnage of 100 and above.  </t>
  </si>
  <si>
    <t xml:space="preserve">13. Deadweight capacity and average age on Swedish merchant vessels on 31st December 2018. Vessels with a gross tonnage of 100 and above.  </t>
  </si>
  <si>
    <t>15. Antal svenskregistrerade handelsfartyg den 31 december 1970–2018 fördelade efter typ av fartyg. Fartyg med bruttodräktighet om minst 100.</t>
  </si>
  <si>
    <t xml:space="preserve">15. Number of Swedish merchant vessels 1970–2018 classified by type. Vessels with a gross tonnage of 100 and above.  </t>
  </si>
  <si>
    <t>16. Fartyg i svensk regi, fartyg uthyrda till utlandet samt disponerat tonnage 2018. 
Fartyg med en bruttodräktighet om minst 100.</t>
  </si>
  <si>
    <t xml:space="preserve">16. Vessels in Swedish service, vessels chartered to foreign countries and tonnage at Swedish disposal 2018. Vessels with a gross tonnage of 100 and above.  </t>
  </si>
  <si>
    <t>17. Den svenskregistrerade handelsflottans fartyg fördelade efter användning 2012–2018.
 Fartyg med en bruttodräktighet om minst 100.</t>
  </si>
  <si>
    <r>
      <t>Brd-dagar i 1</t>
    </r>
    <r>
      <rPr>
        <sz val="10"/>
        <rFont val="Calibri"/>
        <family val="2"/>
      </rPr>
      <t> </t>
    </r>
    <r>
      <rPr>
        <sz val="10"/>
        <rFont val="Arial"/>
        <family val="2"/>
      </rPr>
      <t>001</t>
    </r>
    <r>
      <rPr>
        <sz val="11"/>
        <color theme="1"/>
        <rFont val="Calibri"/>
        <family val="2"/>
        <scheme val="minor"/>
      </rPr>
      <t/>
    </r>
  </si>
  <si>
    <t>Gross tonnage days in 1 001</t>
  </si>
  <si>
    <t xml:space="preserve">18. Den svenskregistrerade handelsflottans fartyg fördelade efter användning och fartygstyp 2018. Fartyg med en bruttodräktighet om minst 100. </t>
  </si>
  <si>
    <t xml:space="preserve">18. The Swedish merchant fleet classified by different routes and by type 2018. Vessels with a gross tonnage of 100 and above.  </t>
  </si>
  <si>
    <t xml:space="preserve">19. Fartyg inhyrda från utlandet fördelade efter användning och fartygstyp 2018. 
Fartyg med en bruttodräktighet om minst 100. </t>
  </si>
  <si>
    <t xml:space="preserve">19. Vessels chartered from abroad classified by different routes and by type 2018. Vessels with a gross tonnage of 100 and above.  </t>
  </si>
  <si>
    <t xml:space="preserve">20. Fartyg inhyrda från utlandet fördelade efter fartygstyp och storlek 2018. Exklusive fartyg vidareuthyrda  till utlandet. Fartyg med en bruttodräktighet om minst 100. </t>
  </si>
  <si>
    <t xml:space="preserve">20. Vessels chartered from abroad, excl. rechartered vessels classified by type and by size 2018. 
Vessels with a gross tonnage of 100 and above.  </t>
  </si>
  <si>
    <t xml:space="preserve">23. World merchant fleet development on 31st December 1990–2018, by register, gross tonnage in 1 000. Vessels with a gross tonnage of 100 and above.  </t>
  </si>
  <si>
    <t>som är minst 12 meter långt och 4 meter brett, annars var det en båt. I denna undersökning är båtar undantagna.</t>
  </si>
  <si>
    <t>that is at least 12 meters long and 4 meters wide, otherwise it was a boat. In this survey, boats are excluded.</t>
  </si>
  <si>
    <t>Från och med 1 februari 2018 är skepp ett fartyg som är längre än 24 meter, är fartyget max 24 meter långt är det en båt. Innan 1 februari 2018 var skepp ett fartyg</t>
  </si>
  <si>
    <t>As of February 1, 2018, ship is a vessel that is longer than 24 meters, if the vessel is maximum 24 meters long it is a boat. Before February 1, 2018, ship was a vessel</t>
  </si>
  <si>
    <r>
      <t>Avregistrerad*/</t>
    </r>
    <r>
      <rPr>
        <i/>
        <sz val="10"/>
        <rFont val="Arial"/>
        <family val="2"/>
      </rPr>
      <t>Deregistered</t>
    </r>
    <r>
      <rPr>
        <sz val="10"/>
        <rFont val="Arial"/>
        <family val="2"/>
      </rPr>
      <t>*</t>
    </r>
  </si>
  <si>
    <t>Inköpt begagnad från utlandet/Second hand tonnage bought from abroad</t>
  </si>
  <si>
    <t>-</t>
  </si>
  <si>
    <r>
      <rPr>
        <sz val="8"/>
        <rFont val="Arial"/>
        <family val="2"/>
      </rPr>
      <t>*Inkluderar även fartyg som fått ändrad fartygstyp, exempelvis blivit fritidsmotorskepp, båt etc.</t>
    </r>
    <r>
      <rPr>
        <i/>
        <sz val="8"/>
        <rFont val="Arial"/>
        <family val="2"/>
      </rPr>
      <t xml:space="preserve"> /</t>
    </r>
  </si>
  <si>
    <t>Also includes vessels that have changed the ship type, e.g. become recreational motor ships, boats etc.</t>
  </si>
  <si>
    <r>
      <t xml:space="preserve">Övriga passagerarfartyg / </t>
    </r>
    <r>
      <rPr>
        <i/>
        <sz val="10"/>
        <rFont val="Arial"/>
        <family val="2"/>
      </rPr>
      <t>Other passenger ships</t>
    </r>
  </si>
  <si>
    <t>Statistik 2019:14</t>
  </si>
  <si>
    <t>k</t>
  </si>
  <si>
    <t>Lidköping</t>
  </si>
  <si>
    <r>
      <t>2017</t>
    </r>
    <r>
      <rPr>
        <b/>
        <vertAlign val="superscript"/>
        <sz val="9"/>
        <color theme="1"/>
        <rFont val="Arial"/>
        <family val="2"/>
      </rPr>
      <t>r</t>
    </r>
  </si>
  <si>
    <r>
      <t>r</t>
    </r>
    <r>
      <rPr>
        <sz val="9"/>
        <rFont val="Arial"/>
        <family val="2"/>
      </rPr>
      <t xml:space="preserve">Reviderade uppgifter – </t>
    </r>
    <r>
      <rPr>
        <i/>
        <sz val="9"/>
        <rFont val="Arial"/>
        <family val="2"/>
      </rPr>
      <t>Revised figures.</t>
    </r>
  </si>
  <si>
    <t>Okänd operatör</t>
  </si>
  <si>
    <t xml:space="preserve">The table includes figures about vessels chartered from abroad part of the year. </t>
  </si>
  <si>
    <t xml:space="preserve">21a. Antal utförda sjödagar per yrkeskategori för män och kvinnor med svenskt respektive utländskt medborgarskap, svenskregistrerade handelsfartyg med en bruttodräktighet om minst 100. Åren 2011–2018. </t>
  </si>
  <si>
    <r>
      <rPr>
        <i/>
        <sz val="8"/>
        <color theme="1"/>
        <rFont val="Arial"/>
        <family val="2"/>
      </rPr>
      <t>k</t>
    </r>
    <r>
      <rPr>
        <sz val="8"/>
        <color theme="1"/>
        <rFont val="Arial"/>
        <family val="2"/>
      </rPr>
      <t>: Korrigeringar för 2017 beror på uppdaterade databasuppgifter för enskilda fartyg.</t>
    </r>
  </si>
  <si>
    <t>k: Corrections for 2017 are due to updated data for certain vessels.</t>
  </si>
  <si>
    <t>Reviderad 2019-06-04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</si>
</sst>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\ ##0"/>
    <numFmt numFmtId="165" formatCode="#.00\ ##0"/>
    <numFmt numFmtId="166" formatCode="#.0\ ##0"/>
    <numFmt numFmtId="167" formatCode="#\ ###\ ##0"/>
    <numFmt numFmtId="168" formatCode="0.0000"/>
    <numFmt numFmtId="169" formatCode="0.000"/>
    <numFmt numFmtId="170" formatCode="#.000\ ##0"/>
    <numFmt numFmtId="171" formatCode="#,##0.0000"/>
    <numFmt numFmtId="172" formatCode="0.0&quot; &quot;%"/>
    <numFmt numFmtId="173" formatCode="0.0%"/>
    <numFmt numFmtId="174" formatCode="#.0000\ ##0"/>
    <numFmt numFmtId="175" formatCode="#"/>
    <numFmt numFmtId="176" formatCode="#.##"/>
    <numFmt numFmtId="177" formatCode="0.0"/>
    <numFmt numFmtId="178" formatCode="0.000000"/>
    <numFmt numFmtId="179" formatCode="#,##0.000"/>
  </numFmts>
  <fonts count="5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8"/>
      <color rgb="FF0000FF"/>
      <name val="Arial"/>
      <family val="2"/>
    </font>
    <font>
      <i/>
      <u/>
      <sz val="8"/>
      <color rgb="FF0000FF"/>
      <name val="Arial"/>
      <family val="2"/>
    </font>
    <font>
      <i/>
      <sz val="8"/>
      <color rgb="FF0000FF"/>
      <name val="Arial"/>
      <family val="2"/>
    </font>
    <font>
      <sz val="10"/>
      <name val="Calibri"/>
      <family val="2"/>
    </font>
    <font>
      <sz val="10"/>
      <name val="MS Sans Serif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u/>
      <sz val="8"/>
      <color rgb="FF0000FF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16"/>
      <color rgb="FF0000FF"/>
      <name val="Arial"/>
      <family val="2"/>
    </font>
    <font>
      <b/>
      <i/>
      <sz val="16"/>
      <color rgb="FF0000FF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44" fillId="0" borderId="0">
      <alignment vertical="top"/>
    </xf>
  </cellStyleXfs>
  <cellXfs count="777">
    <xf numFmtId="0" fontId="0" fillId="0" borderId="0" xfId="0"/>
    <xf numFmtId="0" fontId="0" fillId="2" borderId="0" xfId="0" applyFill="1"/>
    <xf numFmtId="0" fontId="8" fillId="2" borderId="1" xfId="0" applyFont="1" applyFill="1" applyBorder="1"/>
    <xf numFmtId="0" fontId="8" fillId="2" borderId="0" xfId="0" applyFont="1" applyFill="1"/>
    <xf numFmtId="3" fontId="8" fillId="2" borderId="0" xfId="0" applyNumberFormat="1" applyFont="1" applyFill="1"/>
    <xf numFmtId="3" fontId="8" fillId="2" borderId="2" xfId="0" applyNumberFormat="1" applyFont="1" applyFill="1" applyBorder="1"/>
    <xf numFmtId="0" fontId="5" fillId="2" borderId="0" xfId="1" applyFill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0" xfId="0" applyFont="1" applyFill="1"/>
    <xf numFmtId="0" fontId="12" fillId="2" borderId="0" xfId="0" applyFont="1" applyFill="1"/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right" indent="1"/>
    </xf>
    <xf numFmtId="164" fontId="5" fillId="2" borderId="13" xfId="0" applyNumberFormat="1" applyFont="1" applyFill="1" applyBorder="1" applyAlignment="1">
      <alignment horizontal="right" indent="1"/>
    </xf>
    <xf numFmtId="164" fontId="5" fillId="2" borderId="0" xfId="0" applyNumberFormat="1" applyFont="1" applyFill="1"/>
    <xf numFmtId="0" fontId="5" fillId="2" borderId="2" xfId="0" applyFont="1" applyFill="1" applyBorder="1"/>
    <xf numFmtId="164" fontId="4" fillId="2" borderId="14" xfId="0" applyNumberFormat="1" applyFont="1" applyFill="1" applyBorder="1" applyAlignment="1">
      <alignment horizontal="right" indent="1"/>
    </xf>
    <xf numFmtId="0" fontId="1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164" fontId="5" fillId="2" borderId="6" xfId="0" applyNumberFormat="1" applyFont="1" applyFill="1" applyBorder="1"/>
    <xf numFmtId="164" fontId="5" fillId="2" borderId="8" xfId="0" applyNumberFormat="1" applyFont="1" applyFill="1" applyBorder="1"/>
    <xf numFmtId="3" fontId="5" fillId="2" borderId="0" xfId="0" applyNumberFormat="1" applyFont="1" applyFill="1"/>
    <xf numFmtId="164" fontId="4" fillId="2" borderId="13" xfId="0" applyNumberFormat="1" applyFont="1" applyFill="1" applyBorder="1" applyAlignment="1">
      <alignment horizontal="right" indent="1"/>
    </xf>
    <xf numFmtId="3" fontId="0" fillId="2" borderId="0" xfId="0" applyNumberFormat="1" applyFill="1"/>
    <xf numFmtId="0" fontId="14" fillId="2" borderId="0" xfId="0" applyFont="1" applyFill="1"/>
    <xf numFmtId="0" fontId="10" fillId="2" borderId="2" xfId="0" applyFont="1" applyFill="1" applyBorder="1"/>
    <xf numFmtId="0" fontId="15" fillId="2" borderId="0" xfId="0" applyFont="1" applyFill="1"/>
    <xf numFmtId="164" fontId="0" fillId="2" borderId="0" xfId="0" applyNumberFormat="1" applyFill="1"/>
    <xf numFmtId="1" fontId="5" fillId="2" borderId="13" xfId="0" applyNumberFormat="1" applyFont="1" applyFill="1" applyBorder="1" applyAlignment="1">
      <alignment horizontal="right" indent="1"/>
    </xf>
    <xf numFmtId="1" fontId="4" fillId="2" borderId="14" xfId="0" applyNumberFormat="1" applyFont="1" applyFill="1" applyBorder="1" applyAlignment="1">
      <alignment horizontal="right" indent="1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64" fontId="8" fillId="2" borderId="15" xfId="0" applyNumberFormat="1" applyFont="1" applyFill="1" applyBorder="1"/>
    <xf numFmtId="164" fontId="8" fillId="2" borderId="32" xfId="0" applyNumberFormat="1" applyFont="1" applyFill="1" applyBorder="1"/>
    <xf numFmtId="164" fontId="10" fillId="2" borderId="32" xfId="0" applyNumberFormat="1" applyFont="1" applyFill="1" applyBorder="1"/>
    <xf numFmtId="3" fontId="10" fillId="2" borderId="33" xfId="0" applyNumberFormat="1" applyFont="1" applyFill="1" applyBorder="1"/>
    <xf numFmtId="3" fontId="10" fillId="2" borderId="16" xfId="0" applyNumberFormat="1" applyFont="1" applyFill="1" applyBorder="1"/>
    <xf numFmtId="3" fontId="8" fillId="2" borderId="34" xfId="0" applyNumberFormat="1" applyFont="1" applyFill="1" applyBorder="1"/>
    <xf numFmtId="3" fontId="10" fillId="2" borderId="34" xfId="0" applyNumberFormat="1" applyFont="1" applyFill="1" applyBorder="1"/>
    <xf numFmtId="164" fontId="5" fillId="2" borderId="16" xfId="0" applyNumberFormat="1" applyFont="1" applyFill="1" applyBorder="1" applyAlignment="1">
      <alignment horizontal="right" indent="1"/>
    </xf>
    <xf numFmtId="164" fontId="5" fillId="2" borderId="34" xfId="0" applyNumberFormat="1" applyFont="1" applyFill="1" applyBorder="1" applyAlignment="1">
      <alignment horizontal="right" indent="1"/>
    </xf>
    <xf numFmtId="164" fontId="4" fillId="2" borderId="34" xfId="0" applyNumberFormat="1" applyFont="1" applyFill="1" applyBorder="1" applyAlignment="1">
      <alignment horizontal="right" indent="1"/>
    </xf>
    <xf numFmtId="164" fontId="5" fillId="2" borderId="30" xfId="0" applyNumberFormat="1" applyFont="1" applyFill="1" applyBorder="1" applyAlignment="1">
      <alignment horizontal="right" indent="1"/>
    </xf>
    <xf numFmtId="164" fontId="5" fillId="2" borderId="31" xfId="0" applyNumberFormat="1" applyFont="1" applyFill="1" applyBorder="1" applyAlignment="1">
      <alignment horizontal="right" indent="1"/>
    </xf>
    <xf numFmtId="164" fontId="5" fillId="2" borderId="21" xfId="0" applyNumberFormat="1" applyFont="1" applyFill="1" applyBorder="1" applyAlignment="1">
      <alignment horizontal="right" indent="1"/>
    </xf>
    <xf numFmtId="164" fontId="5" fillId="2" borderId="22" xfId="0" applyNumberFormat="1" applyFont="1" applyFill="1" applyBorder="1" applyAlignment="1">
      <alignment horizontal="right" indent="1"/>
    </xf>
    <xf numFmtId="164" fontId="4" fillId="2" borderId="21" xfId="0" applyNumberFormat="1" applyFont="1" applyFill="1" applyBorder="1" applyAlignment="1">
      <alignment horizontal="right" indent="1"/>
    </xf>
    <xf numFmtId="164" fontId="4" fillId="2" borderId="22" xfId="0" applyNumberFormat="1" applyFont="1" applyFill="1" applyBorder="1" applyAlignment="1">
      <alignment horizontal="right" indent="1"/>
    </xf>
    <xf numFmtId="164" fontId="4" fillId="2" borderId="24" xfId="0" applyNumberFormat="1" applyFont="1" applyFill="1" applyBorder="1" applyAlignment="1">
      <alignment horizontal="right" indent="1"/>
    </xf>
    <xf numFmtId="164" fontId="4" fillId="2" borderId="25" xfId="0" applyNumberFormat="1" applyFont="1" applyFill="1" applyBorder="1" applyAlignment="1">
      <alignment horizontal="right" indent="1"/>
    </xf>
    <xf numFmtId="164" fontId="5" fillId="2" borderId="15" xfId="0" applyNumberFormat="1" applyFont="1" applyFill="1" applyBorder="1" applyAlignment="1">
      <alignment horizontal="right" indent="1"/>
    </xf>
    <xf numFmtId="164" fontId="5" fillId="2" borderId="32" xfId="0" applyNumberFormat="1" applyFont="1" applyFill="1" applyBorder="1" applyAlignment="1">
      <alignment horizontal="right" indent="1"/>
    </xf>
    <xf numFmtId="164" fontId="4" fillId="2" borderId="32" xfId="0" applyNumberFormat="1" applyFont="1" applyFill="1" applyBorder="1" applyAlignment="1">
      <alignment horizontal="right" indent="1"/>
    </xf>
    <xf numFmtId="164" fontId="5" fillId="2" borderId="7" xfId="0" applyNumberFormat="1" applyFont="1" applyFill="1" applyBorder="1"/>
    <xf numFmtId="164" fontId="5" fillId="2" borderId="9" xfId="0" applyNumberFormat="1" applyFont="1" applyFill="1" applyBorder="1"/>
    <xf numFmtId="164" fontId="5" fillId="2" borderId="9" xfId="0" applyNumberFormat="1" applyFont="1" applyFill="1" applyBorder="1" applyAlignment="1">
      <alignment horizontal="right" indent="1"/>
    </xf>
    <xf numFmtId="0" fontId="5" fillId="2" borderId="28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top" wrapText="1"/>
    </xf>
    <xf numFmtId="164" fontId="5" fillId="2" borderId="36" xfId="0" applyNumberFormat="1" applyFont="1" applyFill="1" applyBorder="1"/>
    <xf numFmtId="164" fontId="5" fillId="2" borderId="37" xfId="0" applyNumberFormat="1" applyFont="1" applyFill="1" applyBorder="1"/>
    <xf numFmtId="164" fontId="5" fillId="2" borderId="38" xfId="0" applyNumberFormat="1" applyFont="1" applyFill="1" applyBorder="1"/>
    <xf numFmtId="164" fontId="5" fillId="2" borderId="39" xfId="0" applyNumberFormat="1" applyFont="1" applyFill="1" applyBorder="1"/>
    <xf numFmtId="164" fontId="5" fillId="2" borderId="38" xfId="0" applyNumberFormat="1" applyFont="1" applyFill="1" applyBorder="1" applyAlignment="1">
      <alignment horizontal="right" indent="1"/>
    </xf>
    <xf numFmtId="164" fontId="5" fillId="2" borderId="39" xfId="0" applyNumberFormat="1" applyFont="1" applyFill="1" applyBorder="1" applyAlignment="1">
      <alignment horizontal="right" indent="1"/>
    </xf>
    <xf numFmtId="164" fontId="4" fillId="2" borderId="38" xfId="0" applyNumberFormat="1" applyFont="1" applyFill="1" applyBorder="1" applyAlignment="1">
      <alignment horizontal="right" indent="1"/>
    </xf>
    <xf numFmtId="164" fontId="4" fillId="2" borderId="39" xfId="0" applyNumberFormat="1" applyFont="1" applyFill="1" applyBorder="1" applyAlignment="1">
      <alignment horizontal="right" indent="1"/>
    </xf>
    <xf numFmtId="164" fontId="4" fillId="2" borderId="40" xfId="0" applyNumberFormat="1" applyFont="1" applyFill="1" applyBorder="1" applyAlignment="1">
      <alignment horizontal="right" indent="1"/>
    </xf>
    <xf numFmtId="164" fontId="4" fillId="2" borderId="41" xfId="0" applyNumberFormat="1" applyFont="1" applyFill="1" applyBorder="1" applyAlignment="1">
      <alignment horizontal="right" indent="1"/>
    </xf>
    <xf numFmtId="164" fontId="5" fillId="2" borderId="8" xfId="0" applyNumberFormat="1" applyFont="1" applyFill="1" applyBorder="1" applyAlignment="1">
      <alignment horizontal="right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36" xfId="0" applyNumberFormat="1" applyFont="1" applyFill="1" applyBorder="1" applyAlignment="1">
      <alignment horizontal="right" indent="1"/>
    </xf>
    <xf numFmtId="164" fontId="5" fillId="2" borderId="3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0" fontId="5" fillId="2" borderId="28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0" fillId="2" borderId="1" xfId="0" applyFont="1" applyFill="1" applyBorder="1"/>
    <xf numFmtId="0" fontId="11" fillId="2" borderId="2" xfId="0" applyFont="1" applyFill="1" applyBorder="1"/>
    <xf numFmtId="0" fontId="6" fillId="2" borderId="2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/>
    <xf numFmtId="0" fontId="10" fillId="2" borderId="20" xfId="0" applyFont="1" applyFill="1" applyBorder="1"/>
    <xf numFmtId="0" fontId="9" fillId="2" borderId="20" xfId="0" applyFont="1" applyFill="1" applyBorder="1"/>
    <xf numFmtId="0" fontId="11" fillId="2" borderId="23" xfId="0" applyFont="1" applyFill="1" applyBorder="1"/>
    <xf numFmtId="0" fontId="8" fillId="2" borderId="18" xfId="0" applyFont="1" applyFill="1" applyBorder="1"/>
    <xf numFmtId="0" fontId="9" fillId="2" borderId="28" xfId="0" applyFont="1" applyFill="1" applyBorder="1"/>
    <xf numFmtId="0" fontId="8" fillId="2" borderId="26" xfId="0" applyFont="1" applyFill="1" applyBorder="1"/>
    <xf numFmtId="0" fontId="10" fillId="2" borderId="18" xfId="0" applyFont="1" applyFill="1" applyBorder="1"/>
    <xf numFmtId="0" fontId="8" fillId="2" borderId="28" xfId="0" applyFont="1" applyFill="1" applyBorder="1"/>
    <xf numFmtId="0" fontId="10" fillId="2" borderId="28" xfId="0" applyFont="1" applyFill="1" applyBorder="1"/>
    <xf numFmtId="0" fontId="11" fillId="2" borderId="28" xfId="0" applyFont="1" applyFill="1" applyBorder="1"/>
    <xf numFmtId="0" fontId="5" fillId="2" borderId="18" xfId="0" applyFont="1" applyFill="1" applyBorder="1"/>
    <xf numFmtId="0" fontId="5" fillId="2" borderId="28" xfId="0" applyFont="1" applyFill="1" applyBorder="1"/>
    <xf numFmtId="0" fontId="12" fillId="2" borderId="28" xfId="0" applyFont="1" applyFill="1" applyBorder="1"/>
    <xf numFmtId="0" fontId="5" fillId="2" borderId="26" xfId="0" applyFont="1" applyFill="1" applyBorder="1" applyAlignment="1">
      <alignment wrapText="1"/>
    </xf>
    <xf numFmtId="0" fontId="5" fillId="2" borderId="28" xfId="0" applyFont="1" applyFill="1" applyBorder="1" applyAlignment="1">
      <alignment horizontal="right"/>
    </xf>
    <xf numFmtId="0" fontId="4" fillId="2" borderId="26" xfId="0" applyFont="1" applyFill="1" applyBorder="1"/>
    <xf numFmtId="0" fontId="9" fillId="2" borderId="2" xfId="0" applyFont="1" applyFill="1" applyBorder="1" applyAlignment="1">
      <alignment vertical="top" wrapText="1"/>
    </xf>
    <xf numFmtId="164" fontId="10" fillId="2" borderId="0" xfId="0" applyNumberFormat="1" applyFont="1" applyFill="1"/>
    <xf numFmtId="164" fontId="8" fillId="2" borderId="0" xfId="0" applyNumberFormat="1" applyFont="1" applyFill="1"/>
    <xf numFmtId="0" fontId="9" fillId="2" borderId="26" xfId="0" applyFont="1" applyFill="1" applyBorder="1" applyAlignment="1">
      <alignment vertical="top" wrapText="1"/>
    </xf>
    <xf numFmtId="164" fontId="8" fillId="2" borderId="28" xfId="0" applyNumberFormat="1" applyFont="1" applyFill="1" applyBorder="1"/>
    <xf numFmtId="164" fontId="10" fillId="2" borderId="28" xfId="0" applyNumberFormat="1" applyFont="1" applyFill="1" applyBorder="1"/>
    <xf numFmtId="3" fontId="10" fillId="2" borderId="26" xfId="0" applyNumberFormat="1" applyFont="1" applyFill="1" applyBorder="1"/>
    <xf numFmtId="0" fontId="8" fillId="2" borderId="29" xfId="0" applyFont="1" applyFill="1" applyBorder="1"/>
    <xf numFmtId="0" fontId="9" fillId="2" borderId="27" xfId="0" applyFont="1" applyFill="1" applyBorder="1" applyAlignment="1">
      <alignment vertical="top" wrapText="1"/>
    </xf>
    <xf numFmtId="0" fontId="0" fillId="2" borderId="19" xfId="0" applyFill="1" applyBorder="1"/>
    <xf numFmtId="0" fontId="0" fillId="2" borderId="29" xfId="0" applyFill="1" applyBorder="1"/>
    <xf numFmtId="3" fontId="10" fillId="2" borderId="29" xfId="0" applyNumberFormat="1" applyFont="1" applyFill="1" applyBorder="1"/>
    <xf numFmtId="0" fontId="10" fillId="2" borderId="0" xfId="0" applyFont="1" applyFill="1"/>
    <xf numFmtId="3" fontId="10" fillId="2" borderId="0" xfId="0" applyNumberFormat="1" applyFont="1" applyFill="1"/>
    <xf numFmtId="0" fontId="11" fillId="2" borderId="26" xfId="0" applyFont="1" applyFill="1" applyBorder="1"/>
    <xf numFmtId="3" fontId="5" fillId="2" borderId="29" xfId="0" applyNumberFormat="1" applyFont="1" applyFill="1" applyBorder="1"/>
    <xf numFmtId="3" fontId="8" fillId="2" borderId="0" xfId="0" applyNumberFormat="1" applyFont="1" applyFill="1" applyAlignment="1">
      <alignment horizontal="right"/>
    </xf>
    <xf numFmtId="0" fontId="10" fillId="2" borderId="19" xfId="0" applyFont="1" applyFill="1" applyBorder="1" applyAlignment="1">
      <alignment horizontal="center"/>
    </xf>
    <xf numFmtId="0" fontId="12" fillId="2" borderId="28" xfId="0" applyFont="1" applyFill="1" applyBorder="1" applyAlignment="1">
      <alignment vertical="top"/>
    </xf>
    <xf numFmtId="0" fontId="4" fillId="2" borderId="18" xfId="0" applyFont="1" applyFill="1" applyBorder="1"/>
    <xf numFmtId="0" fontId="13" fillId="2" borderId="28" xfId="0" applyFont="1" applyFill="1" applyBorder="1"/>
    <xf numFmtId="0" fontId="5" fillId="2" borderId="28" xfId="0" applyFont="1" applyFill="1" applyBorder="1" applyAlignment="1">
      <alignment horizontal="left" wrapText="1"/>
    </xf>
    <xf numFmtId="0" fontId="12" fillId="2" borderId="28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/>
    </xf>
    <xf numFmtId="0" fontId="9" fillId="2" borderId="26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7" fillId="2" borderId="27" xfId="0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top" wrapText="1"/>
    </xf>
    <xf numFmtId="164" fontId="9" fillId="2" borderId="2" xfId="0" applyNumberFormat="1" applyFont="1" applyFill="1" applyBorder="1" applyAlignment="1">
      <alignment vertical="top" wrapText="1"/>
    </xf>
    <xf numFmtId="164" fontId="9" fillId="2" borderId="27" xfId="0" applyNumberFormat="1" applyFont="1" applyFill="1" applyBorder="1" applyAlignment="1">
      <alignment vertical="top" wrapText="1"/>
    </xf>
    <xf numFmtId="0" fontId="4" fillId="2" borderId="28" xfId="0" applyFont="1" applyFill="1" applyBorder="1"/>
    <xf numFmtId="0" fontId="13" fillId="2" borderId="2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164" fontId="8" fillId="2" borderId="28" xfId="0" applyNumberFormat="1" applyFont="1" applyFill="1" applyBorder="1" applyAlignment="1">
      <alignment vertical="top"/>
    </xf>
    <xf numFmtId="164" fontId="8" fillId="2" borderId="0" xfId="0" applyNumberFormat="1" applyFont="1" applyFill="1" applyAlignment="1">
      <alignment vertical="top"/>
    </xf>
    <xf numFmtId="164" fontId="8" fillId="2" borderId="29" xfId="0" applyNumberFormat="1" applyFont="1" applyFill="1" applyBorder="1" applyAlignment="1">
      <alignment vertical="top"/>
    </xf>
    <xf numFmtId="0" fontId="8" fillId="2" borderId="2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29" xfId="0" applyFont="1" applyFill="1" applyBorder="1" applyAlignment="1">
      <alignment vertical="top"/>
    </xf>
    <xf numFmtId="164" fontId="5" fillId="2" borderId="29" xfId="0" applyNumberFormat="1" applyFont="1" applyFill="1" applyBorder="1" applyAlignment="1">
      <alignment horizontal="right" indent="1"/>
    </xf>
    <xf numFmtId="0" fontId="5" fillId="2" borderId="26" xfId="0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right" vertical="top"/>
    </xf>
    <xf numFmtId="0" fontId="12" fillId="2" borderId="2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top"/>
    </xf>
    <xf numFmtId="0" fontId="5" fillId="2" borderId="28" xfId="0" applyFont="1" applyFill="1" applyBorder="1" applyAlignment="1">
      <alignment vertical="top"/>
    </xf>
    <xf numFmtId="164" fontId="8" fillId="2" borderId="18" xfId="0" applyNumberFormat="1" applyFont="1" applyFill="1" applyBorder="1" applyAlignment="1">
      <alignment vertical="top"/>
    </xf>
    <xf numFmtId="164" fontId="9" fillId="2" borderId="28" xfId="0" applyNumberFormat="1" applyFont="1" applyFill="1" applyBorder="1" applyAlignment="1">
      <alignment vertical="top"/>
    </xf>
    <xf numFmtId="164" fontId="8" fillId="2" borderId="26" xfId="0" applyNumberFormat="1" applyFont="1" applyFill="1" applyBorder="1" applyAlignment="1">
      <alignment vertical="top"/>
    </xf>
    <xf numFmtId="164" fontId="11" fillId="2" borderId="28" xfId="0" applyNumberFormat="1" applyFont="1" applyFill="1" applyBorder="1"/>
    <xf numFmtId="0" fontId="8" fillId="2" borderId="18" xfId="0" applyFont="1" applyFill="1" applyBorder="1" applyAlignment="1">
      <alignment vertical="top"/>
    </xf>
    <xf numFmtId="0" fontId="9" fillId="2" borderId="28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4" fillId="2" borderId="28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horizontal="left" indent="1"/>
    </xf>
    <xf numFmtId="0" fontId="4" fillId="2" borderId="26" xfId="0" applyFont="1" applyFill="1" applyBorder="1" applyAlignment="1">
      <alignment wrapText="1"/>
    </xf>
    <xf numFmtId="0" fontId="12" fillId="2" borderId="26" xfId="0" applyFont="1" applyFill="1" applyBorder="1" applyAlignment="1">
      <alignment vertical="top"/>
    </xf>
    <xf numFmtId="0" fontId="12" fillId="2" borderId="28" xfId="0" applyFont="1" applyFill="1" applyBorder="1" applyAlignment="1">
      <alignment wrapText="1"/>
    </xf>
    <xf numFmtId="0" fontId="12" fillId="2" borderId="28" xfId="0" applyFont="1" applyFill="1" applyBorder="1" applyAlignment="1">
      <alignment vertical="center"/>
    </xf>
    <xf numFmtId="0" fontId="18" fillId="2" borderId="0" xfId="0" applyFont="1" applyFill="1"/>
    <xf numFmtId="0" fontId="21" fillId="2" borderId="0" xfId="0" applyFont="1" applyFill="1"/>
    <xf numFmtId="0" fontId="9" fillId="2" borderId="23" xfId="0" applyFont="1" applyFill="1" applyBorder="1" applyAlignment="1">
      <alignment vertical="top"/>
    </xf>
    <xf numFmtId="0" fontId="9" fillId="2" borderId="26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0" fontId="8" fillId="2" borderId="17" xfId="0" applyFont="1" applyFill="1" applyBorder="1" applyAlignment="1">
      <alignment vertical="top"/>
    </xf>
    <xf numFmtId="0" fontId="10" fillId="2" borderId="30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 wrapText="1"/>
    </xf>
    <xf numFmtId="0" fontId="10" fillId="2" borderId="31" xfId="0" applyFont="1" applyFill="1" applyBorder="1" applyAlignment="1">
      <alignment vertical="top"/>
    </xf>
    <xf numFmtId="0" fontId="9" fillId="2" borderId="24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5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vertical="top"/>
    </xf>
    <xf numFmtId="0" fontId="0" fillId="2" borderId="0" xfId="0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164" fontId="8" fillId="2" borderId="32" xfId="0" applyNumberFormat="1" applyFont="1" applyFill="1" applyBorder="1" applyAlignment="1">
      <alignment horizontal="right"/>
    </xf>
    <xf numFmtId="164" fontId="8" fillId="2" borderId="28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vertical="top"/>
    </xf>
    <xf numFmtId="3" fontId="0" fillId="2" borderId="0" xfId="0" applyNumberForma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3" fontId="12" fillId="2" borderId="0" xfId="0" applyNumberFormat="1" applyFont="1" applyFill="1" applyAlignment="1">
      <alignment vertical="top"/>
    </xf>
    <xf numFmtId="3" fontId="5" fillId="2" borderId="28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3" fontId="5" fillId="2" borderId="29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wrapText="1"/>
    </xf>
    <xf numFmtId="3" fontId="6" fillId="2" borderId="26" xfId="0" applyNumberFormat="1" applyFont="1" applyFill="1" applyBorder="1" applyAlignment="1">
      <alignment horizontal="center" vertical="top" wrapText="1"/>
    </xf>
    <xf numFmtId="3" fontId="6" fillId="2" borderId="2" xfId="0" applyNumberFormat="1" applyFont="1" applyFill="1" applyBorder="1" applyAlignment="1">
      <alignment horizontal="center" vertical="top" wrapText="1"/>
    </xf>
    <xf numFmtId="3" fontId="6" fillId="2" borderId="27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/>
    <xf numFmtId="3" fontId="12" fillId="2" borderId="28" xfId="0" applyNumberFormat="1" applyFont="1" applyFill="1" applyBorder="1"/>
    <xf numFmtId="3" fontId="5" fillId="2" borderId="28" xfId="0" applyNumberFormat="1" applyFont="1" applyFill="1" applyBorder="1" applyAlignment="1">
      <alignment horizontal="right"/>
    </xf>
    <xf numFmtId="3" fontId="4" fillId="2" borderId="26" xfId="0" applyNumberFormat="1" applyFont="1" applyFill="1" applyBorder="1"/>
    <xf numFmtId="3" fontId="5" fillId="2" borderId="27" xfId="0" applyNumberFormat="1" applyFont="1" applyFill="1" applyBorder="1"/>
    <xf numFmtId="3" fontId="4" fillId="2" borderId="18" xfId="0" applyNumberFormat="1" applyFont="1" applyFill="1" applyBorder="1"/>
    <xf numFmtId="3" fontId="5" fillId="2" borderId="36" xfId="0" applyNumberFormat="1" applyFont="1" applyFill="1" applyBorder="1" applyAlignment="1">
      <alignment horizontal="right" indent="1"/>
    </xf>
    <xf numFmtId="3" fontId="5" fillId="2" borderId="37" xfId="0" applyNumberFormat="1" applyFont="1" applyFill="1" applyBorder="1" applyAlignment="1">
      <alignment horizontal="right" indent="1"/>
    </xf>
    <xf numFmtId="3" fontId="13" fillId="2" borderId="28" xfId="0" applyNumberFormat="1" applyFont="1" applyFill="1" applyBorder="1"/>
    <xf numFmtId="3" fontId="5" fillId="2" borderId="28" xfId="0" applyNumberFormat="1" applyFont="1" applyFill="1" applyBorder="1" applyAlignment="1">
      <alignment horizontal="left" wrapText="1"/>
    </xf>
    <xf numFmtId="3" fontId="12" fillId="2" borderId="28" xfId="0" applyNumberFormat="1" applyFont="1" applyFill="1" applyBorder="1" applyAlignment="1">
      <alignment horizontal="left" wrapText="1"/>
    </xf>
    <xf numFmtId="3" fontId="5" fillId="2" borderId="28" xfId="0" applyNumberFormat="1" applyFont="1" applyFill="1" applyBorder="1" applyAlignment="1">
      <alignment horizontal="left"/>
    </xf>
    <xf numFmtId="3" fontId="0" fillId="2" borderId="28" xfId="0" applyNumberFormat="1" applyFill="1" applyBorder="1"/>
    <xf numFmtId="3" fontId="5" fillId="2" borderId="42" xfId="0" applyNumberFormat="1" applyFont="1" applyFill="1" applyBorder="1"/>
    <xf numFmtId="3" fontId="5" fillId="2" borderId="18" xfId="0" applyNumberFormat="1" applyFont="1" applyFill="1" applyBorder="1" applyAlignment="1">
      <alignment vertical="top"/>
    </xf>
    <xf numFmtId="3" fontId="12" fillId="2" borderId="28" xfId="0" applyNumberFormat="1" applyFont="1" applyFill="1" applyBorder="1" applyAlignment="1">
      <alignment vertical="top"/>
    </xf>
    <xf numFmtId="3" fontId="5" fillId="2" borderId="26" xfId="0" applyNumberFormat="1" applyFont="1" applyFill="1" applyBorder="1" applyAlignment="1">
      <alignment wrapText="1"/>
    </xf>
    <xf numFmtId="3" fontId="0" fillId="2" borderId="2" xfId="0" applyNumberFormat="1" applyFill="1" applyBorder="1" applyAlignment="1">
      <alignment horizontal="left" vertical="center"/>
    </xf>
    <xf numFmtId="3" fontId="5" fillId="2" borderId="18" xfId="0" applyNumberFormat="1" applyFont="1" applyFill="1" applyBorder="1"/>
    <xf numFmtId="3" fontId="5" fillId="2" borderId="28" xfId="0" applyNumberFormat="1" applyFont="1" applyFill="1" applyBorder="1"/>
    <xf numFmtId="3" fontId="5" fillId="2" borderId="26" xfId="0" applyNumberFormat="1" applyFont="1" applyFill="1" applyBorder="1" applyAlignment="1">
      <alignment vertical="top" wrapText="1"/>
    </xf>
    <xf numFmtId="0" fontId="23" fillId="0" borderId="0" xfId="0" applyFont="1"/>
    <xf numFmtId="0" fontId="24" fillId="0" borderId="0" xfId="3" applyFont="1" applyAlignment="1" applyProtection="1"/>
    <xf numFmtId="166" fontId="0" fillId="2" borderId="0" xfId="0" applyNumberFormat="1" applyFill="1"/>
    <xf numFmtId="0" fontId="24" fillId="0" borderId="0" xfId="3" quotePrefix="1" applyFont="1" applyAlignment="1" applyProtection="1"/>
    <xf numFmtId="0" fontId="25" fillId="0" borderId="0" xfId="0" applyFont="1"/>
    <xf numFmtId="0" fontId="22" fillId="2" borderId="0" xfId="0" applyFont="1" applyFill="1"/>
    <xf numFmtId="0" fontId="11" fillId="2" borderId="2" xfId="0" applyFont="1" applyFill="1" applyBorder="1" applyAlignment="1">
      <alignment horizontal="center"/>
    </xf>
    <xf numFmtId="2" fontId="8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2" fillId="2" borderId="2" xfId="0" applyFont="1" applyFill="1" applyBorder="1" applyAlignment="1">
      <alignment vertical="top" wrapText="1"/>
    </xf>
    <xf numFmtId="3" fontId="5" fillId="2" borderId="19" xfId="0" applyNumberFormat="1" applyFont="1" applyFill="1" applyBorder="1" applyAlignment="1">
      <alignment vertical="top"/>
    </xf>
    <xf numFmtId="3" fontId="5" fillId="2" borderId="29" xfId="0" applyNumberFormat="1" applyFont="1" applyFill="1" applyBorder="1" applyAlignment="1">
      <alignment vertical="top"/>
    </xf>
    <xf numFmtId="3" fontId="12" fillId="2" borderId="29" xfId="0" applyNumberFormat="1" applyFont="1" applyFill="1" applyBorder="1" applyAlignment="1">
      <alignment vertical="top"/>
    </xf>
    <xf numFmtId="3" fontId="5" fillId="2" borderId="27" xfId="0" applyNumberFormat="1" applyFont="1" applyFill="1" applyBorder="1" applyAlignment="1">
      <alignment wrapText="1"/>
    </xf>
    <xf numFmtId="164" fontId="8" fillId="2" borderId="18" xfId="0" applyNumberFormat="1" applyFont="1" applyFill="1" applyBorder="1"/>
    <xf numFmtId="0" fontId="7" fillId="2" borderId="0" xfId="0" applyFont="1" applyFill="1"/>
    <xf numFmtId="0" fontId="10" fillId="2" borderId="29" xfId="0" applyFont="1" applyFill="1" applyBorder="1"/>
    <xf numFmtId="0" fontId="9" fillId="2" borderId="29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167" fontId="5" fillId="2" borderId="36" xfId="0" applyNumberFormat="1" applyFont="1" applyFill="1" applyBorder="1"/>
    <xf numFmtId="167" fontId="5" fillId="2" borderId="12" xfId="0" applyNumberFormat="1" applyFont="1" applyFill="1" applyBorder="1"/>
    <xf numFmtId="167" fontId="5" fillId="2" borderId="37" xfId="0" applyNumberFormat="1" applyFont="1" applyFill="1" applyBorder="1"/>
    <xf numFmtId="167" fontId="5" fillId="2" borderId="38" xfId="0" applyNumberFormat="1" applyFont="1" applyFill="1" applyBorder="1"/>
    <xf numFmtId="167" fontId="5" fillId="2" borderId="13" xfId="0" applyNumberFormat="1" applyFont="1" applyFill="1" applyBorder="1"/>
    <xf numFmtId="167" fontId="5" fillId="2" borderId="39" xfId="0" applyNumberFormat="1" applyFont="1" applyFill="1" applyBorder="1"/>
    <xf numFmtId="167" fontId="5" fillId="2" borderId="36" xfId="0" applyNumberFormat="1" applyFont="1" applyFill="1" applyBorder="1" applyAlignment="1">
      <alignment horizontal="right" indent="1"/>
    </xf>
    <xf numFmtId="167" fontId="5" fillId="2" borderId="37" xfId="0" applyNumberFormat="1" applyFont="1" applyFill="1" applyBorder="1" applyAlignment="1">
      <alignment horizontal="right" indent="1"/>
    </xf>
    <xf numFmtId="167" fontId="5" fillId="2" borderId="18" xfId="0" applyNumberFormat="1" applyFont="1" applyFill="1" applyBorder="1" applyAlignment="1">
      <alignment horizontal="right" indent="1"/>
    </xf>
    <xf numFmtId="167" fontId="5" fillId="2" borderId="6" xfId="0" applyNumberFormat="1" applyFont="1" applyFill="1" applyBorder="1" applyAlignment="1">
      <alignment horizontal="right" indent="1"/>
    </xf>
    <xf numFmtId="167" fontId="5" fillId="2" borderId="38" xfId="0" applyNumberFormat="1" applyFont="1" applyFill="1" applyBorder="1" applyAlignment="1">
      <alignment horizontal="right" indent="1"/>
    </xf>
    <xf numFmtId="167" fontId="5" fillId="2" borderId="39" xfId="0" applyNumberFormat="1" applyFont="1" applyFill="1" applyBorder="1" applyAlignment="1">
      <alignment horizontal="right" indent="1"/>
    </xf>
    <xf numFmtId="167" fontId="5" fillId="2" borderId="28" xfId="0" applyNumberFormat="1" applyFont="1" applyFill="1" applyBorder="1" applyAlignment="1">
      <alignment horizontal="right" indent="1"/>
    </xf>
    <xf numFmtId="167" fontId="5" fillId="2" borderId="8" xfId="0" applyNumberFormat="1" applyFont="1" applyFill="1" applyBorder="1" applyAlignment="1">
      <alignment horizontal="right" indent="1"/>
    </xf>
    <xf numFmtId="167" fontId="4" fillId="2" borderId="40" xfId="0" applyNumberFormat="1" applyFont="1" applyFill="1" applyBorder="1" applyAlignment="1">
      <alignment horizontal="right" indent="1"/>
    </xf>
    <xf numFmtId="167" fontId="4" fillId="2" borderId="41" xfId="0" applyNumberFormat="1" applyFont="1" applyFill="1" applyBorder="1" applyAlignment="1">
      <alignment horizontal="right" indent="1"/>
    </xf>
    <xf numFmtId="167" fontId="5" fillId="2" borderId="7" xfId="0" applyNumberFormat="1" applyFont="1" applyFill="1" applyBorder="1"/>
    <xf numFmtId="167" fontId="5" fillId="2" borderId="6" xfId="0" applyNumberFormat="1" applyFont="1" applyFill="1" applyBorder="1"/>
    <xf numFmtId="167" fontId="5" fillId="2" borderId="9" xfId="0" applyNumberFormat="1" applyFont="1" applyFill="1" applyBorder="1"/>
    <xf numFmtId="167" fontId="5" fillId="2" borderId="8" xfId="0" applyNumberFormat="1" applyFont="1" applyFill="1" applyBorder="1"/>
    <xf numFmtId="167" fontId="5" fillId="2" borderId="9" xfId="0" applyNumberFormat="1" applyFont="1" applyFill="1" applyBorder="1" applyAlignment="1">
      <alignment horizontal="right" indent="1"/>
    </xf>
    <xf numFmtId="167" fontId="4" fillId="2" borderId="39" xfId="0" applyNumberFormat="1" applyFont="1" applyFill="1" applyBorder="1" applyAlignment="1">
      <alignment horizontal="right" indent="1"/>
    </xf>
    <xf numFmtId="167" fontId="5" fillId="2" borderId="7" xfId="0" applyNumberFormat="1" applyFont="1" applyFill="1" applyBorder="1" applyAlignment="1">
      <alignment horizontal="right" indent="1"/>
    </xf>
    <xf numFmtId="167" fontId="5" fillId="2" borderId="13" xfId="0" applyNumberFormat="1" applyFont="1" applyFill="1" applyBorder="1" applyAlignment="1">
      <alignment horizontal="right" indent="1"/>
    </xf>
    <xf numFmtId="167" fontId="4" fillId="2" borderId="14" xfId="0" applyNumberFormat="1" applyFont="1" applyFill="1" applyBorder="1" applyAlignment="1">
      <alignment horizontal="right" indent="1"/>
    </xf>
    <xf numFmtId="1" fontId="8" fillId="2" borderId="21" xfId="0" applyNumberFormat="1" applyFont="1" applyFill="1" applyBorder="1"/>
    <xf numFmtId="167" fontId="8" fillId="2" borderId="0" xfId="0" applyNumberFormat="1" applyFont="1" applyFill="1"/>
    <xf numFmtId="167" fontId="0" fillId="2" borderId="0" xfId="0" applyNumberFormat="1" applyFill="1"/>
    <xf numFmtId="165" fontId="0" fillId="2" borderId="0" xfId="0" applyNumberFormat="1" applyFill="1"/>
    <xf numFmtId="9" fontId="0" fillId="2" borderId="0" xfId="2" applyFont="1" applyFill="1"/>
    <xf numFmtId="0" fontId="4" fillId="2" borderId="43" xfId="0" applyFont="1" applyFill="1" applyBorder="1"/>
    <xf numFmtId="164" fontId="4" fillId="2" borderId="0" xfId="0" applyNumberFormat="1" applyFont="1" applyFill="1"/>
    <xf numFmtId="164" fontId="12" fillId="2" borderId="0" xfId="0" applyNumberFormat="1" applyFont="1" applyFill="1"/>
    <xf numFmtId="164" fontId="12" fillId="2" borderId="44" xfId="0" applyNumberFormat="1" applyFont="1" applyFill="1" applyBorder="1"/>
    <xf numFmtId="0" fontId="4" fillId="2" borderId="43" xfId="4" applyFont="1" applyFill="1" applyBorder="1"/>
    <xf numFmtId="0" fontId="8" fillId="2" borderId="0" xfId="4" applyFont="1" applyFill="1"/>
    <xf numFmtId="0" fontId="5" fillId="2" borderId="0" xfId="4" applyFont="1" applyFill="1"/>
    <xf numFmtId="164" fontId="5" fillId="2" borderId="0" xfId="4" applyNumberFormat="1" applyFont="1" applyFill="1"/>
    <xf numFmtId="0" fontId="5" fillId="2" borderId="0" xfId="4" applyFont="1" applyFill="1" applyAlignment="1">
      <alignment horizontal="left" indent="1"/>
    </xf>
    <xf numFmtId="0" fontId="5" fillId="2" borderId="44" xfId="4" applyFont="1" applyFill="1" applyBorder="1" applyAlignment="1">
      <alignment horizontal="left" indent="1"/>
    </xf>
    <xf numFmtId="0" fontId="2" fillId="2" borderId="0" xfId="4" applyFill="1"/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0" xfId="5" applyFill="1" applyAlignment="1" applyProtection="1">
      <alignment horizontal="left"/>
    </xf>
    <xf numFmtId="0" fontId="5" fillId="2" borderId="0" xfId="0" applyFont="1" applyFill="1" applyAlignment="1">
      <alignment horizontal="left"/>
    </xf>
    <xf numFmtId="3" fontId="8" fillId="2" borderId="28" xfId="0" applyNumberFormat="1" applyFont="1" applyFill="1" applyBorder="1" applyAlignment="1">
      <alignment horizontal="right"/>
    </xf>
    <xf numFmtId="3" fontId="10" fillId="2" borderId="1" xfId="0" applyNumberFormat="1" applyFont="1" applyFill="1" applyBorder="1"/>
    <xf numFmtId="3" fontId="8" fillId="2" borderId="28" xfId="0" applyNumberFormat="1" applyFont="1" applyFill="1" applyBorder="1"/>
    <xf numFmtId="3" fontId="8" fillId="2" borderId="29" xfId="0" applyNumberFormat="1" applyFont="1" applyFill="1" applyBorder="1"/>
    <xf numFmtId="3" fontId="10" fillId="2" borderId="19" xfId="0" applyNumberFormat="1" applyFont="1" applyFill="1" applyBorder="1"/>
    <xf numFmtId="3" fontId="10" fillId="2" borderId="18" xfId="0" applyNumberFormat="1" applyFont="1" applyFill="1" applyBorder="1"/>
    <xf numFmtId="3" fontId="10" fillId="2" borderId="28" xfId="0" applyNumberFormat="1" applyFont="1" applyFill="1" applyBorder="1"/>
    <xf numFmtId="3" fontId="8" fillId="2" borderId="32" xfId="0" applyNumberFormat="1" applyFont="1" applyFill="1" applyBorder="1" applyAlignment="1">
      <alignment horizontal="right"/>
    </xf>
    <xf numFmtId="3" fontId="8" fillId="2" borderId="29" xfId="0" applyNumberFormat="1" applyFont="1" applyFill="1" applyBorder="1" applyAlignment="1">
      <alignment horizontal="right"/>
    </xf>
    <xf numFmtId="168" fontId="0" fillId="2" borderId="0" xfId="0" applyNumberFormat="1" applyFill="1"/>
    <xf numFmtId="0" fontId="6" fillId="2" borderId="28" xfId="0" applyFont="1" applyFill="1" applyBorder="1" applyAlignment="1">
      <alignment vertical="top"/>
    </xf>
    <xf numFmtId="0" fontId="3" fillId="2" borderId="26" xfId="0" applyFont="1" applyFill="1" applyBorder="1" applyAlignment="1">
      <alignment wrapText="1"/>
    </xf>
    <xf numFmtId="0" fontId="33" fillId="2" borderId="0" xfId="0" applyFont="1" applyFill="1"/>
    <xf numFmtId="169" fontId="0" fillId="2" borderId="0" xfId="0" applyNumberFormat="1" applyFill="1"/>
    <xf numFmtId="169" fontId="33" fillId="2" borderId="0" xfId="0" applyNumberFormat="1" applyFont="1" applyFill="1"/>
    <xf numFmtId="170" fontId="0" fillId="2" borderId="0" xfId="0" applyNumberFormat="1" applyFill="1"/>
    <xf numFmtId="0" fontId="34" fillId="0" borderId="0" xfId="3" applyFont="1" applyAlignment="1" applyProtection="1"/>
    <xf numFmtId="0" fontId="0" fillId="2" borderId="23" xfId="0" applyFill="1" applyBorder="1"/>
    <xf numFmtId="0" fontId="9" fillId="2" borderId="0" xfId="0" applyFont="1" applyFill="1"/>
    <xf numFmtId="10" fontId="0" fillId="2" borderId="0" xfId="2" applyNumberFormat="1" applyFont="1" applyFill="1"/>
    <xf numFmtId="0" fontId="37" fillId="2" borderId="29" xfId="0" applyFont="1" applyFill="1" applyBorder="1" applyAlignment="1">
      <alignment horizontal="right" vertical="top" wrapText="1" readingOrder="1"/>
    </xf>
    <xf numFmtId="0" fontId="20" fillId="2" borderId="0" xfId="0" applyFont="1" applyFill="1"/>
    <xf numFmtId="0" fontId="20" fillId="2" borderId="2" xfId="0" applyFont="1" applyFill="1" applyBorder="1"/>
    <xf numFmtId="0" fontId="0" fillId="2" borderId="19" xfId="0" applyFill="1" applyBorder="1" applyAlignment="1">
      <alignment vertical="top"/>
    </xf>
    <xf numFmtId="167" fontId="5" fillId="2" borderId="0" xfId="1" applyNumberFormat="1" applyFill="1"/>
    <xf numFmtId="9" fontId="5" fillId="2" borderId="0" xfId="2" applyFont="1" applyFill="1"/>
    <xf numFmtId="0" fontId="38" fillId="0" borderId="0" xfId="0" applyFont="1"/>
    <xf numFmtId="0" fontId="34" fillId="0" borderId="0" xfId="3" quotePrefix="1" applyFont="1" applyAlignment="1" applyProtection="1"/>
    <xf numFmtId="0" fontId="35" fillId="2" borderId="29" xfId="0" applyFont="1" applyFill="1" applyBorder="1" applyAlignment="1">
      <alignment horizontal="right" vertical="top" wrapText="1" readingOrder="1"/>
    </xf>
    <xf numFmtId="0" fontId="5" fillId="2" borderId="29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/>
    </xf>
    <xf numFmtId="3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/>
    <xf numFmtId="0" fontId="7" fillId="2" borderId="0" xfId="4" applyFont="1" applyFill="1"/>
    <xf numFmtId="0" fontId="0" fillId="2" borderId="0" xfId="0" applyFill="1" applyAlignment="1">
      <alignment horizontal="right"/>
    </xf>
    <xf numFmtId="0" fontId="40" fillId="2" borderId="19" xfId="0" applyFont="1" applyFill="1" applyBorder="1" applyAlignment="1">
      <alignment horizontal="right" vertical="top" wrapText="1" readingOrder="1"/>
    </xf>
    <xf numFmtId="0" fontId="40" fillId="2" borderId="29" xfId="0" applyFont="1" applyFill="1" applyBorder="1" applyAlignment="1">
      <alignment horizontal="right" vertical="top" wrapText="1" readingOrder="1"/>
    </xf>
    <xf numFmtId="164" fontId="8" fillId="2" borderId="26" xfId="0" applyNumberFormat="1" applyFont="1" applyFill="1" applyBorder="1"/>
    <xf numFmtId="164" fontId="8" fillId="2" borderId="2" xfId="0" applyNumberFormat="1" applyFont="1" applyFill="1" applyBorder="1"/>
    <xf numFmtId="164" fontId="8" fillId="2" borderId="33" xfId="0" applyNumberFormat="1" applyFont="1" applyFill="1" applyBorder="1"/>
    <xf numFmtId="0" fontId="0" fillId="2" borderId="26" xfId="0" applyFill="1" applyBorder="1"/>
    <xf numFmtId="3" fontId="8" fillId="2" borderId="26" xfId="0" applyNumberFormat="1" applyFont="1" applyFill="1" applyBorder="1"/>
    <xf numFmtId="2" fontId="0" fillId="2" borderId="0" xfId="0" applyNumberFormat="1" applyFill="1"/>
    <xf numFmtId="2" fontId="0" fillId="2" borderId="0" xfId="2" applyNumberFormat="1" applyFont="1" applyFill="1"/>
    <xf numFmtId="3" fontId="10" fillId="2" borderId="15" xfId="0" applyNumberFormat="1" applyFont="1" applyFill="1" applyBorder="1"/>
    <xf numFmtId="3" fontId="8" fillId="2" borderId="32" xfId="0" applyNumberFormat="1" applyFont="1" applyFill="1" applyBorder="1"/>
    <xf numFmtId="3" fontId="10" fillId="2" borderId="32" xfId="0" applyNumberFormat="1" applyFont="1" applyFill="1" applyBorder="1"/>
    <xf numFmtId="0" fontId="2" fillId="2" borderId="0" xfId="4" applyFill="1" applyAlignment="1">
      <alignment wrapText="1"/>
    </xf>
    <xf numFmtId="0" fontId="10" fillId="2" borderId="1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top"/>
    </xf>
    <xf numFmtId="3" fontId="8" fillId="2" borderId="33" xfId="0" applyNumberFormat="1" applyFont="1" applyFill="1" applyBorder="1"/>
    <xf numFmtId="0" fontId="5" fillId="2" borderId="18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 wrapText="1"/>
    </xf>
    <xf numFmtId="171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10" fillId="2" borderId="19" xfId="0" applyNumberFormat="1" applyFont="1" applyFill="1" applyBorder="1" applyAlignment="1">
      <alignment horizontal="center" vertical="top"/>
    </xf>
    <xf numFmtId="0" fontId="8" fillId="2" borderId="28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0" fillId="2" borderId="27" xfId="0" applyFill="1" applyBorder="1"/>
    <xf numFmtId="3" fontId="8" fillId="2" borderId="0" xfId="0" applyNumberFormat="1" applyFont="1" applyFill="1" applyAlignment="1">
      <alignment horizontal="right" indent="1"/>
    </xf>
    <xf numFmtId="1" fontId="10" fillId="2" borderId="2" xfId="0" applyNumberFormat="1" applyFont="1" applyFill="1" applyBorder="1" applyAlignment="1">
      <alignment horizontal="right" indent="1"/>
    </xf>
    <xf numFmtId="164" fontId="8" fillId="2" borderId="34" xfId="0" applyNumberFormat="1" applyFont="1" applyFill="1" applyBorder="1" applyAlignment="1">
      <alignment horizontal="right" indent="1"/>
    </xf>
    <xf numFmtId="164" fontId="8" fillId="2" borderId="32" xfId="0" applyNumberFormat="1" applyFont="1" applyFill="1" applyBorder="1" applyAlignment="1">
      <alignment horizontal="right" indent="1"/>
    </xf>
    <xf numFmtId="164" fontId="10" fillId="2" borderId="32" xfId="0" applyNumberFormat="1" applyFont="1" applyFill="1" applyBorder="1" applyAlignment="1">
      <alignment horizontal="right" indent="1"/>
    </xf>
    <xf numFmtId="164" fontId="10" fillId="2" borderId="34" xfId="0" applyNumberFormat="1" applyFont="1" applyFill="1" applyBorder="1" applyAlignment="1">
      <alignment horizontal="right" indent="1"/>
    </xf>
    <xf numFmtId="164" fontId="10" fillId="2" borderId="35" xfId="0" applyNumberFormat="1" applyFont="1" applyFill="1" applyBorder="1" applyAlignment="1">
      <alignment horizontal="right" indent="1"/>
    </xf>
    <xf numFmtId="1" fontId="5" fillId="2" borderId="36" xfId="0" applyNumberFormat="1" applyFont="1" applyFill="1" applyBorder="1" applyAlignment="1">
      <alignment horizontal="right" indent="1"/>
    </xf>
    <xf numFmtId="1" fontId="5" fillId="2" borderId="12" xfId="0" applyNumberFormat="1" applyFont="1" applyFill="1" applyBorder="1" applyAlignment="1">
      <alignment horizontal="right" indent="1"/>
    </xf>
    <xf numFmtId="1" fontId="5" fillId="2" borderId="37" xfId="0" applyNumberFormat="1" applyFont="1" applyFill="1" applyBorder="1" applyAlignment="1">
      <alignment horizontal="right" indent="1"/>
    </xf>
    <xf numFmtId="3" fontId="5" fillId="2" borderId="12" xfId="0" applyNumberFormat="1" applyFont="1" applyFill="1" applyBorder="1" applyAlignment="1">
      <alignment horizontal="right" indent="1"/>
    </xf>
    <xf numFmtId="1" fontId="5" fillId="2" borderId="38" xfId="0" applyNumberFormat="1" applyFont="1" applyFill="1" applyBorder="1" applyAlignment="1">
      <alignment horizontal="right" indent="1"/>
    </xf>
    <xf numFmtId="1" fontId="5" fillId="2" borderId="39" xfId="0" applyNumberFormat="1" applyFont="1" applyFill="1" applyBorder="1" applyAlignment="1">
      <alignment horizontal="right" indent="1"/>
    </xf>
    <xf numFmtId="3" fontId="5" fillId="2" borderId="38" xfId="0" applyNumberFormat="1" applyFont="1" applyFill="1" applyBorder="1" applyAlignment="1">
      <alignment horizontal="right" indent="1"/>
    </xf>
    <xf numFmtId="3" fontId="5" fillId="2" borderId="13" xfId="0" applyNumberFormat="1" applyFont="1" applyFill="1" applyBorder="1" applyAlignment="1">
      <alignment horizontal="right" indent="1"/>
    </xf>
    <xf numFmtId="3" fontId="5" fillId="2" borderId="39" xfId="0" applyNumberFormat="1" applyFont="1" applyFill="1" applyBorder="1" applyAlignment="1">
      <alignment horizontal="right" indent="1"/>
    </xf>
    <xf numFmtId="3" fontId="5" fillId="0" borderId="39" xfId="0" applyNumberFormat="1" applyFont="1" applyBorder="1" applyAlignment="1">
      <alignment horizontal="right" indent="1"/>
    </xf>
    <xf numFmtId="1" fontId="4" fillId="2" borderId="38" xfId="0" applyNumberFormat="1" applyFont="1" applyFill="1" applyBorder="1" applyAlignment="1">
      <alignment horizontal="right" indent="1"/>
    </xf>
    <xf numFmtId="1" fontId="4" fillId="2" borderId="13" xfId="0" applyNumberFormat="1" applyFont="1" applyFill="1" applyBorder="1" applyAlignment="1">
      <alignment horizontal="right" indent="1"/>
    </xf>
    <xf numFmtId="1" fontId="4" fillId="2" borderId="39" xfId="0" applyNumberFormat="1" applyFont="1" applyFill="1" applyBorder="1" applyAlignment="1">
      <alignment horizontal="right" indent="1"/>
    </xf>
    <xf numFmtId="3" fontId="4" fillId="2" borderId="38" xfId="0" applyNumberFormat="1" applyFont="1" applyFill="1" applyBorder="1" applyAlignment="1">
      <alignment horizontal="right" indent="1"/>
    </xf>
    <xf numFmtId="3" fontId="4" fillId="2" borderId="13" xfId="0" applyNumberFormat="1" applyFont="1" applyFill="1" applyBorder="1" applyAlignment="1">
      <alignment horizontal="right" indent="1"/>
    </xf>
    <xf numFmtId="3" fontId="4" fillId="2" borderId="39" xfId="0" applyNumberFormat="1" applyFont="1" applyFill="1" applyBorder="1" applyAlignment="1">
      <alignment horizontal="right" indent="1"/>
    </xf>
    <xf numFmtId="3" fontId="4" fillId="2" borderId="38" xfId="0" applyNumberFormat="1" applyFont="1" applyFill="1" applyBorder="1" applyAlignment="1">
      <alignment horizontal="right" vertical="center" indent="1"/>
    </xf>
    <xf numFmtId="3" fontId="4" fillId="2" borderId="13" xfId="0" applyNumberFormat="1" applyFont="1" applyFill="1" applyBorder="1" applyAlignment="1">
      <alignment horizontal="right" vertical="center" indent="1"/>
    </xf>
    <xf numFmtId="1" fontId="4" fillId="2" borderId="38" xfId="0" applyNumberFormat="1" applyFont="1" applyFill="1" applyBorder="1" applyAlignment="1">
      <alignment horizontal="right" vertical="center" indent="1"/>
    </xf>
    <xf numFmtId="1" fontId="4" fillId="2" borderId="13" xfId="0" applyNumberFormat="1" applyFont="1" applyFill="1" applyBorder="1" applyAlignment="1">
      <alignment horizontal="right" vertical="center" indent="1"/>
    </xf>
    <xf numFmtId="1" fontId="4" fillId="2" borderId="39" xfId="0" applyNumberFormat="1" applyFont="1" applyFill="1" applyBorder="1" applyAlignment="1">
      <alignment horizontal="right" vertical="center" indent="1"/>
    </xf>
    <xf numFmtId="1" fontId="4" fillId="2" borderId="40" xfId="0" applyNumberFormat="1" applyFont="1" applyFill="1" applyBorder="1" applyAlignment="1">
      <alignment horizontal="right" indent="1"/>
    </xf>
    <xf numFmtId="1" fontId="4" fillId="2" borderId="41" xfId="0" applyNumberFormat="1" applyFont="1" applyFill="1" applyBorder="1" applyAlignment="1">
      <alignment horizontal="right" indent="1"/>
    </xf>
    <xf numFmtId="3" fontId="8" fillId="2" borderId="2" xfId="0" applyNumberFormat="1" applyFont="1" applyFill="1" applyBorder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164" fontId="4" fillId="2" borderId="0" xfId="0" applyNumberFormat="1" applyFont="1" applyFill="1" applyAlignment="1">
      <alignment horizontal="right" indent="1"/>
    </xf>
    <xf numFmtId="167" fontId="8" fillId="2" borderId="0" xfId="0" applyNumberFormat="1" applyFont="1" applyFill="1" applyAlignment="1">
      <alignment horizontal="right" indent="1"/>
    </xf>
    <xf numFmtId="167" fontId="8" fillId="2" borderId="29" xfId="0" applyNumberFormat="1" applyFont="1" applyFill="1" applyBorder="1" applyAlignment="1">
      <alignment horizontal="right" indent="1"/>
    </xf>
    <xf numFmtId="167" fontId="8" fillId="2" borderId="1" xfId="0" applyNumberFormat="1" applyFont="1" applyFill="1" applyBorder="1" applyAlignment="1">
      <alignment horizontal="right" indent="1"/>
    </xf>
    <xf numFmtId="167" fontId="0" fillId="2" borderId="29" xfId="0" applyNumberFormat="1" applyFill="1" applyBorder="1" applyAlignment="1">
      <alignment horizontal="right" indent="1"/>
    </xf>
    <xf numFmtId="167" fontId="8" fillId="2" borderId="2" xfId="0" applyNumberFormat="1" applyFont="1" applyFill="1" applyBorder="1" applyAlignment="1">
      <alignment horizontal="right" indent="1"/>
    </xf>
    <xf numFmtId="167" fontId="8" fillId="2" borderId="27" xfId="0" applyNumberFormat="1" applyFont="1" applyFill="1" applyBorder="1" applyAlignment="1">
      <alignment horizontal="right" indent="1"/>
    </xf>
    <xf numFmtId="167" fontId="0" fillId="2" borderId="27" xfId="0" applyNumberFormat="1" applyFill="1" applyBorder="1" applyAlignment="1">
      <alignment horizontal="right" indent="1"/>
    </xf>
    <xf numFmtId="167" fontId="5" fillId="2" borderId="12" xfId="0" applyNumberFormat="1" applyFont="1" applyFill="1" applyBorder="1" applyAlignment="1">
      <alignment horizontal="right" indent="1"/>
    </xf>
    <xf numFmtId="167" fontId="5" fillId="2" borderId="19" xfId="0" applyNumberFormat="1" applyFont="1" applyFill="1" applyBorder="1" applyAlignment="1">
      <alignment horizontal="right" indent="1"/>
    </xf>
    <xf numFmtId="167" fontId="5" fillId="2" borderId="29" xfId="0" applyNumberFormat="1" applyFont="1" applyFill="1" applyBorder="1" applyAlignment="1">
      <alignment horizontal="right" indent="1"/>
    </xf>
    <xf numFmtId="167" fontId="4" fillId="2" borderId="38" xfId="0" applyNumberFormat="1" applyFont="1" applyFill="1" applyBorder="1" applyAlignment="1">
      <alignment horizontal="right" indent="1"/>
    </xf>
    <xf numFmtId="167" fontId="4" fillId="2" borderId="13" xfId="0" applyNumberFormat="1" applyFont="1" applyFill="1" applyBorder="1" applyAlignment="1">
      <alignment horizontal="right" indent="1"/>
    </xf>
    <xf numFmtId="167" fontId="5" fillId="0" borderId="38" xfId="0" applyNumberFormat="1" applyFont="1" applyBorder="1" applyAlignment="1">
      <alignment horizontal="right" indent="1"/>
    </xf>
    <xf numFmtId="167" fontId="37" fillId="2" borderId="18" xfId="0" applyNumberFormat="1" applyFont="1" applyFill="1" applyBorder="1" applyAlignment="1">
      <alignment horizontal="right" vertical="top" indent="1"/>
    </xf>
    <xf numFmtId="167" fontId="37" fillId="2" borderId="17" xfId="0" applyNumberFormat="1" applyFont="1" applyFill="1" applyBorder="1" applyAlignment="1">
      <alignment horizontal="right" vertical="top" indent="1"/>
    </xf>
    <xf numFmtId="167" fontId="35" fillId="2" borderId="17" xfId="0" applyNumberFormat="1" applyFont="1" applyFill="1" applyBorder="1" applyAlignment="1">
      <alignment horizontal="right" vertical="top" indent="1"/>
    </xf>
    <xf numFmtId="167" fontId="37" fillId="2" borderId="28" xfId="0" applyNumberFormat="1" applyFont="1" applyFill="1" applyBorder="1" applyAlignment="1">
      <alignment horizontal="right" vertical="top" indent="1"/>
    </xf>
    <xf numFmtId="167" fontId="37" fillId="2" borderId="20" xfId="0" applyNumberFormat="1" applyFont="1" applyFill="1" applyBorder="1" applyAlignment="1">
      <alignment horizontal="right" vertical="top" indent="1"/>
    </xf>
    <xf numFmtId="167" fontId="35" fillId="2" borderId="20" xfId="0" applyNumberFormat="1" applyFont="1" applyFill="1" applyBorder="1" applyAlignment="1">
      <alignment horizontal="right" vertical="top" indent="1"/>
    </xf>
    <xf numFmtId="167" fontId="35" fillId="2" borderId="28" xfId="0" applyNumberFormat="1" applyFont="1" applyFill="1" applyBorder="1" applyAlignment="1">
      <alignment horizontal="right" vertical="top" indent="1"/>
    </xf>
    <xf numFmtId="167" fontId="35" fillId="2" borderId="26" xfId="0" applyNumberFormat="1" applyFont="1" applyFill="1" applyBorder="1" applyAlignment="1">
      <alignment horizontal="right" vertical="top" indent="1"/>
    </xf>
    <xf numFmtId="167" fontId="35" fillId="2" borderId="23" xfId="0" applyNumberFormat="1" applyFont="1" applyFill="1" applyBorder="1" applyAlignment="1">
      <alignment horizontal="right" vertical="top" indent="1"/>
    </xf>
    <xf numFmtId="167" fontId="8" fillId="2" borderId="21" xfId="0" applyNumberFormat="1" applyFont="1" applyFill="1" applyBorder="1" applyAlignment="1">
      <alignment horizontal="right" indent="1"/>
    </xf>
    <xf numFmtId="167" fontId="8" fillId="2" borderId="4" xfId="0" applyNumberFormat="1" applyFont="1" applyFill="1" applyBorder="1" applyAlignment="1">
      <alignment horizontal="right" indent="1"/>
    </xf>
    <xf numFmtId="167" fontId="8" fillId="2" borderId="22" xfId="0" applyNumberFormat="1" applyFont="1" applyFill="1" applyBorder="1" applyAlignment="1">
      <alignment horizontal="right" indent="1"/>
    </xf>
    <xf numFmtId="167" fontId="10" fillId="2" borderId="21" xfId="0" applyNumberFormat="1" applyFont="1" applyFill="1" applyBorder="1" applyAlignment="1">
      <alignment horizontal="right" indent="1"/>
    </xf>
    <xf numFmtId="167" fontId="10" fillId="2" borderId="4" xfId="0" applyNumberFormat="1" applyFont="1" applyFill="1" applyBorder="1" applyAlignment="1">
      <alignment horizontal="right" indent="1"/>
    </xf>
    <xf numFmtId="167" fontId="10" fillId="2" borderId="22" xfId="0" applyNumberFormat="1" applyFont="1" applyFill="1" applyBorder="1" applyAlignment="1">
      <alignment horizontal="right" indent="1"/>
    </xf>
    <xf numFmtId="167" fontId="8" fillId="2" borderId="24" xfId="0" applyNumberFormat="1" applyFont="1" applyFill="1" applyBorder="1" applyAlignment="1">
      <alignment horizontal="right" indent="1"/>
    </xf>
    <xf numFmtId="167" fontId="8" fillId="2" borderId="5" xfId="0" applyNumberFormat="1" applyFont="1" applyFill="1" applyBorder="1" applyAlignment="1">
      <alignment horizontal="right" indent="1"/>
    </xf>
    <xf numFmtId="167" fontId="8" fillId="2" borderId="25" xfId="0" applyNumberFormat="1" applyFont="1" applyFill="1" applyBorder="1" applyAlignment="1">
      <alignment horizontal="right" indent="1"/>
    </xf>
    <xf numFmtId="167" fontId="10" fillId="2" borderId="31" xfId="0" applyNumberFormat="1" applyFont="1" applyFill="1" applyBorder="1" applyAlignment="1">
      <alignment horizontal="right" indent="1"/>
    </xf>
    <xf numFmtId="167" fontId="10" fillId="2" borderId="25" xfId="0" applyNumberFormat="1" applyFont="1" applyFill="1" applyBorder="1" applyAlignment="1">
      <alignment horizontal="right" indent="1"/>
    </xf>
    <xf numFmtId="164" fontId="10" fillId="2" borderId="28" xfId="0" applyNumberFormat="1" applyFont="1" applyFill="1" applyBorder="1" applyAlignment="1">
      <alignment horizontal="right"/>
    </xf>
    <xf numFmtId="164" fontId="10" fillId="2" borderId="28" xfId="0" applyNumberFormat="1" applyFont="1" applyFill="1" applyBorder="1" applyAlignment="1">
      <alignment wrapText="1"/>
    </xf>
    <xf numFmtId="167" fontId="5" fillId="2" borderId="28" xfId="0" applyNumberFormat="1" applyFont="1" applyFill="1" applyBorder="1"/>
    <xf numFmtId="167" fontId="4" fillId="2" borderId="26" xfId="0" applyNumberFormat="1" applyFont="1" applyFill="1" applyBorder="1"/>
    <xf numFmtId="167" fontId="4" fillId="2" borderId="10" xfId="0" applyNumberFormat="1" applyFont="1" applyFill="1" applyBorder="1"/>
    <xf numFmtId="167" fontId="4" fillId="2" borderId="40" xfId="0" applyNumberFormat="1" applyFont="1" applyFill="1" applyBorder="1"/>
    <xf numFmtId="167" fontId="4" fillId="2" borderId="41" xfId="0" applyNumberFormat="1" applyFont="1" applyFill="1" applyBorder="1"/>
    <xf numFmtId="167" fontId="5" fillId="2" borderId="28" xfId="0" applyNumberFormat="1" applyFont="1" applyFill="1" applyBorder="1" applyAlignment="1">
      <alignment horizontal="right"/>
    </xf>
    <xf numFmtId="167" fontId="5" fillId="2" borderId="8" xfId="0" applyNumberFormat="1" applyFont="1" applyFill="1" applyBorder="1" applyAlignment="1">
      <alignment horizontal="right"/>
    </xf>
    <xf numFmtId="167" fontId="8" fillId="2" borderId="28" xfId="0" applyNumberFormat="1" applyFont="1" applyFill="1" applyBorder="1"/>
    <xf numFmtId="167" fontId="8" fillId="2" borderId="26" xfId="0" applyNumberFormat="1" applyFont="1" applyFill="1" applyBorder="1"/>
    <xf numFmtId="167" fontId="8" fillId="2" borderId="2" xfId="0" applyNumberFormat="1" applyFont="1" applyFill="1" applyBorder="1"/>
    <xf numFmtId="164" fontId="10" fillId="2" borderId="26" xfId="0" applyNumberFormat="1" applyFont="1" applyFill="1" applyBorder="1"/>
    <xf numFmtId="164" fontId="10" fillId="2" borderId="33" xfId="0" applyNumberFormat="1" applyFont="1" applyFill="1" applyBorder="1"/>
    <xf numFmtId="164" fontId="7" fillId="2" borderId="0" xfId="0" applyNumberFormat="1" applyFont="1" applyFill="1"/>
    <xf numFmtId="164" fontId="0" fillId="2" borderId="2" xfId="0" applyNumberFormat="1" applyFill="1" applyBorder="1"/>
    <xf numFmtId="164" fontId="7" fillId="2" borderId="19" xfId="0" applyNumberFormat="1" applyFont="1" applyFill="1" applyBorder="1"/>
    <xf numFmtId="164" fontId="7" fillId="2" borderId="29" xfId="0" applyNumberFormat="1" applyFont="1" applyFill="1" applyBorder="1"/>
    <xf numFmtId="164" fontId="0" fillId="2" borderId="27" xfId="0" applyNumberFormat="1" applyFill="1" applyBorder="1"/>
    <xf numFmtId="164" fontId="0" fillId="2" borderId="19" xfId="0" applyNumberFormat="1" applyFill="1" applyBorder="1"/>
    <xf numFmtId="3" fontId="7" fillId="2" borderId="34" xfId="0" applyNumberFormat="1" applyFont="1" applyFill="1" applyBorder="1"/>
    <xf numFmtId="3" fontId="0" fillId="2" borderId="35" xfId="0" applyNumberFormat="1" applyFill="1" applyBorder="1"/>
    <xf numFmtId="3" fontId="7" fillId="2" borderId="29" xfId="0" applyNumberFormat="1" applyFont="1" applyFill="1" applyBorder="1"/>
    <xf numFmtId="3" fontId="0" fillId="2" borderId="27" xfId="0" applyNumberFormat="1" applyFill="1" applyBorder="1"/>
    <xf numFmtId="3" fontId="7" fillId="2" borderId="0" xfId="0" applyNumberFormat="1" applyFont="1" applyFill="1"/>
    <xf numFmtId="164" fontId="0" fillId="2" borderId="16" xfId="0" applyNumberFormat="1" applyFill="1" applyBorder="1" applyAlignment="1">
      <alignment horizontal="right" indent="1"/>
    </xf>
    <xf numFmtId="164" fontId="0" fillId="2" borderId="34" xfId="0" applyNumberFormat="1" applyFill="1" applyBorder="1" applyAlignment="1">
      <alignment horizontal="right" indent="1"/>
    </xf>
    <xf numFmtId="164" fontId="15" fillId="2" borderId="34" xfId="0" applyNumberFormat="1" applyFont="1" applyFill="1" applyBorder="1" applyAlignment="1">
      <alignment horizontal="right" indent="1"/>
    </xf>
    <xf numFmtId="164" fontId="15" fillId="2" borderId="35" xfId="0" applyNumberFormat="1" applyFont="1" applyFill="1" applyBorder="1" applyAlignment="1">
      <alignment horizontal="right" indent="1"/>
    </xf>
    <xf numFmtId="164" fontId="0" fillId="2" borderId="29" xfId="0" applyNumberFormat="1" applyFill="1" applyBorder="1" applyAlignment="1">
      <alignment horizontal="right" indent="1"/>
    </xf>
    <xf numFmtId="164" fontId="15" fillId="2" borderId="29" xfId="0" applyNumberFormat="1" applyFont="1" applyFill="1" applyBorder="1" applyAlignment="1">
      <alignment horizontal="right" indent="1"/>
    </xf>
    <xf numFmtId="164" fontId="15" fillId="2" borderId="27" xfId="0" applyNumberFormat="1" applyFont="1" applyFill="1" applyBorder="1" applyAlignment="1">
      <alignment horizontal="right" indent="1"/>
    </xf>
    <xf numFmtId="167" fontId="7" fillId="2" borderId="0" xfId="0" applyNumberFormat="1" applyFont="1" applyFill="1"/>
    <xf numFmtId="167" fontId="7" fillId="2" borderId="29" xfId="0" applyNumberFormat="1" applyFont="1" applyFill="1" applyBorder="1"/>
    <xf numFmtId="167" fontId="8" fillId="2" borderId="18" xfId="0" applyNumberFormat="1" applyFont="1" applyFill="1" applyBorder="1"/>
    <xf numFmtId="167" fontId="8" fillId="2" borderId="1" xfId="0" applyNumberFormat="1" applyFont="1" applyFill="1" applyBorder="1"/>
    <xf numFmtId="0" fontId="35" fillId="2" borderId="18" xfId="0" applyFont="1" applyFill="1" applyBorder="1" applyAlignment="1">
      <alignment horizontal="left" vertical="top" readingOrder="1"/>
    </xf>
    <xf numFmtId="0" fontId="35" fillId="2" borderId="1" xfId="0" applyFont="1" applyFill="1" applyBorder="1" applyAlignment="1">
      <alignment horizontal="left" vertical="top" readingOrder="1"/>
    </xf>
    <xf numFmtId="0" fontId="35" fillId="2" borderId="28" xfId="0" applyFont="1" applyFill="1" applyBorder="1" applyAlignment="1">
      <alignment horizontal="left" vertical="top" readingOrder="1"/>
    </xf>
    <xf numFmtId="0" fontId="35" fillId="2" borderId="0" xfId="0" applyFont="1" applyFill="1" applyAlignment="1">
      <alignment horizontal="left" vertical="top" readingOrder="1"/>
    </xf>
    <xf numFmtId="167" fontId="40" fillId="2" borderId="38" xfId="0" applyNumberFormat="1" applyFont="1" applyFill="1" applyBorder="1" applyAlignment="1">
      <alignment horizontal="right" indent="1"/>
    </xf>
    <xf numFmtId="0" fontId="35" fillId="2" borderId="0" xfId="0" applyFont="1" applyFill="1" applyAlignment="1">
      <alignment vertical="top"/>
    </xf>
    <xf numFmtId="0" fontId="35" fillId="2" borderId="29" xfId="0" applyFont="1" applyFill="1" applyBorder="1" applyAlignment="1">
      <alignment horizontal="right" vertical="top" readingOrder="1"/>
    </xf>
    <xf numFmtId="0" fontId="40" fillId="2" borderId="0" xfId="1" applyFont="1" applyFill="1"/>
    <xf numFmtId="0" fontId="35" fillId="2" borderId="26" xfId="0" applyFont="1" applyFill="1" applyBorder="1" applyAlignment="1">
      <alignment vertical="top"/>
    </xf>
    <xf numFmtId="0" fontId="35" fillId="2" borderId="2" xfId="0" applyFont="1" applyFill="1" applyBorder="1" applyAlignment="1">
      <alignment horizontal="right" vertical="top" readingOrder="1"/>
    </xf>
    <xf numFmtId="0" fontId="40" fillId="2" borderId="2" xfId="1" applyFont="1" applyFill="1" applyBorder="1"/>
    <xf numFmtId="0" fontId="41" fillId="2" borderId="0" xfId="1" applyFont="1" applyFill="1"/>
    <xf numFmtId="0" fontId="12" fillId="2" borderId="0" xfId="4" applyFont="1" applyFill="1"/>
    <xf numFmtId="0" fontId="12" fillId="2" borderId="44" xfId="4" applyFont="1" applyFill="1" applyBorder="1"/>
    <xf numFmtId="164" fontId="8" fillId="2" borderId="26" xfId="0" applyNumberFormat="1" applyFont="1" applyFill="1" applyBorder="1" applyAlignment="1">
      <alignment horizontal="right"/>
    </xf>
    <xf numFmtId="164" fontId="7" fillId="2" borderId="2" xfId="0" applyNumberFormat="1" applyFont="1" applyFill="1" applyBorder="1"/>
    <xf numFmtId="164" fontId="7" fillId="2" borderId="27" xfId="0" applyNumberFormat="1" applyFont="1" applyFill="1" applyBorder="1"/>
    <xf numFmtId="164" fontId="42" fillId="2" borderId="0" xfId="0" applyNumberFormat="1" applyFont="1" applyFill="1"/>
    <xf numFmtId="164" fontId="42" fillId="2" borderId="29" xfId="0" applyNumberFormat="1" applyFont="1" applyFill="1" applyBorder="1"/>
    <xf numFmtId="164" fontId="15" fillId="2" borderId="0" xfId="0" applyNumberFormat="1" applyFont="1" applyFill="1"/>
    <xf numFmtId="164" fontId="15" fillId="2" borderId="29" xfId="0" applyNumberFormat="1" applyFont="1" applyFill="1" applyBorder="1"/>
    <xf numFmtId="167" fontId="7" fillId="2" borderId="0" xfId="0" applyNumberFormat="1" applyFont="1" applyFill="1" applyAlignment="1">
      <alignment horizontal="right" indent="1"/>
    </xf>
    <xf numFmtId="167" fontId="7" fillId="2" borderId="29" xfId="0" applyNumberFormat="1" applyFont="1" applyFill="1" applyBorder="1" applyAlignment="1">
      <alignment horizontal="right" indent="1"/>
    </xf>
    <xf numFmtId="0" fontId="43" fillId="2" borderId="0" xfId="4" applyFont="1" applyFill="1" applyAlignment="1">
      <alignment wrapText="1"/>
    </xf>
    <xf numFmtId="172" fontId="8" fillId="2" borderId="22" xfId="2" applyNumberFormat="1" applyFont="1" applyFill="1" applyBorder="1" applyAlignment="1">
      <alignment horizontal="right" indent="1"/>
    </xf>
    <xf numFmtId="14" fontId="0" fillId="2" borderId="0" xfId="0" applyNumberFormat="1" applyFill="1"/>
    <xf numFmtId="3" fontId="8" fillId="2" borderId="27" xfId="0" applyNumberFormat="1" applyFont="1" applyFill="1" applyBorder="1"/>
    <xf numFmtId="3" fontId="8" fillId="2" borderId="35" xfId="0" applyNumberFormat="1" applyFont="1" applyFill="1" applyBorder="1"/>
    <xf numFmtId="164" fontId="4" fillId="2" borderId="9" xfId="0" applyNumberFormat="1" applyFont="1" applyFill="1" applyBorder="1" applyAlignment="1">
      <alignment horizontal="right" indent="1"/>
    </xf>
    <xf numFmtId="164" fontId="4" fillId="2" borderId="11" xfId="0" applyNumberFormat="1" applyFont="1" applyFill="1" applyBorder="1" applyAlignment="1">
      <alignment horizontal="right" indent="1"/>
    </xf>
    <xf numFmtId="164" fontId="8" fillId="2" borderId="2" xfId="0" applyNumberFormat="1" applyFont="1" applyFill="1" applyBorder="1" applyAlignment="1">
      <alignment horizontal="right" indent="1"/>
    </xf>
    <xf numFmtId="172" fontId="8" fillId="2" borderId="21" xfId="2" applyNumberFormat="1" applyFont="1" applyFill="1" applyBorder="1" applyAlignment="1">
      <alignment horizontal="right" indent="1"/>
    </xf>
    <xf numFmtId="172" fontId="8" fillId="2" borderId="4" xfId="2" applyNumberFormat="1" applyFont="1" applyFill="1" applyBorder="1" applyAlignment="1">
      <alignment horizontal="right" indent="1"/>
    </xf>
    <xf numFmtId="172" fontId="10" fillId="2" borderId="21" xfId="2" applyNumberFormat="1" applyFont="1" applyFill="1" applyBorder="1" applyAlignment="1">
      <alignment horizontal="right" indent="1"/>
    </xf>
    <xf numFmtId="172" fontId="10" fillId="2" borderId="4" xfId="2" applyNumberFormat="1" applyFont="1" applyFill="1" applyBorder="1" applyAlignment="1">
      <alignment horizontal="right" indent="1"/>
    </xf>
    <xf numFmtId="172" fontId="10" fillId="2" borderId="22" xfId="2" applyNumberFormat="1" applyFont="1" applyFill="1" applyBorder="1" applyAlignment="1">
      <alignment horizontal="right" indent="1"/>
    </xf>
    <xf numFmtId="172" fontId="8" fillId="2" borderId="24" xfId="2" applyNumberFormat="1" applyFont="1" applyFill="1" applyBorder="1" applyAlignment="1">
      <alignment horizontal="right" indent="1"/>
    </xf>
    <xf numFmtId="172" fontId="8" fillId="2" borderId="5" xfId="2" applyNumberFormat="1" applyFont="1" applyFill="1" applyBorder="1" applyAlignment="1">
      <alignment horizontal="right" indent="1"/>
    </xf>
    <xf numFmtId="172" fontId="8" fillId="2" borderId="25" xfId="2" applyNumberFormat="1" applyFont="1" applyFill="1" applyBorder="1" applyAlignment="1">
      <alignment horizontal="right" indent="1"/>
    </xf>
    <xf numFmtId="167" fontId="5" fillId="2" borderId="29" xfId="0" applyNumberFormat="1" applyFont="1" applyFill="1" applyBorder="1" applyAlignment="1">
      <alignment horizontal="right"/>
    </xf>
    <xf numFmtId="0" fontId="2" fillId="2" borderId="0" xfId="4" applyFill="1" applyAlignment="1">
      <alignment horizontal="right" wrapText="1"/>
    </xf>
    <xf numFmtId="0" fontId="2" fillId="2" borderId="0" xfId="4" applyFill="1" applyAlignment="1">
      <alignment horizontal="right"/>
    </xf>
    <xf numFmtId="0" fontId="4" fillId="2" borderId="43" xfId="4" applyFont="1" applyFill="1" applyBorder="1" applyAlignment="1">
      <alignment horizontal="right"/>
    </xf>
    <xf numFmtId="164" fontId="5" fillId="2" borderId="0" xfId="4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12" fillId="2" borderId="0" xfId="0" applyNumberFormat="1" applyFont="1" applyFill="1" applyAlignment="1">
      <alignment horizontal="right"/>
    </xf>
    <xf numFmtId="164" fontId="12" fillId="2" borderId="44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0" fontId="4" fillId="2" borderId="43" xfId="0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27" fillId="2" borderId="0" xfId="0" applyFont="1" applyFill="1" applyAlignment="1">
      <alignment horizontal="right"/>
    </xf>
    <xf numFmtId="9" fontId="0" fillId="2" borderId="0" xfId="2" applyFont="1" applyFill="1" applyAlignment="1">
      <alignment horizontal="right"/>
    </xf>
    <xf numFmtId="173" fontId="0" fillId="2" borderId="0" xfId="2" applyNumberFormat="1" applyFont="1" applyFill="1"/>
    <xf numFmtId="3" fontId="0" fillId="2" borderId="0" xfId="2" applyNumberFormat="1" applyFont="1" applyFill="1"/>
    <xf numFmtId="0" fontId="18" fillId="2" borderId="45" xfId="0" applyFont="1" applyFill="1" applyBorder="1" applyAlignment="1">
      <alignment vertical="top"/>
    </xf>
    <xf numFmtId="0" fontId="18" fillId="2" borderId="42" xfId="0" applyFont="1" applyFill="1" applyBorder="1" applyAlignment="1">
      <alignment vertical="top"/>
    </xf>
    <xf numFmtId="0" fontId="18" fillId="2" borderId="47" xfId="0" applyFont="1" applyFill="1" applyBorder="1" applyAlignment="1">
      <alignment vertical="top"/>
    </xf>
    <xf numFmtId="0" fontId="17" fillId="0" borderId="0" xfId="3" applyAlignment="1" applyProtection="1"/>
    <xf numFmtId="3" fontId="17" fillId="0" borderId="0" xfId="3" applyNumberFormat="1" applyAlignment="1" applyProtection="1"/>
    <xf numFmtId="167" fontId="5" fillId="2" borderId="38" xfId="0" applyNumberFormat="1" applyFont="1" applyFill="1" applyBorder="1" applyAlignment="1">
      <alignment horizontal="right"/>
    </xf>
    <xf numFmtId="0" fontId="35" fillId="2" borderId="0" xfId="0" applyFont="1" applyFill="1" applyAlignment="1">
      <alignment horizontal="left" vertical="top" wrapText="1" readingOrder="1"/>
    </xf>
    <xf numFmtId="0" fontId="11" fillId="2" borderId="20" xfId="0" applyFont="1" applyFill="1" applyBorder="1"/>
    <xf numFmtId="1" fontId="8" fillId="2" borderId="24" xfId="0" applyNumberFormat="1" applyFont="1" applyFill="1" applyBorder="1"/>
    <xf numFmtId="0" fontId="11" fillId="2" borderId="0" xfId="0" applyFont="1" applyFill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0" fontId="21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164" fontId="8" fillId="2" borderId="28" xfId="0" applyNumberFormat="1" applyFont="1" applyFill="1" applyBorder="1" applyAlignment="1">
      <alignment horizontal="right" vertical="top"/>
    </xf>
    <xf numFmtId="164" fontId="10" fillId="2" borderId="28" xfId="0" applyNumberFormat="1" applyFont="1" applyFill="1" applyBorder="1" applyAlignment="1">
      <alignment horizontal="right" vertical="top"/>
    </xf>
    <xf numFmtId="0" fontId="8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164" fontId="8" fillId="2" borderId="1" xfId="0" applyNumberFormat="1" applyFont="1" applyFill="1" applyBorder="1"/>
    <xf numFmtId="3" fontId="10" fillId="2" borderId="2" xfId="0" applyNumberFormat="1" applyFont="1" applyFill="1" applyBorder="1"/>
    <xf numFmtId="164" fontId="8" fillId="2" borderId="0" xfId="0" applyNumberFormat="1" applyFont="1" applyFill="1" applyAlignment="1">
      <alignment horizontal="right"/>
    </xf>
    <xf numFmtId="164" fontId="8" fillId="2" borderId="19" xfId="0" applyNumberFormat="1" applyFont="1" applyFill="1" applyBorder="1"/>
    <xf numFmtId="164" fontId="8" fillId="2" borderId="29" xfId="0" applyNumberFormat="1" applyFont="1" applyFill="1" applyBorder="1" applyAlignment="1">
      <alignment horizontal="right"/>
    </xf>
    <xf numFmtId="164" fontId="8" fillId="2" borderId="29" xfId="0" applyNumberFormat="1" applyFont="1" applyFill="1" applyBorder="1"/>
    <xf numFmtId="164" fontId="10" fillId="2" borderId="29" xfId="0" applyNumberFormat="1" applyFont="1" applyFill="1" applyBorder="1"/>
    <xf numFmtId="3" fontId="10" fillId="2" borderId="27" xfId="0" applyNumberFormat="1" applyFont="1" applyFill="1" applyBorder="1"/>
    <xf numFmtId="164" fontId="8" fillId="2" borderId="16" xfId="0" applyNumberFormat="1" applyFont="1" applyFill="1" applyBorder="1"/>
    <xf numFmtId="164" fontId="8" fillId="2" borderId="34" xfId="0" applyNumberFormat="1" applyFont="1" applyFill="1" applyBorder="1" applyAlignment="1">
      <alignment horizontal="right"/>
    </xf>
    <xf numFmtId="164" fontId="8" fillId="2" borderId="34" xfId="0" applyNumberFormat="1" applyFont="1" applyFill="1" applyBorder="1"/>
    <xf numFmtId="164" fontId="10" fillId="2" borderId="34" xfId="0" applyNumberFormat="1" applyFont="1" applyFill="1" applyBorder="1"/>
    <xf numFmtId="3" fontId="10" fillId="2" borderId="35" xfId="0" applyNumberFormat="1" applyFont="1" applyFill="1" applyBorder="1"/>
    <xf numFmtId="164" fontId="8" fillId="2" borderId="0" xfId="0" applyNumberFormat="1" applyFont="1" applyFill="1" applyAlignment="1">
      <alignment horizontal="right" vertical="top"/>
    </xf>
    <xf numFmtId="164" fontId="10" fillId="2" borderId="0" xfId="0" applyNumberFormat="1" applyFont="1" applyFill="1" applyAlignment="1">
      <alignment horizontal="right" vertical="top"/>
    </xf>
    <xf numFmtId="0" fontId="0" fillId="2" borderId="29" xfId="0" applyFill="1" applyBorder="1" applyAlignment="1">
      <alignment vertical="top"/>
    </xf>
    <xf numFmtId="0" fontId="0" fillId="2" borderId="27" xfId="0" applyFill="1" applyBorder="1" applyAlignment="1">
      <alignment vertical="center"/>
    </xf>
    <xf numFmtId="164" fontId="0" fillId="2" borderId="29" xfId="0" applyNumberFormat="1" applyFill="1" applyBorder="1"/>
    <xf numFmtId="164" fontId="8" fillId="2" borderId="35" xfId="0" applyNumberFormat="1" applyFont="1" applyFill="1" applyBorder="1"/>
    <xf numFmtId="164" fontId="8" fillId="2" borderId="27" xfId="0" applyNumberFormat="1" applyFont="1" applyFill="1" applyBorder="1"/>
    <xf numFmtId="0" fontId="15" fillId="2" borderId="29" xfId="0" applyFont="1" applyFill="1" applyBorder="1"/>
    <xf numFmtId="164" fontId="8" fillId="2" borderId="0" xfId="0" applyNumberFormat="1" applyFont="1" applyFill="1" applyAlignment="1">
      <alignment horizontal="right" indent="1"/>
    </xf>
    <xf numFmtId="164" fontId="10" fillId="2" borderId="0" xfId="0" applyNumberFormat="1" applyFont="1" applyFill="1" applyAlignment="1">
      <alignment horizontal="right" indent="1"/>
    </xf>
    <xf numFmtId="164" fontId="10" fillId="2" borderId="33" xfId="0" applyNumberFormat="1" applyFont="1" applyFill="1" applyBorder="1" applyAlignment="1">
      <alignment horizontal="right" indent="1"/>
    </xf>
    <xf numFmtId="164" fontId="10" fillId="2" borderId="2" xfId="0" applyNumberFormat="1" applyFont="1" applyFill="1" applyBorder="1"/>
    <xf numFmtId="164" fontId="10" fillId="2" borderId="2" xfId="0" applyNumberFormat="1" applyFont="1" applyFill="1" applyBorder="1" applyAlignment="1">
      <alignment horizontal="right" indent="1"/>
    </xf>
    <xf numFmtId="164" fontId="10" fillId="2" borderId="29" xfId="0" applyNumberFormat="1" applyFont="1" applyFill="1" applyBorder="1" applyAlignment="1">
      <alignment horizontal="right" indent="1"/>
    </xf>
    <xf numFmtId="164" fontId="10" fillId="2" borderId="27" xfId="0" applyNumberFormat="1" applyFont="1" applyFill="1" applyBorder="1" applyAlignment="1">
      <alignment horizontal="right" indent="1"/>
    </xf>
    <xf numFmtId="164" fontId="10" fillId="2" borderId="35" xfId="0" applyNumberFormat="1" applyFont="1" applyFill="1" applyBorder="1"/>
    <xf numFmtId="164" fontId="4" fillId="2" borderId="2" xfId="0" applyNumberFormat="1" applyFont="1" applyFill="1" applyBorder="1" applyAlignment="1">
      <alignment horizontal="right"/>
    </xf>
    <xf numFmtId="167" fontId="5" fillId="2" borderId="39" xfId="0" applyNumberFormat="1" applyFont="1" applyFill="1" applyBorder="1" applyAlignment="1">
      <alignment horizontal="right"/>
    </xf>
    <xf numFmtId="0" fontId="18" fillId="2" borderId="28" xfId="0" applyFont="1" applyFill="1" applyBorder="1" applyAlignment="1">
      <alignment vertical="top"/>
    </xf>
    <xf numFmtId="0" fontId="48" fillId="2" borderId="28" xfId="0" applyFont="1" applyFill="1" applyBorder="1" applyAlignment="1">
      <alignment horizontal="left" vertical="top"/>
    </xf>
    <xf numFmtId="0" fontId="18" fillId="2" borderId="26" xfId="0" applyFont="1" applyFill="1" applyBorder="1" applyAlignment="1">
      <alignment vertical="top"/>
    </xf>
    <xf numFmtId="0" fontId="35" fillId="2" borderId="27" xfId="0" applyFont="1" applyFill="1" applyBorder="1" applyAlignment="1">
      <alignment horizontal="right" vertical="top" readingOrder="1"/>
    </xf>
    <xf numFmtId="171" fontId="0" fillId="2" borderId="0" xfId="2" applyNumberFormat="1" applyFont="1" applyFill="1"/>
    <xf numFmtId="9" fontId="4" fillId="2" borderId="40" xfId="2" applyFont="1" applyFill="1" applyBorder="1" applyAlignment="1">
      <alignment horizontal="right" vertical="center" indent="1"/>
    </xf>
    <xf numFmtId="164" fontId="5" fillId="2" borderId="19" xfId="0" applyNumberFormat="1" applyFont="1" applyFill="1" applyBorder="1" applyAlignment="1">
      <alignment horizontal="right" indent="1"/>
    </xf>
    <xf numFmtId="3" fontId="5" fillId="2" borderId="29" xfId="0" applyNumberFormat="1" applyFont="1" applyFill="1" applyBorder="1" applyAlignment="1">
      <alignment horizontal="right" indent="1"/>
    </xf>
    <xf numFmtId="1" fontId="4" fillId="2" borderId="29" xfId="0" applyNumberFormat="1" applyFont="1" applyFill="1" applyBorder="1" applyAlignment="1">
      <alignment horizontal="right" vertical="center" indent="1"/>
    </xf>
    <xf numFmtId="1" fontId="5" fillId="2" borderId="13" xfId="0" applyNumberFormat="1" applyFont="1" applyFill="1" applyBorder="1" applyAlignment="1">
      <alignment horizontal="right" vertical="center" indent="1"/>
    </xf>
    <xf numFmtId="1" fontId="0" fillId="2" borderId="0" xfId="0" applyNumberFormat="1" applyFill="1"/>
    <xf numFmtId="9" fontId="49" fillId="2" borderId="0" xfId="2" applyFont="1" applyFill="1"/>
    <xf numFmtId="0" fontId="18" fillId="2" borderId="45" xfId="0" applyFont="1" applyFill="1" applyBorder="1" applyAlignment="1">
      <alignment horizontal="center" vertical="top"/>
    </xf>
    <xf numFmtId="0" fontId="18" fillId="2" borderId="42" xfId="0" applyFont="1" applyFill="1" applyBorder="1" applyAlignment="1">
      <alignment horizontal="center" vertical="top"/>
    </xf>
    <xf numFmtId="0" fontId="18" fillId="2" borderId="47" xfId="0" applyFont="1" applyFill="1" applyBorder="1" applyAlignment="1">
      <alignment horizontal="center" vertical="top"/>
    </xf>
    <xf numFmtId="0" fontId="35" fillId="2" borderId="46" xfId="0" applyFont="1" applyFill="1" applyBorder="1" applyAlignment="1">
      <alignment horizontal="center" vertical="top" wrapText="1" readingOrder="1"/>
    </xf>
    <xf numFmtId="0" fontId="35" fillId="2" borderId="45" xfId="0" applyFont="1" applyFill="1" applyBorder="1" applyAlignment="1">
      <alignment horizontal="center" vertical="top" wrapText="1" readingOrder="1"/>
    </xf>
    <xf numFmtId="0" fontId="35" fillId="2" borderId="18" xfId="0" applyFont="1" applyFill="1" applyBorder="1" applyAlignment="1">
      <alignment horizontal="center" vertical="top" wrapText="1" readingOrder="1"/>
    </xf>
    <xf numFmtId="0" fontId="35" fillId="2" borderId="17" xfId="0" applyFont="1" applyFill="1" applyBorder="1" applyAlignment="1">
      <alignment horizontal="center" vertical="top" wrapText="1" readingOrder="1"/>
    </xf>
    <xf numFmtId="0" fontId="5" fillId="2" borderId="0" xfId="1" applyFill="1" applyAlignment="1">
      <alignment horizontal="center"/>
    </xf>
    <xf numFmtId="167" fontId="5" fillId="2" borderId="9" xfId="0" applyNumberFormat="1" applyFont="1" applyFill="1" applyBorder="1" applyAlignment="1">
      <alignment horizontal="right"/>
    </xf>
    <xf numFmtId="167" fontId="4" fillId="2" borderId="11" xfId="0" applyNumberFormat="1" applyFont="1" applyFill="1" applyBorder="1"/>
    <xf numFmtId="167" fontId="5" fillId="2" borderId="29" xfId="0" applyNumberFormat="1" applyFont="1" applyFill="1" applyBorder="1"/>
    <xf numFmtId="167" fontId="4" fillId="2" borderId="27" xfId="0" applyNumberFormat="1" applyFont="1" applyFill="1" applyBorder="1"/>
    <xf numFmtId="167" fontId="6" fillId="2" borderId="29" xfId="0" applyNumberFormat="1" applyFont="1" applyFill="1" applyBorder="1" applyAlignment="1">
      <alignment horizontal="right"/>
    </xf>
    <xf numFmtId="167" fontId="6" fillId="2" borderId="9" xfId="0" applyNumberFormat="1" applyFont="1" applyFill="1" applyBorder="1" applyAlignment="1">
      <alignment horizontal="right"/>
    </xf>
    <xf numFmtId="167" fontId="6" fillId="2" borderId="29" xfId="0" applyNumberFormat="1" applyFont="1" applyFill="1" applyBorder="1"/>
    <xf numFmtId="167" fontId="6" fillId="2" borderId="9" xfId="0" applyNumberFormat="1" applyFont="1" applyFill="1" applyBorder="1"/>
    <xf numFmtId="164" fontId="9" fillId="2" borderId="16" xfId="0" applyNumberFormat="1" applyFont="1" applyFill="1" applyBorder="1"/>
    <xf numFmtId="164" fontId="9" fillId="2" borderId="34" xfId="0" applyNumberFormat="1" applyFont="1" applyFill="1" applyBorder="1" applyAlignment="1">
      <alignment horizontal="right"/>
    </xf>
    <xf numFmtId="164" fontId="9" fillId="2" borderId="34" xfId="0" applyNumberFormat="1" applyFont="1" applyFill="1" applyBorder="1"/>
    <xf numFmtId="164" fontId="9" fillId="2" borderId="19" xfId="0" applyNumberFormat="1" applyFont="1" applyFill="1" applyBorder="1"/>
    <xf numFmtId="164" fontId="9" fillId="2" borderId="29" xfId="0" applyNumberFormat="1" applyFont="1" applyFill="1" applyBorder="1"/>
    <xf numFmtId="164" fontId="42" fillId="2" borderId="34" xfId="0" applyNumberFormat="1" applyFont="1" applyFill="1" applyBorder="1" applyAlignment="1">
      <alignment horizontal="center"/>
    </xf>
    <xf numFmtId="164" fontId="42" fillId="2" borderId="29" xfId="0" applyNumberFormat="1" applyFont="1" applyFill="1" applyBorder="1" applyAlignment="1">
      <alignment horizontal="center"/>
    </xf>
    <xf numFmtId="0" fontId="10" fillId="2" borderId="28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29" xfId="0" applyFont="1" applyFill="1" applyBorder="1" applyAlignment="1">
      <alignment horizontal="right"/>
    </xf>
    <xf numFmtId="0" fontId="9" fillId="2" borderId="28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167" fontId="7" fillId="2" borderId="0" xfId="0" applyNumberFormat="1" applyFont="1" applyFill="1" applyAlignment="1">
      <alignment horizontal="center"/>
    </xf>
    <xf numFmtId="169" fontId="0" fillId="2" borderId="0" xfId="0" applyNumberFormat="1" applyFill="1" applyAlignment="1">
      <alignment horizontal="right"/>
    </xf>
    <xf numFmtId="0" fontId="50" fillId="0" borderId="0" xfId="3" applyFont="1" applyAlignment="1" applyProtection="1"/>
    <xf numFmtId="3" fontId="50" fillId="0" borderId="0" xfId="3" applyNumberFormat="1" applyFont="1" applyAlignment="1" applyProtection="1"/>
    <xf numFmtId="1" fontId="8" fillId="2" borderId="0" xfId="0" applyNumberFormat="1" applyFont="1" applyFill="1"/>
    <xf numFmtId="167" fontId="10" fillId="2" borderId="0" xfId="0" applyNumberFormat="1" applyFont="1" applyFill="1" applyAlignment="1">
      <alignment horizontal="right" indent="1"/>
    </xf>
    <xf numFmtId="0" fontId="51" fillId="2" borderId="0" xfId="0" applyFont="1" applyFill="1"/>
    <xf numFmtId="165" fontId="51" fillId="2" borderId="0" xfId="0" applyNumberFormat="1" applyFont="1" applyFill="1"/>
    <xf numFmtId="0" fontId="48" fillId="2" borderId="18" xfId="0" applyFont="1" applyFill="1" applyBorder="1" applyAlignment="1">
      <alignment horizontal="left" vertical="top"/>
    </xf>
    <xf numFmtId="9" fontId="4" fillId="2" borderId="0" xfId="2" applyFont="1" applyFill="1" applyAlignment="1">
      <alignment horizontal="right" vertical="center" indent="1"/>
    </xf>
    <xf numFmtId="9" fontId="4" fillId="2" borderId="0" xfId="2" applyFont="1" applyFill="1" applyAlignment="1">
      <alignment horizontal="right" indent="1"/>
    </xf>
    <xf numFmtId="0" fontId="6" fillId="2" borderId="0" xfId="0" applyFont="1" applyFill="1"/>
    <xf numFmtId="0" fontId="5" fillId="2" borderId="28" xfId="0" applyFont="1" applyFill="1" applyBorder="1" applyAlignment="1">
      <alignment wrapText="1"/>
    </xf>
    <xf numFmtId="174" fontId="0" fillId="2" borderId="0" xfId="0" applyNumberFormat="1" applyFill="1"/>
    <xf numFmtId="3" fontId="10" fillId="2" borderId="38" xfId="0" applyNumberFormat="1" applyFont="1" applyFill="1" applyBorder="1" applyAlignment="1">
      <alignment horizontal="right" indent="1"/>
    </xf>
    <xf numFmtId="3" fontId="10" fillId="2" borderId="13" xfId="0" applyNumberFormat="1" applyFont="1" applyFill="1" applyBorder="1" applyAlignment="1">
      <alignment horizontal="right" indent="1"/>
    </xf>
    <xf numFmtId="3" fontId="10" fillId="2" borderId="39" xfId="0" applyNumberFormat="1" applyFont="1" applyFill="1" applyBorder="1" applyAlignment="1">
      <alignment horizontal="right" indent="1"/>
    </xf>
    <xf numFmtId="164" fontId="7" fillId="2" borderId="34" xfId="0" applyNumberFormat="1" applyFont="1" applyFill="1" applyBorder="1"/>
    <xf numFmtId="175" fontId="10" fillId="2" borderId="32" xfId="0" applyNumberFormat="1" applyFont="1" applyFill="1" applyBorder="1"/>
    <xf numFmtId="3" fontId="4" fillId="2" borderId="1" xfId="0" applyNumberFormat="1" applyFont="1" applyFill="1" applyBorder="1"/>
    <xf numFmtId="3" fontId="4" fillId="2" borderId="15" xfId="0" applyNumberFormat="1" applyFont="1" applyFill="1" applyBorder="1"/>
    <xf numFmtId="3" fontId="4" fillId="2" borderId="19" xfId="0" applyNumberFormat="1" applyFont="1" applyFill="1" applyBorder="1"/>
    <xf numFmtId="3" fontId="4" fillId="2" borderId="16" xfId="0" applyNumberFormat="1" applyFont="1" applyFill="1" applyBorder="1"/>
    <xf numFmtId="167" fontId="5" fillId="2" borderId="5" xfId="0" applyNumberFormat="1" applyFont="1" applyFill="1" applyBorder="1" applyAlignment="1">
      <alignment horizontal="right" indent="1"/>
    </xf>
    <xf numFmtId="0" fontId="3" fillId="2" borderId="0" xfId="0" applyFont="1" applyFill="1" applyAlignment="1">
      <alignment vertical="top"/>
    </xf>
    <xf numFmtId="170" fontId="3" fillId="2" borderId="0" xfId="0" applyNumberFormat="1" applyFont="1" applyFill="1"/>
    <xf numFmtId="3" fontId="3" fillId="2" borderId="0" xfId="0" applyNumberFormat="1" applyFont="1" applyFill="1"/>
    <xf numFmtId="3" fontId="49" fillId="2" borderId="0" xfId="0" applyNumberFormat="1" applyFont="1" applyFill="1" applyAlignment="1">
      <alignment horizontal="left" indent="1"/>
    </xf>
    <xf numFmtId="3" fontId="52" fillId="2" borderId="0" xfId="0" applyNumberFormat="1" applyFont="1" applyFill="1" applyAlignment="1">
      <alignment horizontal="left" indent="1"/>
    </xf>
    <xf numFmtId="0" fontId="55" fillId="2" borderId="0" xfId="1" applyFont="1" applyFill="1"/>
    <xf numFmtId="0" fontId="0" fillId="2" borderId="0" xfId="0" applyFill="1" applyAlignment="1">
      <alignment horizontal="center"/>
    </xf>
    <xf numFmtId="0" fontId="0" fillId="2" borderId="0" xfId="0" applyFont="1" applyFill="1"/>
    <xf numFmtId="0" fontId="0" fillId="2" borderId="2" xfId="0" applyFont="1" applyFill="1" applyBorder="1"/>
    <xf numFmtId="0" fontId="0" fillId="2" borderId="0" xfId="0" applyFont="1" applyFill="1" applyAlignment="1">
      <alignment vertical="top"/>
    </xf>
    <xf numFmtId="0" fontId="8" fillId="2" borderId="28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8" fillId="2" borderId="26" xfId="0" applyFont="1" applyFill="1" applyBorder="1" applyAlignment="1">
      <alignment wrapText="1"/>
    </xf>
    <xf numFmtId="0" fontId="7" fillId="2" borderId="26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3" fontId="8" fillId="2" borderId="36" xfId="0" applyNumberFormat="1" applyFont="1" applyFill="1" applyBorder="1" applyAlignment="1">
      <alignment horizontal="right" indent="1"/>
    </xf>
    <xf numFmtId="3" fontId="8" fillId="2" borderId="37" xfId="0" applyNumberFormat="1" applyFont="1" applyFill="1" applyBorder="1" applyAlignment="1">
      <alignment horizontal="right" indent="1"/>
    </xf>
    <xf numFmtId="3" fontId="8" fillId="2" borderId="7" xfId="0" applyNumberFormat="1" applyFont="1" applyFill="1" applyBorder="1" applyAlignment="1">
      <alignment horizontal="right" indent="1"/>
    </xf>
    <xf numFmtId="3" fontId="8" fillId="2" borderId="6" xfId="0" applyNumberFormat="1" applyFont="1" applyFill="1" applyBorder="1" applyAlignment="1">
      <alignment horizontal="right" indent="1"/>
    </xf>
    <xf numFmtId="3" fontId="11" fillId="2" borderId="28" xfId="0" applyNumberFormat="1" applyFont="1" applyFill="1" applyBorder="1"/>
    <xf numFmtId="167" fontId="8" fillId="2" borderId="38" xfId="0" applyNumberFormat="1" applyFont="1" applyFill="1" applyBorder="1" applyAlignment="1">
      <alignment horizontal="right" indent="1"/>
    </xf>
    <xf numFmtId="167" fontId="8" fillId="2" borderId="39" xfId="0" applyNumberFormat="1" applyFont="1" applyFill="1" applyBorder="1" applyAlignment="1">
      <alignment horizontal="right" indent="1"/>
    </xf>
    <xf numFmtId="167" fontId="8" fillId="2" borderId="9" xfId="0" applyNumberFormat="1" applyFont="1" applyFill="1" applyBorder="1" applyAlignment="1">
      <alignment horizontal="right" indent="1"/>
    </xf>
    <xf numFmtId="167" fontId="8" fillId="2" borderId="8" xfId="0" applyNumberFormat="1" applyFont="1" applyFill="1" applyBorder="1" applyAlignment="1">
      <alignment horizontal="right" indent="1"/>
    </xf>
    <xf numFmtId="3" fontId="8" fillId="2" borderId="28" xfId="0" applyNumberFormat="1" applyFont="1" applyFill="1" applyBorder="1" applyAlignment="1">
      <alignment horizontal="left" wrapText="1"/>
    </xf>
    <xf numFmtId="3" fontId="9" fillId="2" borderId="28" xfId="0" applyNumberFormat="1" applyFont="1" applyFill="1" applyBorder="1" applyAlignment="1">
      <alignment horizontal="left" wrapText="1"/>
    </xf>
    <xf numFmtId="3" fontId="8" fillId="2" borderId="28" xfId="0" applyNumberFormat="1" applyFont="1" applyFill="1" applyBorder="1" applyAlignment="1">
      <alignment horizontal="left"/>
    </xf>
    <xf numFmtId="3" fontId="0" fillId="2" borderId="28" xfId="0" applyNumberFormat="1" applyFont="1" applyFill="1" applyBorder="1"/>
    <xf numFmtId="0" fontId="8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left" wrapText="1"/>
    </xf>
    <xf numFmtId="167" fontId="10" fillId="2" borderId="40" xfId="0" applyNumberFormat="1" applyFont="1" applyFill="1" applyBorder="1" applyAlignment="1">
      <alignment horizontal="right" indent="1"/>
    </xf>
    <xf numFmtId="167" fontId="10" fillId="2" borderId="41" xfId="0" applyNumberFormat="1" applyFont="1" applyFill="1" applyBorder="1" applyAlignment="1">
      <alignment horizontal="right" indent="1"/>
    </xf>
    <xf numFmtId="3" fontId="8" fillId="2" borderId="42" xfId="0" applyNumberFormat="1" applyFont="1" applyFill="1" applyBorder="1"/>
    <xf numFmtId="3" fontId="8" fillId="2" borderId="18" xfId="0" applyNumberFormat="1" applyFont="1" applyFill="1" applyBorder="1" applyAlignment="1">
      <alignment vertical="top"/>
    </xf>
    <xf numFmtId="3" fontId="8" fillId="2" borderId="28" xfId="0" applyNumberFormat="1" applyFont="1" applyFill="1" applyBorder="1" applyAlignment="1">
      <alignment vertical="top"/>
    </xf>
    <xf numFmtId="3" fontId="9" fillId="2" borderId="28" xfId="0" applyNumberFormat="1" applyFont="1" applyFill="1" applyBorder="1" applyAlignment="1">
      <alignment vertical="top"/>
    </xf>
    <xf numFmtId="3" fontId="8" fillId="2" borderId="28" xfId="0" applyNumberFormat="1" applyFont="1" applyFill="1" applyBorder="1" applyAlignment="1">
      <alignment horizontal="center" vertical="top"/>
    </xf>
    <xf numFmtId="3" fontId="8" fillId="2" borderId="29" xfId="0" applyNumberFormat="1" applyFont="1" applyFill="1" applyBorder="1" applyAlignment="1">
      <alignment horizontal="center" vertical="top" wrapText="1"/>
    </xf>
    <xf numFmtId="3" fontId="8" fillId="2" borderId="0" xfId="0" applyNumberFormat="1" applyFont="1" applyFill="1" applyAlignment="1">
      <alignment horizontal="center" vertical="top"/>
    </xf>
    <xf numFmtId="3" fontId="8" fillId="2" borderId="26" xfId="0" applyNumberFormat="1" applyFont="1" applyFill="1" applyBorder="1" applyAlignment="1">
      <alignment wrapText="1"/>
    </xf>
    <xf numFmtId="3" fontId="7" fillId="2" borderId="26" xfId="0" applyNumberFormat="1" applyFont="1" applyFill="1" applyBorder="1" applyAlignment="1">
      <alignment horizontal="center" vertical="top" wrapText="1"/>
    </xf>
    <xf numFmtId="3" fontId="7" fillId="2" borderId="27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167" fontId="8" fillId="2" borderId="36" xfId="0" applyNumberFormat="1" applyFont="1" applyFill="1" applyBorder="1" applyAlignment="1">
      <alignment horizontal="right" indent="1"/>
    </xf>
    <xf numFmtId="167" fontId="8" fillId="2" borderId="37" xfId="0" applyNumberFormat="1" applyFont="1" applyFill="1" applyBorder="1" applyAlignment="1">
      <alignment horizontal="right" indent="1"/>
    </xf>
    <xf numFmtId="167" fontId="8" fillId="2" borderId="7" xfId="0" applyNumberFormat="1" applyFont="1" applyFill="1" applyBorder="1" applyAlignment="1">
      <alignment horizontal="right" indent="1"/>
    </xf>
    <xf numFmtId="167" fontId="8" fillId="2" borderId="6" xfId="0" applyNumberFormat="1" applyFont="1" applyFill="1" applyBorder="1" applyAlignment="1">
      <alignment horizontal="right" indent="1"/>
    </xf>
    <xf numFmtId="3" fontId="9" fillId="2" borderId="28" xfId="0" applyNumberFormat="1" applyFont="1" applyFill="1" applyBorder="1"/>
    <xf numFmtId="164" fontId="0" fillId="2" borderId="0" xfId="0" applyNumberFormat="1" applyFont="1" applyFill="1"/>
    <xf numFmtId="3" fontId="0" fillId="2" borderId="0" xfId="0" applyNumberFormat="1" applyFont="1" applyFill="1"/>
    <xf numFmtId="175" fontId="0" fillId="2" borderId="0" xfId="0" applyNumberFormat="1" applyFill="1"/>
    <xf numFmtId="164" fontId="4" fillId="2" borderId="28" xfId="0" applyNumberFormat="1" applyFont="1" applyFill="1" applyBorder="1" applyAlignment="1">
      <alignment horizontal="right" indent="1"/>
    </xf>
    <xf numFmtId="177" fontId="4" fillId="2" borderId="29" xfId="0" applyNumberFormat="1" applyFont="1" applyFill="1" applyBorder="1" applyAlignment="1">
      <alignment horizontal="right" vertical="center" indent="1"/>
    </xf>
    <xf numFmtId="177" fontId="4" fillId="2" borderId="13" xfId="0" applyNumberFormat="1" applyFont="1" applyFill="1" applyBorder="1" applyAlignment="1">
      <alignment horizontal="right" indent="1"/>
    </xf>
    <xf numFmtId="0" fontId="15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78" fontId="0" fillId="2" borderId="0" xfId="0" applyNumberFormat="1" applyFill="1"/>
    <xf numFmtId="164" fontId="10" fillId="2" borderId="0" xfId="0" applyNumberFormat="1" applyFont="1" applyFill="1" applyBorder="1"/>
    <xf numFmtId="176" fontId="0" fillId="2" borderId="0" xfId="0" applyNumberFormat="1" applyFill="1"/>
    <xf numFmtId="179" fontId="10" fillId="2" borderId="0" xfId="0" applyNumberFormat="1" applyFont="1" applyFill="1"/>
    <xf numFmtId="175" fontId="35" fillId="2" borderId="26" xfId="0" applyNumberFormat="1" applyFont="1" applyFill="1" applyBorder="1" applyAlignment="1">
      <alignment horizontal="right" vertical="top" indent="1"/>
    </xf>
    <xf numFmtId="177" fontId="5" fillId="2" borderId="0" xfId="1" applyNumberFormat="1" applyFill="1"/>
    <xf numFmtId="0" fontId="5" fillId="0" borderId="0" xfId="1" applyFill="1"/>
    <xf numFmtId="1" fontId="4" fillId="0" borderId="14" xfId="0" applyNumberFormat="1" applyFont="1" applyFill="1" applyBorder="1" applyAlignment="1">
      <alignment horizontal="right" indent="1"/>
    </xf>
    <xf numFmtId="1" fontId="4" fillId="0" borderId="41" xfId="0" applyNumberFormat="1" applyFont="1" applyFill="1" applyBorder="1" applyAlignment="1">
      <alignment horizontal="right" indent="1"/>
    </xf>
    <xf numFmtId="0" fontId="3" fillId="0" borderId="0" xfId="0" applyFont="1" applyFill="1"/>
    <xf numFmtId="0" fontId="0" fillId="0" borderId="0" xfId="0" applyFill="1"/>
    <xf numFmtId="9" fontId="4" fillId="0" borderId="14" xfId="2" applyNumberFormat="1" applyFont="1" applyFill="1" applyBorder="1" applyAlignment="1">
      <alignment horizontal="right" indent="1"/>
    </xf>
    <xf numFmtId="9" fontId="4" fillId="0" borderId="27" xfId="2" applyNumberFormat="1" applyFont="1" applyFill="1" applyBorder="1" applyAlignment="1">
      <alignment horizontal="right" vertical="center" indent="1"/>
    </xf>
    <xf numFmtId="0" fontId="13" fillId="2" borderId="0" xfId="0" applyFont="1" applyFill="1"/>
    <xf numFmtId="0" fontId="28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4" applyFont="1" applyFill="1" applyAlignment="1">
      <alignment wrapText="1"/>
    </xf>
    <xf numFmtId="0" fontId="0" fillId="0" borderId="0" xfId="0"/>
    <xf numFmtId="0" fontId="14" fillId="2" borderId="0" xfId="4" applyFont="1" applyFill="1" applyAlignment="1">
      <alignment wrapText="1"/>
    </xf>
    <xf numFmtId="0" fontId="2" fillId="2" borderId="0" xfId="4" applyFill="1" applyAlignment="1">
      <alignment wrapText="1"/>
    </xf>
    <xf numFmtId="0" fontId="1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1" fillId="2" borderId="28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164" fontId="10" fillId="2" borderId="18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/>
    </xf>
    <xf numFmtId="0" fontId="2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53" fillId="0" borderId="0" xfId="0" applyFont="1"/>
    <xf numFmtId="0" fontId="4" fillId="2" borderId="18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4" fillId="2" borderId="0" xfId="0" applyFont="1" applyFill="1"/>
    <xf numFmtId="0" fontId="4" fillId="2" borderId="18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3" fillId="2" borderId="28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29" xfId="0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2" fillId="2" borderId="28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21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/>
    </xf>
    <xf numFmtId="0" fontId="4" fillId="2" borderId="29" xfId="0" applyFont="1" applyFill="1" applyBorder="1" applyAlignment="1">
      <alignment horizontal="center" vertical="top"/>
    </xf>
    <xf numFmtId="0" fontId="19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3" fillId="2" borderId="2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9" fillId="0" borderId="0" xfId="0" applyFont="1"/>
    <xf numFmtId="0" fontId="0" fillId="0" borderId="19" xfId="0" applyBorder="1" applyAlignment="1">
      <alignment horizontal="center" vertical="top"/>
    </xf>
    <xf numFmtId="3" fontId="21" fillId="2" borderId="0" xfId="0" applyNumberFormat="1" applyFont="1" applyFill="1" applyAlignment="1">
      <alignment horizontal="left" wrapText="1"/>
    </xf>
    <xf numFmtId="3" fontId="21" fillId="2" borderId="0" xfId="0" applyNumberFormat="1" applyFont="1" applyFill="1" applyAlignment="1">
      <alignment horizontal="left"/>
    </xf>
    <xf numFmtId="3" fontId="4" fillId="2" borderId="18" xfId="0" applyNumberFormat="1" applyFont="1" applyFill="1" applyBorder="1" applyAlignment="1">
      <alignment horizontal="center" vertical="top"/>
    </xf>
    <xf numFmtId="3" fontId="4" fillId="2" borderId="19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/>
    </xf>
    <xf numFmtId="3" fontId="13" fillId="2" borderId="28" xfId="0" applyNumberFormat="1" applyFont="1" applyFill="1" applyBorder="1" applyAlignment="1">
      <alignment horizontal="center" vertical="top"/>
    </xf>
    <xf numFmtId="3" fontId="13" fillId="2" borderId="29" xfId="0" applyNumberFormat="1" applyFont="1" applyFill="1" applyBorder="1" applyAlignment="1">
      <alignment horizontal="center" vertical="top"/>
    </xf>
    <xf numFmtId="3" fontId="13" fillId="2" borderId="0" xfId="0" applyNumberFormat="1" applyFont="1" applyFill="1" applyAlignment="1">
      <alignment horizontal="center" vertical="top"/>
    </xf>
    <xf numFmtId="0" fontId="0" fillId="0" borderId="0" xfId="0" applyFont="1"/>
    <xf numFmtId="0" fontId="10" fillId="2" borderId="19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3" fontId="10" fillId="2" borderId="18" xfId="0" applyNumberFormat="1" applyFont="1" applyFill="1" applyBorder="1" applyAlignment="1">
      <alignment horizontal="center" vertical="top"/>
    </xf>
    <xf numFmtId="3" fontId="10" fillId="2" borderId="19" xfId="0" applyNumberFormat="1" applyFont="1" applyFill="1" applyBorder="1" applyAlignment="1">
      <alignment horizontal="center" vertical="top"/>
    </xf>
    <xf numFmtId="3" fontId="10" fillId="2" borderId="1" xfId="0" applyNumberFormat="1" applyFont="1" applyFill="1" applyBorder="1" applyAlignment="1">
      <alignment horizontal="center" vertical="top"/>
    </xf>
    <xf numFmtId="3" fontId="11" fillId="2" borderId="28" xfId="0" applyNumberFormat="1" applyFont="1" applyFill="1" applyBorder="1" applyAlignment="1">
      <alignment horizontal="center" vertical="top"/>
    </xf>
    <xf numFmtId="3" fontId="11" fillId="2" borderId="29" xfId="0" applyNumberFormat="1" applyFont="1" applyFill="1" applyBorder="1" applyAlignment="1">
      <alignment horizontal="center" vertical="top"/>
    </xf>
    <xf numFmtId="3" fontId="11" fillId="2" borderId="0" xfId="0" applyNumberFormat="1" applyFont="1" applyFill="1" applyAlignment="1">
      <alignment horizontal="center" vertical="top"/>
    </xf>
    <xf numFmtId="3" fontId="4" fillId="2" borderId="18" xfId="0" applyNumberFormat="1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left" wrapText="1"/>
    </xf>
    <xf numFmtId="3" fontId="4" fillId="2" borderId="19" xfId="0" applyNumberFormat="1" applyFont="1" applyFill="1" applyBorder="1" applyAlignment="1">
      <alignment horizontal="left" wrapText="1"/>
    </xf>
    <xf numFmtId="3" fontId="22" fillId="2" borderId="2" xfId="0" applyNumberFormat="1" applyFont="1" applyFill="1" applyBorder="1" applyAlignment="1">
      <alignment wrapText="1"/>
    </xf>
    <xf numFmtId="0" fontId="0" fillId="0" borderId="2" xfId="0" applyBorder="1"/>
    <xf numFmtId="0" fontId="21" fillId="2" borderId="0" xfId="0" applyFont="1" applyFill="1"/>
    <xf numFmtId="0" fontId="0" fillId="2" borderId="0" xfId="0" applyFill="1" applyAlignment="1">
      <alignment horizontal="center" vertical="top"/>
    </xf>
    <xf numFmtId="0" fontId="0" fillId="2" borderId="29" xfId="0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</cellXfs>
  <cellStyles count="8">
    <cellStyle name="Hyperlänk" xfId="3" builtinId="8"/>
    <cellStyle name="Hyperlänk 2" xfId="5" xr:uid="{00000000-0005-0000-0000-000000000000}"/>
    <cellStyle name="Hyperlänk 3" xfId="6" xr:uid="{00000000-0005-0000-0000-000001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7" xr:uid="{00000000-0005-0000-0000-000006000000}"/>
    <cellStyle name="Procent" xfId="2" builtinId="5"/>
  </cellStyles>
  <dxfs count="0"/>
  <tableStyles count="0" defaultTableStyle="TableStyleMedium9" defaultPivotStyle="PivotStyleLight16"/>
  <colors>
    <mruColors>
      <color rgb="FF52AF3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523874</xdr:colOff>
      <xdr:row>7</xdr:row>
      <xdr:rowOff>35717</xdr:rowOff>
    </xdr:from>
    <xdr:to>
      <xdr:col>11</xdr:col>
      <xdr:colOff>405186</xdr:colOff>
      <xdr:row>10</xdr:row>
      <xdr:rowOff>64292</xdr:rowOff>
    </xdr:to>
    <xdr:pic>
      <xdr:nvPicPr>
        <xdr:cNvPr id="3" name="Bildobjekt 2" descr="sos_farg_sv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2780" y="1142998"/>
          <a:ext cx="30960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</xdr:row>
      <xdr:rowOff>19051</xdr:rowOff>
    </xdr:from>
    <xdr:to>
      <xdr:col>5</xdr:col>
      <xdr:colOff>47625</xdr:colOff>
      <xdr:row>10</xdr:row>
      <xdr:rowOff>37351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9A7BD977-B2AE-4B78-9043-CAC21EFC6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981076"/>
          <a:ext cx="2124075" cy="589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0</xdr:col>
      <xdr:colOff>1487424</xdr:colOff>
      <xdr:row>51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BDDCEE02-D5BE-4BF4-B520-35662692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67800"/>
          <a:ext cx="1487424" cy="21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1</xdr:col>
      <xdr:colOff>192024</xdr:colOff>
      <xdr:row>51</xdr:row>
      <xdr:rowOff>90060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81643A8-F567-4D7F-9FCD-59C9DA144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46920"/>
          <a:ext cx="1487424" cy="21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611124</xdr:colOff>
      <xdr:row>19</xdr:row>
      <xdr:rowOff>51960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id="{CEC1FF29-7BC2-4761-B157-ABF795747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85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611124</xdr:colOff>
      <xdr:row>42</xdr:row>
      <xdr:rowOff>51960</xdr:rowOff>
    </xdr:to>
    <xdr:pic>
      <xdr:nvPicPr>
        <xdr:cNvPr id="7" name="Bildobjekt 2">
          <a:extLst>
            <a:ext uri="{FF2B5EF4-FFF2-40B4-BE49-F238E27FC236}">
              <a16:creationId xmlns:a16="http://schemas.microsoft.com/office/drawing/2014/main" id="{646F0D9C-22EC-4540-868A-9AD0D9A05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1440"/>
          <a:ext cx="1487424" cy="21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1487424</xdr:colOff>
      <xdr:row>16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5BFA0DAF-9A44-41E6-A39C-12AE72E5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74720"/>
          <a:ext cx="1487424" cy="21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1487424</xdr:colOff>
      <xdr:row>23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9E247A35-A13E-48C5-A6D8-F7B4F8860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9100"/>
          <a:ext cx="1487424" cy="21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2</xdr:col>
      <xdr:colOff>390144</xdr:colOff>
      <xdr:row>32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C85169D5-B487-4E6D-A71E-8FEA06692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46520"/>
          <a:ext cx="1487424" cy="219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18</xdr:row>
      <xdr:rowOff>95250</xdr:rowOff>
    </xdr:from>
    <xdr:to>
      <xdr:col>0</xdr:col>
      <xdr:colOff>1506474</xdr:colOff>
      <xdr:row>19</xdr:row>
      <xdr:rowOff>147210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F4972ABD-93F2-47D0-AB6B-0371A81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695700"/>
          <a:ext cx="1487424" cy="2138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59</xdr:row>
      <xdr:rowOff>19050</xdr:rowOff>
    </xdr:from>
    <xdr:to>
      <xdr:col>2</xdr:col>
      <xdr:colOff>96774</xdr:colOff>
      <xdr:row>60</xdr:row>
      <xdr:rowOff>122445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E0FDF45E-4FC0-41AD-AB36-0CC140060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763125"/>
          <a:ext cx="1592199" cy="24627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1487424</xdr:colOff>
      <xdr:row>45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222170BB-B6D7-4D94-BC3E-E9128817C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5360"/>
          <a:ext cx="1487424" cy="2196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45720</xdr:rowOff>
    </xdr:from>
    <xdr:to>
      <xdr:col>0</xdr:col>
      <xdr:colOff>1487424</xdr:colOff>
      <xdr:row>35</xdr:row>
      <xdr:rowOff>120540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4D90FDCA-97C1-42FD-8170-092684975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25640"/>
          <a:ext cx="1487424" cy="21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23</xdr:row>
      <xdr:rowOff>19050</xdr:rowOff>
    </xdr:from>
    <xdr:to>
      <xdr:col>1</xdr:col>
      <xdr:colOff>1319784</xdr:colOff>
      <xdr:row>24</xdr:row>
      <xdr:rowOff>109110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1265DD4-5542-4D1E-B52B-FE25788D9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43450"/>
          <a:ext cx="1500759" cy="23293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45720</xdr:rowOff>
    </xdr:from>
    <xdr:to>
      <xdr:col>0</xdr:col>
      <xdr:colOff>1487424</xdr:colOff>
      <xdr:row>66</xdr:row>
      <xdr:rowOff>6240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9EDEE7D3-3D71-4FBB-9201-A681A154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35840"/>
          <a:ext cx="1487424" cy="219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64</xdr:row>
      <xdr:rowOff>53340</xdr:rowOff>
    </xdr:from>
    <xdr:to>
      <xdr:col>0</xdr:col>
      <xdr:colOff>1495044</xdr:colOff>
      <xdr:row>66</xdr:row>
      <xdr:rowOff>13860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8379F20F-63CB-4139-8131-845D2752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1894820"/>
          <a:ext cx="1487424" cy="2196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58</xdr:row>
      <xdr:rowOff>53340</xdr:rowOff>
    </xdr:from>
    <xdr:to>
      <xdr:col>1</xdr:col>
      <xdr:colOff>656844</xdr:colOff>
      <xdr:row>60</xdr:row>
      <xdr:rowOff>13860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57902503-E729-4E53-9B92-B7C2D23E5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1407140"/>
          <a:ext cx="1487424" cy="2196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79</xdr:row>
      <xdr:rowOff>47625</xdr:rowOff>
    </xdr:from>
    <xdr:to>
      <xdr:col>1</xdr:col>
      <xdr:colOff>1043559</xdr:colOff>
      <xdr:row>80</xdr:row>
      <xdr:rowOff>99585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51D9DC0E-8B97-41CB-A760-1BCC10FE7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134850"/>
          <a:ext cx="1519809" cy="21388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79</xdr:row>
      <xdr:rowOff>60960</xdr:rowOff>
    </xdr:from>
    <xdr:to>
      <xdr:col>1</xdr:col>
      <xdr:colOff>1043559</xdr:colOff>
      <xdr:row>80</xdr:row>
      <xdr:rowOff>112920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71202BAF-388D-4202-B6D5-EB34C9CCE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052935"/>
          <a:ext cx="1519809" cy="21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</xdr:col>
      <xdr:colOff>1220724</xdr:colOff>
      <xdr:row>22</xdr:row>
      <xdr:rowOff>74820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E423EC9-264A-4326-82D4-843A30667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9100"/>
          <a:ext cx="1487424" cy="21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53340</xdr:rowOff>
    </xdr:from>
    <xdr:to>
      <xdr:col>0</xdr:col>
      <xdr:colOff>1487424</xdr:colOff>
      <xdr:row>53</xdr:row>
      <xdr:rowOff>13860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E05EA1DC-8C82-400C-9F35-86BF8E57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496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1487424</xdr:colOff>
      <xdr:row>22</xdr:row>
      <xdr:rowOff>90060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id="{CF2288EC-5987-49F7-A2EC-A907F9F3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2800"/>
          <a:ext cx="1487424" cy="21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1487424</xdr:colOff>
      <xdr:row>22</xdr:row>
      <xdr:rowOff>90060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id="{B793ACBE-C876-4F7A-9E4B-3E6545E75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046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50</xdr:row>
      <xdr:rowOff>22860</xdr:rowOff>
    </xdr:from>
    <xdr:to>
      <xdr:col>0</xdr:col>
      <xdr:colOff>1502664</xdr:colOff>
      <xdr:row>51</xdr:row>
      <xdr:rowOff>126255</xdr:rowOff>
    </xdr:to>
    <xdr:pic>
      <xdr:nvPicPr>
        <xdr:cNvPr id="7" name="Bildobjekt 2">
          <a:extLst>
            <a:ext uri="{FF2B5EF4-FFF2-40B4-BE49-F238E27FC236}">
              <a16:creationId xmlns:a16="http://schemas.microsoft.com/office/drawing/2014/main" id="{0BE43998-7CE1-487C-B316-CD43993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9795510"/>
          <a:ext cx="1487424" cy="246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1487424</xdr:colOff>
      <xdr:row>18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1DE7E0DB-DEC6-4936-9868-7B37F2BB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80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1487424</xdr:colOff>
      <xdr:row>45</xdr:row>
      <xdr:rowOff>90060</xdr:rowOff>
    </xdr:to>
    <xdr:pic>
      <xdr:nvPicPr>
        <xdr:cNvPr id="5" name="Bildobjekt 2">
          <a:extLst>
            <a:ext uri="{FF2B5EF4-FFF2-40B4-BE49-F238E27FC236}">
              <a16:creationId xmlns:a16="http://schemas.microsoft.com/office/drawing/2014/main" id="{D19E578E-A688-46C4-B44A-A776015B8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49540"/>
          <a:ext cx="1487424" cy="21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1487424</xdr:colOff>
      <xdr:row>21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7EFD8499-640C-45C0-9251-B25B15227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2340"/>
          <a:ext cx="1487424" cy="2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1487424</xdr:colOff>
      <xdr:row>47</xdr:row>
      <xdr:rowOff>90060</xdr:rowOff>
    </xdr:to>
    <xdr:pic>
      <xdr:nvPicPr>
        <xdr:cNvPr id="7" name="Bildobjekt 2">
          <a:extLst>
            <a:ext uri="{FF2B5EF4-FFF2-40B4-BE49-F238E27FC236}">
              <a16:creationId xmlns:a16="http://schemas.microsoft.com/office/drawing/2014/main" id="{3B644AE0-5A1A-469C-B242-998517322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8640"/>
          <a:ext cx="1487424" cy="21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28</xdr:row>
      <xdr:rowOff>78105</xdr:rowOff>
    </xdr:from>
    <xdr:to>
      <xdr:col>0</xdr:col>
      <xdr:colOff>1533144</xdr:colOff>
      <xdr:row>30</xdr:row>
      <xdr:rowOff>38625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5D3C137D-C889-4C74-90F6-C9379C02E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5650230"/>
          <a:ext cx="1487424" cy="246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0</xdr:col>
      <xdr:colOff>1487424</xdr:colOff>
      <xdr:row>60</xdr:row>
      <xdr:rowOff>90060</xdr:rowOff>
    </xdr:to>
    <xdr:pic>
      <xdr:nvPicPr>
        <xdr:cNvPr id="4" name="Bildobjekt 2">
          <a:extLst>
            <a:ext uri="{FF2B5EF4-FFF2-40B4-BE49-F238E27FC236}">
              <a16:creationId xmlns:a16="http://schemas.microsoft.com/office/drawing/2014/main" id="{1D30224C-C7F5-42B1-B535-FD41C35B5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91800"/>
          <a:ext cx="1487424" cy="21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2AF32"/>
    <pageSetUpPr fitToPage="1"/>
  </sheetPr>
  <dimension ref="A1:U28"/>
  <sheetViews>
    <sheetView tabSelected="1" zoomScaleNormal="100" workbookViewId="0">
      <selection sqref="A1:T1"/>
    </sheetView>
  </sheetViews>
  <sheetFormatPr defaultColWidth="9.33203125" defaultRowHeight="11.25" x14ac:dyDescent="0.2"/>
  <cols>
    <col min="1" max="19" width="9.33203125" style="1"/>
    <col min="20" max="20" width="0.1640625" style="1" customWidth="1"/>
    <col min="21" max="21" width="10.5" style="1" bestFit="1" customWidth="1"/>
    <col min="22" max="16384" width="9.33203125" style="1"/>
  </cols>
  <sheetData>
    <row r="1" spans="1:21" ht="19.5" x14ac:dyDescent="0.2">
      <c r="A1" s="694" t="s">
        <v>430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</row>
    <row r="2" spans="1:21" x14ac:dyDescent="0.2">
      <c r="J2" s="604"/>
    </row>
    <row r="11" spans="1:21" ht="66" customHeight="1" x14ac:dyDescent="0.4">
      <c r="B11" s="282" t="s">
        <v>313</v>
      </c>
    </row>
    <row r="12" spans="1:21" ht="20.25" x14ac:dyDescent="0.3">
      <c r="B12" s="283" t="s">
        <v>314</v>
      </c>
    </row>
    <row r="13" spans="1:21" ht="18.75" x14ac:dyDescent="0.3">
      <c r="B13" s="284"/>
    </row>
    <row r="14" spans="1:21" ht="12.75" x14ac:dyDescent="0.2">
      <c r="B14" s="7" t="s">
        <v>315</v>
      </c>
      <c r="U14" s="475"/>
    </row>
    <row r="15" spans="1:21" ht="12.75" x14ac:dyDescent="0.2">
      <c r="B15" s="693" t="s">
        <v>440</v>
      </c>
    </row>
    <row r="16" spans="1:21" ht="12.75" x14ac:dyDescent="0.2">
      <c r="B16" s="693"/>
    </row>
    <row r="17" spans="2:2" ht="12.75" x14ac:dyDescent="0.2">
      <c r="B17" s="7" t="s">
        <v>191</v>
      </c>
    </row>
    <row r="18" spans="2:2" ht="12.75" x14ac:dyDescent="0.2">
      <c r="B18" s="7" t="s">
        <v>192</v>
      </c>
    </row>
    <row r="19" spans="2:2" x14ac:dyDescent="0.2">
      <c r="B19" s="1" t="s">
        <v>311</v>
      </c>
    </row>
    <row r="20" spans="2:2" x14ac:dyDescent="0.2">
      <c r="B20" s="1" t="s">
        <v>310</v>
      </c>
    </row>
    <row r="21" spans="2:2" ht="12.75" x14ac:dyDescent="0.2">
      <c r="B21" s="285"/>
    </row>
    <row r="22" spans="2:2" x14ac:dyDescent="0.2">
      <c r="B22" s="1" t="s">
        <v>239</v>
      </c>
    </row>
    <row r="23" spans="2:2" x14ac:dyDescent="0.2">
      <c r="B23" s="1" t="s">
        <v>240</v>
      </c>
    </row>
    <row r="25" spans="2:2" ht="12.75" x14ac:dyDescent="0.2">
      <c r="B25" s="285"/>
    </row>
    <row r="26" spans="2:2" ht="12.75" x14ac:dyDescent="0.2">
      <c r="B26" s="285"/>
    </row>
    <row r="27" spans="2:2" ht="12.75" x14ac:dyDescent="0.2">
      <c r="B27" s="285"/>
    </row>
    <row r="28" spans="2:2" ht="12.75" x14ac:dyDescent="0.2">
      <c r="B28" s="286"/>
    </row>
  </sheetData>
  <mergeCells count="1">
    <mergeCell ref="A1:T1"/>
  </mergeCells>
  <pageMargins left="0.7" right="0.7" top="0.75" bottom="0.75" header="0.3" footer="0.3"/>
  <pageSetup paperSize="9"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rgb="FF52AF32"/>
    <pageSetUpPr fitToPage="1"/>
  </sheetPr>
  <dimension ref="A1:N65"/>
  <sheetViews>
    <sheetView zoomScaleNormal="100" workbookViewId="0">
      <selection sqref="A1:N2"/>
    </sheetView>
  </sheetViews>
  <sheetFormatPr defaultColWidth="9.33203125" defaultRowHeight="11.25" x14ac:dyDescent="0.2"/>
  <cols>
    <col min="1" max="1" width="28.5" style="34" bestFit="1" customWidth="1"/>
    <col min="2" max="2" width="9.33203125" style="34" bestFit="1" customWidth="1"/>
    <col min="3" max="3" width="11.6640625" style="34" customWidth="1"/>
    <col min="4" max="4" width="14.1640625" style="34" customWidth="1"/>
    <col min="5" max="5" width="11.6640625" style="34" customWidth="1"/>
    <col min="6" max="6" width="14.1640625" style="34" customWidth="1"/>
    <col min="7" max="7" width="11.6640625" style="34" customWidth="1"/>
    <col min="8" max="8" width="14.1640625" style="34" customWidth="1"/>
    <col min="9" max="9" width="11.6640625" style="34" customWidth="1"/>
    <col min="10" max="10" width="14.1640625" style="34" customWidth="1"/>
    <col min="11" max="11" width="11.6640625" style="34" customWidth="1"/>
    <col min="12" max="12" width="14.1640625" style="34" customWidth="1"/>
    <col min="13" max="13" width="11.6640625" style="34" customWidth="1"/>
    <col min="14" max="14" width="14.1640625" style="34" customWidth="1"/>
    <col min="15" max="16384" width="9.33203125" style="34"/>
  </cols>
  <sheetData>
    <row r="1" spans="1:14" ht="17.25" customHeight="1" x14ac:dyDescent="0.2">
      <c r="A1" s="700" t="s">
        <v>394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</row>
    <row r="2" spans="1:14" ht="21.75" customHeight="1" x14ac:dyDescent="0.2">
      <c r="A2" s="717"/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</row>
    <row r="3" spans="1:14" ht="15" customHeight="1" x14ac:dyDescent="0.2">
      <c r="A3" s="609" t="s">
        <v>395</v>
      </c>
    </row>
    <row r="4" spans="1:14" ht="18" customHeight="1" x14ac:dyDescent="0.2">
      <c r="A4" s="141" t="s">
        <v>149</v>
      </c>
      <c r="B4" s="140"/>
      <c r="C4" s="718" t="s">
        <v>19</v>
      </c>
      <c r="D4" s="719"/>
      <c r="E4" s="720" t="s">
        <v>116</v>
      </c>
      <c r="F4" s="720"/>
      <c r="G4" s="718" t="s">
        <v>117</v>
      </c>
      <c r="H4" s="719"/>
      <c r="I4" s="720" t="s">
        <v>118</v>
      </c>
      <c r="J4" s="720"/>
      <c r="K4" s="718" t="s">
        <v>119</v>
      </c>
      <c r="L4" s="719"/>
      <c r="M4" s="718" t="s">
        <v>20</v>
      </c>
      <c r="N4" s="719"/>
    </row>
    <row r="5" spans="1:14" s="622" customFormat="1" ht="18.75" customHeight="1" x14ac:dyDescent="0.2">
      <c r="A5" s="122" t="s">
        <v>150</v>
      </c>
      <c r="B5" s="20"/>
      <c r="C5" s="77" t="s">
        <v>3</v>
      </c>
      <c r="D5" s="139" t="s">
        <v>109</v>
      </c>
      <c r="E5" s="21" t="s">
        <v>3</v>
      </c>
      <c r="F5" s="21" t="s">
        <v>109</v>
      </c>
      <c r="G5" s="77" t="s">
        <v>3</v>
      </c>
      <c r="H5" s="139" t="s">
        <v>109</v>
      </c>
      <c r="I5" s="21" t="s">
        <v>3</v>
      </c>
      <c r="J5" s="21" t="s">
        <v>109</v>
      </c>
      <c r="K5" s="77" t="s">
        <v>3</v>
      </c>
      <c r="L5" s="139" t="s">
        <v>109</v>
      </c>
      <c r="M5" s="77" t="s">
        <v>3</v>
      </c>
      <c r="N5" s="139" t="s">
        <v>109</v>
      </c>
    </row>
    <row r="6" spans="1:14" ht="45.75" customHeight="1" x14ac:dyDescent="0.2">
      <c r="A6" s="101"/>
      <c r="B6" s="13"/>
      <c r="C6" s="61" t="s">
        <v>4</v>
      </c>
      <c r="D6" s="82" t="s">
        <v>143</v>
      </c>
      <c r="E6" s="22" t="s">
        <v>4</v>
      </c>
      <c r="F6" s="22" t="s">
        <v>143</v>
      </c>
      <c r="G6" s="61" t="s">
        <v>4</v>
      </c>
      <c r="H6" s="82" t="s">
        <v>143</v>
      </c>
      <c r="I6" s="61" t="s">
        <v>4</v>
      </c>
      <c r="J6" s="82" t="s">
        <v>143</v>
      </c>
      <c r="K6" s="61" t="s">
        <v>4</v>
      </c>
      <c r="L6" s="82" t="s">
        <v>143</v>
      </c>
      <c r="M6" s="61" t="s">
        <v>4</v>
      </c>
      <c r="N6" s="82" t="s">
        <v>143</v>
      </c>
    </row>
    <row r="7" spans="1:14" ht="12.75" x14ac:dyDescent="0.2">
      <c r="A7" s="123" t="s">
        <v>21</v>
      </c>
      <c r="B7" s="10"/>
      <c r="C7" s="46"/>
      <c r="D7" s="47"/>
      <c r="E7" s="46"/>
      <c r="F7" s="47"/>
      <c r="G7" s="43"/>
      <c r="H7" s="54"/>
      <c r="I7" s="46"/>
      <c r="J7" s="47"/>
      <c r="K7" s="43"/>
      <c r="L7" s="54"/>
      <c r="M7" s="46"/>
      <c r="N7" s="49"/>
    </row>
    <row r="8" spans="1:14" ht="12.75" x14ac:dyDescent="0.2">
      <c r="A8" s="100" t="s">
        <v>22</v>
      </c>
      <c r="B8" s="11"/>
      <c r="C8" s="48"/>
      <c r="D8" s="49"/>
      <c r="E8" s="48"/>
      <c r="F8" s="49"/>
      <c r="G8" s="44"/>
      <c r="H8" s="55"/>
      <c r="I8" s="48"/>
      <c r="J8" s="49"/>
      <c r="K8" s="44"/>
      <c r="L8" s="55"/>
      <c r="M8" s="48"/>
      <c r="N8" s="49"/>
    </row>
    <row r="9" spans="1:14" ht="12.75" x14ac:dyDescent="0.2">
      <c r="A9" s="102" t="s">
        <v>120</v>
      </c>
      <c r="B9" s="17">
        <v>499</v>
      </c>
      <c r="C9" s="48" t="s">
        <v>137</v>
      </c>
      <c r="D9" s="49" t="s">
        <v>137</v>
      </c>
      <c r="E9" s="48">
        <v>1</v>
      </c>
      <c r="F9" s="49">
        <v>0.498</v>
      </c>
      <c r="G9" s="48" t="s">
        <v>137</v>
      </c>
      <c r="H9" s="49" t="s">
        <v>137</v>
      </c>
      <c r="I9" s="48">
        <v>2</v>
      </c>
      <c r="J9" s="49">
        <v>0.95699999999999996</v>
      </c>
      <c r="K9" s="44">
        <v>3</v>
      </c>
      <c r="L9" s="49">
        <v>0.71699999999999997</v>
      </c>
      <c r="M9" s="48">
        <v>6</v>
      </c>
      <c r="N9" s="49">
        <v>2.1720000000000002</v>
      </c>
    </row>
    <row r="10" spans="1:14" ht="12.75" x14ac:dyDescent="0.2">
      <c r="A10" s="102" t="s">
        <v>121</v>
      </c>
      <c r="B10" s="17">
        <v>1499</v>
      </c>
      <c r="C10" s="48" t="s">
        <v>137</v>
      </c>
      <c r="D10" s="49" t="s">
        <v>137</v>
      </c>
      <c r="E10" s="48" t="s">
        <v>137</v>
      </c>
      <c r="F10" s="49" t="s">
        <v>137</v>
      </c>
      <c r="G10" s="48">
        <v>1</v>
      </c>
      <c r="H10" s="49">
        <v>0.626</v>
      </c>
      <c r="I10" s="48">
        <v>2</v>
      </c>
      <c r="J10" s="49">
        <v>1.748</v>
      </c>
      <c r="K10" s="48" t="s">
        <v>137</v>
      </c>
      <c r="L10" s="49" t="s">
        <v>137</v>
      </c>
      <c r="M10" s="48">
        <v>3</v>
      </c>
      <c r="N10" s="49">
        <v>2.3740000000000001</v>
      </c>
    </row>
    <row r="11" spans="1:14" ht="12.75" x14ac:dyDescent="0.2">
      <c r="A11" s="102" t="s">
        <v>122</v>
      </c>
      <c r="B11" s="17">
        <v>4999</v>
      </c>
      <c r="C11" s="48" t="s">
        <v>137</v>
      </c>
      <c r="D11" s="49" t="s">
        <v>137</v>
      </c>
      <c r="E11" s="48" t="s">
        <v>137</v>
      </c>
      <c r="F11" s="49" t="s">
        <v>137</v>
      </c>
      <c r="G11" s="48">
        <v>8</v>
      </c>
      <c r="H11" s="49">
        <v>26.66</v>
      </c>
      <c r="I11" s="48">
        <v>3</v>
      </c>
      <c r="J11" s="49">
        <v>11.371</v>
      </c>
      <c r="K11" s="48" t="s">
        <v>137</v>
      </c>
      <c r="L11" s="49" t="s">
        <v>137</v>
      </c>
      <c r="M11" s="48">
        <v>11</v>
      </c>
      <c r="N11" s="49">
        <v>38.030999999999999</v>
      </c>
    </row>
    <row r="12" spans="1:14" ht="12.75" x14ac:dyDescent="0.2">
      <c r="A12" s="102" t="s">
        <v>123</v>
      </c>
      <c r="B12" s="17">
        <v>39999</v>
      </c>
      <c r="C12" s="48">
        <v>5</v>
      </c>
      <c r="D12" s="49">
        <v>58.036999999999999</v>
      </c>
      <c r="E12" s="48">
        <v>1</v>
      </c>
      <c r="F12" s="49">
        <v>5.9210000000000003</v>
      </c>
      <c r="G12" s="48">
        <v>17</v>
      </c>
      <c r="H12" s="49">
        <v>191.35900000000001</v>
      </c>
      <c r="I12" s="48">
        <v>1</v>
      </c>
      <c r="J12" s="49">
        <v>8.8859999999999992</v>
      </c>
      <c r="K12" s="48" t="s">
        <v>137</v>
      </c>
      <c r="L12" s="49" t="s">
        <v>137</v>
      </c>
      <c r="M12" s="48">
        <v>24</v>
      </c>
      <c r="N12" s="49">
        <v>264.20300000000003</v>
      </c>
    </row>
    <row r="13" spans="1:14" ht="12.75" x14ac:dyDescent="0.2">
      <c r="A13" s="102" t="s">
        <v>124</v>
      </c>
      <c r="B13" s="17"/>
      <c r="C13" s="48" t="s">
        <v>137</v>
      </c>
      <c r="D13" s="49" t="s">
        <v>137</v>
      </c>
      <c r="E13" s="48" t="s">
        <v>137</v>
      </c>
      <c r="F13" s="49" t="s">
        <v>137</v>
      </c>
      <c r="G13" s="48" t="s">
        <v>137</v>
      </c>
      <c r="H13" s="49" t="s">
        <v>137</v>
      </c>
      <c r="I13" s="48" t="s">
        <v>137</v>
      </c>
      <c r="J13" s="49" t="s">
        <v>137</v>
      </c>
      <c r="K13" s="48" t="s">
        <v>137</v>
      </c>
      <c r="L13" s="49" t="s">
        <v>137</v>
      </c>
      <c r="M13" s="48" t="s">
        <v>137</v>
      </c>
      <c r="N13" s="49" t="s">
        <v>137</v>
      </c>
    </row>
    <row r="14" spans="1:14" ht="12.75" x14ac:dyDescent="0.2">
      <c r="A14" s="137" t="s">
        <v>174</v>
      </c>
      <c r="B14" s="17"/>
      <c r="C14" s="50">
        <f t="shared" ref="C14:M14" si="0">SUM(C9:C13)</f>
        <v>5</v>
      </c>
      <c r="D14" s="51">
        <f t="shared" si="0"/>
        <v>58.036999999999999</v>
      </c>
      <c r="E14" s="50">
        <f t="shared" si="0"/>
        <v>2</v>
      </c>
      <c r="F14" s="51">
        <f t="shared" si="0"/>
        <v>6.4190000000000005</v>
      </c>
      <c r="G14" s="50">
        <f t="shared" si="0"/>
        <v>26</v>
      </c>
      <c r="H14" s="51">
        <f t="shared" si="0"/>
        <v>218.64500000000001</v>
      </c>
      <c r="I14" s="50">
        <f t="shared" si="0"/>
        <v>8</v>
      </c>
      <c r="J14" s="51">
        <f t="shared" si="0"/>
        <v>22.962</v>
      </c>
      <c r="K14" s="50">
        <f t="shared" si="0"/>
        <v>3</v>
      </c>
      <c r="L14" s="51">
        <f t="shared" si="0"/>
        <v>0.71699999999999997</v>
      </c>
      <c r="M14" s="50">
        <f t="shared" si="0"/>
        <v>44</v>
      </c>
      <c r="N14" s="51">
        <f t="shared" ref="N14" si="1">SUM(N9:N13)</f>
        <v>306.78000000000003</v>
      </c>
    </row>
    <row r="15" spans="1:14" ht="12.75" x14ac:dyDescent="0.2">
      <c r="A15" s="99"/>
      <c r="B15" s="17"/>
      <c r="C15" s="48"/>
      <c r="D15" s="49"/>
      <c r="E15" s="48"/>
      <c r="F15" s="49"/>
      <c r="G15" s="44"/>
      <c r="H15" s="55"/>
      <c r="I15" s="48"/>
      <c r="J15" s="49"/>
      <c r="K15" s="44"/>
      <c r="L15" s="55"/>
      <c r="M15" s="48"/>
      <c r="N15" s="49"/>
    </row>
    <row r="16" spans="1:14" ht="12.75" x14ac:dyDescent="0.2">
      <c r="A16" s="137" t="s">
        <v>25</v>
      </c>
      <c r="B16" s="17"/>
      <c r="C16" s="48"/>
      <c r="D16" s="49"/>
      <c r="E16" s="48"/>
      <c r="F16" s="49"/>
      <c r="G16" s="44"/>
      <c r="H16" s="55"/>
      <c r="I16" s="48"/>
      <c r="J16" s="49"/>
      <c r="K16" s="44"/>
      <c r="L16" s="55"/>
      <c r="M16" s="48"/>
      <c r="N16" s="49"/>
    </row>
    <row r="17" spans="1:14" ht="12.75" x14ac:dyDescent="0.2">
      <c r="A17" s="100" t="s">
        <v>26</v>
      </c>
      <c r="B17" s="17"/>
      <c r="C17" s="48"/>
      <c r="D17" s="49"/>
      <c r="E17" s="48"/>
      <c r="F17" s="49"/>
      <c r="G17" s="44"/>
      <c r="H17" s="55"/>
      <c r="I17" s="48"/>
      <c r="J17" s="49"/>
      <c r="K17" s="44"/>
      <c r="L17" s="55"/>
      <c r="M17" s="48"/>
      <c r="N17" s="49"/>
    </row>
    <row r="18" spans="1:14" ht="12.75" x14ac:dyDescent="0.2">
      <c r="A18" s="102" t="s">
        <v>120</v>
      </c>
      <c r="B18" s="17">
        <v>499</v>
      </c>
      <c r="C18" s="48" t="s">
        <v>137</v>
      </c>
      <c r="D18" s="49" t="s">
        <v>137</v>
      </c>
      <c r="E18" s="48" t="s">
        <v>137</v>
      </c>
      <c r="F18" s="49" t="s">
        <v>137</v>
      </c>
      <c r="G18" s="48" t="s">
        <v>137</v>
      </c>
      <c r="H18" s="49" t="s">
        <v>137</v>
      </c>
      <c r="I18" s="48" t="s">
        <v>137</v>
      </c>
      <c r="J18" s="49" t="s">
        <v>137</v>
      </c>
      <c r="K18" s="48">
        <v>1</v>
      </c>
      <c r="L18" s="49">
        <v>0.20200000000000001</v>
      </c>
      <c r="M18" s="48">
        <v>1</v>
      </c>
      <c r="N18" s="49">
        <v>0.20200000000000001</v>
      </c>
    </row>
    <row r="19" spans="1:14" ht="12.75" x14ac:dyDescent="0.2">
      <c r="A19" s="102" t="s">
        <v>121</v>
      </c>
      <c r="B19" s="17">
        <v>1499</v>
      </c>
      <c r="C19" s="48" t="s">
        <v>137</v>
      </c>
      <c r="D19" s="49" t="s">
        <v>137</v>
      </c>
      <c r="E19" s="48" t="s">
        <v>137</v>
      </c>
      <c r="F19" s="49" t="s">
        <v>137</v>
      </c>
      <c r="G19" s="48" t="s">
        <v>137</v>
      </c>
      <c r="H19" s="49" t="s">
        <v>137</v>
      </c>
      <c r="I19" s="48" t="s">
        <v>137</v>
      </c>
      <c r="J19" s="49" t="s">
        <v>137</v>
      </c>
      <c r="K19" s="48">
        <v>1</v>
      </c>
      <c r="L19" s="49">
        <v>0.83599999999999997</v>
      </c>
      <c r="M19" s="48">
        <v>1</v>
      </c>
      <c r="N19" s="49">
        <v>0.83599999999999997</v>
      </c>
    </row>
    <row r="20" spans="1:14" ht="12.75" x14ac:dyDescent="0.2">
      <c r="A20" s="102" t="s">
        <v>122</v>
      </c>
      <c r="B20" s="17">
        <v>4999</v>
      </c>
      <c r="C20" s="48" t="s">
        <v>137</v>
      </c>
      <c r="D20" s="49" t="s">
        <v>137</v>
      </c>
      <c r="E20" s="48" t="s">
        <v>137</v>
      </c>
      <c r="F20" s="49" t="s">
        <v>137</v>
      </c>
      <c r="G20" s="48" t="s">
        <v>137</v>
      </c>
      <c r="H20" s="49" t="s">
        <v>137</v>
      </c>
      <c r="I20" s="48" t="s">
        <v>137</v>
      </c>
      <c r="J20" s="49" t="s">
        <v>137</v>
      </c>
      <c r="K20" s="48">
        <v>2</v>
      </c>
      <c r="L20" s="49">
        <v>6.2690000000000001</v>
      </c>
      <c r="M20" s="48">
        <v>2</v>
      </c>
      <c r="N20" s="49">
        <v>6.2690000000000001</v>
      </c>
    </row>
    <row r="21" spans="1:14" ht="12.75" x14ac:dyDescent="0.2">
      <c r="A21" s="102" t="s">
        <v>123</v>
      </c>
      <c r="B21" s="17">
        <v>39999</v>
      </c>
      <c r="C21" s="48" t="s">
        <v>137</v>
      </c>
      <c r="D21" s="49" t="s">
        <v>137</v>
      </c>
      <c r="E21" s="48" t="s">
        <v>137</v>
      </c>
      <c r="F21" s="49" t="s">
        <v>137</v>
      </c>
      <c r="G21" s="48" t="s">
        <v>137</v>
      </c>
      <c r="H21" s="49" t="s">
        <v>137</v>
      </c>
      <c r="I21" s="48" t="s">
        <v>137</v>
      </c>
      <c r="J21" s="49" t="s">
        <v>137</v>
      </c>
      <c r="K21" s="48">
        <v>1</v>
      </c>
      <c r="L21" s="49">
        <v>7.4539999999999997</v>
      </c>
      <c r="M21" s="48">
        <v>1</v>
      </c>
      <c r="N21" s="49">
        <v>7.4539999999999997</v>
      </c>
    </row>
    <row r="22" spans="1:14" ht="12.75" x14ac:dyDescent="0.2">
      <c r="A22" s="102" t="s">
        <v>124</v>
      </c>
      <c r="B22" s="17"/>
      <c r="C22" s="48" t="s">
        <v>137</v>
      </c>
      <c r="D22" s="49" t="s">
        <v>137</v>
      </c>
      <c r="E22" s="48" t="s">
        <v>137</v>
      </c>
      <c r="F22" s="49" t="s">
        <v>137</v>
      </c>
      <c r="G22" s="48" t="s">
        <v>137</v>
      </c>
      <c r="H22" s="49" t="s">
        <v>137</v>
      </c>
      <c r="I22" s="48" t="s">
        <v>137</v>
      </c>
      <c r="J22" s="49" t="s">
        <v>137</v>
      </c>
      <c r="K22" s="48" t="s">
        <v>137</v>
      </c>
      <c r="L22" s="49" t="s">
        <v>137</v>
      </c>
      <c r="M22" s="48" t="s">
        <v>137</v>
      </c>
      <c r="N22" s="49" t="s">
        <v>137</v>
      </c>
    </row>
    <row r="23" spans="1:14" ht="12.75" x14ac:dyDescent="0.2">
      <c r="A23" s="137" t="s">
        <v>174</v>
      </c>
      <c r="B23" s="17"/>
      <c r="C23" s="50" t="s">
        <v>137</v>
      </c>
      <c r="D23" s="51" t="s">
        <v>137</v>
      </c>
      <c r="E23" s="50" t="s">
        <v>137</v>
      </c>
      <c r="F23" s="51" t="s">
        <v>137</v>
      </c>
      <c r="G23" s="50" t="s">
        <v>137</v>
      </c>
      <c r="H23" s="51" t="s">
        <v>137</v>
      </c>
      <c r="I23" s="50" t="s">
        <v>137</v>
      </c>
      <c r="J23" s="51" t="s">
        <v>137</v>
      </c>
      <c r="K23" s="50">
        <f>SUM(K18:K22)</f>
        <v>5</v>
      </c>
      <c r="L23" s="51">
        <f>SUM(L18:L22)</f>
        <v>14.760999999999999</v>
      </c>
      <c r="M23" s="50">
        <f>SUM(M18:M22)</f>
        <v>5</v>
      </c>
      <c r="N23" s="51">
        <f t="shared" ref="N23" si="2">SUM(N18:N22)</f>
        <v>14.760999999999999</v>
      </c>
    </row>
    <row r="24" spans="1:14" ht="12.75" x14ac:dyDescent="0.2">
      <c r="A24" s="137"/>
      <c r="B24" s="17"/>
      <c r="C24" s="50"/>
      <c r="D24" s="51"/>
      <c r="E24" s="50"/>
      <c r="F24" s="51"/>
      <c r="G24" s="45"/>
      <c r="H24" s="56"/>
      <c r="I24" s="50"/>
      <c r="J24" s="51"/>
      <c r="K24" s="45"/>
      <c r="L24" s="56"/>
      <c r="M24" s="50"/>
      <c r="N24" s="51"/>
    </row>
    <row r="25" spans="1:14" ht="12.75" x14ac:dyDescent="0.2">
      <c r="A25" s="137" t="s">
        <v>23</v>
      </c>
      <c r="B25" s="17"/>
      <c r="C25" s="48"/>
      <c r="D25" s="49"/>
      <c r="E25" s="48"/>
      <c r="F25" s="49"/>
      <c r="G25" s="44"/>
      <c r="H25" s="55"/>
      <c r="I25" s="48"/>
      <c r="J25" s="49"/>
      <c r="K25" s="44"/>
      <c r="L25" s="55"/>
      <c r="M25" s="48"/>
      <c r="N25" s="49"/>
    </row>
    <row r="26" spans="1:14" ht="12.75" x14ac:dyDescent="0.2">
      <c r="A26" s="100" t="s">
        <v>24</v>
      </c>
      <c r="B26" s="17"/>
      <c r="C26" s="48"/>
      <c r="D26" s="49"/>
      <c r="E26" s="48"/>
      <c r="F26" s="49"/>
      <c r="G26" s="44"/>
      <c r="H26" s="55"/>
      <c r="I26" s="48"/>
      <c r="J26" s="49"/>
      <c r="K26" s="44"/>
      <c r="L26" s="55"/>
      <c r="M26" s="48"/>
      <c r="N26" s="49"/>
    </row>
    <row r="27" spans="1:14" ht="12" customHeight="1" x14ac:dyDescent="0.2">
      <c r="A27" s="102" t="s">
        <v>120</v>
      </c>
      <c r="B27" s="17">
        <v>499</v>
      </c>
      <c r="C27" s="48" t="s">
        <v>137</v>
      </c>
      <c r="D27" s="49" t="s">
        <v>137</v>
      </c>
      <c r="E27" s="48" t="s">
        <v>137</v>
      </c>
      <c r="F27" s="49" t="s">
        <v>137</v>
      </c>
      <c r="G27" s="44">
        <v>1</v>
      </c>
      <c r="H27" s="55">
        <v>0.191</v>
      </c>
      <c r="I27" s="48" t="s">
        <v>137</v>
      </c>
      <c r="J27" s="49" t="s">
        <v>137</v>
      </c>
      <c r="K27" s="48">
        <v>33</v>
      </c>
      <c r="L27" s="49">
        <v>5.7409999999999997</v>
      </c>
      <c r="M27" s="48">
        <v>34</v>
      </c>
      <c r="N27" s="49">
        <v>5.9319999999999995</v>
      </c>
    </row>
    <row r="28" spans="1:14" ht="12.75" x14ac:dyDescent="0.2">
      <c r="A28" s="102" t="s">
        <v>121</v>
      </c>
      <c r="B28" s="17">
        <v>1499</v>
      </c>
      <c r="C28" s="48" t="s">
        <v>137</v>
      </c>
      <c r="D28" s="49" t="s">
        <v>137</v>
      </c>
      <c r="E28" s="48" t="s">
        <v>137</v>
      </c>
      <c r="F28" s="49" t="s">
        <v>137</v>
      </c>
      <c r="G28" s="48" t="s">
        <v>137</v>
      </c>
      <c r="H28" s="49" t="s">
        <v>137</v>
      </c>
      <c r="I28" s="48" t="s">
        <v>137</v>
      </c>
      <c r="J28" s="49" t="s">
        <v>137</v>
      </c>
      <c r="K28" s="48">
        <v>1</v>
      </c>
      <c r="L28" s="49">
        <v>1.4930000000000001</v>
      </c>
      <c r="M28" s="48">
        <v>1</v>
      </c>
      <c r="N28" s="49">
        <v>1.4930000000000001</v>
      </c>
    </row>
    <row r="29" spans="1:14" ht="12.75" x14ac:dyDescent="0.2">
      <c r="A29" s="102" t="s">
        <v>122</v>
      </c>
      <c r="B29" s="17">
        <v>4999</v>
      </c>
      <c r="C29" s="48">
        <v>1</v>
      </c>
      <c r="D29" s="49">
        <v>3.6179999999999999</v>
      </c>
      <c r="E29" s="48">
        <v>2</v>
      </c>
      <c r="F29" s="49">
        <v>7.3079999999999998</v>
      </c>
      <c r="G29" s="48" t="s">
        <v>137</v>
      </c>
      <c r="H29" s="49" t="s">
        <v>137</v>
      </c>
      <c r="I29" s="48">
        <v>11</v>
      </c>
      <c r="J29" s="49">
        <v>30.899000000000001</v>
      </c>
      <c r="K29" s="48" t="s">
        <v>137</v>
      </c>
      <c r="L29" s="49" t="s">
        <v>137</v>
      </c>
      <c r="M29" s="48">
        <v>14</v>
      </c>
      <c r="N29" s="49">
        <v>41.825000000000003</v>
      </c>
    </row>
    <row r="30" spans="1:14" ht="12.75" x14ac:dyDescent="0.2">
      <c r="A30" s="102" t="s">
        <v>123</v>
      </c>
      <c r="B30" s="17">
        <v>39999</v>
      </c>
      <c r="C30" s="48" t="s">
        <v>137</v>
      </c>
      <c r="D30" s="49" t="s">
        <v>137</v>
      </c>
      <c r="E30" s="48" t="s">
        <v>137</v>
      </c>
      <c r="F30" s="49" t="s">
        <v>137</v>
      </c>
      <c r="G30" s="44">
        <v>7</v>
      </c>
      <c r="H30" s="55">
        <v>157.33600000000001</v>
      </c>
      <c r="I30" s="48">
        <v>10</v>
      </c>
      <c r="J30" s="49">
        <v>187.41800000000001</v>
      </c>
      <c r="K30" s="48" t="s">
        <v>137</v>
      </c>
      <c r="L30" s="49" t="s">
        <v>137</v>
      </c>
      <c r="M30" s="48">
        <v>17</v>
      </c>
      <c r="N30" s="49">
        <v>344.75400000000002</v>
      </c>
    </row>
    <row r="31" spans="1:14" ht="12.75" x14ac:dyDescent="0.2">
      <c r="A31" s="102" t="s">
        <v>124</v>
      </c>
      <c r="B31" s="17"/>
      <c r="C31" s="48" t="s">
        <v>137</v>
      </c>
      <c r="D31" s="49" t="s">
        <v>137</v>
      </c>
      <c r="E31" s="48" t="s">
        <v>137</v>
      </c>
      <c r="F31" s="49" t="s">
        <v>137</v>
      </c>
      <c r="G31" s="44">
        <v>8</v>
      </c>
      <c r="H31" s="55">
        <v>567.553</v>
      </c>
      <c r="I31" s="48">
        <v>7</v>
      </c>
      <c r="J31" s="49">
        <v>418.50099999999998</v>
      </c>
      <c r="K31" s="48" t="s">
        <v>137</v>
      </c>
      <c r="L31" s="49" t="s">
        <v>137</v>
      </c>
      <c r="M31" s="48">
        <v>15</v>
      </c>
      <c r="N31" s="49">
        <v>986.05399999999997</v>
      </c>
    </row>
    <row r="32" spans="1:14" ht="12.75" x14ac:dyDescent="0.2">
      <c r="A32" s="137" t="s">
        <v>174</v>
      </c>
      <c r="B32" s="17"/>
      <c r="C32" s="50">
        <f t="shared" ref="C32:M32" si="3">SUM(C27:C31)</f>
        <v>1</v>
      </c>
      <c r="D32" s="51">
        <f t="shared" si="3"/>
        <v>3.6179999999999999</v>
      </c>
      <c r="E32" s="50">
        <f t="shared" si="3"/>
        <v>2</v>
      </c>
      <c r="F32" s="51">
        <f t="shared" si="3"/>
        <v>7.3079999999999998</v>
      </c>
      <c r="G32" s="50">
        <f t="shared" si="3"/>
        <v>16</v>
      </c>
      <c r="H32" s="51">
        <f t="shared" si="3"/>
        <v>725.08</v>
      </c>
      <c r="I32" s="50">
        <f t="shared" si="3"/>
        <v>28</v>
      </c>
      <c r="J32" s="51">
        <f t="shared" si="3"/>
        <v>636.81799999999998</v>
      </c>
      <c r="K32" s="50">
        <f t="shared" si="3"/>
        <v>34</v>
      </c>
      <c r="L32" s="51">
        <f t="shared" si="3"/>
        <v>7.234</v>
      </c>
      <c r="M32" s="50">
        <f t="shared" si="3"/>
        <v>81</v>
      </c>
      <c r="N32" s="51">
        <f t="shared" ref="N32" si="4">SUM(N27:N31)</f>
        <v>1380.058</v>
      </c>
    </row>
    <row r="33" spans="1:14" ht="12.75" x14ac:dyDescent="0.2">
      <c r="A33" s="99"/>
      <c r="B33" s="17"/>
      <c r="C33" s="48"/>
      <c r="D33" s="49"/>
      <c r="E33" s="48"/>
      <c r="F33" s="49"/>
      <c r="G33" s="44"/>
      <c r="H33" s="55"/>
      <c r="I33" s="48"/>
      <c r="J33" s="49"/>
      <c r="K33" s="44"/>
      <c r="L33" s="55"/>
      <c r="M33" s="48"/>
      <c r="N33" s="49"/>
    </row>
    <row r="34" spans="1:14" ht="12.75" x14ac:dyDescent="0.2">
      <c r="A34" s="137" t="s">
        <v>27</v>
      </c>
      <c r="B34" s="17"/>
      <c r="C34" s="48"/>
      <c r="D34" s="49"/>
      <c r="E34" s="48"/>
      <c r="F34" s="49"/>
      <c r="G34" s="44"/>
      <c r="H34" s="55"/>
      <c r="I34" s="48"/>
      <c r="J34" s="49"/>
      <c r="K34" s="44"/>
      <c r="L34" s="55"/>
      <c r="M34" s="48"/>
      <c r="N34" s="49"/>
    </row>
    <row r="35" spans="1:14" ht="12.75" x14ac:dyDescent="0.2">
      <c r="A35" s="100" t="s">
        <v>28</v>
      </c>
      <c r="B35" s="17"/>
      <c r="C35" s="48"/>
      <c r="D35" s="49"/>
      <c r="E35" s="48"/>
      <c r="F35" s="49"/>
      <c r="G35" s="44"/>
      <c r="H35" s="55"/>
      <c r="I35" s="48"/>
      <c r="J35" s="49"/>
      <c r="K35" s="44"/>
      <c r="L35" s="55"/>
      <c r="M35" s="48"/>
      <c r="N35" s="49"/>
    </row>
    <row r="36" spans="1:14" ht="12.75" x14ac:dyDescent="0.2">
      <c r="A36" s="102" t="s">
        <v>120</v>
      </c>
      <c r="B36" s="17">
        <v>499</v>
      </c>
      <c r="C36" s="48" t="s">
        <v>137</v>
      </c>
      <c r="D36" s="49" t="s">
        <v>137</v>
      </c>
      <c r="E36" s="48" t="s">
        <v>137</v>
      </c>
      <c r="F36" s="49" t="s">
        <v>137</v>
      </c>
      <c r="G36" s="48">
        <v>1</v>
      </c>
      <c r="H36" s="49">
        <v>0.27600000000000002</v>
      </c>
      <c r="I36" s="48">
        <v>1</v>
      </c>
      <c r="J36" s="49">
        <v>0.23</v>
      </c>
      <c r="K36" s="44">
        <v>7</v>
      </c>
      <c r="L36" s="55">
        <v>1.202</v>
      </c>
      <c r="M36" s="48">
        <v>9</v>
      </c>
      <c r="N36" s="49">
        <v>1.708</v>
      </c>
    </row>
    <row r="37" spans="1:14" ht="12.75" x14ac:dyDescent="0.2">
      <c r="A37" s="102" t="s">
        <v>121</v>
      </c>
      <c r="B37" s="17">
        <v>1499</v>
      </c>
      <c r="C37" s="48" t="s">
        <v>137</v>
      </c>
      <c r="D37" s="49" t="s">
        <v>137</v>
      </c>
      <c r="E37" s="48" t="s">
        <v>137</v>
      </c>
      <c r="F37" s="49" t="s">
        <v>137</v>
      </c>
      <c r="G37" s="48">
        <v>1</v>
      </c>
      <c r="H37" s="49">
        <v>1.151</v>
      </c>
      <c r="I37" s="48" t="s">
        <v>137</v>
      </c>
      <c r="J37" s="49" t="s">
        <v>137</v>
      </c>
      <c r="K37" s="44">
        <v>1</v>
      </c>
      <c r="L37" s="55">
        <v>0.52600000000000002</v>
      </c>
      <c r="M37" s="48">
        <v>2</v>
      </c>
      <c r="N37" s="49">
        <v>1.677</v>
      </c>
    </row>
    <row r="38" spans="1:14" ht="12.75" x14ac:dyDescent="0.2">
      <c r="A38" s="102" t="s">
        <v>122</v>
      </c>
      <c r="B38" s="17">
        <v>4999</v>
      </c>
      <c r="C38" s="48" t="s">
        <v>137</v>
      </c>
      <c r="D38" s="49" t="s">
        <v>137</v>
      </c>
      <c r="E38" s="48" t="s">
        <v>137</v>
      </c>
      <c r="F38" s="49" t="s">
        <v>137</v>
      </c>
      <c r="G38" s="48" t="s">
        <v>137</v>
      </c>
      <c r="H38" s="49" t="s">
        <v>137</v>
      </c>
      <c r="I38" s="48" t="s">
        <v>137</v>
      </c>
      <c r="J38" s="49" t="s">
        <v>137</v>
      </c>
      <c r="K38" s="48" t="s">
        <v>137</v>
      </c>
      <c r="L38" s="49" t="s">
        <v>137</v>
      </c>
      <c r="M38" s="48" t="s">
        <v>137</v>
      </c>
      <c r="N38" s="49" t="s">
        <v>137</v>
      </c>
    </row>
    <row r="39" spans="1:14" ht="12.75" x14ac:dyDescent="0.2">
      <c r="A39" s="102" t="s">
        <v>123</v>
      </c>
      <c r="B39" s="17">
        <v>39999</v>
      </c>
      <c r="C39" s="48" t="s">
        <v>137</v>
      </c>
      <c r="D39" s="49" t="s">
        <v>137</v>
      </c>
      <c r="E39" s="48" t="s">
        <v>137</v>
      </c>
      <c r="F39" s="49" t="s">
        <v>137</v>
      </c>
      <c r="G39" s="48">
        <v>1</v>
      </c>
      <c r="H39" s="49">
        <v>35.917999999999999</v>
      </c>
      <c r="I39" s="48">
        <v>16</v>
      </c>
      <c r="J39" s="49">
        <v>383.392</v>
      </c>
      <c r="K39" s="48" t="s">
        <v>137</v>
      </c>
      <c r="L39" s="49" t="s">
        <v>137</v>
      </c>
      <c r="M39" s="48">
        <v>17</v>
      </c>
      <c r="N39" s="49">
        <v>419.31</v>
      </c>
    </row>
    <row r="40" spans="1:14" ht="12.75" x14ac:dyDescent="0.2">
      <c r="A40" s="102" t="s">
        <v>124</v>
      </c>
      <c r="B40" s="17"/>
      <c r="C40" s="48" t="s">
        <v>137</v>
      </c>
      <c r="D40" s="49" t="s">
        <v>137</v>
      </c>
      <c r="E40" s="48" t="s">
        <v>137</v>
      </c>
      <c r="F40" s="49" t="s">
        <v>137</v>
      </c>
      <c r="G40" s="48">
        <v>2</v>
      </c>
      <c r="H40" s="49">
        <v>95.039000000000001</v>
      </c>
      <c r="I40" s="48">
        <v>6</v>
      </c>
      <c r="J40" s="49">
        <v>302.697</v>
      </c>
      <c r="K40" s="48" t="s">
        <v>137</v>
      </c>
      <c r="L40" s="49" t="s">
        <v>137</v>
      </c>
      <c r="M40" s="48">
        <v>8</v>
      </c>
      <c r="N40" s="49">
        <v>397.73599999999999</v>
      </c>
    </row>
    <row r="41" spans="1:14" ht="12.75" x14ac:dyDescent="0.2">
      <c r="A41" s="137" t="s">
        <v>174</v>
      </c>
      <c r="B41" s="17"/>
      <c r="C41" s="50" t="s">
        <v>137</v>
      </c>
      <c r="D41" s="51" t="s">
        <v>137</v>
      </c>
      <c r="E41" s="50" t="s">
        <v>137</v>
      </c>
      <c r="F41" s="51" t="s">
        <v>137</v>
      </c>
      <c r="G41" s="50">
        <f t="shared" ref="G41:M41" si="5">SUM(G36:G40)</f>
        <v>5</v>
      </c>
      <c r="H41" s="51">
        <f t="shared" si="5"/>
        <v>132.38400000000001</v>
      </c>
      <c r="I41" s="50">
        <f t="shared" si="5"/>
        <v>23</v>
      </c>
      <c r="J41" s="51">
        <f t="shared" si="5"/>
        <v>686.31899999999996</v>
      </c>
      <c r="K41" s="50">
        <f t="shared" si="5"/>
        <v>8</v>
      </c>
      <c r="L41" s="51">
        <f t="shared" si="5"/>
        <v>1.728</v>
      </c>
      <c r="M41" s="50">
        <f t="shared" si="5"/>
        <v>36</v>
      </c>
      <c r="N41" s="51">
        <f t="shared" ref="N41" si="6">SUM(N36:N40)</f>
        <v>820.43100000000004</v>
      </c>
    </row>
    <row r="42" spans="1:14" ht="12.75" x14ac:dyDescent="0.2">
      <c r="A42" s="99"/>
      <c r="B42" s="17"/>
      <c r="C42" s="48"/>
      <c r="D42" s="49"/>
      <c r="E42" s="48"/>
      <c r="F42" s="49"/>
      <c r="G42" s="44"/>
      <c r="H42" s="55"/>
      <c r="I42" s="48"/>
      <c r="J42" s="49"/>
      <c r="K42" s="44"/>
      <c r="L42" s="55"/>
      <c r="M42" s="48"/>
      <c r="N42" s="49"/>
    </row>
    <row r="43" spans="1:14" ht="12.75" x14ac:dyDescent="0.2">
      <c r="A43" s="137" t="s">
        <v>11</v>
      </c>
      <c r="B43" s="17"/>
      <c r="C43" s="48"/>
      <c r="D43" s="49"/>
      <c r="E43" s="48"/>
      <c r="F43" s="49"/>
      <c r="G43" s="44"/>
      <c r="H43" s="55"/>
      <c r="I43" s="48"/>
      <c r="J43" s="49"/>
      <c r="K43" s="44"/>
      <c r="L43" s="55"/>
      <c r="M43" s="48"/>
      <c r="N43" s="49"/>
    </row>
    <row r="44" spans="1:14" ht="12.75" x14ac:dyDescent="0.2">
      <c r="A44" s="100" t="s">
        <v>18</v>
      </c>
      <c r="B44" s="17"/>
      <c r="C44" s="48"/>
      <c r="D44" s="49"/>
      <c r="E44" s="48"/>
      <c r="F44" s="49"/>
      <c r="G44" s="44"/>
      <c r="H44" s="55"/>
      <c r="I44" s="48"/>
      <c r="J44" s="49"/>
      <c r="K44" s="44"/>
      <c r="L44" s="55"/>
      <c r="M44" s="48"/>
      <c r="N44" s="49"/>
    </row>
    <row r="45" spans="1:14" ht="12.75" x14ac:dyDescent="0.2">
      <c r="A45" s="102" t="s">
        <v>120</v>
      </c>
      <c r="B45" s="17">
        <v>499</v>
      </c>
      <c r="C45" s="48">
        <v>1</v>
      </c>
      <c r="D45" s="49">
        <v>0.25600000000000001</v>
      </c>
      <c r="E45" s="44">
        <v>4</v>
      </c>
      <c r="F45" s="49">
        <v>0.84599999999999997</v>
      </c>
      <c r="G45" s="44">
        <v>10</v>
      </c>
      <c r="H45" s="55">
        <v>2.137</v>
      </c>
      <c r="I45" s="48">
        <v>42</v>
      </c>
      <c r="J45" s="49">
        <v>9.6639999999999997</v>
      </c>
      <c r="K45" s="44">
        <v>82</v>
      </c>
      <c r="L45" s="55">
        <v>15.872</v>
      </c>
      <c r="M45" s="48">
        <v>139</v>
      </c>
      <c r="N45" s="49">
        <v>28.774999999999999</v>
      </c>
    </row>
    <row r="46" spans="1:14" ht="12.75" x14ac:dyDescent="0.2">
      <c r="A46" s="102" t="s">
        <v>121</v>
      </c>
      <c r="B46" s="17">
        <v>1499</v>
      </c>
      <c r="C46" s="48" t="s">
        <v>137</v>
      </c>
      <c r="D46" s="49" t="s">
        <v>137</v>
      </c>
      <c r="E46" s="48" t="s">
        <v>137</v>
      </c>
      <c r="F46" s="49" t="s">
        <v>137</v>
      </c>
      <c r="G46" s="44">
        <v>4</v>
      </c>
      <c r="H46" s="55">
        <v>2.8460000000000001</v>
      </c>
      <c r="I46" s="48">
        <v>1</v>
      </c>
      <c r="J46" s="49">
        <v>0.78200000000000003</v>
      </c>
      <c r="K46" s="44">
        <v>4</v>
      </c>
      <c r="L46" s="55">
        <v>3.24</v>
      </c>
      <c r="M46" s="48">
        <v>9</v>
      </c>
      <c r="N46" s="49">
        <v>6.8680000000000003</v>
      </c>
    </row>
    <row r="47" spans="1:14" ht="12.75" x14ac:dyDescent="0.2">
      <c r="A47" s="102" t="s">
        <v>122</v>
      </c>
      <c r="B47" s="17">
        <v>4999</v>
      </c>
      <c r="C47" s="48" t="s">
        <v>137</v>
      </c>
      <c r="D47" s="49" t="s">
        <v>137</v>
      </c>
      <c r="E47" s="48" t="s">
        <v>137</v>
      </c>
      <c r="F47" s="49" t="s">
        <v>137</v>
      </c>
      <c r="G47" s="48" t="s">
        <v>137</v>
      </c>
      <c r="H47" s="49" t="s">
        <v>137</v>
      </c>
      <c r="I47" s="48" t="s">
        <v>137</v>
      </c>
      <c r="J47" s="49" t="s">
        <v>137</v>
      </c>
      <c r="K47" s="44" t="s">
        <v>137</v>
      </c>
      <c r="L47" s="55" t="s">
        <v>137</v>
      </c>
      <c r="M47" s="48" t="s">
        <v>137</v>
      </c>
      <c r="N47" s="49" t="s">
        <v>137</v>
      </c>
    </row>
    <row r="48" spans="1:14" ht="12.75" x14ac:dyDescent="0.2">
      <c r="A48" s="102" t="s">
        <v>123</v>
      </c>
      <c r="B48" s="17">
        <v>39999</v>
      </c>
      <c r="C48" s="48">
        <v>1</v>
      </c>
      <c r="D48" s="49">
        <v>32.447000000000003</v>
      </c>
      <c r="E48" s="48" t="s">
        <v>137</v>
      </c>
      <c r="F48" s="49" t="s">
        <v>137</v>
      </c>
      <c r="G48" s="44">
        <v>3</v>
      </c>
      <c r="H48" s="55">
        <v>56.029000000000003</v>
      </c>
      <c r="I48" s="48" t="s">
        <v>137</v>
      </c>
      <c r="J48" s="49" t="s">
        <v>137</v>
      </c>
      <c r="K48" s="48" t="s">
        <v>137</v>
      </c>
      <c r="L48" s="49" t="s">
        <v>137</v>
      </c>
      <c r="M48" s="48">
        <v>4</v>
      </c>
      <c r="N48" s="49">
        <v>88.475999999999999</v>
      </c>
    </row>
    <row r="49" spans="1:14" ht="12.75" x14ac:dyDescent="0.2">
      <c r="A49" s="102" t="s">
        <v>124</v>
      </c>
      <c r="B49" s="17"/>
      <c r="C49" s="48" t="s">
        <v>137</v>
      </c>
      <c r="D49" s="49" t="s">
        <v>137</v>
      </c>
      <c r="E49" s="48" t="s">
        <v>137</v>
      </c>
      <c r="F49" s="49" t="s">
        <v>137</v>
      </c>
      <c r="G49" s="48" t="s">
        <v>137</v>
      </c>
      <c r="H49" s="49" t="s">
        <v>137</v>
      </c>
      <c r="I49" s="48" t="s">
        <v>137</v>
      </c>
      <c r="J49" s="49" t="s">
        <v>137</v>
      </c>
      <c r="K49" s="48" t="s">
        <v>137</v>
      </c>
      <c r="L49" s="49" t="s">
        <v>137</v>
      </c>
      <c r="M49" s="48" t="s">
        <v>137</v>
      </c>
      <c r="N49" s="49" t="s">
        <v>137</v>
      </c>
    </row>
    <row r="50" spans="1:14" ht="12.75" x14ac:dyDescent="0.2">
      <c r="A50" s="137" t="s">
        <v>174</v>
      </c>
      <c r="B50" s="17"/>
      <c r="C50" s="50">
        <f t="shared" ref="C50:N50" si="7">SUM(C45:C49)</f>
        <v>2</v>
      </c>
      <c r="D50" s="51">
        <f t="shared" si="7"/>
        <v>32.703000000000003</v>
      </c>
      <c r="E50" s="50">
        <f t="shared" si="7"/>
        <v>4</v>
      </c>
      <c r="F50" s="51">
        <f t="shared" si="7"/>
        <v>0.84599999999999997</v>
      </c>
      <c r="G50" s="50">
        <f t="shared" si="7"/>
        <v>17</v>
      </c>
      <c r="H50" s="51">
        <f t="shared" si="7"/>
        <v>61.012</v>
      </c>
      <c r="I50" s="50">
        <f t="shared" si="7"/>
        <v>43</v>
      </c>
      <c r="J50" s="51">
        <f t="shared" si="7"/>
        <v>10.446</v>
      </c>
      <c r="K50" s="50">
        <f t="shared" si="7"/>
        <v>86</v>
      </c>
      <c r="L50" s="51">
        <f t="shared" si="7"/>
        <v>19.112000000000002</v>
      </c>
      <c r="M50" s="50">
        <f t="shared" si="7"/>
        <v>152</v>
      </c>
      <c r="N50" s="51">
        <f t="shared" si="7"/>
        <v>124.119</v>
      </c>
    </row>
    <row r="51" spans="1:14" ht="12.75" x14ac:dyDescent="0.2">
      <c r="A51" s="99"/>
      <c r="B51" s="17"/>
      <c r="C51" s="48"/>
      <c r="D51" s="49"/>
      <c r="E51" s="48"/>
      <c r="F51" s="49"/>
      <c r="G51" s="44"/>
      <c r="H51" s="55"/>
      <c r="I51" s="48"/>
      <c r="J51" s="49"/>
      <c r="K51" s="44"/>
      <c r="L51" s="55"/>
      <c r="M51" s="48"/>
      <c r="N51" s="49"/>
    </row>
    <row r="52" spans="1:14" ht="12.75" x14ac:dyDescent="0.2">
      <c r="A52" s="137" t="s">
        <v>13</v>
      </c>
      <c r="B52" s="17"/>
      <c r="C52" s="48"/>
      <c r="D52" s="49"/>
      <c r="E52" s="48"/>
      <c r="F52" s="49"/>
      <c r="G52" s="44"/>
      <c r="H52" s="55"/>
      <c r="I52" s="48"/>
      <c r="J52" s="49"/>
      <c r="K52" s="44"/>
      <c r="L52" s="55"/>
      <c r="M52" s="48"/>
      <c r="N52" s="49"/>
    </row>
    <row r="53" spans="1:14" ht="12.75" x14ac:dyDescent="0.2">
      <c r="A53" s="100" t="s">
        <v>29</v>
      </c>
      <c r="B53" s="17"/>
      <c r="C53" s="48"/>
      <c r="D53" s="49"/>
      <c r="E53" s="48"/>
      <c r="F53" s="49"/>
      <c r="G53" s="44"/>
      <c r="H53" s="55"/>
      <c r="I53" s="48"/>
      <c r="J53" s="49"/>
      <c r="K53" s="44"/>
      <c r="L53" s="55"/>
      <c r="M53" s="48"/>
      <c r="N53" s="49"/>
    </row>
    <row r="54" spans="1:14" ht="12.75" x14ac:dyDescent="0.2">
      <c r="A54" s="102" t="s">
        <v>120</v>
      </c>
      <c r="B54" s="17">
        <v>499</v>
      </c>
      <c r="C54" s="48">
        <v>1</v>
      </c>
      <c r="D54" s="49">
        <v>0.25600000000000001</v>
      </c>
      <c r="E54" s="48">
        <v>5</v>
      </c>
      <c r="F54" s="49">
        <v>1.3439999999999999</v>
      </c>
      <c r="G54" s="48">
        <v>12</v>
      </c>
      <c r="H54" s="49">
        <v>2.6040000000000001</v>
      </c>
      <c r="I54" s="48">
        <v>45</v>
      </c>
      <c r="J54" s="49">
        <v>10.850999999999999</v>
      </c>
      <c r="K54" s="48">
        <v>126</v>
      </c>
      <c r="L54" s="49">
        <v>23.734000000000002</v>
      </c>
      <c r="M54" s="48">
        <v>189</v>
      </c>
      <c r="N54" s="49">
        <v>38.789000000000001</v>
      </c>
    </row>
    <row r="55" spans="1:14" ht="12.75" x14ac:dyDescent="0.2">
      <c r="A55" s="102" t="s">
        <v>121</v>
      </c>
      <c r="B55" s="17">
        <v>1499</v>
      </c>
      <c r="C55" s="48" t="s">
        <v>137</v>
      </c>
      <c r="D55" s="49" t="s">
        <v>137</v>
      </c>
      <c r="E55" s="48" t="s">
        <v>137</v>
      </c>
      <c r="F55" s="49" t="s">
        <v>137</v>
      </c>
      <c r="G55" s="48">
        <v>6</v>
      </c>
      <c r="H55" s="49">
        <v>4.6230000000000002</v>
      </c>
      <c r="I55" s="48">
        <v>3</v>
      </c>
      <c r="J55" s="49">
        <v>2.5300000000000002</v>
      </c>
      <c r="K55" s="48">
        <v>7</v>
      </c>
      <c r="L55" s="49">
        <v>6.0950000000000006</v>
      </c>
      <c r="M55" s="48">
        <v>16</v>
      </c>
      <c r="N55" s="49">
        <v>13.248000000000001</v>
      </c>
    </row>
    <row r="56" spans="1:14" ht="12.75" x14ac:dyDescent="0.2">
      <c r="A56" s="102" t="s">
        <v>122</v>
      </c>
      <c r="B56" s="17">
        <v>4999</v>
      </c>
      <c r="C56" s="48">
        <v>1</v>
      </c>
      <c r="D56" s="49">
        <v>3.6179999999999999</v>
      </c>
      <c r="E56" s="48">
        <v>2</v>
      </c>
      <c r="F56" s="49">
        <v>7.3079999999999998</v>
      </c>
      <c r="G56" s="48">
        <v>8</v>
      </c>
      <c r="H56" s="49">
        <v>26.66</v>
      </c>
      <c r="I56" s="48">
        <v>14</v>
      </c>
      <c r="J56" s="49">
        <v>42.27</v>
      </c>
      <c r="K56" s="48">
        <v>2</v>
      </c>
      <c r="L56" s="49">
        <v>6.2690000000000001</v>
      </c>
      <c r="M56" s="48">
        <v>27</v>
      </c>
      <c r="N56" s="49">
        <v>86.125</v>
      </c>
    </row>
    <row r="57" spans="1:14" ht="12.75" x14ac:dyDescent="0.2">
      <c r="A57" s="102" t="s">
        <v>123</v>
      </c>
      <c r="B57" s="17">
        <v>39999</v>
      </c>
      <c r="C57" s="48">
        <v>6</v>
      </c>
      <c r="D57" s="49">
        <v>90.484000000000009</v>
      </c>
      <c r="E57" s="48">
        <v>1</v>
      </c>
      <c r="F57" s="49">
        <v>5.9210000000000003</v>
      </c>
      <c r="G57" s="48">
        <v>28</v>
      </c>
      <c r="H57" s="49">
        <v>440.64200000000005</v>
      </c>
      <c r="I57" s="48">
        <v>27</v>
      </c>
      <c r="J57" s="49">
        <v>579.69600000000003</v>
      </c>
      <c r="K57" s="48">
        <v>1</v>
      </c>
      <c r="L57" s="49">
        <v>7.4539999999999997</v>
      </c>
      <c r="M57" s="48">
        <v>63</v>
      </c>
      <c r="N57" s="49">
        <v>1124.1970000000001</v>
      </c>
    </row>
    <row r="58" spans="1:14" ht="12.75" x14ac:dyDescent="0.2">
      <c r="A58" s="102" t="s">
        <v>124</v>
      </c>
      <c r="B58" s="11"/>
      <c r="C58" s="48" t="s">
        <v>137</v>
      </c>
      <c r="D58" s="49" t="s">
        <v>137</v>
      </c>
      <c r="E58" s="48" t="s">
        <v>137</v>
      </c>
      <c r="F58" s="49" t="s">
        <v>137</v>
      </c>
      <c r="G58" s="48">
        <v>10</v>
      </c>
      <c r="H58" s="49">
        <v>662.59199999999998</v>
      </c>
      <c r="I58" s="48">
        <v>13</v>
      </c>
      <c r="J58" s="49">
        <v>721.19799999999998</v>
      </c>
      <c r="K58" s="48" t="s">
        <v>137</v>
      </c>
      <c r="L58" s="49" t="s">
        <v>137</v>
      </c>
      <c r="M58" s="48">
        <v>23</v>
      </c>
      <c r="N58" s="49">
        <v>1383.79</v>
      </c>
    </row>
    <row r="59" spans="1:14" ht="12.75" x14ac:dyDescent="0.2">
      <c r="A59" s="103" t="s">
        <v>174</v>
      </c>
      <c r="B59" s="18"/>
      <c r="C59" s="52">
        <f>SUM(C54:C58)</f>
        <v>8</v>
      </c>
      <c r="D59" s="53">
        <f t="shared" ref="D59:N59" si="8">SUM(D54:D58)</f>
        <v>94.358000000000004</v>
      </c>
      <c r="E59" s="52">
        <f>SUM(E54:E58)</f>
        <v>8</v>
      </c>
      <c r="F59" s="53">
        <f t="shared" si="8"/>
        <v>14.573</v>
      </c>
      <c r="G59" s="52">
        <f t="shared" si="8"/>
        <v>64</v>
      </c>
      <c r="H59" s="53">
        <f t="shared" si="8"/>
        <v>1137.1210000000001</v>
      </c>
      <c r="I59" s="52">
        <f>SUM(I54:I58)</f>
        <v>102</v>
      </c>
      <c r="J59" s="53">
        <f t="shared" si="8"/>
        <v>1356.5450000000001</v>
      </c>
      <c r="K59" s="52">
        <f>SUM(K54:K58)</f>
        <v>136</v>
      </c>
      <c r="L59" s="53">
        <f t="shared" si="8"/>
        <v>43.552</v>
      </c>
      <c r="M59" s="52">
        <f>SUM(M54:M58)</f>
        <v>318</v>
      </c>
      <c r="N59" s="53">
        <f t="shared" si="8"/>
        <v>2646.1490000000003</v>
      </c>
    </row>
    <row r="65" spans="14:14" x14ac:dyDescent="0.2">
      <c r="N65" s="623"/>
    </row>
  </sheetData>
  <mergeCells count="7">
    <mergeCell ref="A1:N2"/>
    <mergeCell ref="M4:N4"/>
    <mergeCell ref="C4:D4"/>
    <mergeCell ref="E4:F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52AF32"/>
    <pageSetUpPr fitToPage="1"/>
  </sheetPr>
  <dimension ref="A1:O56"/>
  <sheetViews>
    <sheetView zoomScaleNormal="100" workbookViewId="0">
      <selection sqref="A1:J2"/>
    </sheetView>
  </sheetViews>
  <sheetFormatPr defaultColWidth="9.33203125" defaultRowHeight="11.25" x14ac:dyDescent="0.2"/>
  <cols>
    <col min="1" max="1" width="29.83203125" style="34" customWidth="1"/>
    <col min="2" max="2" width="9.33203125" style="34" customWidth="1"/>
    <col min="3" max="3" width="11.6640625" style="34" customWidth="1"/>
    <col min="4" max="4" width="12.83203125" style="34" customWidth="1"/>
    <col min="5" max="5" width="11.6640625" style="34" customWidth="1"/>
    <col min="6" max="6" width="12.83203125" style="34" customWidth="1"/>
    <col min="7" max="7" width="11.6640625" style="34" customWidth="1"/>
    <col min="8" max="8" width="12.83203125" style="34" customWidth="1"/>
    <col min="9" max="9" width="11.6640625" style="34" customWidth="1"/>
    <col min="10" max="10" width="12.83203125" style="34" customWidth="1"/>
    <col min="11" max="11" width="11.6640625" style="34" customWidth="1"/>
    <col min="12" max="12" width="12.83203125" style="34" customWidth="1"/>
    <col min="13" max="13" width="11.6640625" style="34" customWidth="1"/>
    <col min="14" max="14" width="12.83203125" style="34" customWidth="1"/>
    <col min="15" max="16384" width="9.33203125" style="34"/>
  </cols>
  <sheetData>
    <row r="1" spans="1:14" ht="22.5" customHeight="1" x14ac:dyDescent="0.2">
      <c r="A1" s="700" t="s">
        <v>396</v>
      </c>
      <c r="B1" s="721"/>
      <c r="C1" s="721"/>
      <c r="D1" s="721"/>
      <c r="E1" s="721"/>
      <c r="F1" s="721"/>
      <c r="G1" s="721"/>
      <c r="H1" s="721"/>
      <c r="I1" s="721"/>
      <c r="J1" s="721"/>
    </row>
    <row r="2" spans="1:14" ht="18" customHeight="1" x14ac:dyDescent="0.2">
      <c r="A2" s="721"/>
      <c r="B2" s="721"/>
      <c r="C2" s="721"/>
      <c r="D2" s="721"/>
      <c r="E2" s="721"/>
      <c r="F2" s="721"/>
      <c r="G2" s="721"/>
      <c r="H2" s="721"/>
      <c r="I2" s="721"/>
      <c r="J2" s="721"/>
    </row>
    <row r="3" spans="1:14" ht="17.25" customHeight="1" x14ac:dyDescent="0.2">
      <c r="A3" s="609" t="s">
        <v>397</v>
      </c>
    </row>
    <row r="4" spans="1:14" s="622" customFormat="1" ht="15.75" customHeight="1" x14ac:dyDescent="0.2">
      <c r="A4" s="141" t="s">
        <v>149</v>
      </c>
      <c r="B4" s="140"/>
      <c r="C4" s="718" t="s">
        <v>19</v>
      </c>
      <c r="D4" s="719"/>
      <c r="E4" s="720" t="s">
        <v>116</v>
      </c>
      <c r="F4" s="720"/>
      <c r="G4" s="718" t="s">
        <v>117</v>
      </c>
      <c r="H4" s="719"/>
      <c r="I4" s="720" t="s">
        <v>118</v>
      </c>
      <c r="J4" s="720"/>
      <c r="K4" s="718" t="s">
        <v>119</v>
      </c>
      <c r="L4" s="719"/>
      <c r="M4" s="718" t="s">
        <v>20</v>
      </c>
      <c r="N4" s="719"/>
    </row>
    <row r="5" spans="1:14" s="622" customFormat="1" ht="15" customHeight="1" x14ac:dyDescent="0.2">
      <c r="A5" s="122" t="s">
        <v>150</v>
      </c>
      <c r="B5" s="20"/>
      <c r="C5" s="77" t="s">
        <v>3</v>
      </c>
      <c r="D5" s="139" t="s">
        <v>109</v>
      </c>
      <c r="E5" s="21" t="s">
        <v>3</v>
      </c>
      <c r="F5" s="21" t="s">
        <v>109</v>
      </c>
      <c r="G5" s="77" t="s">
        <v>3</v>
      </c>
      <c r="H5" s="139" t="s">
        <v>109</v>
      </c>
      <c r="I5" s="21" t="s">
        <v>3</v>
      </c>
      <c r="J5" s="21" t="s">
        <v>109</v>
      </c>
      <c r="K5" s="77" t="s">
        <v>3</v>
      </c>
      <c r="L5" s="139" t="s">
        <v>109</v>
      </c>
      <c r="M5" s="77" t="s">
        <v>3</v>
      </c>
      <c r="N5" s="139" t="s">
        <v>109</v>
      </c>
    </row>
    <row r="6" spans="1:14" ht="45.75" customHeight="1" x14ac:dyDescent="0.2">
      <c r="A6" s="101"/>
      <c r="B6" s="13"/>
      <c r="C6" s="61" t="s">
        <v>4</v>
      </c>
      <c r="D6" s="82" t="s">
        <v>143</v>
      </c>
      <c r="E6" s="22" t="s">
        <v>4</v>
      </c>
      <c r="F6" s="82" t="s">
        <v>143</v>
      </c>
      <c r="G6" s="61" t="s">
        <v>4</v>
      </c>
      <c r="H6" s="82" t="s">
        <v>143</v>
      </c>
      <c r="I6" s="61" t="s">
        <v>4</v>
      </c>
      <c r="J6" s="82" t="s">
        <v>143</v>
      </c>
      <c r="K6" s="61" t="s">
        <v>4</v>
      </c>
      <c r="L6" s="82" t="s">
        <v>143</v>
      </c>
      <c r="M6" s="61" t="s">
        <v>4</v>
      </c>
      <c r="N6" s="82" t="s">
        <v>143</v>
      </c>
    </row>
    <row r="7" spans="1:14" ht="12.75" x14ac:dyDescent="0.2">
      <c r="A7" s="123" t="s">
        <v>30</v>
      </c>
      <c r="B7" s="10"/>
      <c r="C7" s="62"/>
      <c r="D7" s="63"/>
      <c r="E7" s="57"/>
      <c r="F7" s="23"/>
      <c r="G7" s="62"/>
      <c r="H7" s="63"/>
      <c r="I7" s="57"/>
      <c r="J7" s="23"/>
      <c r="K7" s="62"/>
      <c r="L7" s="63"/>
      <c r="M7" s="62"/>
      <c r="N7" s="49"/>
    </row>
    <row r="8" spans="1:14" ht="12.75" x14ac:dyDescent="0.2">
      <c r="A8" s="100" t="s">
        <v>31</v>
      </c>
      <c r="B8" s="11"/>
      <c r="C8" s="64"/>
      <c r="D8" s="65"/>
      <c r="E8" s="58"/>
      <c r="F8" s="24"/>
      <c r="G8" s="64"/>
      <c r="H8" s="65"/>
      <c r="I8" s="58"/>
      <c r="J8" s="24"/>
      <c r="K8" s="64"/>
      <c r="L8" s="65"/>
      <c r="M8" s="64"/>
      <c r="N8" s="65"/>
    </row>
    <row r="9" spans="1:14" ht="12.75" x14ac:dyDescent="0.2">
      <c r="A9" s="102" t="s">
        <v>120</v>
      </c>
      <c r="B9" s="17">
        <v>499</v>
      </c>
      <c r="C9" s="48">
        <v>2</v>
      </c>
      <c r="D9" s="49">
        <v>0.81799999999999995</v>
      </c>
      <c r="E9" s="48">
        <v>1</v>
      </c>
      <c r="F9" s="49">
        <v>0.13400000000000001</v>
      </c>
      <c r="G9" s="48">
        <v>15</v>
      </c>
      <c r="H9" s="49">
        <v>2.3130000000000002</v>
      </c>
      <c r="I9" s="48">
        <v>11</v>
      </c>
      <c r="J9" s="49">
        <v>1.8109999999999999</v>
      </c>
      <c r="K9" s="44">
        <v>58</v>
      </c>
      <c r="L9" s="55">
        <v>12.161</v>
      </c>
      <c r="M9" s="48">
        <v>87</v>
      </c>
      <c r="N9" s="49">
        <v>17.237000000000002</v>
      </c>
    </row>
    <row r="10" spans="1:14" ht="12.75" x14ac:dyDescent="0.2">
      <c r="A10" s="102" t="s">
        <v>121</v>
      </c>
      <c r="B10" s="17">
        <v>1499</v>
      </c>
      <c r="C10" s="48" t="s">
        <v>137</v>
      </c>
      <c r="D10" s="49" t="s">
        <v>137</v>
      </c>
      <c r="E10" s="48" t="s">
        <v>137</v>
      </c>
      <c r="F10" s="49" t="s">
        <v>137</v>
      </c>
      <c r="G10" s="44">
        <v>1</v>
      </c>
      <c r="H10" s="55">
        <v>1.155</v>
      </c>
      <c r="I10" s="48">
        <v>4</v>
      </c>
      <c r="J10" s="49">
        <v>3.069</v>
      </c>
      <c r="K10" s="48">
        <v>11</v>
      </c>
      <c r="L10" s="49">
        <v>9.798</v>
      </c>
      <c r="M10" s="48">
        <v>16</v>
      </c>
      <c r="N10" s="49">
        <v>14.022</v>
      </c>
    </row>
    <row r="11" spans="1:14" ht="12.75" x14ac:dyDescent="0.2">
      <c r="A11" s="102" t="s">
        <v>122</v>
      </c>
      <c r="B11" s="17">
        <v>4999</v>
      </c>
      <c r="C11" s="48" t="s">
        <v>137</v>
      </c>
      <c r="D11" s="49" t="s">
        <v>137</v>
      </c>
      <c r="E11" s="48">
        <v>1</v>
      </c>
      <c r="F11" s="49">
        <v>2.601</v>
      </c>
      <c r="G11" s="44">
        <v>1</v>
      </c>
      <c r="H11" s="55">
        <v>3.62</v>
      </c>
      <c r="I11" s="48">
        <v>6</v>
      </c>
      <c r="J11" s="49">
        <v>14.72</v>
      </c>
      <c r="K11" s="48">
        <v>8</v>
      </c>
      <c r="L11" s="49">
        <v>24.6</v>
      </c>
      <c r="M11" s="48">
        <v>16</v>
      </c>
      <c r="N11" s="49">
        <v>45.541000000000004</v>
      </c>
    </row>
    <row r="12" spans="1:14" ht="12.75" x14ac:dyDescent="0.2">
      <c r="A12" s="102" t="s">
        <v>123</v>
      </c>
      <c r="B12" s="17">
        <v>39999</v>
      </c>
      <c r="C12" s="48" t="s">
        <v>137</v>
      </c>
      <c r="D12" s="49" t="s">
        <v>137</v>
      </c>
      <c r="E12" s="48" t="s">
        <v>137</v>
      </c>
      <c r="F12" s="49" t="s">
        <v>137</v>
      </c>
      <c r="G12" s="48" t="s">
        <v>137</v>
      </c>
      <c r="H12" s="49" t="s">
        <v>137</v>
      </c>
      <c r="I12" s="48">
        <v>1</v>
      </c>
      <c r="J12" s="49">
        <v>7.3140000000000001</v>
      </c>
      <c r="K12" s="48">
        <v>1</v>
      </c>
      <c r="L12" s="49">
        <v>6.93</v>
      </c>
      <c r="M12" s="48">
        <v>2</v>
      </c>
      <c r="N12" s="49">
        <v>14.244</v>
      </c>
    </row>
    <row r="13" spans="1:14" ht="12.75" x14ac:dyDescent="0.2">
      <c r="A13" s="102" t="s">
        <v>124</v>
      </c>
      <c r="B13" s="17"/>
      <c r="C13" s="48" t="s">
        <v>137</v>
      </c>
      <c r="D13" s="49" t="s">
        <v>137</v>
      </c>
      <c r="E13" s="48" t="s">
        <v>137</v>
      </c>
      <c r="F13" s="49" t="s">
        <v>137</v>
      </c>
      <c r="G13" s="48" t="s">
        <v>137</v>
      </c>
      <c r="H13" s="49" t="s">
        <v>137</v>
      </c>
      <c r="I13" s="48" t="s">
        <v>137</v>
      </c>
      <c r="J13" s="49" t="s">
        <v>137</v>
      </c>
      <c r="K13" s="48" t="s">
        <v>137</v>
      </c>
      <c r="L13" s="49" t="s">
        <v>137</v>
      </c>
      <c r="M13" s="48" t="s">
        <v>137</v>
      </c>
      <c r="N13" s="49" t="s">
        <v>137</v>
      </c>
    </row>
    <row r="14" spans="1:14" ht="12.75" x14ac:dyDescent="0.2">
      <c r="A14" s="137" t="s">
        <v>174</v>
      </c>
      <c r="B14" s="17"/>
      <c r="C14" s="50">
        <f>SUM(C9:C13)</f>
        <v>2</v>
      </c>
      <c r="D14" s="51">
        <f>SUM(D9:D13)</f>
        <v>0.81799999999999995</v>
      </c>
      <c r="E14" s="50">
        <f>SUM(E9:E13)</f>
        <v>2</v>
      </c>
      <c r="F14" s="51">
        <f>SUM(F9:F13)</f>
        <v>2.7349999999999999</v>
      </c>
      <c r="G14" s="45">
        <f t="shared" ref="G14:L14" si="0">SUM(G9:G13)</f>
        <v>17</v>
      </c>
      <c r="H14" s="56">
        <f t="shared" si="0"/>
        <v>7.0880000000000001</v>
      </c>
      <c r="I14" s="50">
        <f t="shared" si="0"/>
        <v>22</v>
      </c>
      <c r="J14" s="51">
        <f t="shared" si="0"/>
        <v>26.914000000000001</v>
      </c>
      <c r="K14" s="45">
        <f t="shared" si="0"/>
        <v>78</v>
      </c>
      <c r="L14" s="56">
        <f t="shared" si="0"/>
        <v>53.488999999999997</v>
      </c>
      <c r="M14" s="50">
        <f>SUM(M9:M13)</f>
        <v>121</v>
      </c>
      <c r="N14" s="51">
        <f>SUM(N9:N13)</f>
        <v>91.044000000000011</v>
      </c>
    </row>
    <row r="15" spans="1:14" ht="12.75" x14ac:dyDescent="0.2">
      <c r="A15" s="99"/>
      <c r="B15" s="17"/>
      <c r="C15" s="66"/>
      <c r="D15" s="67"/>
      <c r="E15" s="59"/>
      <c r="F15" s="72"/>
      <c r="G15" s="66"/>
      <c r="H15" s="67"/>
      <c r="I15" s="59"/>
      <c r="J15" s="72"/>
      <c r="K15" s="66"/>
      <c r="L15" s="67"/>
      <c r="M15" s="66"/>
      <c r="N15" s="67"/>
    </row>
    <row r="16" spans="1:14" ht="12.75" x14ac:dyDescent="0.2">
      <c r="A16" s="137" t="s">
        <v>32</v>
      </c>
      <c r="B16" s="17"/>
      <c r="C16" s="66"/>
      <c r="D16" s="67"/>
      <c r="E16" s="59"/>
      <c r="F16" s="72"/>
      <c r="G16" s="66"/>
      <c r="H16" s="67"/>
      <c r="I16" s="59"/>
      <c r="J16" s="72"/>
      <c r="K16" s="66"/>
      <c r="L16" s="67"/>
      <c r="M16" s="66"/>
      <c r="N16" s="67"/>
    </row>
    <row r="17" spans="1:14" ht="12.75" x14ac:dyDescent="0.2">
      <c r="A17" s="100" t="s">
        <v>33</v>
      </c>
      <c r="B17" s="17"/>
      <c r="C17" s="66"/>
      <c r="D17" s="67"/>
      <c r="E17" s="59"/>
      <c r="F17" s="72"/>
      <c r="G17" s="66"/>
      <c r="H17" s="67"/>
      <c r="I17" s="59"/>
      <c r="J17" s="72"/>
      <c r="K17" s="66"/>
      <c r="L17" s="67"/>
      <c r="M17" s="66"/>
      <c r="N17" s="67"/>
    </row>
    <row r="18" spans="1:14" ht="12.75" x14ac:dyDescent="0.2">
      <c r="A18" s="102" t="s">
        <v>120</v>
      </c>
      <c r="B18" s="17">
        <v>499</v>
      </c>
      <c r="C18" s="48" t="s">
        <v>137</v>
      </c>
      <c r="D18" s="49" t="s">
        <v>137</v>
      </c>
      <c r="E18" s="48" t="s">
        <v>137</v>
      </c>
      <c r="F18" s="49" t="s">
        <v>137</v>
      </c>
      <c r="G18" s="48" t="s">
        <v>137</v>
      </c>
      <c r="H18" s="49" t="s">
        <v>137</v>
      </c>
      <c r="I18" s="48" t="s">
        <v>137</v>
      </c>
      <c r="J18" s="49" t="s">
        <v>137</v>
      </c>
      <c r="K18" s="48" t="s">
        <v>137</v>
      </c>
      <c r="L18" s="49" t="s">
        <v>137</v>
      </c>
      <c r="M18" s="48" t="s">
        <v>137</v>
      </c>
      <c r="N18" s="49" t="s">
        <v>137</v>
      </c>
    </row>
    <row r="19" spans="1:14" ht="12.75" x14ac:dyDescent="0.2">
      <c r="A19" s="102" t="s">
        <v>121</v>
      </c>
      <c r="B19" s="17">
        <v>1499</v>
      </c>
      <c r="C19" s="48" t="s">
        <v>137</v>
      </c>
      <c r="D19" s="49" t="s">
        <v>137</v>
      </c>
      <c r="E19" s="48" t="s">
        <v>137</v>
      </c>
      <c r="F19" s="49" t="s">
        <v>137</v>
      </c>
      <c r="G19" s="48" t="s">
        <v>137</v>
      </c>
      <c r="H19" s="49" t="s">
        <v>137</v>
      </c>
      <c r="I19" s="48" t="s">
        <v>137</v>
      </c>
      <c r="J19" s="49" t="s">
        <v>137</v>
      </c>
      <c r="K19" s="48" t="s">
        <v>137</v>
      </c>
      <c r="L19" s="49" t="s">
        <v>137</v>
      </c>
      <c r="M19" s="48" t="s">
        <v>137</v>
      </c>
      <c r="N19" s="49" t="s">
        <v>137</v>
      </c>
    </row>
    <row r="20" spans="1:14" ht="12.75" x14ac:dyDescent="0.2">
      <c r="A20" s="102" t="s">
        <v>122</v>
      </c>
      <c r="B20" s="17">
        <v>4999</v>
      </c>
      <c r="C20" s="48" t="s">
        <v>137</v>
      </c>
      <c r="D20" s="49" t="s">
        <v>137</v>
      </c>
      <c r="E20" s="48" t="s">
        <v>137</v>
      </c>
      <c r="F20" s="49" t="s">
        <v>137</v>
      </c>
      <c r="G20" s="48" t="s">
        <v>137</v>
      </c>
      <c r="H20" s="49" t="s">
        <v>137</v>
      </c>
      <c r="I20" s="48" t="s">
        <v>137</v>
      </c>
      <c r="J20" s="49" t="s">
        <v>137</v>
      </c>
      <c r="K20" s="48" t="s">
        <v>137</v>
      </c>
      <c r="L20" s="49" t="s">
        <v>137</v>
      </c>
      <c r="M20" s="48" t="s">
        <v>137</v>
      </c>
      <c r="N20" s="49" t="s">
        <v>137</v>
      </c>
    </row>
    <row r="21" spans="1:14" ht="12.75" x14ac:dyDescent="0.2">
      <c r="A21" s="102" t="s">
        <v>123</v>
      </c>
      <c r="B21" s="17">
        <v>39999</v>
      </c>
      <c r="C21" s="48" t="s">
        <v>137</v>
      </c>
      <c r="D21" s="49" t="s">
        <v>137</v>
      </c>
      <c r="E21" s="48" t="s">
        <v>137</v>
      </c>
      <c r="F21" s="49" t="s">
        <v>137</v>
      </c>
      <c r="G21" s="48" t="s">
        <v>137</v>
      </c>
      <c r="H21" s="49" t="s">
        <v>137</v>
      </c>
      <c r="I21" s="48">
        <v>1</v>
      </c>
      <c r="J21" s="49">
        <v>9.6050000000000004</v>
      </c>
      <c r="K21" s="48" t="s">
        <v>137</v>
      </c>
      <c r="L21" s="49" t="s">
        <v>137</v>
      </c>
      <c r="M21" s="48">
        <v>1</v>
      </c>
      <c r="N21" s="49">
        <v>9.6050000000000004</v>
      </c>
    </row>
    <row r="22" spans="1:14" ht="12.75" x14ac:dyDescent="0.2">
      <c r="A22" s="102" t="s">
        <v>124</v>
      </c>
      <c r="B22" s="17"/>
      <c r="C22" s="48" t="s">
        <v>137</v>
      </c>
      <c r="D22" s="49" t="s">
        <v>137</v>
      </c>
      <c r="E22" s="48" t="s">
        <v>137</v>
      </c>
      <c r="F22" s="49" t="s">
        <v>137</v>
      </c>
      <c r="G22" s="48" t="s">
        <v>137</v>
      </c>
      <c r="H22" s="49" t="s">
        <v>137</v>
      </c>
      <c r="I22" s="48" t="s">
        <v>137</v>
      </c>
      <c r="J22" s="49" t="s">
        <v>137</v>
      </c>
      <c r="K22" s="48" t="s">
        <v>137</v>
      </c>
      <c r="L22" s="49" t="s">
        <v>137</v>
      </c>
      <c r="M22" s="48" t="s">
        <v>137</v>
      </c>
      <c r="N22" s="49" t="s">
        <v>137</v>
      </c>
    </row>
    <row r="23" spans="1:14" ht="12.75" x14ac:dyDescent="0.2">
      <c r="A23" s="137" t="s">
        <v>174</v>
      </c>
      <c r="B23" s="17"/>
      <c r="C23" s="50" t="s">
        <v>137</v>
      </c>
      <c r="D23" s="51" t="s">
        <v>137</v>
      </c>
      <c r="E23" s="50" t="s">
        <v>137</v>
      </c>
      <c r="F23" s="51" t="s">
        <v>137</v>
      </c>
      <c r="G23" s="50" t="s">
        <v>137</v>
      </c>
      <c r="H23" s="51" t="s">
        <v>137</v>
      </c>
      <c r="I23" s="50">
        <f>SUM(I18:I22)</f>
        <v>1</v>
      </c>
      <c r="J23" s="51">
        <f>SUM(J18:J22)</f>
        <v>9.6050000000000004</v>
      </c>
      <c r="K23" s="50" t="s">
        <v>137</v>
      </c>
      <c r="L23" s="51" t="s">
        <v>137</v>
      </c>
      <c r="M23" s="50">
        <f>SUM(M18:M22)</f>
        <v>1</v>
      </c>
      <c r="N23" s="51">
        <f>SUM(N18:N22)</f>
        <v>9.6050000000000004</v>
      </c>
    </row>
    <row r="24" spans="1:14" ht="12.75" x14ac:dyDescent="0.2">
      <c r="A24" s="99"/>
      <c r="B24" s="17"/>
      <c r="C24" s="66"/>
      <c r="D24" s="67"/>
      <c r="E24" s="59"/>
      <c r="F24" s="72"/>
      <c r="G24" s="66"/>
      <c r="H24" s="67"/>
      <c r="I24" s="59"/>
      <c r="J24" s="72"/>
      <c r="K24" s="66"/>
      <c r="L24" s="67"/>
      <c r="M24" s="66"/>
      <c r="N24" s="67"/>
    </row>
    <row r="25" spans="1:14" ht="12.75" x14ac:dyDescent="0.2">
      <c r="A25" s="137" t="s">
        <v>166</v>
      </c>
      <c r="B25" s="17"/>
      <c r="C25" s="66"/>
      <c r="D25" s="67"/>
      <c r="E25" s="59"/>
      <c r="F25" s="72"/>
      <c r="G25" s="66"/>
      <c r="H25" s="67"/>
      <c r="I25" s="59"/>
      <c r="J25" s="72"/>
      <c r="K25" s="66"/>
      <c r="L25" s="67"/>
      <c r="M25" s="66"/>
      <c r="N25" s="67"/>
    </row>
    <row r="26" spans="1:14" ht="12.75" x14ac:dyDescent="0.2">
      <c r="A26" s="100" t="s">
        <v>15</v>
      </c>
      <c r="B26" s="17"/>
      <c r="C26" s="66"/>
      <c r="D26" s="67"/>
      <c r="E26" s="59"/>
      <c r="F26" s="72"/>
      <c r="G26" s="66"/>
      <c r="H26" s="67"/>
      <c r="I26" s="59"/>
      <c r="J26" s="72"/>
      <c r="K26" s="66"/>
      <c r="L26" s="67"/>
      <c r="M26" s="66"/>
      <c r="N26" s="67"/>
    </row>
    <row r="27" spans="1:14" ht="12.75" x14ac:dyDescent="0.2">
      <c r="A27" s="102" t="s">
        <v>120</v>
      </c>
      <c r="B27" s="17">
        <v>499</v>
      </c>
      <c r="C27" s="48" t="s">
        <v>137</v>
      </c>
      <c r="D27" s="49" t="s">
        <v>137</v>
      </c>
      <c r="E27" s="48">
        <v>1</v>
      </c>
      <c r="F27" s="49">
        <v>0.441</v>
      </c>
      <c r="G27" s="48">
        <v>1</v>
      </c>
      <c r="H27" s="49">
        <v>0.32900000000000001</v>
      </c>
      <c r="I27" s="48">
        <v>11</v>
      </c>
      <c r="J27" s="49">
        <v>3.242</v>
      </c>
      <c r="K27" s="48">
        <v>42</v>
      </c>
      <c r="L27" s="49">
        <v>8.657</v>
      </c>
      <c r="M27" s="48">
        <v>55</v>
      </c>
      <c r="N27" s="49">
        <v>12.669</v>
      </c>
    </row>
    <row r="28" spans="1:14" ht="12.75" x14ac:dyDescent="0.2">
      <c r="A28" s="102" t="s">
        <v>121</v>
      </c>
      <c r="B28" s="17">
        <v>1499</v>
      </c>
      <c r="C28" s="48" t="s">
        <v>137</v>
      </c>
      <c r="D28" s="49" t="s">
        <v>137</v>
      </c>
      <c r="E28" s="48" t="s">
        <v>137</v>
      </c>
      <c r="F28" s="49" t="s">
        <v>137</v>
      </c>
      <c r="G28" s="48" t="s">
        <v>137</v>
      </c>
      <c r="H28" s="49" t="s">
        <v>137</v>
      </c>
      <c r="I28" s="48">
        <v>1</v>
      </c>
      <c r="J28" s="49">
        <v>0.60299999999999998</v>
      </c>
      <c r="K28" s="48">
        <v>1</v>
      </c>
      <c r="L28" s="49">
        <v>0.51900000000000002</v>
      </c>
      <c r="M28" s="48">
        <v>2</v>
      </c>
      <c r="N28" s="49">
        <v>1.1219999999999999</v>
      </c>
    </row>
    <row r="29" spans="1:14" ht="12.75" x14ac:dyDescent="0.2">
      <c r="A29" s="102" t="s">
        <v>122</v>
      </c>
      <c r="B29" s="17">
        <v>4999</v>
      </c>
      <c r="C29" s="48" t="s">
        <v>137</v>
      </c>
      <c r="D29" s="49" t="s">
        <v>137</v>
      </c>
      <c r="E29" s="48" t="s">
        <v>137</v>
      </c>
      <c r="F29" s="49" t="s">
        <v>137</v>
      </c>
      <c r="G29" s="48" t="s">
        <v>137</v>
      </c>
      <c r="H29" s="49" t="s">
        <v>137</v>
      </c>
      <c r="I29" s="48" t="s">
        <v>137</v>
      </c>
      <c r="J29" s="49" t="s">
        <v>137</v>
      </c>
      <c r="K29" s="48">
        <v>1</v>
      </c>
      <c r="L29" s="49">
        <v>1.976</v>
      </c>
      <c r="M29" s="48">
        <v>1</v>
      </c>
      <c r="N29" s="49">
        <v>1.976</v>
      </c>
    </row>
    <row r="30" spans="1:14" ht="12.75" x14ac:dyDescent="0.2">
      <c r="A30" s="102" t="s">
        <v>123</v>
      </c>
      <c r="B30" s="17">
        <v>39999</v>
      </c>
      <c r="C30" s="48" t="s">
        <v>137</v>
      </c>
      <c r="D30" s="49" t="s">
        <v>137</v>
      </c>
      <c r="E30" s="48" t="s">
        <v>137</v>
      </c>
      <c r="F30" s="49" t="s">
        <v>137</v>
      </c>
      <c r="G30" s="48" t="s">
        <v>137</v>
      </c>
      <c r="H30" s="49" t="s">
        <v>137</v>
      </c>
      <c r="I30" s="48" t="s">
        <v>137</v>
      </c>
      <c r="J30" s="49" t="s">
        <v>137</v>
      </c>
      <c r="K30" s="48" t="s">
        <v>137</v>
      </c>
      <c r="L30" s="49" t="s">
        <v>137</v>
      </c>
      <c r="M30" s="48" t="s">
        <v>137</v>
      </c>
      <c r="N30" s="49" t="s">
        <v>137</v>
      </c>
    </row>
    <row r="31" spans="1:14" ht="12.75" x14ac:dyDescent="0.2">
      <c r="A31" s="102" t="s">
        <v>124</v>
      </c>
      <c r="B31" s="17"/>
      <c r="C31" s="48" t="s">
        <v>137</v>
      </c>
      <c r="D31" s="49" t="s">
        <v>137</v>
      </c>
      <c r="E31" s="48" t="s">
        <v>137</v>
      </c>
      <c r="F31" s="49" t="s">
        <v>137</v>
      </c>
      <c r="G31" s="48" t="s">
        <v>137</v>
      </c>
      <c r="H31" s="49" t="s">
        <v>137</v>
      </c>
      <c r="I31" s="48" t="s">
        <v>137</v>
      </c>
      <c r="J31" s="49" t="s">
        <v>137</v>
      </c>
      <c r="K31" s="48" t="s">
        <v>137</v>
      </c>
      <c r="L31" s="49" t="s">
        <v>137</v>
      </c>
      <c r="M31" s="48" t="s">
        <v>137</v>
      </c>
      <c r="N31" s="49" t="s">
        <v>137</v>
      </c>
    </row>
    <row r="32" spans="1:14" ht="12.75" x14ac:dyDescent="0.2">
      <c r="A32" s="137" t="s">
        <v>174</v>
      </c>
      <c r="B32" s="17"/>
      <c r="C32" s="50" t="s">
        <v>137</v>
      </c>
      <c r="D32" s="51" t="s">
        <v>137</v>
      </c>
      <c r="E32" s="50">
        <f>SUM(E27:E31)</f>
        <v>1</v>
      </c>
      <c r="F32" s="51">
        <f>SUM(F27:F31)</f>
        <v>0.441</v>
      </c>
      <c r="G32" s="45">
        <f t="shared" ref="G32:N32" si="1">SUM(G27:G31)</f>
        <v>1</v>
      </c>
      <c r="H32" s="56">
        <f t="shared" si="1"/>
        <v>0.32900000000000001</v>
      </c>
      <c r="I32" s="50">
        <f t="shared" si="1"/>
        <v>12</v>
      </c>
      <c r="J32" s="51">
        <f t="shared" si="1"/>
        <v>3.8449999999999998</v>
      </c>
      <c r="K32" s="50">
        <f t="shared" si="1"/>
        <v>44</v>
      </c>
      <c r="L32" s="51">
        <f t="shared" si="1"/>
        <v>11.152000000000001</v>
      </c>
      <c r="M32" s="50">
        <f t="shared" si="1"/>
        <v>58</v>
      </c>
      <c r="N32" s="51">
        <f t="shared" si="1"/>
        <v>15.766999999999999</v>
      </c>
    </row>
    <row r="33" spans="1:14" ht="12.75" x14ac:dyDescent="0.2">
      <c r="A33" s="99"/>
      <c r="B33" s="17"/>
      <c r="C33" s="66"/>
      <c r="D33" s="67"/>
      <c r="E33" s="59"/>
      <c r="F33" s="72"/>
      <c r="G33" s="66"/>
      <c r="H33" s="67"/>
      <c r="I33" s="59"/>
      <c r="J33" s="72"/>
      <c r="K33" s="66"/>
      <c r="L33" s="67"/>
      <c r="M33" s="66"/>
      <c r="N33" s="67"/>
    </row>
    <row r="34" spans="1:14" ht="12.75" x14ac:dyDescent="0.2">
      <c r="A34" s="137" t="s">
        <v>16</v>
      </c>
      <c r="B34" s="17"/>
      <c r="C34" s="66"/>
      <c r="D34" s="67"/>
      <c r="E34" s="59"/>
      <c r="F34" s="72"/>
      <c r="G34" s="66"/>
      <c r="H34" s="67"/>
      <c r="I34" s="59"/>
      <c r="J34" s="72"/>
      <c r="K34" s="66"/>
      <c r="L34" s="67"/>
      <c r="M34" s="66"/>
      <c r="N34" s="67"/>
    </row>
    <row r="35" spans="1:14" ht="12.75" x14ac:dyDescent="0.2">
      <c r="A35" s="100" t="s">
        <v>34</v>
      </c>
      <c r="B35" s="17"/>
      <c r="C35" s="66"/>
      <c r="D35" s="67"/>
      <c r="E35" s="59"/>
      <c r="F35" s="72"/>
      <c r="G35" s="66"/>
      <c r="H35" s="67"/>
      <c r="I35" s="59"/>
      <c r="J35" s="72"/>
      <c r="K35" s="66"/>
      <c r="L35" s="67"/>
      <c r="M35" s="66"/>
      <c r="N35" s="67"/>
    </row>
    <row r="36" spans="1:14" ht="12.75" x14ac:dyDescent="0.2">
      <c r="A36" s="102" t="s">
        <v>120</v>
      </c>
      <c r="B36" s="17">
        <v>499</v>
      </c>
      <c r="C36" s="48" t="s">
        <v>137</v>
      </c>
      <c r="D36" s="49" t="s">
        <v>137</v>
      </c>
      <c r="E36" s="48" t="s">
        <v>137</v>
      </c>
      <c r="F36" s="49" t="s">
        <v>137</v>
      </c>
      <c r="G36" s="48">
        <v>4</v>
      </c>
      <c r="H36" s="49">
        <v>0.77200000000000002</v>
      </c>
      <c r="I36" s="48">
        <v>8</v>
      </c>
      <c r="J36" s="49">
        <v>2.0379999999999998</v>
      </c>
      <c r="K36" s="48">
        <v>49</v>
      </c>
      <c r="L36" s="49">
        <v>9.4480000000000004</v>
      </c>
      <c r="M36" s="48">
        <v>61</v>
      </c>
      <c r="N36" s="49">
        <v>12.257999999999999</v>
      </c>
    </row>
    <row r="37" spans="1:14" ht="12.75" x14ac:dyDescent="0.2">
      <c r="A37" s="102" t="s">
        <v>121</v>
      </c>
      <c r="B37" s="17">
        <v>1499</v>
      </c>
      <c r="C37" s="48" t="s">
        <v>137</v>
      </c>
      <c r="D37" s="49" t="s">
        <v>137</v>
      </c>
      <c r="E37" s="48">
        <v>2</v>
      </c>
      <c r="F37" s="49">
        <v>2.19</v>
      </c>
      <c r="G37" s="48" t="s">
        <v>137</v>
      </c>
      <c r="H37" s="49" t="s">
        <v>137</v>
      </c>
      <c r="I37" s="48">
        <v>3</v>
      </c>
      <c r="J37" s="49">
        <v>2.2970000000000002</v>
      </c>
      <c r="K37" s="48">
        <v>6</v>
      </c>
      <c r="L37" s="49">
        <v>5.22</v>
      </c>
      <c r="M37" s="48">
        <v>11</v>
      </c>
      <c r="N37" s="49">
        <v>9.7070000000000007</v>
      </c>
    </row>
    <row r="38" spans="1:14" ht="12.75" x14ac:dyDescent="0.2">
      <c r="A38" s="102" t="s">
        <v>122</v>
      </c>
      <c r="B38" s="17">
        <v>4999</v>
      </c>
      <c r="C38" s="48" t="s">
        <v>137</v>
      </c>
      <c r="D38" s="49" t="s">
        <v>137</v>
      </c>
      <c r="E38" s="48" t="s">
        <v>137</v>
      </c>
      <c r="F38" s="49" t="s">
        <v>137</v>
      </c>
      <c r="G38" s="48" t="s">
        <v>137</v>
      </c>
      <c r="H38" s="49" t="s">
        <v>137</v>
      </c>
      <c r="I38" s="48">
        <v>2</v>
      </c>
      <c r="J38" s="49">
        <v>5.6429999999999998</v>
      </c>
      <c r="K38" s="48">
        <v>4</v>
      </c>
      <c r="L38" s="49">
        <v>8.0960000000000001</v>
      </c>
      <c r="M38" s="48">
        <v>6</v>
      </c>
      <c r="N38" s="49">
        <v>13.739000000000001</v>
      </c>
    </row>
    <row r="39" spans="1:14" ht="12.75" x14ac:dyDescent="0.2">
      <c r="A39" s="102" t="s">
        <v>123</v>
      </c>
      <c r="B39" s="17">
        <v>39999</v>
      </c>
      <c r="C39" s="48" t="s">
        <v>137</v>
      </c>
      <c r="D39" s="49" t="s">
        <v>137</v>
      </c>
      <c r="E39" s="48" t="s">
        <v>137</v>
      </c>
      <c r="F39" s="49" t="s">
        <v>137</v>
      </c>
      <c r="G39" s="48">
        <v>2</v>
      </c>
      <c r="H39" s="49">
        <v>13.106</v>
      </c>
      <c r="I39" s="48" t="s">
        <v>137</v>
      </c>
      <c r="J39" s="49" t="s">
        <v>137</v>
      </c>
      <c r="K39" s="48" t="s">
        <v>137</v>
      </c>
      <c r="L39" s="49" t="s">
        <v>137</v>
      </c>
      <c r="M39" s="48">
        <v>2</v>
      </c>
      <c r="N39" s="49">
        <v>13.106</v>
      </c>
    </row>
    <row r="40" spans="1:14" ht="12.75" x14ac:dyDescent="0.2">
      <c r="A40" s="102" t="s">
        <v>124</v>
      </c>
      <c r="B40" s="17"/>
      <c r="C40" s="48" t="s">
        <v>137</v>
      </c>
      <c r="D40" s="49" t="s">
        <v>137</v>
      </c>
      <c r="E40" s="48" t="s">
        <v>137</v>
      </c>
      <c r="F40" s="49" t="s">
        <v>137</v>
      </c>
      <c r="G40" s="48" t="s">
        <v>137</v>
      </c>
      <c r="H40" s="49" t="s">
        <v>137</v>
      </c>
      <c r="I40" s="48" t="s">
        <v>137</v>
      </c>
      <c r="J40" s="49" t="s">
        <v>137</v>
      </c>
      <c r="K40" s="48" t="s">
        <v>137</v>
      </c>
      <c r="L40" s="49" t="s">
        <v>137</v>
      </c>
      <c r="M40" s="48" t="s">
        <v>137</v>
      </c>
      <c r="N40" s="49" t="s">
        <v>137</v>
      </c>
    </row>
    <row r="41" spans="1:14" ht="12.75" x14ac:dyDescent="0.2">
      <c r="A41" s="137" t="s">
        <v>174</v>
      </c>
      <c r="B41" s="17"/>
      <c r="C41" s="50" t="s">
        <v>137</v>
      </c>
      <c r="D41" s="51" t="s">
        <v>137</v>
      </c>
      <c r="E41" s="50">
        <f t="shared" ref="E41:N41" si="2">SUM(E36:E40)</f>
        <v>2</v>
      </c>
      <c r="F41" s="51">
        <f t="shared" si="2"/>
        <v>2.19</v>
      </c>
      <c r="G41" s="45">
        <f t="shared" si="2"/>
        <v>6</v>
      </c>
      <c r="H41" s="56">
        <f t="shared" si="2"/>
        <v>13.878</v>
      </c>
      <c r="I41" s="50">
        <f t="shared" si="2"/>
        <v>13</v>
      </c>
      <c r="J41" s="51">
        <f t="shared" si="2"/>
        <v>9.9779999999999998</v>
      </c>
      <c r="K41" s="50">
        <f t="shared" si="2"/>
        <v>59</v>
      </c>
      <c r="L41" s="51">
        <f t="shared" si="2"/>
        <v>22.763999999999999</v>
      </c>
      <c r="M41" s="50">
        <f t="shared" si="2"/>
        <v>80</v>
      </c>
      <c r="N41" s="51">
        <f t="shared" si="2"/>
        <v>48.81</v>
      </c>
    </row>
    <row r="42" spans="1:14" ht="12.75" x14ac:dyDescent="0.2">
      <c r="A42" s="99"/>
      <c r="B42" s="17"/>
      <c r="C42" s="66"/>
      <c r="D42" s="67"/>
      <c r="E42" s="59"/>
      <c r="F42" s="72"/>
      <c r="G42" s="66"/>
      <c r="H42" s="67"/>
      <c r="I42" s="59"/>
      <c r="J42" s="72"/>
      <c r="K42" s="66"/>
      <c r="L42" s="67"/>
      <c r="M42" s="66"/>
      <c r="N42" s="67"/>
    </row>
    <row r="43" spans="1:14" ht="12.75" x14ac:dyDescent="0.2">
      <c r="A43" s="137" t="s">
        <v>17</v>
      </c>
      <c r="B43" s="17"/>
      <c r="C43" s="66"/>
      <c r="D43" s="67"/>
      <c r="E43" s="59"/>
      <c r="F43" s="72"/>
      <c r="G43" s="66"/>
      <c r="H43" s="67"/>
      <c r="I43" s="59"/>
      <c r="J43" s="72"/>
      <c r="K43" s="66"/>
      <c r="L43" s="67"/>
      <c r="M43" s="66"/>
      <c r="N43" s="67"/>
    </row>
    <row r="44" spans="1:14" ht="12.75" x14ac:dyDescent="0.2">
      <c r="A44" s="100" t="s">
        <v>35</v>
      </c>
      <c r="B44" s="17"/>
      <c r="C44" s="66"/>
      <c r="D44" s="67"/>
      <c r="E44" s="59"/>
      <c r="F44" s="72"/>
      <c r="G44" s="66"/>
      <c r="H44" s="67"/>
      <c r="I44" s="59"/>
      <c r="J44" s="72"/>
      <c r="K44" s="66"/>
      <c r="L44" s="67"/>
      <c r="M44" s="66"/>
      <c r="N44" s="67"/>
    </row>
    <row r="45" spans="1:14" ht="12.75" x14ac:dyDescent="0.2">
      <c r="A45" s="102" t="s">
        <v>120</v>
      </c>
      <c r="B45" s="17">
        <v>499</v>
      </c>
      <c r="C45" s="48">
        <v>2</v>
      </c>
      <c r="D45" s="49">
        <v>0.81799999999999995</v>
      </c>
      <c r="E45" s="48">
        <v>2</v>
      </c>
      <c r="F45" s="49">
        <v>0.57499999999999996</v>
      </c>
      <c r="G45" s="48">
        <v>20</v>
      </c>
      <c r="H45" s="49">
        <v>3.4140000000000006</v>
      </c>
      <c r="I45" s="48">
        <v>30</v>
      </c>
      <c r="J45" s="49">
        <v>7.0909999999999993</v>
      </c>
      <c r="K45" s="48">
        <v>149</v>
      </c>
      <c r="L45" s="49">
        <v>30.265999999999998</v>
      </c>
      <c r="M45" s="48">
        <v>203</v>
      </c>
      <c r="N45" s="49">
        <v>42.164000000000001</v>
      </c>
    </row>
    <row r="46" spans="1:14" ht="12.75" x14ac:dyDescent="0.2">
      <c r="A46" s="102" t="s">
        <v>121</v>
      </c>
      <c r="B46" s="17">
        <v>1499</v>
      </c>
      <c r="C46" s="48" t="s">
        <v>137</v>
      </c>
      <c r="D46" s="49" t="s">
        <v>137</v>
      </c>
      <c r="E46" s="48">
        <v>2</v>
      </c>
      <c r="F46" s="49">
        <v>2.19</v>
      </c>
      <c r="G46" s="48">
        <v>1</v>
      </c>
      <c r="H46" s="49">
        <v>1.155</v>
      </c>
      <c r="I46" s="48">
        <v>8</v>
      </c>
      <c r="J46" s="49">
        <v>5.9689999999999994</v>
      </c>
      <c r="K46" s="48">
        <v>18</v>
      </c>
      <c r="L46" s="49">
        <v>15.536999999999999</v>
      </c>
      <c r="M46" s="48">
        <v>29</v>
      </c>
      <c r="N46" s="49">
        <v>24.850999999999999</v>
      </c>
    </row>
    <row r="47" spans="1:14" ht="12.75" x14ac:dyDescent="0.2">
      <c r="A47" s="102" t="s">
        <v>122</v>
      </c>
      <c r="B47" s="17">
        <v>4999</v>
      </c>
      <c r="C47" s="48" t="s">
        <v>137</v>
      </c>
      <c r="D47" s="49" t="s">
        <v>137</v>
      </c>
      <c r="E47" s="48">
        <v>1</v>
      </c>
      <c r="F47" s="49">
        <v>2.601</v>
      </c>
      <c r="G47" s="48">
        <v>1</v>
      </c>
      <c r="H47" s="49">
        <v>3.62</v>
      </c>
      <c r="I47" s="48">
        <v>8</v>
      </c>
      <c r="J47" s="49">
        <v>20.363</v>
      </c>
      <c r="K47" s="48">
        <v>13</v>
      </c>
      <c r="L47" s="49">
        <v>34.671999999999997</v>
      </c>
      <c r="M47" s="48">
        <v>23</v>
      </c>
      <c r="N47" s="49">
        <v>61.256</v>
      </c>
    </row>
    <row r="48" spans="1:14" ht="12.75" x14ac:dyDescent="0.2">
      <c r="A48" s="102" t="s">
        <v>123</v>
      </c>
      <c r="B48" s="17">
        <v>39999</v>
      </c>
      <c r="C48" s="48" t="s">
        <v>137</v>
      </c>
      <c r="D48" s="49" t="s">
        <v>137</v>
      </c>
      <c r="E48" s="48" t="s">
        <v>137</v>
      </c>
      <c r="F48" s="49" t="s">
        <v>137</v>
      </c>
      <c r="G48" s="48">
        <v>2</v>
      </c>
      <c r="H48" s="49">
        <v>13.106</v>
      </c>
      <c r="I48" s="48">
        <v>2</v>
      </c>
      <c r="J48" s="49">
        <v>16.919</v>
      </c>
      <c r="K48" s="48">
        <v>1</v>
      </c>
      <c r="L48" s="49">
        <v>6.93</v>
      </c>
      <c r="M48" s="48">
        <v>5</v>
      </c>
      <c r="N48" s="49">
        <v>36.954999999999998</v>
      </c>
    </row>
    <row r="49" spans="1:15" ht="12.75" x14ac:dyDescent="0.2">
      <c r="A49" s="102" t="s">
        <v>124</v>
      </c>
      <c r="B49" s="11"/>
      <c r="C49" s="48" t="s">
        <v>137</v>
      </c>
      <c r="D49" s="49" t="s">
        <v>137</v>
      </c>
      <c r="E49" s="48" t="s">
        <v>137</v>
      </c>
      <c r="F49" s="49" t="s">
        <v>137</v>
      </c>
      <c r="G49" s="48" t="s">
        <v>137</v>
      </c>
      <c r="H49" s="49" t="s">
        <v>137</v>
      </c>
      <c r="I49" s="48" t="s">
        <v>137</v>
      </c>
      <c r="J49" s="49" t="s">
        <v>137</v>
      </c>
      <c r="K49" s="48" t="s">
        <v>137</v>
      </c>
      <c r="L49" s="49" t="s">
        <v>137</v>
      </c>
      <c r="M49" s="48" t="s">
        <v>137</v>
      </c>
      <c r="N49" s="49" t="s">
        <v>137</v>
      </c>
    </row>
    <row r="50" spans="1:15" ht="12.75" x14ac:dyDescent="0.2">
      <c r="A50" s="103" t="s">
        <v>174</v>
      </c>
      <c r="B50" s="18"/>
      <c r="C50" s="52">
        <f t="shared" ref="C50:N50" si="3">SUM(C45:C49)</f>
        <v>2</v>
      </c>
      <c r="D50" s="53">
        <f t="shared" si="3"/>
        <v>0.81799999999999995</v>
      </c>
      <c r="E50" s="52">
        <f t="shared" si="3"/>
        <v>5</v>
      </c>
      <c r="F50" s="53">
        <f t="shared" si="3"/>
        <v>5.3659999999999997</v>
      </c>
      <c r="G50" s="52">
        <f t="shared" si="3"/>
        <v>24</v>
      </c>
      <c r="H50" s="53">
        <f t="shared" si="3"/>
        <v>21.295000000000002</v>
      </c>
      <c r="I50" s="52">
        <f t="shared" si="3"/>
        <v>48</v>
      </c>
      <c r="J50" s="53">
        <f t="shared" si="3"/>
        <v>50.341999999999999</v>
      </c>
      <c r="K50" s="52">
        <f t="shared" si="3"/>
        <v>181</v>
      </c>
      <c r="L50" s="53">
        <f t="shared" si="3"/>
        <v>87.405000000000001</v>
      </c>
      <c r="M50" s="52">
        <f t="shared" si="3"/>
        <v>260</v>
      </c>
      <c r="N50" s="53">
        <f t="shared" si="3"/>
        <v>165.226</v>
      </c>
    </row>
    <row r="53" spans="1:15" x14ac:dyDescent="0.2">
      <c r="M53" s="624"/>
      <c r="N53" s="624"/>
      <c r="O53" s="624"/>
    </row>
    <row r="56" spans="1:15" x14ac:dyDescent="0.2">
      <c r="N56" s="623"/>
    </row>
  </sheetData>
  <mergeCells count="7">
    <mergeCell ref="A1:J2"/>
    <mergeCell ref="M4:N4"/>
    <mergeCell ref="C4:D4"/>
    <mergeCell ref="E4:F4"/>
    <mergeCell ref="G4:H4"/>
    <mergeCell ref="I4:J4"/>
    <mergeCell ref="K4:L4"/>
  </mergeCells>
  <pageMargins left="0.70866141732283472" right="0.27559055118110237" top="0.74803149606299213" bottom="0.74803149606299213" header="0.31496062992125984" footer="0.31496062992125984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52AF32"/>
  </sheetPr>
  <dimension ref="A1:O57"/>
  <sheetViews>
    <sheetView zoomScaleNormal="100" workbookViewId="0">
      <selection sqref="A1:J2"/>
    </sheetView>
  </sheetViews>
  <sheetFormatPr defaultColWidth="9.33203125" defaultRowHeight="11.25" x14ac:dyDescent="0.2"/>
  <cols>
    <col min="1" max="1" width="24.33203125" style="1" customWidth="1"/>
    <col min="2" max="2" width="14.83203125" style="1" customWidth="1"/>
    <col min="3" max="3" width="11.33203125" style="1" customWidth="1"/>
    <col min="4" max="5" width="12.6640625" style="1" customWidth="1"/>
    <col min="6" max="6" width="11.33203125" style="1" customWidth="1"/>
    <col min="7" max="8" width="12.6640625" style="1" customWidth="1"/>
    <col min="9" max="9" width="11.33203125" style="1" customWidth="1"/>
    <col min="10" max="11" width="12.6640625" style="1" customWidth="1"/>
    <col min="12" max="16384" width="9.33203125" style="1"/>
  </cols>
  <sheetData>
    <row r="1" spans="1:11" ht="18" customHeight="1" x14ac:dyDescent="0.2">
      <c r="A1" s="700" t="s">
        <v>336</v>
      </c>
      <c r="B1" s="700"/>
      <c r="C1" s="700"/>
      <c r="D1" s="700"/>
      <c r="E1" s="700"/>
      <c r="F1" s="700"/>
      <c r="G1" s="700"/>
      <c r="H1" s="700"/>
      <c r="I1" s="700"/>
      <c r="J1" s="697"/>
    </row>
    <row r="2" spans="1:11" ht="18.75" customHeight="1" x14ac:dyDescent="0.2">
      <c r="A2" s="700"/>
      <c r="B2" s="700"/>
      <c r="C2" s="700"/>
      <c r="D2" s="700"/>
      <c r="E2" s="700"/>
      <c r="F2" s="700"/>
      <c r="G2" s="700"/>
      <c r="H2" s="700"/>
      <c r="I2" s="700"/>
      <c r="J2" s="697"/>
    </row>
    <row r="3" spans="1:11" ht="13.5" customHeight="1" x14ac:dyDescent="0.2">
      <c r="A3" s="714" t="s">
        <v>398</v>
      </c>
      <c r="B3" s="715"/>
      <c r="C3" s="715"/>
      <c r="D3" s="715"/>
      <c r="E3" s="715"/>
      <c r="F3" s="715"/>
      <c r="G3" s="715"/>
      <c r="H3" s="715"/>
      <c r="I3" s="715"/>
    </row>
    <row r="4" spans="1:11" ht="18.75" customHeight="1" x14ac:dyDescent="0.2">
      <c r="A4" s="716"/>
      <c r="B4" s="716"/>
      <c r="C4" s="716"/>
      <c r="D4" s="716"/>
      <c r="E4" s="716"/>
      <c r="F4" s="716"/>
      <c r="G4" s="716"/>
      <c r="H4" s="716"/>
      <c r="I4" s="716"/>
    </row>
    <row r="5" spans="1:11" ht="15" customHeight="1" x14ac:dyDescent="0.2">
      <c r="A5" s="141" t="s">
        <v>237</v>
      </c>
      <c r="B5" s="140"/>
      <c r="C5" s="718" t="s">
        <v>21</v>
      </c>
      <c r="D5" s="720"/>
      <c r="E5" s="719"/>
      <c r="F5" s="718" t="s">
        <v>25</v>
      </c>
      <c r="G5" s="720"/>
      <c r="H5" s="719"/>
      <c r="I5" s="718" t="s">
        <v>23</v>
      </c>
      <c r="J5" s="720"/>
      <c r="K5" s="719"/>
    </row>
    <row r="6" spans="1:11" ht="15.75" customHeight="1" x14ac:dyDescent="0.2">
      <c r="A6" s="156"/>
      <c r="B6" s="150"/>
      <c r="C6" s="724" t="s">
        <v>22</v>
      </c>
      <c r="D6" s="725"/>
      <c r="E6" s="726"/>
      <c r="F6" s="724" t="s">
        <v>26</v>
      </c>
      <c r="G6" s="725"/>
      <c r="H6" s="726"/>
      <c r="I6" s="724" t="s">
        <v>24</v>
      </c>
      <c r="J6" s="725"/>
      <c r="K6" s="726"/>
    </row>
    <row r="7" spans="1:11" ht="29.25" customHeight="1" x14ac:dyDescent="0.2">
      <c r="A7" s="729" t="s">
        <v>238</v>
      </c>
      <c r="B7" s="730"/>
      <c r="C7" s="77" t="s">
        <v>3</v>
      </c>
      <c r="D7" s="21" t="s">
        <v>109</v>
      </c>
      <c r="E7" s="78" t="s">
        <v>228</v>
      </c>
      <c r="F7" s="77" t="s">
        <v>3</v>
      </c>
      <c r="G7" s="21" t="s">
        <v>109</v>
      </c>
      <c r="H7" s="78" t="s">
        <v>228</v>
      </c>
      <c r="I7" s="77" t="s">
        <v>3</v>
      </c>
      <c r="J7" s="21" t="s">
        <v>109</v>
      </c>
      <c r="K7" s="78" t="s">
        <v>228</v>
      </c>
    </row>
    <row r="8" spans="1:11" ht="36.75" customHeight="1" x14ac:dyDescent="0.2">
      <c r="A8" s="731"/>
      <c r="B8" s="732"/>
      <c r="C8" s="61" t="s">
        <v>4</v>
      </c>
      <c r="D8" s="22" t="s">
        <v>143</v>
      </c>
      <c r="E8" s="82" t="s">
        <v>227</v>
      </c>
      <c r="F8" s="61" t="s">
        <v>4</v>
      </c>
      <c r="G8" s="22" t="s">
        <v>143</v>
      </c>
      <c r="H8" s="82" t="s">
        <v>227</v>
      </c>
      <c r="I8" s="61" t="s">
        <v>4</v>
      </c>
      <c r="J8" s="22" t="s">
        <v>143</v>
      </c>
      <c r="K8" s="82" t="s">
        <v>227</v>
      </c>
    </row>
    <row r="9" spans="1:11" ht="12.75" x14ac:dyDescent="0.2">
      <c r="A9" s="722" t="s">
        <v>36</v>
      </c>
      <c r="B9" s="723"/>
      <c r="C9" s="74"/>
      <c r="D9" s="15"/>
      <c r="E9" s="75"/>
      <c r="F9" s="74"/>
      <c r="G9" s="15"/>
      <c r="H9" s="75"/>
      <c r="I9" s="74"/>
      <c r="J9" s="15"/>
      <c r="K9" s="75"/>
    </row>
    <row r="10" spans="1:11" ht="12.75" x14ac:dyDescent="0.2">
      <c r="A10" s="100" t="s">
        <v>37</v>
      </c>
      <c r="B10" s="11"/>
      <c r="C10" s="66"/>
      <c r="D10" s="16"/>
      <c r="E10" s="67"/>
      <c r="F10" s="66"/>
      <c r="G10" s="16"/>
      <c r="H10" s="67"/>
      <c r="I10" s="66"/>
      <c r="J10" s="16"/>
      <c r="K10" s="67"/>
    </row>
    <row r="11" spans="1:11" ht="12.75" x14ac:dyDescent="0.2">
      <c r="A11" s="102" t="s">
        <v>120</v>
      </c>
      <c r="B11" s="17">
        <v>499</v>
      </c>
      <c r="C11" s="66">
        <v>6</v>
      </c>
      <c r="D11" s="16">
        <v>2.1720000000000002</v>
      </c>
      <c r="E11" s="67">
        <v>2.5830000000000002</v>
      </c>
      <c r="F11" s="66">
        <v>1</v>
      </c>
      <c r="G11" s="16">
        <v>0.20200000000000001</v>
      </c>
      <c r="H11" s="67">
        <v>0.32</v>
      </c>
      <c r="I11" s="66">
        <v>34</v>
      </c>
      <c r="J11" s="16">
        <v>5.9320000000000004</v>
      </c>
      <c r="K11" s="67">
        <v>5.2320000000000002</v>
      </c>
    </row>
    <row r="12" spans="1:11" ht="12.75" x14ac:dyDescent="0.2">
      <c r="A12" s="102" t="s">
        <v>121</v>
      </c>
      <c r="B12" s="17">
        <v>1499</v>
      </c>
      <c r="C12" s="66">
        <v>3</v>
      </c>
      <c r="D12" s="16">
        <v>2.3740000000000001</v>
      </c>
      <c r="E12" s="67">
        <v>2.355</v>
      </c>
      <c r="F12" s="66">
        <v>1</v>
      </c>
      <c r="G12" s="16">
        <v>0.83599999999999997</v>
      </c>
      <c r="H12" s="67">
        <v>1.59</v>
      </c>
      <c r="I12" s="66">
        <v>1</v>
      </c>
      <c r="J12" s="16">
        <v>1.4930000000000001</v>
      </c>
      <c r="K12" s="67">
        <v>2.226</v>
      </c>
    </row>
    <row r="13" spans="1:11" ht="12.75" x14ac:dyDescent="0.2">
      <c r="A13" s="102" t="s">
        <v>122</v>
      </c>
      <c r="B13" s="17">
        <v>4999</v>
      </c>
      <c r="C13" s="66">
        <v>11</v>
      </c>
      <c r="D13" s="16">
        <v>38.030999999999999</v>
      </c>
      <c r="E13" s="67">
        <v>56.054000000000002</v>
      </c>
      <c r="F13" s="66">
        <v>2</v>
      </c>
      <c r="G13" s="16">
        <v>6.2690000000000001</v>
      </c>
      <c r="H13" s="67">
        <v>8.17</v>
      </c>
      <c r="I13" s="66">
        <v>14</v>
      </c>
      <c r="J13" s="16">
        <v>41.825000000000003</v>
      </c>
      <c r="K13" s="67">
        <v>62.154000000000003</v>
      </c>
    </row>
    <row r="14" spans="1:11" ht="12.75" x14ac:dyDescent="0.2">
      <c r="A14" s="102" t="s">
        <v>123</v>
      </c>
      <c r="B14" s="17">
        <v>39999</v>
      </c>
      <c r="C14" s="66">
        <v>24</v>
      </c>
      <c r="D14" s="16">
        <v>264.20299999999997</v>
      </c>
      <c r="E14" s="67">
        <v>371.99</v>
      </c>
      <c r="F14" s="66">
        <v>1</v>
      </c>
      <c r="G14" s="16">
        <v>7.4539999999999997</v>
      </c>
      <c r="H14" s="67">
        <v>9.06</v>
      </c>
      <c r="I14" s="66">
        <v>17</v>
      </c>
      <c r="J14" s="16">
        <v>344.75400000000002</v>
      </c>
      <c r="K14" s="67">
        <v>192.76</v>
      </c>
    </row>
    <row r="15" spans="1:11" ht="12.75" x14ac:dyDescent="0.2">
      <c r="A15" s="102" t="s">
        <v>124</v>
      </c>
      <c r="B15" s="11"/>
      <c r="C15" s="66" t="s">
        <v>137</v>
      </c>
      <c r="D15" s="16" t="s">
        <v>137</v>
      </c>
      <c r="E15" s="67" t="s">
        <v>137</v>
      </c>
      <c r="F15" s="66" t="s">
        <v>137</v>
      </c>
      <c r="G15" s="16" t="s">
        <v>137</v>
      </c>
      <c r="H15" s="67" t="s">
        <v>137</v>
      </c>
      <c r="I15" s="66">
        <v>15</v>
      </c>
      <c r="J15" s="16">
        <v>986.05399999999997</v>
      </c>
      <c r="K15" s="67">
        <v>445.94400000000002</v>
      </c>
    </row>
    <row r="16" spans="1:11" ht="12.75" x14ac:dyDescent="0.2">
      <c r="A16" s="137" t="s">
        <v>174</v>
      </c>
      <c r="B16" s="11"/>
      <c r="C16" s="68">
        <f t="shared" ref="C16:K16" si="0">SUM(C11:C15)</f>
        <v>44</v>
      </c>
      <c r="D16" s="26">
        <f t="shared" si="0"/>
        <v>306.77999999999997</v>
      </c>
      <c r="E16" s="69">
        <f t="shared" si="0"/>
        <v>432.98200000000003</v>
      </c>
      <c r="F16" s="68">
        <f t="shared" si="0"/>
        <v>5</v>
      </c>
      <c r="G16" s="26">
        <f t="shared" si="0"/>
        <v>14.760999999999999</v>
      </c>
      <c r="H16" s="69">
        <f t="shared" si="0"/>
        <v>19.14</v>
      </c>
      <c r="I16" s="68">
        <f t="shared" si="0"/>
        <v>81</v>
      </c>
      <c r="J16" s="26">
        <f t="shared" si="0"/>
        <v>1380.058</v>
      </c>
      <c r="K16" s="69">
        <f t="shared" si="0"/>
        <v>708.31600000000003</v>
      </c>
    </row>
    <row r="17" spans="1:11" ht="12.75" x14ac:dyDescent="0.2">
      <c r="A17" s="99"/>
      <c r="B17" s="11"/>
      <c r="C17" s="66"/>
      <c r="D17" s="16"/>
      <c r="E17" s="67"/>
      <c r="F17" s="66"/>
      <c r="G17" s="16"/>
      <c r="H17" s="67"/>
      <c r="I17" s="66"/>
      <c r="J17" s="16"/>
      <c r="K17" s="67"/>
    </row>
    <row r="18" spans="1:11" ht="12.75" x14ac:dyDescent="0.2">
      <c r="A18" s="727" t="s">
        <v>38</v>
      </c>
      <c r="B18" s="728"/>
      <c r="C18" s="66"/>
      <c r="D18" s="16"/>
      <c r="E18" s="67"/>
      <c r="F18" s="66"/>
      <c r="G18" s="16"/>
      <c r="H18" s="67"/>
      <c r="I18" s="66"/>
      <c r="J18" s="16"/>
      <c r="K18" s="67"/>
    </row>
    <row r="19" spans="1:11" ht="12.75" x14ac:dyDescent="0.2">
      <c r="A19" s="100" t="s">
        <v>39</v>
      </c>
      <c r="B19" s="11"/>
      <c r="C19" s="66"/>
      <c r="D19" s="16"/>
      <c r="E19" s="67"/>
      <c r="F19" s="66"/>
      <c r="G19" s="16"/>
      <c r="H19" s="67"/>
      <c r="I19" s="66"/>
      <c r="J19" s="16"/>
      <c r="K19" s="67"/>
    </row>
    <row r="20" spans="1:11" ht="12.75" x14ac:dyDescent="0.2">
      <c r="A20" s="102" t="s">
        <v>125</v>
      </c>
      <c r="B20" s="11">
        <v>99</v>
      </c>
      <c r="C20" s="66" t="s">
        <v>137</v>
      </c>
      <c r="D20" s="16" t="s">
        <v>137</v>
      </c>
      <c r="E20" s="67" t="s">
        <v>137</v>
      </c>
      <c r="F20" s="66" t="s">
        <v>137</v>
      </c>
      <c r="G20" s="16" t="s">
        <v>137</v>
      </c>
      <c r="H20" s="67" t="s">
        <v>137</v>
      </c>
      <c r="I20" s="66">
        <v>14</v>
      </c>
      <c r="J20" s="16">
        <v>2.0150000000000001</v>
      </c>
      <c r="K20" s="67">
        <v>0.54500000000000004</v>
      </c>
    </row>
    <row r="21" spans="1:11" ht="12.75" x14ac:dyDescent="0.2">
      <c r="A21" s="102" t="s">
        <v>120</v>
      </c>
      <c r="B21" s="17">
        <v>499</v>
      </c>
      <c r="C21" s="66">
        <v>5</v>
      </c>
      <c r="D21" s="16">
        <v>1.821</v>
      </c>
      <c r="E21" s="67">
        <v>1.5680000000000001</v>
      </c>
      <c r="F21" s="66">
        <v>1</v>
      </c>
      <c r="G21" s="16">
        <v>0.20200000000000001</v>
      </c>
      <c r="H21" s="67">
        <v>0.32</v>
      </c>
      <c r="I21" s="66">
        <v>20</v>
      </c>
      <c r="J21" s="16">
        <v>3.9169999999999998</v>
      </c>
      <c r="K21" s="67">
        <v>4.6870000000000003</v>
      </c>
    </row>
    <row r="22" spans="1:11" ht="12.75" x14ac:dyDescent="0.2">
      <c r="A22" s="102" t="s">
        <v>121</v>
      </c>
      <c r="B22" s="17">
        <v>1499</v>
      </c>
      <c r="C22" s="66">
        <v>4</v>
      </c>
      <c r="D22" s="16">
        <v>2.7250000000000001</v>
      </c>
      <c r="E22" s="67">
        <v>3.37</v>
      </c>
      <c r="F22" s="66" t="s">
        <v>137</v>
      </c>
      <c r="G22" s="16" t="s">
        <v>137</v>
      </c>
      <c r="H22" s="67" t="s">
        <v>137</v>
      </c>
      <c r="I22" s="66" t="s">
        <v>137</v>
      </c>
      <c r="J22" s="16" t="s">
        <v>137</v>
      </c>
      <c r="K22" s="67" t="s">
        <v>137</v>
      </c>
    </row>
    <row r="23" spans="1:11" ht="12.75" x14ac:dyDescent="0.2">
      <c r="A23" s="102" t="s">
        <v>122</v>
      </c>
      <c r="B23" s="17">
        <v>4999</v>
      </c>
      <c r="C23" s="66">
        <v>7</v>
      </c>
      <c r="D23" s="16">
        <v>19.577000000000002</v>
      </c>
      <c r="E23" s="67">
        <v>24.952000000000002</v>
      </c>
      <c r="F23" s="66">
        <v>3</v>
      </c>
      <c r="G23" s="16">
        <v>7.1050000000000004</v>
      </c>
      <c r="H23" s="67">
        <v>9.76</v>
      </c>
      <c r="I23" s="66">
        <v>12</v>
      </c>
      <c r="J23" s="16">
        <v>32.909999999999997</v>
      </c>
      <c r="K23" s="67">
        <v>46.402000000000001</v>
      </c>
    </row>
    <row r="24" spans="1:11" ht="12.75" x14ac:dyDescent="0.2">
      <c r="A24" s="102" t="s">
        <v>123</v>
      </c>
      <c r="B24" s="17">
        <v>39999</v>
      </c>
      <c r="C24" s="66">
        <v>28</v>
      </c>
      <c r="D24" s="16">
        <v>282.65699999999998</v>
      </c>
      <c r="E24" s="67">
        <v>403.09199999999998</v>
      </c>
      <c r="F24" s="66">
        <v>1</v>
      </c>
      <c r="G24" s="16">
        <v>7.4539999999999997</v>
      </c>
      <c r="H24" s="67">
        <v>9.06</v>
      </c>
      <c r="I24" s="66">
        <v>34</v>
      </c>
      <c r="J24" s="16">
        <v>1283.961</v>
      </c>
      <c r="K24" s="67">
        <v>605.03399999999999</v>
      </c>
    </row>
    <row r="25" spans="1:11" ht="12.75" x14ac:dyDescent="0.2">
      <c r="A25" s="102" t="s">
        <v>124</v>
      </c>
      <c r="B25" s="11"/>
      <c r="C25" s="66" t="s">
        <v>137</v>
      </c>
      <c r="D25" s="16" t="s">
        <v>137</v>
      </c>
      <c r="E25" s="67" t="s">
        <v>137</v>
      </c>
      <c r="F25" s="66" t="s">
        <v>137</v>
      </c>
      <c r="G25" s="16" t="s">
        <v>137</v>
      </c>
      <c r="H25" s="67" t="s">
        <v>137</v>
      </c>
      <c r="I25" s="66">
        <v>1</v>
      </c>
      <c r="J25" s="16">
        <v>57.255000000000003</v>
      </c>
      <c r="K25" s="67">
        <v>51.648000000000003</v>
      </c>
    </row>
    <row r="26" spans="1:11" ht="12.75" x14ac:dyDescent="0.2">
      <c r="A26" s="103" t="s">
        <v>174</v>
      </c>
      <c r="B26" s="18"/>
      <c r="C26" s="70">
        <f>SUM(C21:C25)</f>
        <v>44</v>
      </c>
      <c r="D26" s="19">
        <f>SUM(D21:D25)</f>
        <v>306.77999999999997</v>
      </c>
      <c r="E26" s="71">
        <f>SUM(E21:E25)</f>
        <v>432.98199999999997</v>
      </c>
      <c r="F26" s="70">
        <f t="shared" ref="F26:K26" si="1">SUM(F20:F25)</f>
        <v>5</v>
      </c>
      <c r="G26" s="19">
        <f t="shared" si="1"/>
        <v>14.760999999999999</v>
      </c>
      <c r="H26" s="71">
        <f t="shared" si="1"/>
        <v>19.14</v>
      </c>
      <c r="I26" s="70">
        <f t="shared" si="1"/>
        <v>81</v>
      </c>
      <c r="J26" s="19">
        <f t="shared" si="1"/>
        <v>1380.0580000000002</v>
      </c>
      <c r="K26" s="71">
        <f t="shared" si="1"/>
        <v>708.31600000000003</v>
      </c>
    </row>
    <row r="27" spans="1:11" ht="12.75" x14ac:dyDescent="0.2">
      <c r="A27" s="11"/>
      <c r="B27" s="11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12.75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5.75" customHeight="1" x14ac:dyDescent="0.2">
      <c r="A29" s="141" t="s">
        <v>237</v>
      </c>
      <c r="B29" s="140"/>
      <c r="C29" s="718" t="s">
        <v>27</v>
      </c>
      <c r="D29" s="720"/>
      <c r="E29" s="719"/>
      <c r="F29" s="720" t="s">
        <v>11</v>
      </c>
      <c r="G29" s="720"/>
      <c r="H29" s="720"/>
      <c r="I29" s="718" t="s">
        <v>5</v>
      </c>
      <c r="J29" s="720"/>
      <c r="K29" s="719"/>
    </row>
    <row r="30" spans="1:11" ht="15" customHeight="1" x14ac:dyDescent="0.2">
      <c r="A30" s="156"/>
      <c r="B30" s="150"/>
      <c r="C30" s="724" t="s">
        <v>28</v>
      </c>
      <c r="D30" s="725"/>
      <c r="E30" s="726"/>
      <c r="F30" s="725" t="s">
        <v>91</v>
      </c>
      <c r="G30" s="725"/>
      <c r="H30" s="725"/>
      <c r="I30" s="724" t="s">
        <v>42</v>
      </c>
      <c r="J30" s="725"/>
      <c r="K30" s="726"/>
    </row>
    <row r="31" spans="1:11" ht="29.25" customHeight="1" x14ac:dyDescent="0.2">
      <c r="A31" s="729" t="s">
        <v>238</v>
      </c>
      <c r="B31" s="730"/>
      <c r="C31" s="77" t="s">
        <v>3</v>
      </c>
      <c r="D31" s="21" t="s">
        <v>109</v>
      </c>
      <c r="E31" s="78" t="s">
        <v>228</v>
      </c>
      <c r="F31" s="21" t="s">
        <v>3</v>
      </c>
      <c r="G31" s="21" t="s">
        <v>109</v>
      </c>
      <c r="H31" s="78" t="s">
        <v>228</v>
      </c>
      <c r="I31" s="77" t="s">
        <v>3</v>
      </c>
      <c r="J31" s="21" t="s">
        <v>109</v>
      </c>
      <c r="K31" s="78" t="s">
        <v>228</v>
      </c>
    </row>
    <row r="32" spans="1:11" ht="33.75" x14ac:dyDescent="0.2">
      <c r="A32" s="731"/>
      <c r="B32" s="732"/>
      <c r="C32" s="61" t="s">
        <v>4</v>
      </c>
      <c r="D32" s="22" t="s">
        <v>143</v>
      </c>
      <c r="E32" s="82" t="s">
        <v>112</v>
      </c>
      <c r="F32" s="22" t="s">
        <v>4</v>
      </c>
      <c r="G32" s="22" t="s">
        <v>143</v>
      </c>
      <c r="H32" s="22" t="s">
        <v>112</v>
      </c>
      <c r="I32" s="61" t="s">
        <v>4</v>
      </c>
      <c r="J32" s="22" t="s">
        <v>143</v>
      </c>
      <c r="K32" s="82" t="s">
        <v>112</v>
      </c>
    </row>
    <row r="33" spans="1:15" ht="12.75" customHeight="1" x14ac:dyDescent="0.2">
      <c r="A33" s="722" t="s">
        <v>36</v>
      </c>
      <c r="B33" s="723"/>
      <c r="C33" s="74"/>
      <c r="D33" s="15"/>
      <c r="E33" s="75"/>
      <c r="F33" s="73"/>
      <c r="G33" s="15"/>
      <c r="H33" s="76"/>
      <c r="I33" s="74"/>
      <c r="J33" s="15"/>
      <c r="K33" s="75"/>
    </row>
    <row r="34" spans="1:15" ht="12.75" x14ac:dyDescent="0.2">
      <c r="A34" s="100" t="s">
        <v>37</v>
      </c>
      <c r="B34" s="11"/>
      <c r="C34" s="66"/>
      <c r="D34" s="16"/>
      <c r="E34" s="67"/>
      <c r="F34" s="59"/>
      <c r="G34" s="16"/>
      <c r="H34" s="72"/>
      <c r="I34" s="66"/>
      <c r="J34" s="16"/>
      <c r="K34" s="67"/>
    </row>
    <row r="35" spans="1:15" ht="12.75" x14ac:dyDescent="0.2">
      <c r="A35" s="102" t="s">
        <v>120</v>
      </c>
      <c r="B35" s="17">
        <v>499</v>
      </c>
      <c r="C35" s="66">
        <v>9</v>
      </c>
      <c r="D35" s="59">
        <v>1.708</v>
      </c>
      <c r="E35" s="148">
        <v>0.40100000000000002</v>
      </c>
      <c r="F35" s="59">
        <v>139</v>
      </c>
      <c r="G35" s="59">
        <v>28.774999999999999</v>
      </c>
      <c r="H35" s="148">
        <v>15.195</v>
      </c>
      <c r="I35" s="66">
        <v>189</v>
      </c>
      <c r="J35" s="59">
        <v>38.789000000000001</v>
      </c>
      <c r="K35" s="148">
        <v>23.731000000000002</v>
      </c>
      <c r="M35" s="31"/>
      <c r="N35" s="31"/>
      <c r="O35" s="31"/>
    </row>
    <row r="36" spans="1:15" ht="12.75" x14ac:dyDescent="0.2">
      <c r="A36" s="102" t="s">
        <v>121</v>
      </c>
      <c r="B36" s="17">
        <v>1499</v>
      </c>
      <c r="C36" s="66">
        <v>2</v>
      </c>
      <c r="D36" s="59">
        <v>1.677</v>
      </c>
      <c r="E36" s="148">
        <v>0.31900000000000001</v>
      </c>
      <c r="F36" s="59">
        <v>9</v>
      </c>
      <c r="G36" s="59">
        <v>6.8680000000000003</v>
      </c>
      <c r="H36" s="148">
        <v>1.9379999999999999</v>
      </c>
      <c r="I36" s="66">
        <v>16</v>
      </c>
      <c r="J36" s="59">
        <v>13.247999999999999</v>
      </c>
      <c r="K36" s="148">
        <v>8.4280000000000008</v>
      </c>
      <c r="M36" s="31"/>
      <c r="N36" s="31"/>
      <c r="O36" s="31"/>
    </row>
    <row r="37" spans="1:15" ht="12.75" x14ac:dyDescent="0.2">
      <c r="A37" s="102" t="s">
        <v>122</v>
      </c>
      <c r="B37" s="17">
        <v>4999</v>
      </c>
      <c r="C37" s="66" t="s">
        <v>137</v>
      </c>
      <c r="D37" s="59" t="s">
        <v>137</v>
      </c>
      <c r="E37" s="148" t="s">
        <v>137</v>
      </c>
      <c r="F37" s="66" t="s">
        <v>137</v>
      </c>
      <c r="G37" s="16" t="s">
        <v>137</v>
      </c>
      <c r="H37" s="67" t="s">
        <v>137</v>
      </c>
      <c r="I37" s="66">
        <v>27</v>
      </c>
      <c r="J37" s="59">
        <v>86.125</v>
      </c>
      <c r="K37" s="148">
        <v>126.378</v>
      </c>
      <c r="M37" s="31"/>
      <c r="N37" s="31"/>
      <c r="O37" s="31"/>
    </row>
    <row r="38" spans="1:15" ht="12.75" x14ac:dyDescent="0.2">
      <c r="A38" s="102" t="s">
        <v>123</v>
      </c>
      <c r="B38" s="17">
        <v>39999</v>
      </c>
      <c r="C38" s="66">
        <v>17</v>
      </c>
      <c r="D38" s="16">
        <v>419.31</v>
      </c>
      <c r="E38" s="67">
        <v>78.784999999999997</v>
      </c>
      <c r="F38" s="59">
        <v>4</v>
      </c>
      <c r="G38" s="16">
        <v>88.475999999999999</v>
      </c>
      <c r="H38" s="67">
        <v>14.041</v>
      </c>
      <c r="I38" s="66">
        <v>63</v>
      </c>
      <c r="J38" s="59">
        <v>1124.1969999999999</v>
      </c>
      <c r="K38" s="148">
        <v>666.63599999999997</v>
      </c>
      <c r="M38" s="31"/>
      <c r="N38" s="31"/>
      <c r="O38" s="31"/>
    </row>
    <row r="39" spans="1:15" ht="12.75" x14ac:dyDescent="0.2">
      <c r="A39" s="102" t="s">
        <v>124</v>
      </c>
      <c r="B39" s="11"/>
      <c r="C39" s="66">
        <v>8</v>
      </c>
      <c r="D39" s="59">
        <v>397.73599999999999</v>
      </c>
      <c r="E39" s="148">
        <v>64.085999999999999</v>
      </c>
      <c r="F39" s="66" t="s">
        <v>137</v>
      </c>
      <c r="G39" s="16" t="s">
        <v>137</v>
      </c>
      <c r="H39" s="67" t="s">
        <v>137</v>
      </c>
      <c r="I39" s="66">
        <v>23</v>
      </c>
      <c r="J39" s="59">
        <v>1383.79</v>
      </c>
      <c r="K39" s="148">
        <v>510.03</v>
      </c>
      <c r="M39" s="31"/>
      <c r="N39" s="31"/>
      <c r="O39" s="31"/>
    </row>
    <row r="40" spans="1:15" ht="12.75" x14ac:dyDescent="0.2">
      <c r="A40" s="137" t="s">
        <v>174</v>
      </c>
      <c r="B40" s="11"/>
      <c r="C40" s="68">
        <f>SUM(C35:C39)</f>
        <v>36</v>
      </c>
      <c r="D40" s="26">
        <f>SUM(D35:D39)</f>
        <v>820.43100000000004</v>
      </c>
      <c r="E40" s="69">
        <f>SUM(E35:E39)</f>
        <v>143.59100000000001</v>
      </c>
      <c r="F40" s="478">
        <f t="shared" ref="F40:H40" si="2">SUM(F35:F39)</f>
        <v>152</v>
      </c>
      <c r="G40" s="26">
        <f t="shared" si="2"/>
        <v>124.119</v>
      </c>
      <c r="H40" s="69">
        <f t="shared" si="2"/>
        <v>31.173999999999999</v>
      </c>
      <c r="I40" s="68">
        <v>318</v>
      </c>
      <c r="J40" s="26">
        <v>2646.1489999999999</v>
      </c>
      <c r="K40" s="69">
        <v>1335.203</v>
      </c>
      <c r="M40" s="31"/>
      <c r="N40" s="31"/>
      <c r="O40" s="31"/>
    </row>
    <row r="41" spans="1:15" ht="12.75" x14ac:dyDescent="0.2">
      <c r="A41" s="99"/>
      <c r="B41" s="11"/>
      <c r="C41" s="66"/>
      <c r="D41" s="16"/>
      <c r="E41" s="67"/>
      <c r="F41" s="59"/>
      <c r="G41" s="16"/>
      <c r="H41" s="72"/>
      <c r="I41" s="66"/>
      <c r="J41" s="16"/>
      <c r="K41" s="67"/>
    </row>
    <row r="42" spans="1:15" ht="12.75" customHeight="1" x14ac:dyDescent="0.2">
      <c r="A42" s="727" t="s">
        <v>38</v>
      </c>
      <c r="B42" s="728"/>
      <c r="C42" s="66"/>
      <c r="D42" s="16"/>
      <c r="E42" s="67"/>
      <c r="F42" s="59"/>
      <c r="G42" s="16"/>
      <c r="H42" s="72"/>
      <c r="I42" s="66"/>
      <c r="J42" s="16"/>
      <c r="K42" s="67"/>
    </row>
    <row r="43" spans="1:15" ht="12.75" x14ac:dyDescent="0.2">
      <c r="A43" s="100" t="s">
        <v>39</v>
      </c>
      <c r="B43" s="11"/>
      <c r="C43" s="66"/>
      <c r="D43" s="16"/>
      <c r="E43" s="67"/>
      <c r="F43" s="59"/>
      <c r="G43" s="16"/>
      <c r="H43" s="72"/>
      <c r="I43" s="66"/>
      <c r="J43" s="16"/>
      <c r="K43" s="67"/>
    </row>
    <row r="44" spans="1:15" ht="12.75" x14ac:dyDescent="0.2">
      <c r="A44" s="102" t="s">
        <v>125</v>
      </c>
      <c r="B44" s="11">
        <v>99</v>
      </c>
      <c r="C44" s="66">
        <v>9</v>
      </c>
      <c r="D44" s="16">
        <v>1.708</v>
      </c>
      <c r="E44" s="67">
        <v>0.40100000000000002</v>
      </c>
      <c r="F44" s="59">
        <v>118</v>
      </c>
      <c r="G44" s="16">
        <v>26.431000000000001</v>
      </c>
      <c r="H44" s="67">
        <v>3.5840000000000001</v>
      </c>
      <c r="I44" s="66">
        <v>141</v>
      </c>
      <c r="J44" s="59">
        <v>30.154</v>
      </c>
      <c r="K44" s="148">
        <v>4.53</v>
      </c>
    </row>
    <row r="45" spans="1:15" ht="12.75" x14ac:dyDescent="0.2">
      <c r="A45" s="102" t="s">
        <v>120</v>
      </c>
      <c r="B45" s="17">
        <v>499</v>
      </c>
      <c r="C45" s="66">
        <v>4</v>
      </c>
      <c r="D45" s="16">
        <v>15.94</v>
      </c>
      <c r="E45" s="67">
        <v>1.2490000000000001</v>
      </c>
      <c r="F45" s="59">
        <v>26</v>
      </c>
      <c r="G45" s="16">
        <v>7.2439999999999998</v>
      </c>
      <c r="H45" s="67">
        <v>3.8290000000000002</v>
      </c>
      <c r="I45" s="66">
        <v>56</v>
      </c>
      <c r="J45" s="59">
        <v>29.123999999999999</v>
      </c>
      <c r="K45" s="148">
        <v>11.653</v>
      </c>
    </row>
    <row r="46" spans="1:15" ht="12.75" x14ac:dyDescent="0.2">
      <c r="A46" s="102" t="s">
        <v>121</v>
      </c>
      <c r="B46" s="17">
        <v>1499</v>
      </c>
      <c r="C46" s="66" t="s">
        <v>137</v>
      </c>
      <c r="D46" s="16" t="s">
        <v>137</v>
      </c>
      <c r="E46" s="67" t="s">
        <v>137</v>
      </c>
      <c r="F46" s="59">
        <v>4</v>
      </c>
      <c r="G46" s="16">
        <v>8.3350000000000009</v>
      </c>
      <c r="H46" s="67">
        <v>2.59</v>
      </c>
      <c r="I46" s="66">
        <v>8</v>
      </c>
      <c r="J46" s="59">
        <v>11.06</v>
      </c>
      <c r="K46" s="148">
        <v>5.96</v>
      </c>
    </row>
    <row r="47" spans="1:15" ht="12.75" x14ac:dyDescent="0.2">
      <c r="A47" s="102" t="s">
        <v>122</v>
      </c>
      <c r="B47" s="17">
        <v>4999</v>
      </c>
      <c r="C47" s="66">
        <v>10</v>
      </c>
      <c r="D47" s="16">
        <v>258.86099999999999</v>
      </c>
      <c r="E47" s="67">
        <v>33.859000000000002</v>
      </c>
      <c r="F47" s="59">
        <v>1</v>
      </c>
      <c r="G47" s="16">
        <v>34.923999999999999</v>
      </c>
      <c r="H47" s="67">
        <v>3.32</v>
      </c>
      <c r="I47" s="66">
        <v>33</v>
      </c>
      <c r="J47" s="59">
        <v>353.37699999999995</v>
      </c>
      <c r="K47" s="148">
        <v>118.29300000000001</v>
      </c>
    </row>
    <row r="48" spans="1:15" ht="12.75" x14ac:dyDescent="0.2">
      <c r="A48" s="102" t="s">
        <v>123</v>
      </c>
      <c r="B48" s="17">
        <v>39999</v>
      </c>
      <c r="C48" s="66">
        <v>13</v>
      </c>
      <c r="D48" s="16">
        <v>543.92200000000003</v>
      </c>
      <c r="E48" s="67">
        <v>108.08199999999999</v>
      </c>
      <c r="F48" s="66">
        <v>3</v>
      </c>
      <c r="G48" s="16">
        <v>47.185000000000002</v>
      </c>
      <c r="H48" s="67">
        <v>17.850999999999999</v>
      </c>
      <c r="I48" s="66">
        <v>79</v>
      </c>
      <c r="J48" s="59">
        <v>2165.1790000000001</v>
      </c>
      <c r="K48" s="148">
        <v>1143.1190000000001</v>
      </c>
    </row>
    <row r="49" spans="1:11" ht="12.75" x14ac:dyDescent="0.2">
      <c r="A49" s="102" t="s">
        <v>124</v>
      </c>
      <c r="B49" s="11"/>
      <c r="C49" s="66" t="s">
        <v>137</v>
      </c>
      <c r="D49" s="16" t="s">
        <v>137</v>
      </c>
      <c r="E49" s="67" t="s">
        <v>137</v>
      </c>
      <c r="F49" s="66" t="s">
        <v>137</v>
      </c>
      <c r="G49" s="16" t="s">
        <v>137</v>
      </c>
      <c r="H49" s="67" t="s">
        <v>137</v>
      </c>
      <c r="I49" s="66">
        <v>1</v>
      </c>
      <c r="J49" s="59">
        <v>57.255000000000003</v>
      </c>
      <c r="K49" s="148">
        <v>51.648000000000003</v>
      </c>
    </row>
    <row r="50" spans="1:11" ht="12.75" x14ac:dyDescent="0.2">
      <c r="A50" s="103" t="s">
        <v>174</v>
      </c>
      <c r="B50" s="18"/>
      <c r="C50" s="70">
        <f t="shared" ref="C50:K50" si="3">SUM(C44:C49)</f>
        <v>36</v>
      </c>
      <c r="D50" s="19">
        <f t="shared" si="3"/>
        <v>820.43100000000004</v>
      </c>
      <c r="E50" s="71">
        <f t="shared" si="3"/>
        <v>143.59100000000001</v>
      </c>
      <c r="F50" s="479">
        <f t="shared" si="3"/>
        <v>152</v>
      </c>
      <c r="G50" s="19">
        <f t="shared" si="3"/>
        <v>124.119</v>
      </c>
      <c r="H50" s="71">
        <f t="shared" si="3"/>
        <v>31.173999999999999</v>
      </c>
      <c r="I50" s="70">
        <f t="shared" si="3"/>
        <v>318</v>
      </c>
      <c r="J50" s="19">
        <f t="shared" si="3"/>
        <v>2646.1490000000003</v>
      </c>
      <c r="K50" s="71">
        <f t="shared" si="3"/>
        <v>1335.203</v>
      </c>
    </row>
    <row r="54" spans="1:11" x14ac:dyDescent="0.2">
      <c r="I54" s="302"/>
      <c r="J54" s="302"/>
      <c r="K54" s="302"/>
    </row>
    <row r="57" spans="1:11" x14ac:dyDescent="0.2">
      <c r="I57" s="302"/>
      <c r="J57" s="302"/>
      <c r="K57" s="302"/>
    </row>
  </sheetData>
  <mergeCells count="20">
    <mergeCell ref="A3:I4"/>
    <mergeCell ref="A1:J2"/>
    <mergeCell ref="C5:E5"/>
    <mergeCell ref="F5:H5"/>
    <mergeCell ref="I5:K5"/>
    <mergeCell ref="A7:B8"/>
    <mergeCell ref="A31:B32"/>
    <mergeCell ref="C6:E6"/>
    <mergeCell ref="F6:H6"/>
    <mergeCell ref="I6:K6"/>
    <mergeCell ref="A33:B33"/>
    <mergeCell ref="I29:K29"/>
    <mergeCell ref="I30:K30"/>
    <mergeCell ref="A42:B42"/>
    <mergeCell ref="A9:B9"/>
    <mergeCell ref="A18:B18"/>
    <mergeCell ref="C29:E29"/>
    <mergeCell ref="F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52AF32"/>
    <pageSetUpPr fitToPage="1"/>
  </sheetPr>
  <dimension ref="A1:E41"/>
  <sheetViews>
    <sheetView zoomScaleNormal="100" workbookViewId="0">
      <selection sqref="A1:E1"/>
    </sheetView>
  </sheetViews>
  <sheetFormatPr defaultColWidth="9.33203125" defaultRowHeight="12.75" x14ac:dyDescent="0.2"/>
  <cols>
    <col min="1" max="1" width="16.5" style="3" customWidth="1"/>
    <col min="2" max="2" width="21.83203125" style="3" customWidth="1"/>
    <col min="3" max="3" width="27.5" style="3" customWidth="1"/>
    <col min="4" max="16384" width="9.33203125" style="3"/>
  </cols>
  <sheetData>
    <row r="1" spans="1:5" ht="46.9" customHeight="1" x14ac:dyDescent="0.2">
      <c r="A1" s="713" t="s">
        <v>338</v>
      </c>
      <c r="B1" s="713"/>
      <c r="C1" s="713"/>
      <c r="D1" s="713"/>
      <c r="E1" s="713"/>
    </row>
    <row r="2" spans="1:5" ht="28.9" customHeight="1" x14ac:dyDescent="0.2">
      <c r="A2" s="734" t="s">
        <v>399</v>
      </c>
      <c r="B2" s="697"/>
      <c r="C2" s="697"/>
      <c r="D2" s="697"/>
      <c r="E2" s="697"/>
    </row>
    <row r="3" spans="1:5" ht="16.5" customHeight="1" x14ac:dyDescent="0.2">
      <c r="A3" s="80" t="s">
        <v>51</v>
      </c>
      <c r="B3" s="185" t="s">
        <v>53</v>
      </c>
      <c r="C3" s="185" t="s">
        <v>113</v>
      </c>
    </row>
    <row r="4" spans="1:5" ht="15" customHeight="1" x14ac:dyDescent="0.2">
      <c r="A4" s="81" t="s">
        <v>52</v>
      </c>
      <c r="B4" s="226" t="s">
        <v>54</v>
      </c>
      <c r="C4" s="226" t="s">
        <v>55</v>
      </c>
    </row>
    <row r="5" spans="1:5" x14ac:dyDescent="0.2">
      <c r="A5" s="3" t="s">
        <v>43</v>
      </c>
      <c r="B5" s="522">
        <v>76</v>
      </c>
      <c r="C5" s="500">
        <v>939.08699999999999</v>
      </c>
    </row>
    <row r="6" spans="1:5" x14ac:dyDescent="0.2">
      <c r="A6" s="3" t="s">
        <v>44</v>
      </c>
      <c r="B6" s="522">
        <v>61</v>
      </c>
      <c r="C6" s="500">
        <v>766.25099999999998</v>
      </c>
    </row>
    <row r="7" spans="1:5" x14ac:dyDescent="0.2">
      <c r="A7" s="3" t="s">
        <v>184</v>
      </c>
      <c r="B7" s="522">
        <v>31</v>
      </c>
      <c r="C7" s="500">
        <v>244.73599999999999</v>
      </c>
    </row>
    <row r="8" spans="1:5" x14ac:dyDescent="0.2">
      <c r="A8" s="3" t="s">
        <v>183</v>
      </c>
      <c r="B8" s="522">
        <v>6</v>
      </c>
      <c r="C8" s="500">
        <v>147.12200000000001</v>
      </c>
    </row>
    <row r="9" spans="1:5" x14ac:dyDescent="0.2">
      <c r="A9" s="3" t="s">
        <v>49</v>
      </c>
      <c r="B9" s="522">
        <v>3</v>
      </c>
      <c r="C9" s="500">
        <v>114.518</v>
      </c>
    </row>
    <row r="10" spans="1:5" x14ac:dyDescent="0.2">
      <c r="B10" s="522"/>
      <c r="C10" s="500"/>
    </row>
    <row r="11" spans="1:5" x14ac:dyDescent="0.2">
      <c r="A11" s="3" t="s">
        <v>50</v>
      </c>
      <c r="B11" s="522">
        <v>6</v>
      </c>
      <c r="C11" s="500">
        <v>111.741</v>
      </c>
    </row>
    <row r="12" spans="1:5" x14ac:dyDescent="0.2">
      <c r="A12" s="3" t="s">
        <v>181</v>
      </c>
      <c r="B12" s="522">
        <v>4</v>
      </c>
      <c r="C12" s="500">
        <v>60.854999999999997</v>
      </c>
    </row>
    <row r="13" spans="1:5" x14ac:dyDescent="0.2">
      <c r="A13" s="3" t="s">
        <v>432</v>
      </c>
      <c r="B13" s="522">
        <v>12</v>
      </c>
      <c r="C13" s="500">
        <v>54.716999999999999</v>
      </c>
    </row>
    <row r="14" spans="1:5" x14ac:dyDescent="0.2">
      <c r="A14" s="3" t="s">
        <v>182</v>
      </c>
      <c r="B14" s="522">
        <v>6</v>
      </c>
      <c r="C14" s="500">
        <v>50.478000000000002</v>
      </c>
    </row>
    <row r="15" spans="1:5" x14ac:dyDescent="0.2">
      <c r="B15" s="522"/>
      <c r="C15" s="120"/>
    </row>
    <row r="16" spans="1:5" x14ac:dyDescent="0.2">
      <c r="A16" s="3" t="s">
        <v>56</v>
      </c>
      <c r="B16" s="522">
        <v>113</v>
      </c>
      <c r="C16" s="500">
        <v>156.64400000000001</v>
      </c>
    </row>
    <row r="17" spans="1:5" x14ac:dyDescent="0.2">
      <c r="B17" s="522"/>
      <c r="C17" s="120"/>
    </row>
    <row r="18" spans="1:5" x14ac:dyDescent="0.2">
      <c r="A18" s="29" t="s">
        <v>186</v>
      </c>
      <c r="B18" s="523">
        <f>SUM(B5:B16)</f>
        <v>318</v>
      </c>
      <c r="C18" s="553">
        <f>SUM(C5:C16)</f>
        <v>2646.1490000000003</v>
      </c>
    </row>
    <row r="21" spans="1:5" ht="13.5" customHeight="1" x14ac:dyDescent="0.2"/>
    <row r="22" spans="1:5" ht="31.9" customHeight="1" x14ac:dyDescent="0.2">
      <c r="A22" s="733" t="s">
        <v>340</v>
      </c>
      <c r="B22" s="733"/>
      <c r="C22" s="733"/>
      <c r="D22" s="733"/>
      <c r="E22" s="733"/>
    </row>
    <row r="23" spans="1:5" ht="15.75" customHeight="1" x14ac:dyDescent="0.2">
      <c r="A23" s="733"/>
      <c r="B23" s="733"/>
      <c r="C23" s="733"/>
      <c r="D23" s="733"/>
      <c r="E23" s="733"/>
    </row>
    <row r="24" spans="1:5" ht="26.45" customHeight="1" x14ac:dyDescent="0.2">
      <c r="A24" s="734" t="s">
        <v>400</v>
      </c>
      <c r="B24" s="697"/>
      <c r="C24" s="697"/>
      <c r="D24" s="697"/>
      <c r="E24" s="697"/>
    </row>
    <row r="25" spans="1:5" ht="15" customHeight="1" x14ac:dyDescent="0.2">
      <c r="A25" s="80" t="s">
        <v>51</v>
      </c>
      <c r="B25" s="185" t="s">
        <v>53</v>
      </c>
      <c r="C25" s="185" t="s">
        <v>113</v>
      </c>
    </row>
    <row r="26" spans="1:5" ht="15" customHeight="1" x14ac:dyDescent="0.2">
      <c r="A26" s="81" t="s">
        <v>52</v>
      </c>
      <c r="B26" s="226" t="s">
        <v>54</v>
      </c>
      <c r="C26" s="226" t="s">
        <v>55</v>
      </c>
    </row>
    <row r="27" spans="1:5" x14ac:dyDescent="0.2">
      <c r="A27" s="3" t="s">
        <v>45</v>
      </c>
      <c r="B27" s="522">
        <v>12</v>
      </c>
      <c r="C27" s="348">
        <v>33.110999999999997</v>
      </c>
    </row>
    <row r="28" spans="1:5" x14ac:dyDescent="0.2">
      <c r="A28" s="3" t="s">
        <v>46</v>
      </c>
      <c r="B28" s="522">
        <v>14</v>
      </c>
      <c r="C28" s="348">
        <v>16.28</v>
      </c>
    </row>
    <row r="29" spans="1:5" x14ac:dyDescent="0.2">
      <c r="A29" s="3" t="s">
        <v>43</v>
      </c>
      <c r="B29" s="522">
        <v>47</v>
      </c>
      <c r="C29" s="348">
        <v>15.538</v>
      </c>
    </row>
    <row r="30" spans="1:5" x14ac:dyDescent="0.2">
      <c r="A30" s="3" t="s">
        <v>44</v>
      </c>
      <c r="B30" s="522">
        <v>23</v>
      </c>
      <c r="C30" s="348">
        <v>12.601000000000001</v>
      </c>
    </row>
    <row r="31" spans="1:5" x14ac:dyDescent="0.2">
      <c r="A31" s="3" t="s">
        <v>185</v>
      </c>
      <c r="B31" s="522">
        <v>2</v>
      </c>
      <c r="C31" s="348">
        <v>9.8119999999999994</v>
      </c>
    </row>
    <row r="32" spans="1:5" x14ac:dyDescent="0.2">
      <c r="B32" s="522"/>
      <c r="C32" s="348"/>
    </row>
    <row r="33" spans="1:4" x14ac:dyDescent="0.2">
      <c r="A33" s="3" t="s">
        <v>47</v>
      </c>
      <c r="B33" s="522">
        <v>3</v>
      </c>
      <c r="C33" s="348">
        <v>9.2010000000000005</v>
      </c>
    </row>
    <row r="34" spans="1:4" x14ac:dyDescent="0.2">
      <c r="A34" s="3" t="s">
        <v>48</v>
      </c>
      <c r="B34" s="522">
        <v>3</v>
      </c>
      <c r="C34" s="348">
        <v>7.0919999999999996</v>
      </c>
    </row>
    <row r="35" spans="1:4" x14ac:dyDescent="0.2">
      <c r="A35" s="3" t="s">
        <v>241</v>
      </c>
      <c r="B35" s="522">
        <v>20</v>
      </c>
      <c r="C35" s="348">
        <v>3.6259999999999999</v>
      </c>
    </row>
    <row r="36" spans="1:4" x14ac:dyDescent="0.2">
      <c r="A36" s="3" t="s">
        <v>183</v>
      </c>
      <c r="B36" s="522">
        <v>14</v>
      </c>
      <c r="C36" s="348">
        <v>3.121</v>
      </c>
    </row>
    <row r="37" spans="1:4" x14ac:dyDescent="0.2">
      <c r="A37" s="3" t="s">
        <v>307</v>
      </c>
      <c r="B37" s="522">
        <v>4</v>
      </c>
      <c r="C37" s="348">
        <v>2.9169999999999998</v>
      </c>
    </row>
    <row r="38" spans="1:4" x14ac:dyDescent="0.2">
      <c r="B38" s="522"/>
      <c r="C38" s="348"/>
    </row>
    <row r="39" spans="1:4" x14ac:dyDescent="0.2">
      <c r="A39" s="3" t="s">
        <v>56</v>
      </c>
      <c r="B39" s="522">
        <v>118</v>
      </c>
      <c r="C39" s="348">
        <v>51.927000000000007</v>
      </c>
      <c r="D39" s="522"/>
    </row>
    <row r="40" spans="1:4" x14ac:dyDescent="0.2">
      <c r="B40" s="522"/>
      <c r="C40" s="348"/>
    </row>
    <row r="41" spans="1:4" x14ac:dyDescent="0.2">
      <c r="A41" s="29" t="s">
        <v>186</v>
      </c>
      <c r="B41" s="523">
        <f>SUM(B27:B39)</f>
        <v>260</v>
      </c>
      <c r="C41" s="349">
        <f>SUM(C27:C39)</f>
        <v>165.226</v>
      </c>
    </row>
  </sheetData>
  <mergeCells count="4">
    <mergeCell ref="A1:E1"/>
    <mergeCell ref="A22:E23"/>
    <mergeCell ref="A2:E2"/>
    <mergeCell ref="A24:E2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52AF32"/>
    <pageSetUpPr fitToPage="1"/>
  </sheetPr>
  <dimension ref="A1:O32"/>
  <sheetViews>
    <sheetView showGridLines="0" zoomScaleNormal="100" workbookViewId="0"/>
  </sheetViews>
  <sheetFormatPr defaultColWidth="9.33203125" defaultRowHeight="11.25" x14ac:dyDescent="0.2"/>
  <cols>
    <col min="1" max="1" width="41.83203125" style="1" customWidth="1"/>
    <col min="2" max="7" width="11.83203125" style="1" customWidth="1"/>
    <col min="8" max="10" width="12.33203125" style="1" customWidth="1"/>
    <col min="11" max="16384" width="9.33203125" style="1"/>
  </cols>
  <sheetData>
    <row r="1" spans="1:11" ht="20.25" customHeight="1" x14ac:dyDescent="0.25">
      <c r="A1" s="171" t="s">
        <v>401</v>
      </c>
    </row>
    <row r="2" spans="1:11" ht="15" customHeight="1" x14ac:dyDescent="0.2">
      <c r="A2" s="236" t="s">
        <v>402</v>
      </c>
    </row>
    <row r="3" spans="1:11" ht="18" customHeight="1" x14ac:dyDescent="0.2">
      <c r="A3" s="141" t="s">
        <v>1</v>
      </c>
      <c r="B3" s="718" t="s">
        <v>274</v>
      </c>
      <c r="C3" s="720"/>
      <c r="D3" s="719"/>
      <c r="E3" s="718" t="s">
        <v>275</v>
      </c>
      <c r="F3" s="720"/>
      <c r="G3" s="719"/>
      <c r="H3" s="718" t="s">
        <v>178</v>
      </c>
      <c r="I3" s="720"/>
      <c r="J3" s="719"/>
    </row>
    <row r="4" spans="1:11" ht="28.5" customHeight="1" x14ac:dyDescent="0.2">
      <c r="A4" s="122" t="s">
        <v>2</v>
      </c>
      <c r="B4" s="77" t="s">
        <v>3</v>
      </c>
      <c r="C4" s="21" t="s">
        <v>109</v>
      </c>
      <c r="D4" s="78" t="s">
        <v>229</v>
      </c>
      <c r="E4" s="77" t="s">
        <v>3</v>
      </c>
      <c r="F4" s="21" t="s">
        <v>109</v>
      </c>
      <c r="G4" s="78" t="s">
        <v>229</v>
      </c>
      <c r="H4" s="77" t="s">
        <v>3</v>
      </c>
      <c r="I4" s="21" t="s">
        <v>109</v>
      </c>
      <c r="J4" s="78" t="s">
        <v>229</v>
      </c>
    </row>
    <row r="5" spans="1:11" ht="33.75" x14ac:dyDescent="0.2">
      <c r="A5" s="149"/>
      <c r="B5" s="61" t="s">
        <v>4</v>
      </c>
      <c r="C5" s="22" t="s">
        <v>143</v>
      </c>
      <c r="D5" s="22" t="s">
        <v>227</v>
      </c>
      <c r="E5" s="61" t="s">
        <v>4</v>
      </c>
      <c r="F5" s="22" t="s">
        <v>143</v>
      </c>
      <c r="G5" s="22" t="s">
        <v>227</v>
      </c>
      <c r="H5" s="61" t="s">
        <v>4</v>
      </c>
      <c r="I5" s="22" t="s">
        <v>143</v>
      </c>
      <c r="J5" s="82" t="s">
        <v>227</v>
      </c>
    </row>
    <row r="6" spans="1:11" ht="12.75" customHeight="1" x14ac:dyDescent="0.2">
      <c r="A6" s="99" t="s">
        <v>156</v>
      </c>
      <c r="B6" s="355">
        <v>15</v>
      </c>
      <c r="C6" s="356">
        <v>113.414</v>
      </c>
      <c r="D6" s="357">
        <v>156.01400000000001</v>
      </c>
      <c r="E6" s="361">
        <v>2</v>
      </c>
      <c r="F6" s="358">
        <v>28.143999999999998</v>
      </c>
      <c r="G6" s="362">
        <v>41.957999999999998</v>
      </c>
      <c r="H6" s="205">
        <f>B6-E6</f>
        <v>13</v>
      </c>
      <c r="I6" s="358">
        <f>C6-F6</f>
        <v>85.27000000000001</v>
      </c>
      <c r="J6" s="206">
        <f>D6-G6</f>
        <v>114.05600000000001</v>
      </c>
    </row>
    <row r="7" spans="1:11" ht="12.75" customHeight="1" x14ac:dyDescent="0.2">
      <c r="A7" s="99" t="s">
        <v>157</v>
      </c>
      <c r="B7" s="361" t="s">
        <v>426</v>
      </c>
      <c r="C7" s="362" t="s">
        <v>426</v>
      </c>
      <c r="D7" s="363" t="s">
        <v>426</v>
      </c>
      <c r="E7" s="361" t="s">
        <v>426</v>
      </c>
      <c r="F7" s="362" t="s">
        <v>426</v>
      </c>
      <c r="G7" s="362" t="s">
        <v>426</v>
      </c>
      <c r="H7" s="361" t="s">
        <v>426</v>
      </c>
      <c r="I7" s="362" t="s">
        <v>426</v>
      </c>
      <c r="J7" s="363" t="s">
        <v>426</v>
      </c>
    </row>
    <row r="8" spans="1:11" ht="12.75" customHeight="1" x14ac:dyDescent="0.2">
      <c r="A8" s="99" t="s">
        <v>158</v>
      </c>
      <c r="B8" s="361">
        <v>7</v>
      </c>
      <c r="C8" s="362">
        <v>61.94</v>
      </c>
      <c r="D8" s="363">
        <v>58.970999999999997</v>
      </c>
      <c r="E8" s="361">
        <v>4</v>
      </c>
      <c r="F8" s="362">
        <v>171.11699999999999</v>
      </c>
      <c r="G8" s="362">
        <v>173.69800000000001</v>
      </c>
      <c r="H8" s="361">
        <f>B8-E8</f>
        <v>3</v>
      </c>
      <c r="I8" s="362">
        <f>C8-F8</f>
        <v>-109.17699999999999</v>
      </c>
      <c r="J8" s="364">
        <f>D8-G8</f>
        <v>-114.727</v>
      </c>
    </row>
    <row r="9" spans="1:11" ht="17.25" customHeight="1" x14ac:dyDescent="0.2">
      <c r="A9" s="137" t="s">
        <v>168</v>
      </c>
      <c r="B9" s="365">
        <f t="shared" ref="B9:J9" si="0">SUM(B6:B8)</f>
        <v>22</v>
      </c>
      <c r="C9" s="366">
        <f t="shared" si="0"/>
        <v>175.35399999999998</v>
      </c>
      <c r="D9" s="367">
        <f t="shared" si="0"/>
        <v>214.98500000000001</v>
      </c>
      <c r="E9" s="368">
        <f t="shared" si="0"/>
        <v>6</v>
      </c>
      <c r="F9" s="369">
        <f t="shared" si="0"/>
        <v>199.261</v>
      </c>
      <c r="G9" s="369">
        <f t="shared" si="0"/>
        <v>215.65600000000001</v>
      </c>
      <c r="H9" s="368">
        <f t="shared" si="0"/>
        <v>16</v>
      </c>
      <c r="I9" s="369">
        <f t="shared" si="0"/>
        <v>-23.906999999999982</v>
      </c>
      <c r="J9" s="370">
        <f t="shared" si="0"/>
        <v>-0.67099999999999227</v>
      </c>
      <c r="K9" s="329"/>
    </row>
    <row r="10" spans="1:11" ht="12.75" customHeight="1" x14ac:dyDescent="0.2">
      <c r="A10" s="99"/>
      <c r="B10" s="359"/>
      <c r="C10" s="32"/>
      <c r="D10" s="360"/>
      <c r="E10" s="361"/>
      <c r="F10" s="362"/>
      <c r="G10" s="362"/>
      <c r="H10" s="361"/>
      <c r="I10" s="362"/>
      <c r="J10" s="363"/>
    </row>
    <row r="11" spans="1:11" ht="12.75" customHeight="1" x14ac:dyDescent="0.2">
      <c r="A11" s="127" t="s">
        <v>159</v>
      </c>
      <c r="B11" s="361">
        <v>2</v>
      </c>
      <c r="C11" s="362">
        <v>46.238</v>
      </c>
      <c r="D11" s="363">
        <v>9.359</v>
      </c>
      <c r="E11" s="361">
        <v>6</v>
      </c>
      <c r="F11" s="362">
        <v>65.8</v>
      </c>
      <c r="G11" s="363">
        <v>16.896999999999998</v>
      </c>
      <c r="H11" s="361">
        <f t="shared" ref="H11:J12" si="1">B11-E11</f>
        <v>-4</v>
      </c>
      <c r="I11" s="362">
        <f t="shared" si="1"/>
        <v>-19.561999999999998</v>
      </c>
      <c r="J11" s="363">
        <f t="shared" si="1"/>
        <v>-7.5379999999999985</v>
      </c>
    </row>
    <row r="12" spans="1:11" ht="25.5" x14ac:dyDescent="0.2">
      <c r="A12" s="125" t="s">
        <v>429</v>
      </c>
      <c r="B12" s="361">
        <v>7</v>
      </c>
      <c r="C12" s="362">
        <v>48.698</v>
      </c>
      <c r="D12" s="363">
        <v>10.942</v>
      </c>
      <c r="E12" s="359">
        <v>6</v>
      </c>
      <c r="F12" s="32">
        <v>4.3380000000000001</v>
      </c>
      <c r="G12" s="32">
        <v>1.0289999999999999</v>
      </c>
      <c r="H12" s="361">
        <f t="shared" si="1"/>
        <v>1</v>
      </c>
      <c r="I12" s="362">
        <f t="shared" si="1"/>
        <v>44.36</v>
      </c>
      <c r="J12" s="363">
        <f t="shared" si="1"/>
        <v>9.9130000000000003</v>
      </c>
      <c r="K12" s="342"/>
    </row>
    <row r="13" spans="1:11" ht="17.25" customHeight="1" x14ac:dyDescent="0.2">
      <c r="A13" s="164" t="s">
        <v>160</v>
      </c>
      <c r="B13" s="612">
        <f>B11+B12</f>
        <v>9</v>
      </c>
      <c r="C13" s="613">
        <f>C11+C12</f>
        <v>94.936000000000007</v>
      </c>
      <c r="D13" s="614">
        <f>D11+D12</f>
        <v>20.301000000000002</v>
      </c>
      <c r="E13" s="374">
        <f t="shared" ref="E13:J13" si="2">SUM(E11:E12)</f>
        <v>12</v>
      </c>
      <c r="F13" s="374">
        <f t="shared" si="2"/>
        <v>70.137999999999991</v>
      </c>
      <c r="G13" s="372">
        <f t="shared" si="2"/>
        <v>17.925999999999998</v>
      </c>
      <c r="H13" s="371">
        <f t="shared" si="2"/>
        <v>-3</v>
      </c>
      <c r="I13" s="374">
        <f t="shared" si="2"/>
        <v>24.798000000000002</v>
      </c>
      <c r="J13" s="375">
        <f t="shared" si="2"/>
        <v>2.3750000000000018</v>
      </c>
    </row>
    <row r="14" spans="1:11" ht="12.75" customHeight="1" x14ac:dyDescent="0.2">
      <c r="A14" s="165"/>
      <c r="B14" s="359"/>
      <c r="C14" s="32"/>
      <c r="D14" s="360"/>
      <c r="E14" s="361"/>
      <c r="F14" s="362"/>
      <c r="G14" s="362"/>
      <c r="H14" s="361"/>
      <c r="I14" s="362"/>
      <c r="J14" s="363"/>
    </row>
    <row r="15" spans="1:11" ht="27.75" customHeight="1" x14ac:dyDescent="0.2">
      <c r="A15" s="166" t="s">
        <v>161</v>
      </c>
      <c r="B15" s="376">
        <f t="shared" ref="B15:J15" si="3">SUM(B13,B9)</f>
        <v>31</v>
      </c>
      <c r="C15" s="33">
        <f t="shared" si="3"/>
        <v>270.28999999999996</v>
      </c>
      <c r="D15" s="377">
        <f t="shared" si="3"/>
        <v>235.286</v>
      </c>
      <c r="E15" s="376">
        <f t="shared" si="3"/>
        <v>18</v>
      </c>
      <c r="F15" s="33">
        <f t="shared" si="3"/>
        <v>269.399</v>
      </c>
      <c r="G15" s="33">
        <f t="shared" si="3"/>
        <v>233.58199999999999</v>
      </c>
      <c r="H15" s="376">
        <f t="shared" si="3"/>
        <v>13</v>
      </c>
      <c r="I15" s="687">
        <f t="shared" si="3"/>
        <v>0.89100000000001955</v>
      </c>
      <c r="J15" s="688">
        <f t="shared" si="3"/>
        <v>1.7040000000000095</v>
      </c>
    </row>
    <row r="16" spans="1:11" x14ac:dyDescent="0.2">
      <c r="B16" s="565"/>
      <c r="C16" s="565"/>
      <c r="D16" s="565"/>
      <c r="E16" s="565"/>
      <c r="F16" s="565"/>
      <c r="G16" s="565"/>
      <c r="H16" s="300"/>
      <c r="I16" s="300"/>
      <c r="J16" s="300"/>
    </row>
    <row r="17" spans="2:15" x14ac:dyDescent="0.2">
      <c r="D17" s="34"/>
      <c r="G17" s="690"/>
      <c r="H17" s="689"/>
      <c r="I17" s="689"/>
      <c r="J17" s="689"/>
      <c r="K17" s="689"/>
      <c r="L17" s="690"/>
      <c r="M17" s="690"/>
      <c r="N17" s="690"/>
      <c r="O17" s="690"/>
    </row>
    <row r="18" spans="2:15" x14ac:dyDescent="0.2"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2:15" x14ac:dyDescent="0.2">
      <c r="B19" s="300"/>
      <c r="C19" s="300"/>
      <c r="D19" s="300"/>
    </row>
    <row r="20" spans="2:15" x14ac:dyDescent="0.2">
      <c r="B20" s="300"/>
      <c r="C20" s="300"/>
      <c r="D20" s="300"/>
      <c r="E20" s="296"/>
      <c r="F20" s="296"/>
      <c r="G20" s="296"/>
    </row>
    <row r="21" spans="2:15" x14ac:dyDescent="0.2">
      <c r="B21" s="300"/>
      <c r="C21" s="300"/>
      <c r="D21" s="301"/>
      <c r="E21" s="300"/>
      <c r="F21" s="300"/>
    </row>
    <row r="22" spans="2:15" x14ac:dyDescent="0.2">
      <c r="B22" s="300"/>
      <c r="C22" s="300"/>
      <c r="D22" s="300"/>
      <c r="E22" s="300"/>
      <c r="F22" s="300"/>
      <c r="H22" s="300"/>
      <c r="I22" s="300"/>
    </row>
    <row r="23" spans="2:15" x14ac:dyDescent="0.2">
      <c r="B23" s="300"/>
      <c r="C23" s="300"/>
      <c r="D23" s="300"/>
      <c r="I23" s="222"/>
    </row>
    <row r="24" spans="2:15" x14ac:dyDescent="0.2">
      <c r="B24" s="300"/>
      <c r="C24" s="300"/>
      <c r="D24" s="300"/>
      <c r="E24" s="300"/>
      <c r="F24" s="300"/>
    </row>
    <row r="25" spans="2:15" x14ac:dyDescent="0.2">
      <c r="B25" s="300"/>
      <c r="C25" s="300"/>
      <c r="D25" s="300"/>
      <c r="E25" s="300"/>
      <c r="F25" s="300"/>
      <c r="G25" s="27"/>
    </row>
    <row r="26" spans="2:15" x14ac:dyDescent="0.2">
      <c r="D26" s="300"/>
      <c r="E26" s="300"/>
      <c r="F26" s="300"/>
    </row>
    <row r="27" spans="2:15" x14ac:dyDescent="0.2">
      <c r="C27" s="27"/>
      <c r="D27" s="300"/>
      <c r="E27" s="300"/>
      <c r="F27" s="300"/>
    </row>
    <row r="28" spans="2:15" x14ac:dyDescent="0.2">
      <c r="D28" s="300"/>
      <c r="E28" s="300"/>
      <c r="F28" s="300"/>
    </row>
    <row r="29" spans="2:15" x14ac:dyDescent="0.2">
      <c r="D29" s="300"/>
      <c r="E29" s="300"/>
      <c r="F29" s="300"/>
    </row>
    <row r="30" spans="2:15" x14ac:dyDescent="0.2">
      <c r="D30" s="300"/>
      <c r="E30" s="300"/>
      <c r="F30" s="296"/>
    </row>
    <row r="31" spans="2:15" x14ac:dyDescent="0.2">
      <c r="D31" s="300"/>
      <c r="E31" s="300"/>
      <c r="F31" s="300"/>
    </row>
    <row r="32" spans="2:15" x14ac:dyDescent="0.2">
      <c r="D32" s="300"/>
      <c r="E32" s="300"/>
      <c r="F32" s="300"/>
    </row>
  </sheetData>
  <mergeCells count="3">
    <mergeCell ref="B3:D3"/>
    <mergeCell ref="E3:G3"/>
    <mergeCell ref="H3:J3"/>
  </mergeCells>
  <pageMargins left="0.7" right="0.7" top="0.75" bottom="0.75" header="0.3" footer="0.3"/>
  <pageSetup paperSize="9" scale="7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52AF32"/>
  </sheetPr>
  <dimension ref="A1:J28"/>
  <sheetViews>
    <sheetView showGridLines="0" zoomScaleNormal="100" workbookViewId="0">
      <selection sqref="A1:D2"/>
    </sheetView>
  </sheetViews>
  <sheetFormatPr defaultColWidth="9.33203125" defaultRowHeight="11.25" x14ac:dyDescent="0.2"/>
  <cols>
    <col min="1" max="1" width="48.1640625" style="1" customWidth="1"/>
    <col min="2" max="4" width="14" style="1" customWidth="1"/>
    <col min="5" max="7" width="9.33203125" style="1"/>
    <col min="8" max="8" width="16.5" style="1" bestFit="1" customWidth="1"/>
    <col min="9" max="16384" width="9.33203125" style="1"/>
  </cols>
  <sheetData>
    <row r="1" spans="1:8" ht="15.75" customHeight="1" x14ac:dyDescent="0.2">
      <c r="A1" s="735" t="s">
        <v>403</v>
      </c>
      <c r="B1" s="736"/>
      <c r="C1" s="736"/>
      <c r="D1" s="736"/>
    </row>
    <row r="2" spans="1:8" ht="24.75" customHeight="1" x14ac:dyDescent="0.2">
      <c r="A2" s="736"/>
      <c r="B2" s="736"/>
      <c r="C2" s="736"/>
      <c r="D2" s="736"/>
    </row>
    <row r="3" spans="1:8" ht="21" customHeight="1" x14ac:dyDescent="0.2">
      <c r="A3" s="236" t="s">
        <v>404</v>
      </c>
    </row>
    <row r="4" spans="1:8" ht="34.5" customHeight="1" x14ac:dyDescent="0.2">
      <c r="A4" s="141" t="s">
        <v>57</v>
      </c>
      <c r="B4" s="339" t="s">
        <v>3</v>
      </c>
      <c r="C4" s="340" t="s">
        <v>109</v>
      </c>
      <c r="D4" s="341" t="s">
        <v>229</v>
      </c>
    </row>
    <row r="5" spans="1:8" ht="39.75" customHeight="1" x14ac:dyDescent="0.2">
      <c r="A5" s="167" t="s">
        <v>58</v>
      </c>
      <c r="B5" s="61" t="s">
        <v>4</v>
      </c>
      <c r="C5" s="22" t="s">
        <v>143</v>
      </c>
      <c r="D5" s="82" t="s">
        <v>227</v>
      </c>
    </row>
    <row r="6" spans="1:8" ht="12.75" x14ac:dyDescent="0.2">
      <c r="A6" s="99"/>
      <c r="B6" s="46"/>
      <c r="C6" s="358"/>
      <c r="D6" s="561"/>
    </row>
    <row r="7" spans="1:8" ht="12.75" x14ac:dyDescent="0.2">
      <c r="A7" s="99" t="s">
        <v>162</v>
      </c>
      <c r="B7" s="361">
        <v>8</v>
      </c>
      <c r="C7" s="362">
        <v>94.358000000000004</v>
      </c>
      <c r="D7" s="562">
        <v>90.638000000000005</v>
      </c>
    </row>
    <row r="8" spans="1:8" ht="12.75" x14ac:dyDescent="0.2">
      <c r="A8" s="99" t="s">
        <v>163</v>
      </c>
      <c r="B8" s="361" t="s">
        <v>426</v>
      </c>
      <c r="C8" s="362" t="s">
        <v>426</v>
      </c>
      <c r="D8" s="562" t="s">
        <v>426</v>
      </c>
    </row>
    <row r="9" spans="1:8" ht="25.5" x14ac:dyDescent="0.2">
      <c r="A9" s="610" t="s">
        <v>425</v>
      </c>
      <c r="B9" s="48">
        <v>3</v>
      </c>
      <c r="C9" s="362">
        <v>68.040999999999997</v>
      </c>
      <c r="D9" s="148">
        <v>25.541</v>
      </c>
    </row>
    <row r="10" spans="1:8" ht="12.75" x14ac:dyDescent="0.2">
      <c r="A10" s="99" t="s">
        <v>276</v>
      </c>
      <c r="B10" s="361">
        <v>20</v>
      </c>
      <c r="C10" s="32">
        <v>107.89099999999998</v>
      </c>
      <c r="D10" s="562">
        <v>119.107</v>
      </c>
      <c r="F10" s="565"/>
      <c r="G10" s="565"/>
    </row>
    <row r="11" spans="1:8" ht="12.75" x14ac:dyDescent="0.2">
      <c r="A11" s="137" t="s">
        <v>164</v>
      </c>
      <c r="B11" s="373">
        <f>SUM(B7:B10)</f>
        <v>31</v>
      </c>
      <c r="C11" s="366">
        <f>SUM(C7:C10)</f>
        <v>270.28999999999996</v>
      </c>
      <c r="D11" s="563">
        <f>SUM(D7:D10)</f>
        <v>235.286</v>
      </c>
      <c r="F11" s="565"/>
      <c r="G11" s="565"/>
    </row>
    <row r="12" spans="1:8" ht="12.75" x14ac:dyDescent="0.2">
      <c r="A12" s="99"/>
      <c r="B12" s="48"/>
      <c r="C12" s="32"/>
      <c r="D12" s="148"/>
      <c r="F12" s="565"/>
      <c r="G12" s="329"/>
    </row>
    <row r="13" spans="1:8" ht="12.75" x14ac:dyDescent="0.2">
      <c r="A13" s="99" t="s">
        <v>165</v>
      </c>
      <c r="B13" s="48">
        <v>2</v>
      </c>
      <c r="C13" s="564">
        <v>18.065999999999999</v>
      </c>
      <c r="D13" s="148">
        <v>17.408000000000001</v>
      </c>
    </row>
    <row r="14" spans="1:8" ht="12.75" x14ac:dyDescent="0.2">
      <c r="A14" s="99" t="s">
        <v>193</v>
      </c>
      <c r="B14" s="361">
        <v>7</v>
      </c>
      <c r="C14" s="362">
        <v>230.63200000000001</v>
      </c>
      <c r="D14" s="562">
        <v>189.928</v>
      </c>
    </row>
    <row r="15" spans="1:8" ht="12.75" x14ac:dyDescent="0.2">
      <c r="A15" s="99" t="s">
        <v>424</v>
      </c>
      <c r="B15" s="48">
        <v>9</v>
      </c>
      <c r="C15" s="362">
        <v>20.700999999999983</v>
      </c>
      <c r="D15" s="148">
        <v>26.245999999999992</v>
      </c>
    </row>
    <row r="16" spans="1:8" ht="12.75" x14ac:dyDescent="0.2">
      <c r="A16" s="137" t="s">
        <v>169</v>
      </c>
      <c r="B16" s="675">
        <f>SUM(B13:B15)</f>
        <v>18</v>
      </c>
      <c r="C16" s="369">
        <f>SUM(C13:C15)</f>
        <v>269.399</v>
      </c>
      <c r="D16" s="563">
        <f>SUM(D13:D15)</f>
        <v>233.58199999999999</v>
      </c>
      <c r="F16" s="565"/>
      <c r="G16" s="27"/>
      <c r="H16" s="27"/>
    </row>
    <row r="17" spans="1:10" ht="12.75" x14ac:dyDescent="0.2">
      <c r="A17" s="99"/>
      <c r="B17" s="48"/>
      <c r="C17" s="362"/>
      <c r="D17" s="148"/>
      <c r="F17" s="565"/>
      <c r="G17" s="31"/>
    </row>
    <row r="18" spans="1:10" ht="12.75" x14ac:dyDescent="0.2">
      <c r="A18" s="137" t="s">
        <v>170</v>
      </c>
      <c r="B18" s="373">
        <f>B11-B16</f>
        <v>13</v>
      </c>
      <c r="C18" s="677">
        <f>C11-C16</f>
        <v>0.89099999999996271</v>
      </c>
      <c r="D18" s="676">
        <f>D11-D16</f>
        <v>1.7040000000000077</v>
      </c>
    </row>
    <row r="19" spans="1:10" ht="12.75" x14ac:dyDescent="0.2">
      <c r="A19" s="103" t="s">
        <v>187</v>
      </c>
      <c r="B19" s="560">
        <f>B18/'tab2a b'!H40</f>
        <v>4.2622950819672129E-2</v>
      </c>
      <c r="C19" s="691">
        <f>C18/'tab2a b'!J40</f>
        <v>3.3684060898966065E-4</v>
      </c>
      <c r="D19" s="692">
        <f>D18/'tab2a b'!L40</f>
        <v>1.2778412282273986E-3</v>
      </c>
      <c r="E19" s="690"/>
      <c r="F19" s="690"/>
      <c r="G19" s="690"/>
      <c r="H19" s="690"/>
      <c r="I19" s="690"/>
      <c r="J19" s="690"/>
    </row>
    <row r="20" spans="1:10" ht="19.5" customHeight="1" x14ac:dyDescent="0.2">
      <c r="A20" s="609" t="s">
        <v>427</v>
      </c>
      <c r="B20" s="607"/>
      <c r="C20" s="608"/>
      <c r="D20" s="607"/>
    </row>
    <row r="21" spans="1:10" ht="15" customHeight="1" x14ac:dyDescent="0.2">
      <c r="A21" s="609" t="s">
        <v>428</v>
      </c>
      <c r="B21" s="607"/>
      <c r="C21" s="608"/>
      <c r="D21" s="607"/>
      <c r="F21" s="565"/>
      <c r="G21" s="565"/>
    </row>
    <row r="22" spans="1:10" ht="8.25" customHeight="1" x14ac:dyDescent="0.2">
      <c r="A22" s="609"/>
      <c r="B22" s="607"/>
      <c r="C22" s="608"/>
      <c r="D22" s="607"/>
    </row>
    <row r="23" spans="1:10" x14ac:dyDescent="0.2">
      <c r="B23" s="505"/>
      <c r="C23" s="505"/>
      <c r="D23" s="505"/>
    </row>
    <row r="24" spans="1:10" x14ac:dyDescent="0.2">
      <c r="C24" s="222"/>
    </row>
    <row r="25" spans="1:10" x14ac:dyDescent="0.2">
      <c r="D25" s="269"/>
    </row>
    <row r="27" spans="1:10" x14ac:dyDescent="0.2">
      <c r="B27" s="302"/>
      <c r="C27" s="302"/>
      <c r="D27" s="302"/>
    </row>
    <row r="28" spans="1:10" x14ac:dyDescent="0.2">
      <c r="B28" s="505"/>
      <c r="C28" s="505"/>
      <c r="D28" s="505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52AF32"/>
    <pageSetUpPr fitToPage="1"/>
  </sheetPr>
  <dimension ref="A1:M31"/>
  <sheetViews>
    <sheetView zoomScaleNormal="100" workbookViewId="0">
      <selection sqref="A1:L2"/>
    </sheetView>
  </sheetViews>
  <sheetFormatPr defaultColWidth="9.33203125" defaultRowHeight="11.25" x14ac:dyDescent="0.2"/>
  <cols>
    <col min="1" max="1" width="11.1640625" style="1" customWidth="1"/>
    <col min="2" max="2" width="9.5" style="1" bestFit="1" customWidth="1"/>
    <col min="3" max="3" width="8.83203125" style="1" customWidth="1"/>
    <col min="4" max="5" width="11.5" style="1" customWidth="1"/>
    <col min="6" max="6" width="13.1640625" style="1" customWidth="1"/>
    <col min="7" max="8" width="11.5" style="1" customWidth="1"/>
    <col min="9" max="9" width="13.1640625" style="1" customWidth="1"/>
    <col min="10" max="11" width="11.5" style="1" customWidth="1"/>
    <col min="12" max="12" width="13.1640625" style="1" customWidth="1"/>
    <col min="13" max="13" width="9.5" style="1" customWidth="1"/>
    <col min="14" max="16384" width="9.33203125" style="1"/>
  </cols>
  <sheetData>
    <row r="1" spans="1:13" ht="18" customHeight="1" x14ac:dyDescent="0.2">
      <c r="A1" s="700" t="s">
        <v>346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</row>
    <row r="2" spans="1:13" ht="15" customHeight="1" x14ac:dyDescent="0.2">
      <c r="A2" s="721"/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</row>
    <row r="3" spans="1:13" ht="19.5" customHeight="1" x14ac:dyDescent="0.2">
      <c r="A3" s="236" t="s">
        <v>405</v>
      </c>
    </row>
    <row r="4" spans="1:13" ht="16.5" customHeight="1" x14ac:dyDescent="0.2">
      <c r="A4" s="98" t="s">
        <v>1</v>
      </c>
      <c r="B4" s="140"/>
      <c r="C4" s="140"/>
      <c r="D4" s="718" t="s">
        <v>21</v>
      </c>
      <c r="E4" s="720"/>
      <c r="F4" s="719"/>
      <c r="G4" s="718" t="s">
        <v>25</v>
      </c>
      <c r="H4" s="720"/>
      <c r="I4" s="719"/>
      <c r="J4" s="718" t="s">
        <v>23</v>
      </c>
      <c r="K4" s="720"/>
      <c r="L4" s="719"/>
      <c r="M4" s="34"/>
    </row>
    <row r="5" spans="1:13" ht="16.5" customHeight="1" x14ac:dyDescent="0.2">
      <c r="A5" s="100" t="s">
        <v>2</v>
      </c>
      <c r="B5" s="150"/>
      <c r="C5" s="150"/>
      <c r="D5" s="724" t="s">
        <v>22</v>
      </c>
      <c r="E5" s="725"/>
      <c r="F5" s="726"/>
      <c r="G5" s="724" t="s">
        <v>26</v>
      </c>
      <c r="H5" s="725"/>
      <c r="I5" s="726"/>
      <c r="J5" s="724" t="s">
        <v>24</v>
      </c>
      <c r="K5" s="725"/>
      <c r="L5" s="726"/>
      <c r="M5" s="34"/>
    </row>
    <row r="6" spans="1:13" ht="25.5" x14ac:dyDescent="0.2">
      <c r="A6" s="100"/>
      <c r="B6" s="12"/>
      <c r="C6" s="12"/>
      <c r="D6" s="60" t="s">
        <v>3</v>
      </c>
      <c r="E6" s="35" t="s">
        <v>0</v>
      </c>
      <c r="F6" s="316" t="s">
        <v>229</v>
      </c>
      <c r="G6" s="60" t="s">
        <v>3</v>
      </c>
      <c r="H6" s="35" t="s">
        <v>0</v>
      </c>
      <c r="I6" s="316" t="s">
        <v>229</v>
      </c>
      <c r="J6" s="60" t="s">
        <v>3</v>
      </c>
      <c r="K6" s="35" t="s">
        <v>0</v>
      </c>
      <c r="L6" s="316" t="s">
        <v>229</v>
      </c>
      <c r="M6" s="34"/>
    </row>
    <row r="7" spans="1:13" ht="22.5" x14ac:dyDescent="0.2">
      <c r="A7" s="101"/>
      <c r="B7" s="13"/>
      <c r="C7" s="13"/>
      <c r="D7" s="85" t="s">
        <v>4</v>
      </c>
      <c r="E7" s="14" t="s">
        <v>74</v>
      </c>
      <c r="F7" s="86" t="s">
        <v>227</v>
      </c>
      <c r="G7" s="85" t="s">
        <v>4</v>
      </c>
      <c r="H7" s="14" t="s">
        <v>74</v>
      </c>
      <c r="I7" s="86" t="s">
        <v>227</v>
      </c>
      <c r="J7" s="85" t="s">
        <v>4</v>
      </c>
      <c r="K7" s="14" t="s">
        <v>74</v>
      </c>
      <c r="L7" s="86" t="s">
        <v>227</v>
      </c>
      <c r="M7" s="34"/>
    </row>
    <row r="8" spans="1:13" ht="12.75" x14ac:dyDescent="0.2">
      <c r="A8" s="722" t="s">
        <v>38</v>
      </c>
      <c r="B8" s="723"/>
      <c r="C8" s="723"/>
      <c r="D8" s="74"/>
      <c r="E8" s="15"/>
      <c r="F8" s="75"/>
      <c r="G8" s="74"/>
      <c r="H8" s="15"/>
      <c r="I8" s="75"/>
      <c r="J8" s="74"/>
      <c r="K8" s="15"/>
      <c r="L8" s="75"/>
      <c r="M8" s="34"/>
    </row>
    <row r="9" spans="1:13" ht="12.75" x14ac:dyDescent="0.2">
      <c r="A9" s="100" t="s">
        <v>39</v>
      </c>
      <c r="B9" s="11"/>
      <c r="C9" s="11"/>
      <c r="D9" s="66"/>
      <c r="E9" s="16"/>
      <c r="F9" s="67"/>
      <c r="G9" s="66"/>
      <c r="H9" s="16"/>
      <c r="I9" s="67"/>
      <c r="J9" s="66"/>
      <c r="K9" s="16"/>
      <c r="L9" s="67"/>
      <c r="M9" s="34"/>
    </row>
    <row r="10" spans="1:13" ht="12.75" x14ac:dyDescent="0.2">
      <c r="A10" s="102" t="s">
        <v>125</v>
      </c>
      <c r="B10" s="11">
        <v>99</v>
      </c>
      <c r="C10" s="11"/>
      <c r="D10" s="66" t="s">
        <v>137</v>
      </c>
      <c r="E10" s="16" t="s">
        <v>137</v>
      </c>
      <c r="F10" s="67" t="s">
        <v>137</v>
      </c>
      <c r="G10" s="66" t="s">
        <v>137</v>
      </c>
      <c r="H10" s="16" t="s">
        <v>137</v>
      </c>
      <c r="I10" s="67" t="s">
        <v>137</v>
      </c>
      <c r="J10" s="66">
        <v>14</v>
      </c>
      <c r="K10" s="16">
        <v>63.214289999999998</v>
      </c>
      <c r="L10" s="67">
        <v>0.54500000000000004</v>
      </c>
      <c r="M10" s="34"/>
    </row>
    <row r="11" spans="1:13" ht="12.75" x14ac:dyDescent="0.2">
      <c r="A11" s="102" t="s">
        <v>120</v>
      </c>
      <c r="B11" s="17">
        <v>499</v>
      </c>
      <c r="C11" s="11"/>
      <c r="D11" s="66">
        <v>5</v>
      </c>
      <c r="E11" s="32">
        <v>54</v>
      </c>
      <c r="F11" s="67">
        <v>1.5680000000000001</v>
      </c>
      <c r="G11" s="66">
        <v>1</v>
      </c>
      <c r="H11" s="32">
        <v>72</v>
      </c>
      <c r="I11" s="67">
        <v>0.32</v>
      </c>
      <c r="J11" s="66">
        <v>20</v>
      </c>
      <c r="K11" s="32">
        <v>85.55</v>
      </c>
      <c r="L11" s="67">
        <v>4.6870000000000003</v>
      </c>
      <c r="M11" s="34"/>
    </row>
    <row r="12" spans="1:13" ht="12.75" x14ac:dyDescent="0.2">
      <c r="A12" s="102" t="s">
        <v>121</v>
      </c>
      <c r="B12" s="17">
        <v>1499</v>
      </c>
      <c r="C12" s="25"/>
      <c r="D12" s="66">
        <v>4</v>
      </c>
      <c r="E12" s="32">
        <v>20</v>
      </c>
      <c r="F12" s="67">
        <v>3.37</v>
      </c>
      <c r="G12" s="66" t="s">
        <v>137</v>
      </c>
      <c r="H12" s="16" t="s">
        <v>137</v>
      </c>
      <c r="I12" s="67" t="s">
        <v>137</v>
      </c>
      <c r="J12" s="66" t="s">
        <v>137</v>
      </c>
      <c r="K12" s="16" t="s">
        <v>137</v>
      </c>
      <c r="L12" s="67" t="s">
        <v>137</v>
      </c>
      <c r="M12" s="34"/>
    </row>
    <row r="13" spans="1:13" ht="12.75" x14ac:dyDescent="0.2">
      <c r="A13" s="102" t="s">
        <v>122</v>
      </c>
      <c r="B13" s="17">
        <v>4999</v>
      </c>
      <c r="C13" s="25"/>
      <c r="D13" s="66">
        <v>7</v>
      </c>
      <c r="E13" s="32">
        <v>11.857139999999999</v>
      </c>
      <c r="F13" s="67">
        <v>24.952000000000002</v>
      </c>
      <c r="G13" s="66">
        <v>3</v>
      </c>
      <c r="H13" s="32">
        <v>48</v>
      </c>
      <c r="I13" s="67">
        <v>9.76</v>
      </c>
      <c r="J13" s="66">
        <v>12</v>
      </c>
      <c r="K13" s="32">
        <v>24.91667</v>
      </c>
      <c r="L13" s="67">
        <v>46.402000000000001</v>
      </c>
      <c r="M13" s="34"/>
    </row>
    <row r="14" spans="1:13" ht="12.75" x14ac:dyDescent="0.2">
      <c r="A14" s="102" t="s">
        <v>123</v>
      </c>
      <c r="B14" s="17">
        <v>39999</v>
      </c>
      <c r="C14" s="25"/>
      <c r="D14" s="66">
        <v>28</v>
      </c>
      <c r="E14" s="32">
        <v>9.9285700000000006</v>
      </c>
      <c r="F14" s="67">
        <v>403.09199999999998</v>
      </c>
      <c r="G14" s="66">
        <v>1</v>
      </c>
      <c r="H14" s="32">
        <v>40</v>
      </c>
      <c r="I14" s="67">
        <v>9.06</v>
      </c>
      <c r="J14" s="66">
        <v>34</v>
      </c>
      <c r="K14" s="32">
        <v>15.441179999999999</v>
      </c>
      <c r="L14" s="67">
        <v>605.03399999999999</v>
      </c>
      <c r="M14" s="34"/>
    </row>
    <row r="15" spans="1:13" ht="12.75" x14ac:dyDescent="0.2">
      <c r="A15" s="102" t="s">
        <v>124</v>
      </c>
      <c r="B15" s="11"/>
      <c r="C15" s="11"/>
      <c r="D15" s="66" t="s">
        <v>137</v>
      </c>
      <c r="E15" s="16" t="s">
        <v>137</v>
      </c>
      <c r="F15" s="67" t="s">
        <v>137</v>
      </c>
      <c r="G15" s="66" t="s">
        <v>137</v>
      </c>
      <c r="H15" s="16" t="s">
        <v>137</v>
      </c>
      <c r="I15" s="67" t="s">
        <v>137</v>
      </c>
      <c r="J15" s="66">
        <v>1</v>
      </c>
      <c r="K15" s="32">
        <v>34</v>
      </c>
      <c r="L15" s="67">
        <v>51.648000000000003</v>
      </c>
      <c r="M15" s="34"/>
    </row>
    <row r="16" spans="1:13" ht="12.75" x14ac:dyDescent="0.2">
      <c r="A16" s="103" t="s">
        <v>174</v>
      </c>
      <c r="B16" s="18"/>
      <c r="C16" s="18"/>
      <c r="D16" s="70">
        <f>SUM(D10:D15)</f>
        <v>44</v>
      </c>
      <c r="E16" s="33">
        <v>16.159089999999999</v>
      </c>
      <c r="F16" s="71">
        <f>SUM(F10:F15)</f>
        <v>432.98199999999997</v>
      </c>
      <c r="G16" s="70">
        <f>SUM(G10:G15)</f>
        <v>5</v>
      </c>
      <c r="H16" s="33">
        <v>51.2</v>
      </c>
      <c r="I16" s="71">
        <f>SUM(I10:I15)</f>
        <v>19.14</v>
      </c>
      <c r="J16" s="70">
        <f>SUM(J10:J15)</f>
        <v>81</v>
      </c>
      <c r="K16" s="33">
        <v>42.641979999999997</v>
      </c>
      <c r="L16" s="71">
        <f>SUM(L10:L15)</f>
        <v>708.31600000000003</v>
      </c>
      <c r="M16" s="34"/>
    </row>
    <row r="17" spans="1:13" ht="12.7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4"/>
    </row>
    <row r="18" spans="1:13" ht="12.7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4"/>
    </row>
    <row r="19" spans="1:13" ht="16.5" customHeight="1" x14ac:dyDescent="0.2">
      <c r="A19" s="141" t="s">
        <v>1</v>
      </c>
      <c r="B19" s="140"/>
      <c r="C19" s="140"/>
      <c r="D19" s="718" t="s">
        <v>27</v>
      </c>
      <c r="E19" s="720"/>
      <c r="F19" s="719"/>
      <c r="G19" s="720" t="s">
        <v>11</v>
      </c>
      <c r="H19" s="720"/>
      <c r="I19" s="720"/>
      <c r="J19" s="718" t="s">
        <v>5</v>
      </c>
      <c r="K19" s="720"/>
      <c r="L19" s="719"/>
      <c r="M19" s="34"/>
    </row>
    <row r="20" spans="1:13" ht="16.5" customHeight="1" x14ac:dyDescent="0.2">
      <c r="A20" s="122" t="s">
        <v>2</v>
      </c>
      <c r="B20" s="150"/>
      <c r="C20" s="150"/>
      <c r="D20" s="724" t="s">
        <v>28</v>
      </c>
      <c r="E20" s="737"/>
      <c r="F20" s="738"/>
      <c r="G20" s="725" t="s">
        <v>91</v>
      </c>
      <c r="H20" s="737"/>
      <c r="I20" s="737"/>
      <c r="J20" s="724" t="s">
        <v>42</v>
      </c>
      <c r="K20" s="737"/>
      <c r="L20" s="738"/>
      <c r="M20" s="34"/>
    </row>
    <row r="21" spans="1:13" s="132" customFormat="1" ht="26.25" customHeight="1" x14ac:dyDescent="0.2">
      <c r="A21" s="122"/>
      <c r="B21" s="20"/>
      <c r="C21" s="20"/>
      <c r="D21" s="77" t="s">
        <v>3</v>
      </c>
      <c r="E21" s="21" t="s">
        <v>0</v>
      </c>
      <c r="F21" s="316" t="s">
        <v>229</v>
      </c>
      <c r="G21" s="21" t="s">
        <v>3</v>
      </c>
      <c r="H21" s="21" t="s">
        <v>0</v>
      </c>
      <c r="I21" s="316" t="s">
        <v>229</v>
      </c>
      <c r="J21" s="77" t="s">
        <v>3</v>
      </c>
      <c r="K21" s="21" t="s">
        <v>0</v>
      </c>
      <c r="L21" s="316" t="s">
        <v>229</v>
      </c>
      <c r="M21" s="34"/>
    </row>
    <row r="22" spans="1:13" ht="22.5" x14ac:dyDescent="0.2">
      <c r="A22" s="101"/>
      <c r="B22" s="151"/>
      <c r="C22" s="151"/>
      <c r="D22" s="61" t="s">
        <v>4</v>
      </c>
      <c r="E22" s="22" t="s">
        <v>74</v>
      </c>
      <c r="F22" s="86" t="s">
        <v>227</v>
      </c>
      <c r="G22" s="22" t="s">
        <v>4</v>
      </c>
      <c r="H22" s="22" t="s">
        <v>74</v>
      </c>
      <c r="I22" s="86" t="s">
        <v>227</v>
      </c>
      <c r="J22" s="61" t="s">
        <v>4</v>
      </c>
      <c r="K22" s="22" t="s">
        <v>74</v>
      </c>
      <c r="L22" s="86" t="s">
        <v>227</v>
      </c>
      <c r="M22" s="34"/>
    </row>
    <row r="23" spans="1:13" ht="12.75" x14ac:dyDescent="0.2">
      <c r="A23" s="722" t="s">
        <v>38</v>
      </c>
      <c r="B23" s="723"/>
      <c r="C23" s="723"/>
      <c r="D23" s="74"/>
      <c r="E23" s="15"/>
      <c r="F23" s="75"/>
      <c r="G23" s="73"/>
      <c r="H23" s="15"/>
      <c r="I23" s="75"/>
      <c r="J23" s="74"/>
      <c r="K23" s="15"/>
      <c r="L23" s="75"/>
      <c r="M23" s="34"/>
    </row>
    <row r="24" spans="1:13" ht="12.75" x14ac:dyDescent="0.2">
      <c r="A24" s="100" t="s">
        <v>39</v>
      </c>
      <c r="B24" s="11"/>
      <c r="C24" s="11"/>
      <c r="D24" s="66"/>
      <c r="E24" s="16"/>
      <c r="F24" s="67"/>
      <c r="G24" s="59"/>
      <c r="H24" s="16"/>
      <c r="I24" s="67"/>
      <c r="J24" s="66"/>
      <c r="K24" s="16"/>
      <c r="L24" s="67"/>
      <c r="M24" s="34"/>
    </row>
    <row r="25" spans="1:13" ht="12.75" x14ac:dyDescent="0.2">
      <c r="A25" s="102" t="s">
        <v>125</v>
      </c>
      <c r="B25" s="11">
        <v>99</v>
      </c>
      <c r="C25" s="11"/>
      <c r="D25" s="66">
        <v>9</v>
      </c>
      <c r="E25" s="16">
        <v>46.77778</v>
      </c>
      <c r="F25" s="67">
        <v>0.40100000000000002</v>
      </c>
      <c r="G25" s="59">
        <v>118</v>
      </c>
      <c r="H25" s="32">
        <v>53.881360000000001</v>
      </c>
      <c r="I25" s="67">
        <v>3.5840000000000001</v>
      </c>
      <c r="J25" s="66">
        <v>141</v>
      </c>
      <c r="K25" s="32">
        <v>54.354610000000001</v>
      </c>
      <c r="L25" s="67">
        <v>4.53</v>
      </c>
      <c r="M25" s="34"/>
    </row>
    <row r="26" spans="1:13" ht="12.75" x14ac:dyDescent="0.2">
      <c r="A26" s="102" t="s">
        <v>120</v>
      </c>
      <c r="B26" s="17">
        <v>499</v>
      </c>
      <c r="C26" s="11"/>
      <c r="D26" s="66">
        <v>4</v>
      </c>
      <c r="E26" s="32">
        <v>23.75</v>
      </c>
      <c r="F26" s="67">
        <v>1.2490000000000001</v>
      </c>
      <c r="G26" s="59">
        <v>26</v>
      </c>
      <c r="H26" s="32">
        <v>65.153850000000006</v>
      </c>
      <c r="I26" s="67">
        <v>3.8290000000000002</v>
      </c>
      <c r="J26" s="66">
        <v>56</v>
      </c>
      <c r="K26" s="32">
        <v>68.607140000000001</v>
      </c>
      <c r="L26" s="67">
        <v>11.653</v>
      </c>
      <c r="M26" s="34"/>
    </row>
    <row r="27" spans="1:13" ht="12.75" x14ac:dyDescent="0.2">
      <c r="A27" s="102" t="s">
        <v>121</v>
      </c>
      <c r="B27" s="17">
        <v>1499</v>
      </c>
      <c r="C27" s="25"/>
      <c r="D27" s="66" t="s">
        <v>137</v>
      </c>
      <c r="E27" s="16" t="s">
        <v>137</v>
      </c>
      <c r="F27" s="67" t="s">
        <v>137</v>
      </c>
      <c r="G27" s="59">
        <v>4</v>
      </c>
      <c r="H27" s="32">
        <v>34.75</v>
      </c>
      <c r="I27" s="67">
        <v>2.59</v>
      </c>
      <c r="J27" s="66">
        <v>8</v>
      </c>
      <c r="K27" s="32">
        <v>27.375</v>
      </c>
      <c r="L27" s="67">
        <v>5.96</v>
      </c>
      <c r="M27" s="34"/>
    </row>
    <row r="28" spans="1:13" ht="12.75" x14ac:dyDescent="0.2">
      <c r="A28" s="102" t="s">
        <v>122</v>
      </c>
      <c r="B28" s="17">
        <v>4999</v>
      </c>
      <c r="C28" s="25"/>
      <c r="D28" s="66">
        <v>10</v>
      </c>
      <c r="E28" s="16">
        <v>30.4</v>
      </c>
      <c r="F28" s="67">
        <v>33.859000000000002</v>
      </c>
      <c r="G28" s="59">
        <v>1</v>
      </c>
      <c r="H28" s="32">
        <v>14</v>
      </c>
      <c r="I28" s="67">
        <v>3.32</v>
      </c>
      <c r="J28" s="66">
        <v>33</v>
      </c>
      <c r="K28" s="32">
        <v>25.575759999999999</v>
      </c>
      <c r="L28" s="67">
        <v>118.29300000000001</v>
      </c>
      <c r="M28" s="34"/>
    </row>
    <row r="29" spans="1:13" ht="12.75" x14ac:dyDescent="0.2">
      <c r="A29" s="102" t="s">
        <v>123</v>
      </c>
      <c r="B29" s="17">
        <v>39999</v>
      </c>
      <c r="C29" s="25"/>
      <c r="D29" s="66">
        <v>13</v>
      </c>
      <c r="E29" s="32">
        <v>18.923079999999999</v>
      </c>
      <c r="F29" s="67">
        <v>108.08199999999999</v>
      </c>
      <c r="G29" s="66">
        <v>3</v>
      </c>
      <c r="H29" s="16">
        <v>38.666670000000003</v>
      </c>
      <c r="I29" s="67">
        <v>17.850999999999999</v>
      </c>
      <c r="J29" s="66">
        <v>79</v>
      </c>
      <c r="K29" s="32">
        <v>15.253159999999999</v>
      </c>
      <c r="L29" s="67">
        <v>1143.1189999999999</v>
      </c>
      <c r="M29" s="34"/>
    </row>
    <row r="30" spans="1:13" ht="12.75" x14ac:dyDescent="0.2">
      <c r="A30" s="102" t="s">
        <v>124</v>
      </c>
      <c r="B30" s="11"/>
      <c r="C30" s="11"/>
      <c r="D30" s="66" t="s">
        <v>137</v>
      </c>
      <c r="E30" s="16" t="s">
        <v>137</v>
      </c>
      <c r="F30" s="67" t="s">
        <v>137</v>
      </c>
      <c r="G30" s="66" t="s">
        <v>137</v>
      </c>
      <c r="H30" s="16" t="s">
        <v>137</v>
      </c>
      <c r="I30" s="67" t="s">
        <v>137</v>
      </c>
      <c r="J30" s="66">
        <v>1</v>
      </c>
      <c r="K30" s="32">
        <v>34</v>
      </c>
      <c r="L30" s="67">
        <v>51.648000000000003</v>
      </c>
      <c r="M30" s="34"/>
    </row>
    <row r="31" spans="1:13" ht="12.75" x14ac:dyDescent="0.2">
      <c r="A31" s="103" t="s">
        <v>174</v>
      </c>
      <c r="B31" s="18"/>
      <c r="C31" s="18"/>
      <c r="D31" s="70">
        <f>SUM(D25:D30)</f>
        <v>36</v>
      </c>
      <c r="E31" s="33">
        <v>29.61111</v>
      </c>
      <c r="F31" s="71">
        <f>SUM(F25:F30)</f>
        <v>143.59100000000001</v>
      </c>
      <c r="G31" s="479">
        <f>SUM(G25:G30)</f>
        <v>152</v>
      </c>
      <c r="H31" s="33">
        <v>54.74342</v>
      </c>
      <c r="I31" s="71">
        <f>SUM(I25:I30)</f>
        <v>31.173999999999999</v>
      </c>
      <c r="J31" s="70">
        <f>SUM(J25:J30)</f>
        <v>318</v>
      </c>
      <c r="K31" s="33">
        <v>43.421379999999999</v>
      </c>
      <c r="L31" s="71">
        <f>SUM(L25:L30)</f>
        <v>1335.2029999999997</v>
      </c>
      <c r="M31" s="34"/>
    </row>
  </sheetData>
  <mergeCells count="15">
    <mergeCell ref="A23:C23"/>
    <mergeCell ref="A8:C8"/>
    <mergeCell ref="D19:F19"/>
    <mergeCell ref="G19:I19"/>
    <mergeCell ref="J19:L19"/>
    <mergeCell ref="D20:F20"/>
    <mergeCell ref="G20:I20"/>
    <mergeCell ref="J20:L20"/>
    <mergeCell ref="A1:L2"/>
    <mergeCell ref="D4:F4"/>
    <mergeCell ref="G4:I4"/>
    <mergeCell ref="J4:L4"/>
    <mergeCell ref="D5:F5"/>
    <mergeCell ref="G5:I5"/>
    <mergeCell ref="J5:L5"/>
  </mergeCells>
  <pageMargins left="0.7" right="0.7" top="0.75" bottom="0.75" header="0.3" footer="0.3"/>
  <pageSetup paperSize="9" scale="8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52AF32"/>
  </sheetPr>
  <dimension ref="A1:O31"/>
  <sheetViews>
    <sheetView showGridLines="0" zoomScaleNormal="100" workbookViewId="0">
      <selection sqref="A1:D3"/>
    </sheetView>
  </sheetViews>
  <sheetFormatPr defaultColWidth="9.33203125" defaultRowHeight="11.25" x14ac:dyDescent="0.2"/>
  <cols>
    <col min="1" max="1" width="30.1640625" style="1" customWidth="1"/>
    <col min="2" max="2" width="18.83203125" style="1" customWidth="1"/>
    <col min="3" max="3" width="25.5" style="1" bestFit="1" customWidth="1"/>
    <col min="4" max="4" width="23" style="1" bestFit="1" customWidth="1"/>
    <col min="5" max="16384" width="9.33203125" style="1"/>
  </cols>
  <sheetData>
    <row r="1" spans="1:15" ht="15.75" customHeight="1" x14ac:dyDescent="0.2">
      <c r="A1" s="713" t="s">
        <v>348</v>
      </c>
      <c r="B1" s="739"/>
      <c r="C1" s="739"/>
      <c r="D1" s="739"/>
    </row>
    <row r="2" spans="1:15" ht="16.5" customHeight="1" x14ac:dyDescent="0.2">
      <c r="A2" s="739"/>
      <c r="B2" s="739"/>
      <c r="C2" s="739"/>
      <c r="D2" s="739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</row>
    <row r="3" spans="1:15" ht="24.75" customHeight="1" x14ac:dyDescent="0.2">
      <c r="A3" s="739"/>
      <c r="B3" s="739"/>
      <c r="C3" s="739"/>
      <c r="D3" s="739"/>
    </row>
    <row r="4" spans="1:15" ht="15" customHeight="1" x14ac:dyDescent="0.2">
      <c r="A4" s="740" t="s">
        <v>349</v>
      </c>
      <c r="B4" s="741"/>
      <c r="C4" s="741"/>
      <c r="D4" s="741"/>
    </row>
    <row r="5" spans="1:15" ht="19.5" customHeight="1" x14ac:dyDescent="0.2">
      <c r="A5" s="742"/>
      <c r="B5" s="742"/>
      <c r="C5" s="742"/>
      <c r="D5" s="742"/>
    </row>
    <row r="6" spans="1:15" ht="12.75" x14ac:dyDescent="0.2">
      <c r="A6" s="2"/>
      <c r="B6" s="2"/>
      <c r="C6" s="2"/>
      <c r="D6" s="2"/>
    </row>
    <row r="7" spans="1:15" ht="30.75" customHeight="1" x14ac:dyDescent="0.2">
      <c r="A7" s="154" t="s">
        <v>146</v>
      </c>
      <c r="B7" s="155" t="s">
        <v>53</v>
      </c>
      <c r="C7" s="155" t="s">
        <v>109</v>
      </c>
      <c r="D7" s="155" t="s">
        <v>230</v>
      </c>
      <c r="I7" s="625"/>
    </row>
    <row r="8" spans="1:15" ht="33" customHeight="1" x14ac:dyDescent="0.2">
      <c r="A8" s="230" t="s">
        <v>177</v>
      </c>
      <c r="B8" s="152" t="s">
        <v>54</v>
      </c>
      <c r="C8" s="153" t="s">
        <v>143</v>
      </c>
      <c r="D8" s="153" t="s">
        <v>231</v>
      </c>
    </row>
    <row r="9" spans="1:15" ht="12.75" x14ac:dyDescent="0.2">
      <c r="A9" s="8" t="s">
        <v>435</v>
      </c>
      <c r="B9" s="348">
        <v>87</v>
      </c>
      <c r="C9" s="348">
        <v>126.24799999999999</v>
      </c>
      <c r="D9" s="348">
        <v>69.783000000000001</v>
      </c>
    </row>
    <row r="10" spans="1:15" ht="12.75" x14ac:dyDescent="0.2">
      <c r="A10" s="8">
        <v>1</v>
      </c>
      <c r="B10" s="348">
        <v>81</v>
      </c>
      <c r="C10" s="348">
        <v>323.89199999999988</v>
      </c>
      <c r="D10" s="348">
        <v>201.89100000000005</v>
      </c>
    </row>
    <row r="11" spans="1:15" ht="12.75" x14ac:dyDescent="0.2">
      <c r="A11" s="8">
        <v>2</v>
      </c>
      <c r="B11" s="348">
        <v>30</v>
      </c>
      <c r="C11" s="348">
        <v>304.75300000000004</v>
      </c>
      <c r="D11" s="348">
        <v>150.197</v>
      </c>
    </row>
    <row r="12" spans="1:15" ht="12.75" x14ac:dyDescent="0.2">
      <c r="A12" s="8">
        <v>3</v>
      </c>
      <c r="B12" s="348">
        <v>6</v>
      </c>
      <c r="C12" s="348">
        <v>61.371000000000002</v>
      </c>
      <c r="D12" s="348">
        <v>35.058</v>
      </c>
      <c r="F12" s="626"/>
    </row>
    <row r="13" spans="1:15" ht="12.75" x14ac:dyDescent="0.2">
      <c r="A13" s="8">
        <v>4</v>
      </c>
      <c r="B13" s="348">
        <v>20</v>
      </c>
      <c r="C13" s="348">
        <v>569.23400000000004</v>
      </c>
      <c r="D13" s="348">
        <v>358.81099999999998</v>
      </c>
    </row>
    <row r="14" spans="1:15" ht="12.75" x14ac:dyDescent="0.2">
      <c r="A14" s="8">
        <v>5</v>
      </c>
      <c r="B14" s="348">
        <v>15</v>
      </c>
      <c r="C14" s="348">
        <v>126.84200000000001</v>
      </c>
      <c r="D14" s="348">
        <v>41.135000000000005</v>
      </c>
    </row>
    <row r="15" spans="1:15" ht="12.75" x14ac:dyDescent="0.2">
      <c r="A15" s="8">
        <v>6</v>
      </c>
      <c r="B15" s="348">
        <v>6</v>
      </c>
      <c r="C15" s="348">
        <v>31.943000000000001</v>
      </c>
      <c r="D15" s="348">
        <v>43.134</v>
      </c>
    </row>
    <row r="16" spans="1:15" ht="12.75" x14ac:dyDescent="0.2">
      <c r="A16" s="8">
        <v>7</v>
      </c>
      <c r="B16" s="348" t="s">
        <v>137</v>
      </c>
      <c r="C16" s="348" t="s">
        <v>137</v>
      </c>
      <c r="D16" s="348" t="s">
        <v>137</v>
      </c>
    </row>
    <row r="17" spans="1:7" ht="12.75" x14ac:dyDescent="0.2">
      <c r="A17" s="9" t="s">
        <v>75</v>
      </c>
      <c r="B17" s="378">
        <v>73</v>
      </c>
      <c r="C17" s="480">
        <v>1101.866</v>
      </c>
      <c r="D17" s="378">
        <v>435.19400000000002</v>
      </c>
      <c r="F17" s="27"/>
      <c r="G17" s="27"/>
    </row>
    <row r="18" spans="1:7" ht="12.75" x14ac:dyDescent="0.2">
      <c r="A18" s="7" t="s">
        <v>42</v>
      </c>
      <c r="B18" s="379">
        <f>SUM(B9:B17)</f>
        <v>318</v>
      </c>
      <c r="C18" s="380">
        <f>SUM(C9:C17)</f>
        <v>2646.1490000000003</v>
      </c>
      <c r="D18" s="380">
        <f>SUM(D9:D17)</f>
        <v>1335.203</v>
      </c>
    </row>
    <row r="19" spans="1:7" ht="12.75" x14ac:dyDescent="0.2">
      <c r="A19" s="227"/>
      <c r="B19" s="227"/>
      <c r="C19" s="227"/>
      <c r="D19" s="227"/>
    </row>
    <row r="20" spans="1:7" ht="12.75" x14ac:dyDescent="0.2">
      <c r="A20" s="227"/>
      <c r="B20" s="227"/>
      <c r="C20" s="227"/>
      <c r="D20" s="227"/>
    </row>
    <row r="21" spans="1:7" ht="12.75" x14ac:dyDescent="0.2">
      <c r="A21" s="3"/>
      <c r="B21" s="3"/>
      <c r="C21" s="3"/>
      <c r="D21" s="3"/>
    </row>
    <row r="31" spans="1:7" ht="12.75" x14ac:dyDescent="0.2">
      <c r="D31" s="3"/>
    </row>
  </sheetData>
  <mergeCells count="2">
    <mergeCell ref="A1:D3"/>
    <mergeCell ref="A4:D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5">
    <tabColor rgb="FF52AF32"/>
    <pageSetUpPr fitToPage="1"/>
  </sheetPr>
  <dimension ref="A1:P60"/>
  <sheetViews>
    <sheetView zoomScaleNormal="100" workbookViewId="0">
      <selection sqref="A1:L2"/>
    </sheetView>
  </sheetViews>
  <sheetFormatPr defaultColWidth="9.33203125" defaultRowHeight="11.25" x14ac:dyDescent="0.2"/>
  <cols>
    <col min="1" max="1" width="13.33203125" style="1" customWidth="1"/>
    <col min="2" max="2" width="13.1640625" style="1" customWidth="1"/>
    <col min="3" max="3" width="2.83203125" style="1" customWidth="1"/>
    <col min="4" max="4" width="16.1640625" style="1" customWidth="1"/>
    <col min="5" max="5" width="3.83203125" style="1" customWidth="1"/>
    <col min="6" max="6" width="13.1640625" style="1" customWidth="1"/>
    <col min="7" max="7" width="3.1640625" style="1" customWidth="1"/>
    <col min="8" max="8" width="16.1640625" style="1" customWidth="1"/>
    <col min="9" max="9" width="4" style="1" customWidth="1"/>
    <col min="10" max="10" width="13.1640625" style="1" customWidth="1"/>
    <col min="11" max="11" width="3.1640625" style="1" customWidth="1"/>
    <col min="12" max="12" width="16.1640625" style="1" customWidth="1"/>
    <col min="13" max="13" width="4" style="1" customWidth="1"/>
    <col min="14" max="16384" width="9.33203125" style="1"/>
  </cols>
  <sheetData>
    <row r="1" spans="1:13" ht="17.25" customHeight="1" x14ac:dyDescent="0.2">
      <c r="A1" s="733" t="s">
        <v>406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</row>
    <row r="2" spans="1:13" ht="18.75" customHeight="1" x14ac:dyDescent="0.2">
      <c r="A2" s="697"/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</row>
    <row r="3" spans="1:13" ht="15.75" customHeight="1" x14ac:dyDescent="0.2">
      <c r="A3" s="236" t="s">
        <v>407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5" customHeight="1" x14ac:dyDescent="0.2">
      <c r="A4" s="94" t="s">
        <v>106</v>
      </c>
      <c r="B4" s="704" t="s">
        <v>151</v>
      </c>
      <c r="C4" s="705"/>
      <c r="D4" s="705"/>
      <c r="E4" s="121"/>
      <c r="F4" s="704" t="s">
        <v>152</v>
      </c>
      <c r="G4" s="705"/>
      <c r="H4" s="705"/>
      <c r="I4" s="121"/>
      <c r="J4" s="704" t="s">
        <v>13</v>
      </c>
      <c r="K4" s="705"/>
      <c r="L4" s="705"/>
      <c r="M4" s="113"/>
    </row>
    <row r="5" spans="1:13" ht="15" customHeight="1" x14ac:dyDescent="0.2">
      <c r="A5" s="96"/>
      <c r="B5" s="743" t="s">
        <v>154</v>
      </c>
      <c r="C5" s="744"/>
      <c r="D5" s="745"/>
      <c r="E5" s="597"/>
      <c r="F5" s="743" t="s">
        <v>12</v>
      </c>
      <c r="G5" s="744"/>
      <c r="H5" s="745"/>
      <c r="I5" s="597"/>
      <c r="J5" s="743" t="s">
        <v>14</v>
      </c>
      <c r="K5" s="744"/>
      <c r="L5" s="745"/>
      <c r="M5" s="114"/>
    </row>
    <row r="6" spans="1:13" ht="12.75" x14ac:dyDescent="0.2">
      <c r="A6" s="97" t="s">
        <v>97</v>
      </c>
      <c r="B6" s="590" t="s">
        <v>153</v>
      </c>
      <c r="C6" s="591"/>
      <c r="D6" s="591" t="s">
        <v>109</v>
      </c>
      <c r="E6" s="592"/>
      <c r="F6" s="590" t="s">
        <v>153</v>
      </c>
      <c r="G6" s="591"/>
      <c r="H6" s="591" t="s">
        <v>109</v>
      </c>
      <c r="I6" s="237"/>
      <c r="J6" s="590" t="s">
        <v>153</v>
      </c>
      <c r="K6" s="591"/>
      <c r="L6" s="591" t="s">
        <v>109</v>
      </c>
      <c r="M6" s="114"/>
    </row>
    <row r="7" spans="1:13" ht="12.75" x14ac:dyDescent="0.2">
      <c r="A7" s="92"/>
      <c r="B7" s="593" t="s">
        <v>4</v>
      </c>
      <c r="C7" s="594"/>
      <c r="D7" s="594" t="s">
        <v>55</v>
      </c>
      <c r="E7" s="594"/>
      <c r="F7" s="593" t="s">
        <v>4</v>
      </c>
      <c r="G7" s="594"/>
      <c r="H7" s="594" t="s">
        <v>55</v>
      </c>
      <c r="I7" s="238"/>
      <c r="J7" s="593" t="s">
        <v>4</v>
      </c>
      <c r="K7" s="594"/>
      <c r="L7" s="594" t="s">
        <v>55</v>
      </c>
      <c r="M7" s="114"/>
    </row>
    <row r="8" spans="1:13" ht="12.75" x14ac:dyDescent="0.2">
      <c r="A8" s="239"/>
      <c r="B8" s="595"/>
      <c r="C8" s="596"/>
      <c r="D8" s="596" t="s">
        <v>155</v>
      </c>
      <c r="E8" s="596"/>
      <c r="F8" s="595"/>
      <c r="G8" s="596"/>
      <c r="H8" s="596" t="s">
        <v>155</v>
      </c>
      <c r="I8" s="240"/>
      <c r="J8" s="595"/>
      <c r="K8" s="596"/>
      <c r="L8" s="596" t="s">
        <v>155</v>
      </c>
      <c r="M8" s="347"/>
    </row>
    <row r="9" spans="1:13" ht="12.75" x14ac:dyDescent="0.2">
      <c r="A9" s="345">
        <v>1970</v>
      </c>
      <c r="B9" s="423">
        <v>655</v>
      </c>
      <c r="C9" s="381"/>
      <c r="D9" s="267">
        <v>4414</v>
      </c>
      <c r="E9" s="381"/>
      <c r="F9" s="423">
        <v>108</v>
      </c>
      <c r="G9" s="381"/>
      <c r="H9" s="267">
        <v>220</v>
      </c>
      <c r="I9" s="382"/>
      <c r="J9" s="448">
        <f t="shared" ref="J9:J51" si="0">SUM(B9,F9)</f>
        <v>763</v>
      </c>
      <c r="K9" s="383"/>
      <c r="L9" s="449">
        <f t="shared" ref="L9:L51" si="1">SUM(D9,H9)</f>
        <v>4634</v>
      </c>
      <c r="M9" s="384"/>
    </row>
    <row r="10" spans="1:13" ht="12.75" x14ac:dyDescent="0.2">
      <c r="A10" s="345">
        <v>1971</v>
      </c>
      <c r="B10" s="423">
        <v>612</v>
      </c>
      <c r="C10" s="381"/>
      <c r="D10" s="267">
        <v>4730</v>
      </c>
      <c r="E10" s="381"/>
      <c r="F10" s="423">
        <v>107</v>
      </c>
      <c r="G10" s="381"/>
      <c r="H10" s="267">
        <v>220</v>
      </c>
      <c r="I10" s="382"/>
      <c r="J10" s="423">
        <f t="shared" si="0"/>
        <v>719</v>
      </c>
      <c r="K10" s="381"/>
      <c r="L10" s="267">
        <f t="shared" si="1"/>
        <v>4950</v>
      </c>
      <c r="M10" s="384"/>
    </row>
    <row r="11" spans="1:13" ht="12.75" x14ac:dyDescent="0.2">
      <c r="A11" s="345">
        <v>1972</v>
      </c>
      <c r="B11" s="423">
        <v>586</v>
      </c>
      <c r="C11" s="381"/>
      <c r="D11" s="267">
        <v>5105</v>
      </c>
      <c r="E11" s="381"/>
      <c r="F11" s="423">
        <v>102</v>
      </c>
      <c r="G11" s="381"/>
      <c r="H11" s="267">
        <v>246</v>
      </c>
      <c r="I11" s="382"/>
      <c r="J11" s="423">
        <f t="shared" si="0"/>
        <v>688</v>
      </c>
      <c r="K11" s="381"/>
      <c r="L11" s="267">
        <f t="shared" si="1"/>
        <v>5351</v>
      </c>
      <c r="M11" s="384"/>
    </row>
    <row r="12" spans="1:13" ht="12.75" x14ac:dyDescent="0.2">
      <c r="A12" s="345">
        <v>1973</v>
      </c>
      <c r="B12" s="423">
        <v>546</v>
      </c>
      <c r="C12" s="381"/>
      <c r="D12" s="267">
        <v>5516</v>
      </c>
      <c r="E12" s="381"/>
      <c r="F12" s="423">
        <v>104</v>
      </c>
      <c r="G12" s="381"/>
      <c r="H12" s="267">
        <v>272</v>
      </c>
      <c r="I12" s="382"/>
      <c r="J12" s="423">
        <f t="shared" si="0"/>
        <v>650</v>
      </c>
      <c r="K12" s="381"/>
      <c r="L12" s="267">
        <f t="shared" si="1"/>
        <v>5788</v>
      </c>
      <c r="M12" s="384"/>
    </row>
    <row r="13" spans="1:13" ht="12.75" x14ac:dyDescent="0.2">
      <c r="A13" s="345">
        <v>1974</v>
      </c>
      <c r="B13" s="423">
        <v>513</v>
      </c>
      <c r="C13" s="381"/>
      <c r="D13" s="267">
        <v>6678</v>
      </c>
      <c r="E13" s="381"/>
      <c r="F13" s="423">
        <v>116</v>
      </c>
      <c r="G13" s="381"/>
      <c r="H13" s="267">
        <v>313</v>
      </c>
      <c r="I13" s="382"/>
      <c r="J13" s="423">
        <f t="shared" si="0"/>
        <v>629</v>
      </c>
      <c r="K13" s="381"/>
      <c r="L13" s="267">
        <f t="shared" si="1"/>
        <v>6991</v>
      </c>
      <c r="M13" s="384"/>
    </row>
    <row r="14" spans="1:13" ht="12.75" x14ac:dyDescent="0.2">
      <c r="A14" s="345">
        <v>1975</v>
      </c>
      <c r="B14" s="423">
        <v>497</v>
      </c>
      <c r="C14" s="381"/>
      <c r="D14" s="267">
        <v>7422</v>
      </c>
      <c r="E14" s="381"/>
      <c r="F14" s="423">
        <v>116</v>
      </c>
      <c r="G14" s="381"/>
      <c r="H14" s="267">
        <v>289</v>
      </c>
      <c r="I14" s="382"/>
      <c r="J14" s="423">
        <f t="shared" si="0"/>
        <v>613</v>
      </c>
      <c r="K14" s="381"/>
      <c r="L14" s="267">
        <f t="shared" si="1"/>
        <v>7711</v>
      </c>
      <c r="M14" s="384"/>
    </row>
    <row r="15" spans="1:13" ht="12.75" x14ac:dyDescent="0.2">
      <c r="A15" s="345">
        <v>1976</v>
      </c>
      <c r="B15" s="423">
        <v>456</v>
      </c>
      <c r="C15" s="381"/>
      <c r="D15" s="267">
        <v>6723</v>
      </c>
      <c r="E15" s="381"/>
      <c r="F15" s="423">
        <v>106</v>
      </c>
      <c r="G15" s="381"/>
      <c r="H15" s="267">
        <v>286</v>
      </c>
      <c r="I15" s="382"/>
      <c r="J15" s="423">
        <f t="shared" si="0"/>
        <v>562</v>
      </c>
      <c r="K15" s="381"/>
      <c r="L15" s="267">
        <f t="shared" si="1"/>
        <v>7009</v>
      </c>
      <c r="M15" s="384"/>
    </row>
    <row r="16" spans="1:13" ht="12.75" x14ac:dyDescent="0.2">
      <c r="A16" s="345">
        <v>1977</v>
      </c>
      <c r="B16" s="423">
        <v>443</v>
      </c>
      <c r="C16" s="381"/>
      <c r="D16" s="267">
        <v>6563</v>
      </c>
      <c r="E16" s="381"/>
      <c r="F16" s="423">
        <v>102</v>
      </c>
      <c r="G16" s="381"/>
      <c r="H16" s="267">
        <v>269</v>
      </c>
      <c r="I16" s="382"/>
      <c r="J16" s="423">
        <f t="shared" si="0"/>
        <v>545</v>
      </c>
      <c r="K16" s="381"/>
      <c r="L16" s="267">
        <f t="shared" si="1"/>
        <v>6832</v>
      </c>
      <c r="M16" s="384"/>
    </row>
    <row r="17" spans="1:13" ht="12.75" x14ac:dyDescent="0.2">
      <c r="A17" s="345">
        <v>1978</v>
      </c>
      <c r="B17" s="423">
        <v>410</v>
      </c>
      <c r="C17" s="381"/>
      <c r="D17" s="267">
        <v>5269</v>
      </c>
      <c r="E17" s="381"/>
      <c r="F17" s="423">
        <v>103</v>
      </c>
      <c r="G17" s="381"/>
      <c r="H17" s="267">
        <v>239</v>
      </c>
      <c r="I17" s="382"/>
      <c r="J17" s="423">
        <f t="shared" si="0"/>
        <v>513</v>
      </c>
      <c r="K17" s="381"/>
      <c r="L17" s="267">
        <f t="shared" si="1"/>
        <v>5508</v>
      </c>
      <c r="M17" s="384"/>
    </row>
    <row r="18" spans="1:13" ht="12.75" x14ac:dyDescent="0.2">
      <c r="A18" s="345">
        <v>1979</v>
      </c>
      <c r="B18" s="423">
        <v>406</v>
      </c>
      <c r="C18" s="381"/>
      <c r="D18" s="267">
        <v>4054</v>
      </c>
      <c r="E18" s="381"/>
      <c r="F18" s="423">
        <v>107</v>
      </c>
      <c r="G18" s="381"/>
      <c r="H18" s="267">
        <v>251</v>
      </c>
      <c r="I18" s="382"/>
      <c r="J18" s="423">
        <f t="shared" si="0"/>
        <v>513</v>
      </c>
      <c r="K18" s="381"/>
      <c r="L18" s="267">
        <f t="shared" si="1"/>
        <v>4305</v>
      </c>
      <c r="M18" s="384"/>
    </row>
    <row r="19" spans="1:13" ht="12.75" x14ac:dyDescent="0.2">
      <c r="A19" s="345">
        <v>1980</v>
      </c>
      <c r="B19" s="423">
        <v>398</v>
      </c>
      <c r="C19" s="381"/>
      <c r="D19" s="267">
        <v>3707</v>
      </c>
      <c r="E19" s="381"/>
      <c r="F19" s="423">
        <v>112</v>
      </c>
      <c r="G19" s="381"/>
      <c r="H19" s="267">
        <v>272</v>
      </c>
      <c r="I19" s="382"/>
      <c r="J19" s="423">
        <f t="shared" si="0"/>
        <v>510</v>
      </c>
      <c r="K19" s="381"/>
      <c r="L19" s="267">
        <f t="shared" si="1"/>
        <v>3979</v>
      </c>
      <c r="M19" s="384"/>
    </row>
    <row r="20" spans="1:13" ht="12.75" x14ac:dyDescent="0.2">
      <c r="A20" s="345">
        <v>1981</v>
      </c>
      <c r="B20" s="423">
        <v>374</v>
      </c>
      <c r="C20" s="381"/>
      <c r="D20" s="267">
        <v>3394</v>
      </c>
      <c r="E20" s="381"/>
      <c r="F20" s="423">
        <v>110</v>
      </c>
      <c r="G20" s="381"/>
      <c r="H20" s="267">
        <v>235</v>
      </c>
      <c r="I20" s="382"/>
      <c r="J20" s="423">
        <f t="shared" si="0"/>
        <v>484</v>
      </c>
      <c r="K20" s="381"/>
      <c r="L20" s="267">
        <f t="shared" si="1"/>
        <v>3629</v>
      </c>
      <c r="M20" s="384"/>
    </row>
    <row r="21" spans="1:13" ht="12.75" x14ac:dyDescent="0.2">
      <c r="A21" s="345">
        <v>1982</v>
      </c>
      <c r="B21" s="423">
        <v>354</v>
      </c>
      <c r="C21" s="381"/>
      <c r="D21" s="267">
        <v>3073</v>
      </c>
      <c r="E21" s="381"/>
      <c r="F21" s="423">
        <v>114</v>
      </c>
      <c r="G21" s="381"/>
      <c r="H21" s="267">
        <v>240</v>
      </c>
      <c r="I21" s="382"/>
      <c r="J21" s="423">
        <f t="shared" si="0"/>
        <v>468</v>
      </c>
      <c r="K21" s="381"/>
      <c r="L21" s="267">
        <f t="shared" si="1"/>
        <v>3313</v>
      </c>
      <c r="M21" s="384"/>
    </row>
    <row r="22" spans="1:13" ht="12.75" x14ac:dyDescent="0.2">
      <c r="A22" s="345">
        <v>1983</v>
      </c>
      <c r="B22" s="423">
        <v>353</v>
      </c>
      <c r="C22" s="381"/>
      <c r="D22" s="267">
        <v>3012</v>
      </c>
      <c r="E22" s="381"/>
      <c r="F22" s="423">
        <v>118</v>
      </c>
      <c r="G22" s="381"/>
      <c r="H22" s="267">
        <v>246</v>
      </c>
      <c r="I22" s="382"/>
      <c r="J22" s="423">
        <f t="shared" si="0"/>
        <v>471</v>
      </c>
      <c r="K22" s="381"/>
      <c r="L22" s="267">
        <f t="shared" si="1"/>
        <v>3258</v>
      </c>
      <c r="M22" s="384"/>
    </row>
    <row r="23" spans="1:13" ht="12.75" x14ac:dyDescent="0.2">
      <c r="A23" s="345">
        <v>1984</v>
      </c>
      <c r="B23" s="423">
        <v>354</v>
      </c>
      <c r="C23" s="381"/>
      <c r="D23" s="267">
        <v>2826</v>
      </c>
      <c r="E23" s="381"/>
      <c r="F23" s="423">
        <v>122</v>
      </c>
      <c r="G23" s="381"/>
      <c r="H23" s="267">
        <v>217</v>
      </c>
      <c r="I23" s="382"/>
      <c r="J23" s="423">
        <f t="shared" si="0"/>
        <v>476</v>
      </c>
      <c r="K23" s="381"/>
      <c r="L23" s="267">
        <f t="shared" si="1"/>
        <v>3043</v>
      </c>
      <c r="M23" s="384"/>
    </row>
    <row r="24" spans="1:13" ht="12.75" x14ac:dyDescent="0.2">
      <c r="A24" s="345">
        <v>1985</v>
      </c>
      <c r="B24" s="423">
        <v>321</v>
      </c>
      <c r="C24" s="381"/>
      <c r="D24" s="267">
        <v>2382</v>
      </c>
      <c r="E24" s="381"/>
      <c r="F24" s="423">
        <v>123</v>
      </c>
      <c r="G24" s="381"/>
      <c r="H24" s="267">
        <v>237</v>
      </c>
      <c r="I24" s="382"/>
      <c r="J24" s="423">
        <f t="shared" si="0"/>
        <v>444</v>
      </c>
      <c r="K24" s="381"/>
      <c r="L24" s="267">
        <f t="shared" si="1"/>
        <v>2619</v>
      </c>
      <c r="M24" s="384"/>
    </row>
    <row r="25" spans="1:13" ht="12.75" x14ac:dyDescent="0.2">
      <c r="A25" s="345">
        <v>1986</v>
      </c>
      <c r="B25" s="423">
        <v>305</v>
      </c>
      <c r="C25" s="381"/>
      <c r="D25" s="267">
        <v>1886</v>
      </c>
      <c r="E25" s="381"/>
      <c r="F25" s="423">
        <v>132</v>
      </c>
      <c r="G25" s="381"/>
      <c r="H25" s="267">
        <v>329</v>
      </c>
      <c r="I25" s="382"/>
      <c r="J25" s="423">
        <f t="shared" si="0"/>
        <v>437</v>
      </c>
      <c r="K25" s="381"/>
      <c r="L25" s="267">
        <f t="shared" si="1"/>
        <v>2215</v>
      </c>
      <c r="M25" s="384"/>
    </row>
    <row r="26" spans="1:13" ht="12.75" x14ac:dyDescent="0.2">
      <c r="A26" s="345">
        <v>1987</v>
      </c>
      <c r="B26" s="423">
        <v>279</v>
      </c>
      <c r="C26" s="381"/>
      <c r="D26" s="267">
        <v>1624</v>
      </c>
      <c r="E26" s="381"/>
      <c r="F26" s="423">
        <v>139</v>
      </c>
      <c r="G26" s="381"/>
      <c r="H26" s="267">
        <v>428</v>
      </c>
      <c r="I26" s="382"/>
      <c r="J26" s="423">
        <f t="shared" si="0"/>
        <v>418</v>
      </c>
      <c r="K26" s="381"/>
      <c r="L26" s="267">
        <f t="shared" si="1"/>
        <v>2052</v>
      </c>
      <c r="M26" s="384"/>
    </row>
    <row r="27" spans="1:13" ht="12.75" x14ac:dyDescent="0.2">
      <c r="A27" s="345">
        <v>1988</v>
      </c>
      <c r="B27" s="423">
        <v>266</v>
      </c>
      <c r="C27" s="381"/>
      <c r="D27" s="267">
        <v>1586</v>
      </c>
      <c r="E27" s="381"/>
      <c r="F27" s="423">
        <v>143</v>
      </c>
      <c r="G27" s="381"/>
      <c r="H27" s="267">
        <v>442</v>
      </c>
      <c r="I27" s="382"/>
      <c r="J27" s="423">
        <f t="shared" si="0"/>
        <v>409</v>
      </c>
      <c r="K27" s="381"/>
      <c r="L27" s="267">
        <f t="shared" si="1"/>
        <v>2028</v>
      </c>
      <c r="M27" s="384"/>
    </row>
    <row r="28" spans="1:13" ht="12.75" x14ac:dyDescent="0.2">
      <c r="A28" s="345">
        <v>1989</v>
      </c>
      <c r="B28" s="423">
        <v>273</v>
      </c>
      <c r="C28" s="381"/>
      <c r="D28" s="267">
        <v>1936</v>
      </c>
      <c r="E28" s="381"/>
      <c r="F28" s="423">
        <v>162</v>
      </c>
      <c r="G28" s="381"/>
      <c r="H28" s="267">
        <v>527</v>
      </c>
      <c r="I28" s="382"/>
      <c r="J28" s="423">
        <f t="shared" si="0"/>
        <v>435</v>
      </c>
      <c r="K28" s="381"/>
      <c r="L28" s="267">
        <f t="shared" si="1"/>
        <v>2463</v>
      </c>
      <c r="M28" s="384"/>
    </row>
    <row r="29" spans="1:13" ht="12.75" x14ac:dyDescent="0.2">
      <c r="A29" s="345">
        <v>1990</v>
      </c>
      <c r="B29" s="423">
        <v>274</v>
      </c>
      <c r="C29" s="381"/>
      <c r="D29" s="267">
        <v>2312</v>
      </c>
      <c r="E29" s="381"/>
      <c r="F29" s="423">
        <v>172</v>
      </c>
      <c r="G29" s="381"/>
      <c r="H29" s="267">
        <v>608</v>
      </c>
      <c r="I29" s="382"/>
      <c r="J29" s="423">
        <f t="shared" si="0"/>
        <v>446</v>
      </c>
      <c r="K29" s="381"/>
      <c r="L29" s="267">
        <f t="shared" si="1"/>
        <v>2920</v>
      </c>
      <c r="M29" s="384"/>
    </row>
    <row r="30" spans="1:13" ht="12.75" x14ac:dyDescent="0.2">
      <c r="A30" s="345">
        <v>1991</v>
      </c>
      <c r="B30" s="423">
        <v>274</v>
      </c>
      <c r="C30" s="381"/>
      <c r="D30" s="267">
        <v>2516</v>
      </c>
      <c r="E30" s="381"/>
      <c r="F30" s="423">
        <v>181</v>
      </c>
      <c r="G30" s="381"/>
      <c r="H30" s="267">
        <v>687</v>
      </c>
      <c r="I30" s="382"/>
      <c r="J30" s="423">
        <f t="shared" si="0"/>
        <v>455</v>
      </c>
      <c r="K30" s="381"/>
      <c r="L30" s="267">
        <f t="shared" si="1"/>
        <v>3203</v>
      </c>
      <c r="M30" s="384"/>
    </row>
    <row r="31" spans="1:13" ht="12.75" x14ac:dyDescent="0.2">
      <c r="A31" s="345">
        <v>1992</v>
      </c>
      <c r="B31" s="423">
        <v>257</v>
      </c>
      <c r="C31" s="381"/>
      <c r="D31" s="267">
        <v>2334</v>
      </c>
      <c r="E31" s="381"/>
      <c r="F31" s="423">
        <v>179</v>
      </c>
      <c r="G31" s="381"/>
      <c r="H31" s="267">
        <v>710</v>
      </c>
      <c r="I31" s="382"/>
      <c r="J31" s="423">
        <f t="shared" si="0"/>
        <v>436</v>
      </c>
      <c r="K31" s="381"/>
      <c r="L31" s="267">
        <f t="shared" si="1"/>
        <v>3044</v>
      </c>
      <c r="M31" s="384"/>
    </row>
    <row r="32" spans="1:13" ht="12.75" x14ac:dyDescent="0.2">
      <c r="A32" s="345">
        <v>1993</v>
      </c>
      <c r="B32" s="423">
        <v>232</v>
      </c>
      <c r="C32" s="381"/>
      <c r="D32" s="267">
        <v>1764</v>
      </c>
      <c r="E32" s="381"/>
      <c r="F32" s="423">
        <v>185</v>
      </c>
      <c r="G32" s="381"/>
      <c r="H32" s="267">
        <v>575</v>
      </c>
      <c r="I32" s="382"/>
      <c r="J32" s="423">
        <f t="shared" si="0"/>
        <v>417</v>
      </c>
      <c r="K32" s="381"/>
      <c r="L32" s="267">
        <f t="shared" si="1"/>
        <v>2339</v>
      </c>
      <c r="M32" s="384"/>
    </row>
    <row r="33" spans="1:13" ht="12.75" x14ac:dyDescent="0.2">
      <c r="A33" s="345">
        <v>1994</v>
      </c>
      <c r="B33" s="423">
        <v>227</v>
      </c>
      <c r="C33" s="381"/>
      <c r="D33" s="267">
        <v>2094</v>
      </c>
      <c r="E33" s="381"/>
      <c r="F33" s="423">
        <v>186</v>
      </c>
      <c r="G33" s="381"/>
      <c r="H33" s="267">
        <v>617</v>
      </c>
      <c r="I33" s="382"/>
      <c r="J33" s="423">
        <f t="shared" si="0"/>
        <v>413</v>
      </c>
      <c r="K33" s="381"/>
      <c r="L33" s="267">
        <f t="shared" si="1"/>
        <v>2711</v>
      </c>
      <c r="M33" s="384"/>
    </row>
    <row r="34" spans="1:13" ht="12.75" x14ac:dyDescent="0.2">
      <c r="A34" s="345">
        <v>1995</v>
      </c>
      <c r="B34" s="423">
        <v>241</v>
      </c>
      <c r="C34" s="381"/>
      <c r="D34" s="267">
        <v>2235</v>
      </c>
      <c r="E34" s="381"/>
      <c r="F34" s="423">
        <v>189</v>
      </c>
      <c r="G34" s="381"/>
      <c r="H34" s="267">
        <v>647</v>
      </c>
      <c r="I34" s="382"/>
      <c r="J34" s="423">
        <f t="shared" si="0"/>
        <v>430</v>
      </c>
      <c r="K34" s="381"/>
      <c r="L34" s="267">
        <f t="shared" si="1"/>
        <v>2882</v>
      </c>
      <c r="M34" s="384"/>
    </row>
    <row r="35" spans="1:13" ht="12.75" x14ac:dyDescent="0.2">
      <c r="A35" s="345">
        <v>1996</v>
      </c>
      <c r="B35" s="423">
        <v>254</v>
      </c>
      <c r="C35" s="381"/>
      <c r="D35" s="267">
        <v>2286</v>
      </c>
      <c r="E35" s="381"/>
      <c r="F35" s="423">
        <v>196</v>
      </c>
      <c r="G35" s="381"/>
      <c r="H35" s="267">
        <v>662</v>
      </c>
      <c r="I35" s="382"/>
      <c r="J35" s="423">
        <f t="shared" si="0"/>
        <v>450</v>
      </c>
      <c r="K35" s="381"/>
      <c r="L35" s="267">
        <f t="shared" si="1"/>
        <v>2948</v>
      </c>
      <c r="M35" s="384"/>
    </row>
    <row r="36" spans="1:13" ht="12.75" x14ac:dyDescent="0.2">
      <c r="A36" s="345">
        <v>1997</v>
      </c>
      <c r="B36" s="423">
        <v>236</v>
      </c>
      <c r="C36" s="381"/>
      <c r="D36" s="267">
        <v>2072</v>
      </c>
      <c r="E36" s="381"/>
      <c r="F36" s="423">
        <v>181</v>
      </c>
      <c r="G36" s="381"/>
      <c r="H36" s="267">
        <v>570</v>
      </c>
      <c r="I36" s="382"/>
      <c r="J36" s="423">
        <f t="shared" si="0"/>
        <v>417</v>
      </c>
      <c r="K36" s="381"/>
      <c r="L36" s="267">
        <f t="shared" si="1"/>
        <v>2642</v>
      </c>
      <c r="M36" s="384"/>
    </row>
    <row r="37" spans="1:13" ht="12.75" x14ac:dyDescent="0.2">
      <c r="A37" s="345">
        <v>1998</v>
      </c>
      <c r="B37" s="423">
        <v>226</v>
      </c>
      <c r="C37" s="381"/>
      <c r="D37" s="267">
        <v>2132</v>
      </c>
      <c r="E37" s="381"/>
      <c r="F37" s="423">
        <v>186</v>
      </c>
      <c r="G37" s="381"/>
      <c r="H37" s="267">
        <v>576</v>
      </c>
      <c r="I37" s="382"/>
      <c r="J37" s="423">
        <f t="shared" si="0"/>
        <v>412</v>
      </c>
      <c r="K37" s="381"/>
      <c r="L37" s="267">
        <f t="shared" si="1"/>
        <v>2708</v>
      </c>
      <c r="M37" s="384"/>
    </row>
    <row r="38" spans="1:13" ht="12.75" x14ac:dyDescent="0.2">
      <c r="A38" s="345">
        <v>1999</v>
      </c>
      <c r="B38" s="423">
        <v>229</v>
      </c>
      <c r="C38" s="381"/>
      <c r="D38" s="267">
        <v>2244</v>
      </c>
      <c r="E38" s="381"/>
      <c r="F38" s="423">
        <v>183</v>
      </c>
      <c r="G38" s="381"/>
      <c r="H38" s="267">
        <v>617</v>
      </c>
      <c r="I38" s="382"/>
      <c r="J38" s="423">
        <f t="shared" si="0"/>
        <v>412</v>
      </c>
      <c r="K38" s="381"/>
      <c r="L38" s="267">
        <f t="shared" si="1"/>
        <v>2861</v>
      </c>
      <c r="M38" s="384"/>
    </row>
    <row r="39" spans="1:13" ht="12.75" x14ac:dyDescent="0.2">
      <c r="A39" s="345">
        <v>2000</v>
      </c>
      <c r="B39" s="423">
        <v>225</v>
      </c>
      <c r="C39" s="381"/>
      <c r="D39" s="267">
        <v>2185</v>
      </c>
      <c r="E39" s="381"/>
      <c r="F39" s="423">
        <v>177</v>
      </c>
      <c r="G39" s="381"/>
      <c r="H39" s="267">
        <v>613</v>
      </c>
      <c r="I39" s="382"/>
      <c r="J39" s="423">
        <f t="shared" si="0"/>
        <v>402</v>
      </c>
      <c r="K39" s="381"/>
      <c r="L39" s="267">
        <f t="shared" si="1"/>
        <v>2798</v>
      </c>
      <c r="M39" s="384"/>
    </row>
    <row r="40" spans="1:13" ht="12.75" x14ac:dyDescent="0.2">
      <c r="A40" s="345">
        <v>2001</v>
      </c>
      <c r="B40" s="423">
        <v>220</v>
      </c>
      <c r="C40" s="381"/>
      <c r="D40" s="267">
        <v>2181</v>
      </c>
      <c r="E40" s="381"/>
      <c r="F40" s="423">
        <v>179</v>
      </c>
      <c r="G40" s="381"/>
      <c r="H40" s="267">
        <v>663</v>
      </c>
      <c r="I40" s="382"/>
      <c r="J40" s="423">
        <f t="shared" si="0"/>
        <v>399</v>
      </c>
      <c r="K40" s="381"/>
      <c r="L40" s="267">
        <f t="shared" si="1"/>
        <v>2844</v>
      </c>
      <c r="M40" s="384"/>
    </row>
    <row r="41" spans="1:13" ht="12.75" x14ac:dyDescent="0.2">
      <c r="A41" s="345">
        <v>2002</v>
      </c>
      <c r="B41" s="423">
        <v>229</v>
      </c>
      <c r="C41" s="381"/>
      <c r="D41" s="267">
        <v>2339</v>
      </c>
      <c r="E41" s="381"/>
      <c r="F41" s="423">
        <v>201</v>
      </c>
      <c r="G41" s="381"/>
      <c r="H41" s="267">
        <v>743</v>
      </c>
      <c r="I41" s="382"/>
      <c r="J41" s="423">
        <f t="shared" si="0"/>
        <v>430</v>
      </c>
      <c r="K41" s="381"/>
      <c r="L41" s="267">
        <f t="shared" si="1"/>
        <v>3082</v>
      </c>
      <c r="M41" s="384"/>
    </row>
    <row r="42" spans="1:13" ht="12.75" x14ac:dyDescent="0.2">
      <c r="A42" s="345">
        <v>2003</v>
      </c>
      <c r="B42" s="423">
        <v>195</v>
      </c>
      <c r="C42" s="381"/>
      <c r="D42" s="267">
        <v>2179.6570000000002</v>
      </c>
      <c r="E42" s="381"/>
      <c r="F42" s="423">
        <v>203</v>
      </c>
      <c r="G42" s="381"/>
      <c r="H42" s="267">
        <v>736.36500000000001</v>
      </c>
      <c r="I42" s="382"/>
      <c r="J42" s="423">
        <f t="shared" si="0"/>
        <v>398</v>
      </c>
      <c r="K42" s="381"/>
      <c r="L42" s="267">
        <f t="shared" si="1"/>
        <v>2916.0219999999999</v>
      </c>
      <c r="M42" s="384"/>
    </row>
    <row r="43" spans="1:13" ht="12.75" x14ac:dyDescent="0.2">
      <c r="A43" s="345">
        <v>2004</v>
      </c>
      <c r="B43" s="423">
        <v>196</v>
      </c>
      <c r="C43" s="381"/>
      <c r="D43" s="267">
        <v>2263.6280000000002</v>
      </c>
      <c r="E43" s="381"/>
      <c r="F43" s="423">
        <v>209</v>
      </c>
      <c r="G43" s="381"/>
      <c r="H43" s="267">
        <v>808.04200000000003</v>
      </c>
      <c r="I43" s="382"/>
      <c r="J43" s="423">
        <f t="shared" si="0"/>
        <v>405</v>
      </c>
      <c r="K43" s="381"/>
      <c r="L43" s="267">
        <f t="shared" si="1"/>
        <v>3071.67</v>
      </c>
      <c r="M43" s="384"/>
    </row>
    <row r="44" spans="1:13" ht="12.75" x14ac:dyDescent="0.2">
      <c r="A44" s="345">
        <v>2005</v>
      </c>
      <c r="B44" s="423">
        <v>207</v>
      </c>
      <c r="C44" s="381"/>
      <c r="D44" s="267">
        <v>2510.0050000000001</v>
      </c>
      <c r="E44" s="381"/>
      <c r="F44" s="423">
        <v>211</v>
      </c>
      <c r="G44" s="381"/>
      <c r="H44" s="267">
        <v>849.89400000000012</v>
      </c>
      <c r="I44" s="382"/>
      <c r="J44" s="423">
        <f t="shared" si="0"/>
        <v>418</v>
      </c>
      <c r="K44" s="381"/>
      <c r="L44" s="267">
        <f t="shared" si="1"/>
        <v>3359.8990000000003</v>
      </c>
      <c r="M44" s="384"/>
    </row>
    <row r="45" spans="1:13" ht="12.75" x14ac:dyDescent="0.2">
      <c r="A45" s="345">
        <v>2006</v>
      </c>
      <c r="B45" s="423">
        <v>222</v>
      </c>
      <c r="C45" s="381"/>
      <c r="D45" s="267">
        <v>2907.8990000000003</v>
      </c>
      <c r="E45" s="381"/>
      <c r="F45" s="423">
        <v>211</v>
      </c>
      <c r="G45" s="381"/>
      <c r="H45" s="267">
        <v>935.875</v>
      </c>
      <c r="I45" s="382"/>
      <c r="J45" s="423">
        <f t="shared" si="0"/>
        <v>433</v>
      </c>
      <c r="K45" s="381"/>
      <c r="L45" s="267">
        <f t="shared" si="1"/>
        <v>3843.7740000000003</v>
      </c>
      <c r="M45" s="384"/>
    </row>
    <row r="46" spans="1:13" ht="12.75" x14ac:dyDescent="0.2">
      <c r="A46" s="345">
        <v>2007</v>
      </c>
      <c r="B46" s="423">
        <v>212</v>
      </c>
      <c r="C46" s="381"/>
      <c r="D46" s="267">
        <v>3254</v>
      </c>
      <c r="E46" s="381"/>
      <c r="F46" s="423">
        <v>217</v>
      </c>
      <c r="G46" s="381"/>
      <c r="H46" s="267">
        <v>1012</v>
      </c>
      <c r="I46" s="382"/>
      <c r="J46" s="423">
        <f t="shared" si="0"/>
        <v>429</v>
      </c>
      <c r="K46" s="381"/>
      <c r="L46" s="267">
        <f t="shared" si="1"/>
        <v>4266</v>
      </c>
      <c r="M46" s="384"/>
    </row>
    <row r="47" spans="1:13" ht="12.75" x14ac:dyDescent="0.2">
      <c r="A47" s="345">
        <v>2008</v>
      </c>
      <c r="B47" s="423">
        <v>209</v>
      </c>
      <c r="C47" s="381"/>
      <c r="D47" s="267">
        <v>3435</v>
      </c>
      <c r="E47" s="381"/>
      <c r="F47" s="423">
        <v>208</v>
      </c>
      <c r="G47" s="446"/>
      <c r="H47" s="267">
        <v>1099.001</v>
      </c>
      <c r="I47" s="446"/>
      <c r="J47" s="423">
        <f t="shared" si="0"/>
        <v>417</v>
      </c>
      <c r="K47" s="446"/>
      <c r="L47" s="267">
        <f t="shared" si="1"/>
        <v>4534.0010000000002</v>
      </c>
      <c r="M47" s="447"/>
    </row>
    <row r="48" spans="1:13" ht="12.75" x14ac:dyDescent="0.2">
      <c r="A48" s="345">
        <v>2009</v>
      </c>
      <c r="B48" s="423">
        <v>191</v>
      </c>
      <c r="C48" s="381"/>
      <c r="D48" s="267">
        <v>3229</v>
      </c>
      <c r="E48" s="381"/>
      <c r="F48" s="423">
        <v>204</v>
      </c>
      <c r="G48" s="446"/>
      <c r="H48" s="267">
        <v>1089.5260000000001</v>
      </c>
      <c r="I48" s="446"/>
      <c r="J48" s="423">
        <f t="shared" si="0"/>
        <v>395</v>
      </c>
      <c r="K48" s="446"/>
      <c r="L48" s="267">
        <f t="shared" si="1"/>
        <v>4318.5259999999998</v>
      </c>
      <c r="M48" s="447"/>
    </row>
    <row r="49" spans="1:16" ht="12.75" x14ac:dyDescent="0.2">
      <c r="A49" s="345">
        <v>2010</v>
      </c>
      <c r="B49" s="423">
        <v>173</v>
      </c>
      <c r="C49" s="381"/>
      <c r="D49" s="267">
        <v>2925</v>
      </c>
      <c r="E49" s="381"/>
      <c r="F49" s="423">
        <v>212</v>
      </c>
      <c r="G49" s="446"/>
      <c r="H49" s="267">
        <v>1144.5619999999999</v>
      </c>
      <c r="I49" s="446"/>
      <c r="J49" s="423">
        <f t="shared" si="0"/>
        <v>385</v>
      </c>
      <c r="K49" s="446"/>
      <c r="L49" s="267">
        <f t="shared" si="1"/>
        <v>4069.5619999999999</v>
      </c>
      <c r="M49" s="447"/>
    </row>
    <row r="50" spans="1:16" ht="12.75" x14ac:dyDescent="0.2">
      <c r="A50" s="345">
        <v>2011</v>
      </c>
      <c r="B50" s="423">
        <v>155</v>
      </c>
      <c r="C50" s="381"/>
      <c r="D50" s="267">
        <v>2683</v>
      </c>
      <c r="E50" s="381"/>
      <c r="F50" s="423">
        <v>209</v>
      </c>
      <c r="G50" s="446"/>
      <c r="H50" s="267">
        <v>1157.3009999999999</v>
      </c>
      <c r="I50" s="446"/>
      <c r="J50" s="423">
        <f t="shared" si="0"/>
        <v>364</v>
      </c>
      <c r="K50" s="446"/>
      <c r="L50" s="267">
        <f t="shared" si="1"/>
        <v>3840.3009999999999</v>
      </c>
      <c r="M50" s="447"/>
      <c r="N50" s="270"/>
      <c r="P50" s="268"/>
    </row>
    <row r="51" spans="1:16" ht="12.75" x14ac:dyDescent="0.2">
      <c r="A51" s="345">
        <v>2012</v>
      </c>
      <c r="B51" s="423">
        <v>140</v>
      </c>
      <c r="C51" s="381"/>
      <c r="D51" s="267">
        <v>2359.951</v>
      </c>
      <c r="E51" s="382"/>
      <c r="F51" s="267">
        <v>199</v>
      </c>
      <c r="G51" s="446"/>
      <c r="H51" s="267">
        <v>1001.2140000000001</v>
      </c>
      <c r="I51" s="446"/>
      <c r="J51" s="423">
        <f t="shared" si="0"/>
        <v>339</v>
      </c>
      <c r="K51" s="446"/>
      <c r="L51" s="267">
        <f t="shared" si="1"/>
        <v>3361.165</v>
      </c>
      <c r="M51" s="447"/>
      <c r="N51" s="270"/>
    </row>
    <row r="52" spans="1:16" ht="12.75" x14ac:dyDescent="0.2">
      <c r="A52" s="345">
        <v>2013</v>
      </c>
      <c r="B52" s="423">
        <v>132</v>
      </c>
      <c r="C52" s="381"/>
      <c r="D52" s="267">
        <v>2298.386</v>
      </c>
      <c r="E52" s="382"/>
      <c r="F52" s="267">
        <v>194</v>
      </c>
      <c r="G52" s="446"/>
      <c r="H52" s="267">
        <v>979.28700000000003</v>
      </c>
      <c r="I52" s="446"/>
      <c r="J52" s="423">
        <f>SUM(B52,F52)</f>
        <v>326</v>
      </c>
      <c r="K52" s="446"/>
      <c r="L52" s="267">
        <f>SUM(D52,H52)</f>
        <v>3277.6729999999998</v>
      </c>
      <c r="M52" s="447"/>
    </row>
    <row r="53" spans="1:16" ht="12.75" x14ac:dyDescent="0.2">
      <c r="A53" s="345">
        <v>2014</v>
      </c>
      <c r="B53" s="423">
        <v>128</v>
      </c>
      <c r="C53" s="381"/>
      <c r="D53" s="267">
        <v>2267.4780000000001</v>
      </c>
      <c r="E53" s="471"/>
      <c r="F53" s="423">
        <v>192</v>
      </c>
      <c r="G53" s="381"/>
      <c r="H53" s="267">
        <v>923.04499999999996</v>
      </c>
      <c r="I53" s="472"/>
      <c r="J53" s="423">
        <v>320</v>
      </c>
      <c r="K53" s="381"/>
      <c r="L53" s="267">
        <f>SUM(D53,H53)</f>
        <v>3190.5230000000001</v>
      </c>
      <c r="M53" s="472"/>
    </row>
    <row r="54" spans="1:16" ht="12.75" x14ac:dyDescent="0.2">
      <c r="A54" s="345">
        <v>2015</v>
      </c>
      <c r="B54" s="423">
        <v>125</v>
      </c>
      <c r="C54" s="381"/>
      <c r="D54" s="267">
        <v>2187.83</v>
      </c>
      <c r="E54" s="471"/>
      <c r="F54" s="423">
        <v>194</v>
      </c>
      <c r="G54" s="381"/>
      <c r="H54" s="267">
        <v>919.21600000000001</v>
      </c>
      <c r="I54" s="472"/>
      <c r="J54" s="423">
        <v>319</v>
      </c>
      <c r="K54" s="381"/>
      <c r="L54" s="267">
        <f>SUM(D54,H54)</f>
        <v>3107.0459999999998</v>
      </c>
      <c r="M54" s="472"/>
    </row>
    <row r="55" spans="1:16" ht="12.75" x14ac:dyDescent="0.2">
      <c r="A55" s="345">
        <v>2016</v>
      </c>
      <c r="B55" s="423">
        <v>118</v>
      </c>
      <c r="C55" s="381"/>
      <c r="D55" s="267">
        <v>1844.8720000000001</v>
      </c>
      <c r="E55" s="471"/>
      <c r="F55" s="423">
        <v>192</v>
      </c>
      <c r="G55" s="381"/>
      <c r="H55" s="267">
        <v>909.31899999999996</v>
      </c>
      <c r="I55" s="472"/>
      <c r="J55" s="423">
        <v>310</v>
      </c>
      <c r="K55" s="598"/>
      <c r="L55" s="267">
        <v>2754.1909999999998</v>
      </c>
      <c r="M55" s="472"/>
    </row>
    <row r="56" spans="1:16" ht="12.75" x14ac:dyDescent="0.2">
      <c r="A56" s="345">
        <v>2017</v>
      </c>
      <c r="B56" s="423">
        <v>114</v>
      </c>
      <c r="C56" s="381"/>
      <c r="D56" s="267">
        <v>1724.336</v>
      </c>
      <c r="E56" s="381"/>
      <c r="F56" s="423">
        <v>191</v>
      </c>
      <c r="G56" s="428" t="s">
        <v>431</v>
      </c>
      <c r="H56" s="267">
        <v>908.11299999999994</v>
      </c>
      <c r="I56" s="382"/>
      <c r="J56" s="423">
        <v>305</v>
      </c>
      <c r="K56" s="428" t="s">
        <v>431</v>
      </c>
      <c r="L56" s="267">
        <v>2632.4490000000001</v>
      </c>
      <c r="M56" s="384"/>
    </row>
    <row r="57" spans="1:16" ht="12.75" x14ac:dyDescent="0.2">
      <c r="A57" s="346">
        <v>2018</v>
      </c>
      <c r="B57" s="424">
        <f>'tab1a b'!F7</f>
        <v>130</v>
      </c>
      <c r="C57" s="385"/>
      <c r="D57" s="425">
        <f>'tab1a b'!H7</f>
        <v>1701.5989999999999</v>
      </c>
      <c r="E57" s="385"/>
      <c r="F57" s="424">
        <f>'tab1a b'!F8</f>
        <v>188</v>
      </c>
      <c r="G57" s="385"/>
      <c r="H57" s="425">
        <f>'tab1a b'!H8</f>
        <v>944.55</v>
      </c>
      <c r="I57" s="386"/>
      <c r="J57" s="424">
        <f>SUM(B57,F57)</f>
        <v>318</v>
      </c>
      <c r="K57" s="385"/>
      <c r="L57" s="425">
        <f>SUM(D57,H57)</f>
        <v>2646.1489999999999</v>
      </c>
      <c r="M57" s="387"/>
      <c r="N57" s="270"/>
    </row>
    <row r="58" spans="1:16" ht="11.45" customHeight="1" x14ac:dyDescent="0.2">
      <c r="A58" s="1" t="s">
        <v>438</v>
      </c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8"/>
    </row>
    <row r="59" spans="1:16" x14ac:dyDescent="0.2">
      <c r="A59" s="236" t="s">
        <v>439</v>
      </c>
      <c r="J59" s="270"/>
    </row>
    <row r="60" spans="1:16" x14ac:dyDescent="0.2">
      <c r="J60" s="270"/>
    </row>
  </sheetData>
  <mergeCells count="7">
    <mergeCell ref="A1:L2"/>
    <mergeCell ref="B4:D4"/>
    <mergeCell ref="F4:H4"/>
    <mergeCell ref="J4:L4"/>
    <mergeCell ref="B5:D5"/>
    <mergeCell ref="F5:H5"/>
    <mergeCell ref="J5:L5"/>
  </mergeCells>
  <pageMargins left="0.7" right="0.7" top="0.75" bottom="0.75" header="0.3" footer="0.3"/>
  <pageSetup paperSize="9" scale="9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52AF32"/>
    <pageSetUpPr fitToPage="1"/>
  </sheetPr>
  <dimension ref="A1:H52"/>
  <sheetViews>
    <sheetView showGridLines="0" zoomScaleNormal="100" workbookViewId="0">
      <selection sqref="A1:G2"/>
    </sheetView>
  </sheetViews>
  <sheetFormatPr defaultColWidth="9.33203125" defaultRowHeight="11.25" x14ac:dyDescent="0.2"/>
  <cols>
    <col min="1" max="1" width="33.1640625" style="1" customWidth="1"/>
    <col min="2" max="2" width="11.1640625" style="1" customWidth="1"/>
    <col min="3" max="3" width="13.83203125" style="1" customWidth="1"/>
    <col min="4" max="4" width="20.1640625" style="1" customWidth="1"/>
    <col min="5" max="5" width="11.1640625" style="1" customWidth="1"/>
    <col min="6" max="6" width="13.83203125" style="1" customWidth="1"/>
    <col min="7" max="7" width="20.1640625" style="1" customWidth="1"/>
    <col min="8" max="8" width="17.6640625" style="1" customWidth="1"/>
    <col min="9" max="16384" width="9.33203125" style="1"/>
  </cols>
  <sheetData>
    <row r="1" spans="1:8" ht="16.5" customHeight="1" x14ac:dyDescent="0.2">
      <c r="A1" s="713" t="s">
        <v>408</v>
      </c>
      <c r="B1" s="713"/>
      <c r="C1" s="713"/>
      <c r="D1" s="713"/>
      <c r="E1" s="713"/>
      <c r="F1" s="713"/>
      <c r="G1" s="713"/>
    </row>
    <row r="2" spans="1:8" ht="17.25" customHeight="1" x14ac:dyDescent="0.2">
      <c r="A2" s="713"/>
      <c r="B2" s="713"/>
      <c r="C2" s="713"/>
      <c r="D2" s="713"/>
      <c r="E2" s="713"/>
      <c r="F2" s="713"/>
      <c r="G2" s="713"/>
    </row>
    <row r="3" spans="1:8" ht="14.25" customHeight="1" x14ac:dyDescent="0.2">
      <c r="A3" s="236" t="s">
        <v>409</v>
      </c>
    </row>
    <row r="4" spans="1:8" ht="30" customHeight="1" x14ac:dyDescent="0.2">
      <c r="A4" s="98" t="s">
        <v>1</v>
      </c>
      <c r="B4" s="718" t="s">
        <v>277</v>
      </c>
      <c r="C4" s="720"/>
      <c r="D4" s="719"/>
      <c r="E4" s="720" t="s">
        <v>278</v>
      </c>
      <c r="F4" s="720"/>
      <c r="G4" s="720"/>
      <c r="H4" s="83" t="s">
        <v>190</v>
      </c>
    </row>
    <row r="5" spans="1:8" s="131" customFormat="1" ht="53.25" customHeight="1" x14ac:dyDescent="0.2">
      <c r="A5" s="169" t="s">
        <v>2</v>
      </c>
      <c r="B5" s="746" t="s">
        <v>60</v>
      </c>
      <c r="C5" s="747"/>
      <c r="D5" s="748"/>
      <c r="E5" s="747" t="s">
        <v>188</v>
      </c>
      <c r="F5" s="747"/>
      <c r="G5" s="747"/>
      <c r="H5" s="138" t="s">
        <v>189</v>
      </c>
    </row>
    <row r="6" spans="1:8" ht="32.25" customHeight="1" x14ac:dyDescent="0.2">
      <c r="A6" s="122"/>
      <c r="B6" s="77" t="s">
        <v>3</v>
      </c>
      <c r="C6" s="21" t="s">
        <v>109</v>
      </c>
      <c r="D6" s="78" t="s">
        <v>279</v>
      </c>
      <c r="E6" s="21" t="s">
        <v>3</v>
      </c>
      <c r="F6" s="21" t="s">
        <v>109</v>
      </c>
      <c r="G6" s="79" t="s">
        <v>279</v>
      </c>
      <c r="H6" s="84" t="s">
        <v>132</v>
      </c>
    </row>
    <row r="7" spans="1:8" ht="33.75" x14ac:dyDescent="0.2">
      <c r="A7" s="101"/>
      <c r="B7" s="61" t="s">
        <v>4</v>
      </c>
      <c r="C7" s="22" t="s">
        <v>147</v>
      </c>
      <c r="D7" s="82" t="s">
        <v>148</v>
      </c>
      <c r="E7" s="22" t="s">
        <v>4</v>
      </c>
      <c r="F7" s="22" t="s">
        <v>147</v>
      </c>
      <c r="G7" s="82" t="s">
        <v>148</v>
      </c>
      <c r="H7" s="82" t="s">
        <v>144</v>
      </c>
    </row>
    <row r="8" spans="1:8" ht="12.75" x14ac:dyDescent="0.2">
      <c r="A8" s="123" t="s">
        <v>21</v>
      </c>
      <c r="B8" s="247"/>
      <c r="C8" s="388"/>
      <c r="D8" s="248"/>
      <c r="E8" s="247"/>
      <c r="F8" s="388"/>
      <c r="G8" s="248"/>
      <c r="H8" s="389"/>
    </row>
    <row r="9" spans="1:8" ht="12.75" x14ac:dyDescent="0.2">
      <c r="A9" s="100" t="s">
        <v>22</v>
      </c>
      <c r="B9" s="251"/>
      <c r="C9" s="264"/>
      <c r="D9" s="252"/>
      <c r="E9" s="251"/>
      <c r="F9" s="264"/>
      <c r="G9" s="252"/>
      <c r="H9" s="390"/>
    </row>
    <row r="10" spans="1:8" ht="12.75" x14ac:dyDescent="0.2">
      <c r="A10" s="127" t="s">
        <v>171</v>
      </c>
      <c r="B10" s="251">
        <v>46</v>
      </c>
      <c r="C10" s="264">
        <v>334.92399999999998</v>
      </c>
      <c r="D10" s="252">
        <v>101177.1</v>
      </c>
      <c r="E10" s="251">
        <v>9</v>
      </c>
      <c r="F10" s="264">
        <v>108.608</v>
      </c>
      <c r="G10" s="252">
        <v>27574.27</v>
      </c>
      <c r="H10" s="252">
        <f>D10-G10</f>
        <v>73602.83</v>
      </c>
    </row>
    <row r="11" spans="1:8" ht="12.75" x14ac:dyDescent="0.2">
      <c r="A11" s="127" t="s">
        <v>172</v>
      </c>
      <c r="B11" s="251">
        <v>287</v>
      </c>
      <c r="C11" s="264">
        <v>7724.9650000000001</v>
      </c>
      <c r="D11" s="252">
        <v>2199236</v>
      </c>
      <c r="E11" s="251">
        <v>72</v>
      </c>
      <c r="F11" s="264">
        <v>1651.1</v>
      </c>
      <c r="G11" s="252">
        <v>600116.9</v>
      </c>
      <c r="H11" s="252">
        <f>D11-G11</f>
        <v>1599119.1</v>
      </c>
    </row>
    <row r="12" spans="1:8" ht="12.75" x14ac:dyDescent="0.2">
      <c r="A12" s="127" t="s">
        <v>173</v>
      </c>
      <c r="B12" s="391">
        <f t="shared" ref="B12:G12" si="0">SUM(B10:B11)</f>
        <v>333</v>
      </c>
      <c r="C12" s="392">
        <f t="shared" si="0"/>
        <v>8059.8890000000001</v>
      </c>
      <c r="D12" s="262">
        <f t="shared" si="0"/>
        <v>2300413.1</v>
      </c>
      <c r="E12" s="391">
        <f t="shared" si="0"/>
        <v>81</v>
      </c>
      <c r="F12" s="392">
        <f t="shared" si="0"/>
        <v>1759.7079999999999</v>
      </c>
      <c r="G12" s="262">
        <f t="shared" si="0"/>
        <v>627691.17000000004</v>
      </c>
      <c r="H12" s="262">
        <f>D12-G12</f>
        <v>1672721.9300000002</v>
      </c>
    </row>
    <row r="13" spans="1:8" ht="12.75" x14ac:dyDescent="0.2">
      <c r="A13" s="99"/>
      <c r="B13" s="251"/>
      <c r="C13" s="264"/>
      <c r="D13" s="252"/>
      <c r="E13" s="251"/>
      <c r="F13" s="264"/>
      <c r="G13" s="252"/>
      <c r="H13" s="252"/>
    </row>
    <row r="14" spans="1:8" ht="12.75" x14ac:dyDescent="0.2">
      <c r="A14" s="137" t="s">
        <v>25</v>
      </c>
      <c r="B14" s="251"/>
      <c r="C14" s="264"/>
      <c r="D14" s="252"/>
      <c r="E14" s="251"/>
      <c r="F14" s="264"/>
      <c r="G14" s="252"/>
      <c r="H14" s="252"/>
    </row>
    <row r="15" spans="1:8" ht="12.75" x14ac:dyDescent="0.2">
      <c r="A15" s="100" t="s">
        <v>26</v>
      </c>
      <c r="B15" s="251"/>
      <c r="C15" s="264"/>
      <c r="D15" s="252"/>
      <c r="E15" s="251"/>
      <c r="F15" s="264"/>
      <c r="G15" s="252"/>
      <c r="H15" s="252"/>
    </row>
    <row r="16" spans="1:8" ht="12.75" x14ac:dyDescent="0.2">
      <c r="A16" s="127" t="s">
        <v>171</v>
      </c>
      <c r="B16" s="251">
        <v>5</v>
      </c>
      <c r="C16" s="264">
        <v>14.760999999999999</v>
      </c>
      <c r="D16" s="252">
        <v>5387.7650000000003</v>
      </c>
      <c r="E16" s="251" t="s">
        <v>137</v>
      </c>
      <c r="F16" s="264" t="s">
        <v>137</v>
      </c>
      <c r="G16" s="252" t="s">
        <v>137</v>
      </c>
      <c r="H16" s="252">
        <f>D16</f>
        <v>5387.7650000000003</v>
      </c>
    </row>
    <row r="17" spans="1:8" ht="12.75" x14ac:dyDescent="0.2">
      <c r="A17" s="127" t="s">
        <v>172</v>
      </c>
      <c r="B17" s="251">
        <v>14</v>
      </c>
      <c r="C17" s="264">
        <v>250.011</v>
      </c>
      <c r="D17" s="252">
        <v>54992.7</v>
      </c>
      <c r="E17" s="251">
        <v>4</v>
      </c>
      <c r="F17" s="264">
        <v>51.973999999999997</v>
      </c>
      <c r="G17" s="252">
        <v>9953.32</v>
      </c>
      <c r="H17" s="252">
        <f>D17-G17</f>
        <v>45039.38</v>
      </c>
    </row>
    <row r="18" spans="1:8" ht="12.75" x14ac:dyDescent="0.2">
      <c r="A18" s="127" t="s">
        <v>173</v>
      </c>
      <c r="B18" s="391">
        <f>SUM(B16:B17)</f>
        <v>19</v>
      </c>
      <c r="C18" s="392">
        <f>SUM(C16:C17)</f>
        <v>264.77199999999999</v>
      </c>
      <c r="D18" s="262">
        <f>SUM(D16:D17)</f>
        <v>60380.464999999997</v>
      </c>
      <c r="E18" s="391">
        <f t="shared" ref="E18:G18" si="1">SUM(E16:E17)</f>
        <v>4</v>
      </c>
      <c r="F18" s="392">
        <f t="shared" si="1"/>
        <v>51.973999999999997</v>
      </c>
      <c r="G18" s="262">
        <f t="shared" si="1"/>
        <v>9953.32</v>
      </c>
      <c r="H18" s="262">
        <f>D18-G18</f>
        <v>50427.144999999997</v>
      </c>
    </row>
    <row r="19" spans="1:8" ht="12.75" x14ac:dyDescent="0.2">
      <c r="A19" s="127"/>
      <c r="B19" s="391"/>
      <c r="C19" s="392"/>
      <c r="D19" s="262"/>
      <c r="E19" s="391"/>
      <c r="F19" s="392"/>
      <c r="G19" s="262"/>
      <c r="H19" s="262"/>
    </row>
    <row r="20" spans="1:8" ht="12.75" x14ac:dyDescent="0.2">
      <c r="A20" s="137" t="s">
        <v>23</v>
      </c>
      <c r="B20" s="251"/>
      <c r="C20" s="264"/>
      <c r="D20" s="252"/>
      <c r="E20" s="251"/>
      <c r="F20" s="264"/>
      <c r="G20" s="252"/>
      <c r="H20" s="252"/>
    </row>
    <row r="21" spans="1:8" ht="12.75" x14ac:dyDescent="0.2">
      <c r="A21" s="100" t="s">
        <v>24</v>
      </c>
      <c r="B21" s="251"/>
      <c r="C21" s="264"/>
      <c r="D21" s="252"/>
      <c r="E21" s="251"/>
      <c r="F21" s="264"/>
      <c r="G21" s="252"/>
      <c r="H21" s="252"/>
    </row>
    <row r="22" spans="1:8" ht="12.75" x14ac:dyDescent="0.2">
      <c r="A22" s="127" t="s">
        <v>171</v>
      </c>
      <c r="B22" s="251">
        <v>85</v>
      </c>
      <c r="C22" s="264">
        <v>1551.3050000000001</v>
      </c>
      <c r="D22" s="252">
        <v>555443.5</v>
      </c>
      <c r="E22" s="251">
        <v>11</v>
      </c>
      <c r="F22" s="264">
        <v>174.958</v>
      </c>
      <c r="G22" s="252">
        <v>53898.27</v>
      </c>
      <c r="H22" s="252">
        <f>D22-G22</f>
        <v>501545.23</v>
      </c>
    </row>
    <row r="23" spans="1:8" ht="12.75" x14ac:dyDescent="0.2">
      <c r="A23" s="127" t="s">
        <v>172</v>
      </c>
      <c r="B23" s="251">
        <v>185</v>
      </c>
      <c r="C23" s="264">
        <v>5945.1260000000002</v>
      </c>
      <c r="D23" s="252">
        <v>2056055</v>
      </c>
      <c r="E23" s="393">
        <v>7</v>
      </c>
      <c r="F23" s="264">
        <v>376.36399999999998</v>
      </c>
      <c r="G23" s="252">
        <v>76076.899999999994</v>
      </c>
      <c r="H23" s="252">
        <f>D23-G23</f>
        <v>1979978.1</v>
      </c>
    </row>
    <row r="24" spans="1:8" ht="12.75" x14ac:dyDescent="0.2">
      <c r="A24" s="127" t="s">
        <v>173</v>
      </c>
      <c r="B24" s="391">
        <f t="shared" ref="B24:G24" si="2">SUM(B22:B23)</f>
        <v>270</v>
      </c>
      <c r="C24" s="392">
        <f t="shared" si="2"/>
        <v>7496.4310000000005</v>
      </c>
      <c r="D24" s="262">
        <f t="shared" si="2"/>
        <v>2611498.5</v>
      </c>
      <c r="E24" s="391">
        <f t="shared" si="2"/>
        <v>18</v>
      </c>
      <c r="F24" s="392">
        <f t="shared" si="2"/>
        <v>551.322</v>
      </c>
      <c r="G24" s="262">
        <f t="shared" si="2"/>
        <v>129975.16999999998</v>
      </c>
      <c r="H24" s="262">
        <f>D24-G24</f>
        <v>2481523.33</v>
      </c>
    </row>
    <row r="25" spans="1:8" ht="12.75" x14ac:dyDescent="0.2">
      <c r="A25" s="99"/>
      <c r="B25" s="251"/>
      <c r="C25" s="264"/>
      <c r="D25" s="252"/>
      <c r="E25" s="251"/>
      <c r="F25" s="264"/>
      <c r="G25" s="252"/>
      <c r="H25" s="252"/>
    </row>
    <row r="26" spans="1:8" ht="12.75" x14ac:dyDescent="0.2">
      <c r="A26" s="137" t="s">
        <v>27</v>
      </c>
      <c r="B26" s="251"/>
      <c r="C26" s="264"/>
      <c r="D26" s="252"/>
      <c r="E26" s="251"/>
      <c r="F26" s="264"/>
      <c r="G26" s="252"/>
      <c r="H26" s="252"/>
    </row>
    <row r="27" spans="1:8" ht="12.75" x14ac:dyDescent="0.2">
      <c r="A27" s="100" t="s">
        <v>28</v>
      </c>
      <c r="B27" s="251"/>
      <c r="C27" s="264"/>
      <c r="D27" s="252"/>
      <c r="E27" s="251"/>
      <c r="F27" s="264"/>
      <c r="G27" s="252"/>
      <c r="H27" s="252"/>
    </row>
    <row r="28" spans="1:8" ht="12.75" x14ac:dyDescent="0.2">
      <c r="A28" s="127" t="s">
        <v>171</v>
      </c>
      <c r="B28" s="251">
        <v>39</v>
      </c>
      <c r="C28" s="264">
        <v>885.55100000000004</v>
      </c>
      <c r="D28" s="252">
        <v>305134.8</v>
      </c>
      <c r="E28" s="251">
        <v>1</v>
      </c>
      <c r="F28" s="264">
        <v>51.837000000000003</v>
      </c>
      <c r="G28" s="252">
        <v>18920.509999999998</v>
      </c>
      <c r="H28" s="252">
        <f>D28-G28</f>
        <v>286214.28999999998</v>
      </c>
    </row>
    <row r="29" spans="1:8" ht="12.75" x14ac:dyDescent="0.2">
      <c r="A29" s="127" t="s">
        <v>172</v>
      </c>
      <c r="B29" s="251">
        <v>30</v>
      </c>
      <c r="C29" s="264">
        <v>829.55</v>
      </c>
      <c r="D29" s="252">
        <v>281917.8</v>
      </c>
      <c r="E29" s="251">
        <v>4</v>
      </c>
      <c r="F29" s="264">
        <v>87.784000000000006</v>
      </c>
      <c r="G29" s="252">
        <v>25102.959999999999</v>
      </c>
      <c r="H29" s="252">
        <f>D29-G29</f>
        <v>256814.84</v>
      </c>
    </row>
    <row r="30" spans="1:8" ht="12.75" x14ac:dyDescent="0.2">
      <c r="A30" s="127" t="s">
        <v>173</v>
      </c>
      <c r="B30" s="391">
        <f t="shared" ref="B30:G30" si="3">SUM(B28:B29)</f>
        <v>69</v>
      </c>
      <c r="C30" s="392">
        <f t="shared" si="3"/>
        <v>1715.1010000000001</v>
      </c>
      <c r="D30" s="262">
        <f t="shared" si="3"/>
        <v>587052.6</v>
      </c>
      <c r="E30" s="391">
        <f t="shared" si="3"/>
        <v>5</v>
      </c>
      <c r="F30" s="392">
        <f t="shared" si="3"/>
        <v>139.62100000000001</v>
      </c>
      <c r="G30" s="262">
        <f t="shared" si="3"/>
        <v>44023.47</v>
      </c>
      <c r="H30" s="262">
        <f>D30-G30</f>
        <v>543029.13</v>
      </c>
    </row>
    <row r="31" spans="1:8" ht="12.75" x14ac:dyDescent="0.2">
      <c r="A31" s="99"/>
      <c r="B31" s="251"/>
      <c r="C31" s="264"/>
      <c r="D31" s="252"/>
      <c r="E31" s="251"/>
      <c r="F31" s="264"/>
      <c r="G31" s="252"/>
      <c r="H31" s="252"/>
    </row>
    <row r="32" spans="1:8" ht="12.75" x14ac:dyDescent="0.2">
      <c r="A32" s="137" t="s">
        <v>11</v>
      </c>
      <c r="B32" s="251"/>
      <c r="C32" s="264"/>
      <c r="D32" s="252"/>
      <c r="E32" s="251"/>
      <c r="F32" s="264"/>
      <c r="G32" s="252"/>
      <c r="H32" s="252"/>
    </row>
    <row r="33" spans="1:8" ht="12.75" x14ac:dyDescent="0.2">
      <c r="A33" s="100" t="s">
        <v>18</v>
      </c>
      <c r="B33" s="251"/>
      <c r="C33" s="264"/>
      <c r="D33" s="252"/>
      <c r="E33" s="251"/>
      <c r="F33" s="264"/>
      <c r="G33" s="252"/>
      <c r="H33" s="252"/>
    </row>
    <row r="34" spans="1:8" ht="12.75" x14ac:dyDescent="0.2">
      <c r="A34" s="127" t="s">
        <v>171</v>
      </c>
      <c r="B34" s="251">
        <v>156</v>
      </c>
      <c r="C34" s="264">
        <v>124.794</v>
      </c>
      <c r="D34" s="252">
        <v>30482.11</v>
      </c>
      <c r="E34" s="251" t="s">
        <v>137</v>
      </c>
      <c r="F34" s="264" t="s">
        <v>137</v>
      </c>
      <c r="G34" s="252" t="s">
        <v>137</v>
      </c>
      <c r="H34" s="252">
        <f>D34</f>
        <v>30482.11</v>
      </c>
    </row>
    <row r="35" spans="1:8" ht="12.75" x14ac:dyDescent="0.2">
      <c r="A35" s="127" t="s">
        <v>172</v>
      </c>
      <c r="B35" s="251">
        <v>5</v>
      </c>
      <c r="C35" s="264">
        <v>19.177</v>
      </c>
      <c r="D35" s="252">
        <v>6082.6890000000003</v>
      </c>
      <c r="E35" s="251" t="s">
        <v>137</v>
      </c>
      <c r="F35" s="264" t="s">
        <v>137</v>
      </c>
      <c r="G35" s="252" t="s">
        <v>137</v>
      </c>
      <c r="H35" s="252">
        <f>D35</f>
        <v>6082.6890000000003</v>
      </c>
    </row>
    <row r="36" spans="1:8" ht="12.75" x14ac:dyDescent="0.2">
      <c r="A36" s="127" t="s">
        <v>173</v>
      </c>
      <c r="B36" s="391">
        <f t="shared" ref="B36:G36" si="4">SUM(B34:B35)</f>
        <v>161</v>
      </c>
      <c r="C36" s="392">
        <f t="shared" si="4"/>
        <v>143.971</v>
      </c>
      <c r="D36" s="262">
        <f t="shared" si="4"/>
        <v>36564.798999999999</v>
      </c>
      <c r="E36" s="391">
        <f t="shared" si="4"/>
        <v>0</v>
      </c>
      <c r="F36" s="392">
        <f t="shared" si="4"/>
        <v>0</v>
      </c>
      <c r="G36" s="262">
        <f t="shared" si="4"/>
        <v>0</v>
      </c>
      <c r="H36" s="262">
        <f>D36-G36</f>
        <v>36564.798999999999</v>
      </c>
    </row>
    <row r="37" spans="1:8" ht="12.75" x14ac:dyDescent="0.2">
      <c r="A37" s="99"/>
      <c r="B37" s="251"/>
      <c r="C37" s="264"/>
      <c r="D37" s="252"/>
      <c r="E37" s="251"/>
      <c r="F37" s="264"/>
      <c r="G37" s="252"/>
      <c r="H37" s="252"/>
    </row>
    <row r="38" spans="1:8" ht="12.75" x14ac:dyDescent="0.2">
      <c r="A38" s="137" t="s">
        <v>13</v>
      </c>
      <c r="B38" s="251"/>
      <c r="C38" s="264"/>
      <c r="D38" s="252"/>
      <c r="E38" s="251"/>
      <c r="F38" s="264"/>
      <c r="G38" s="252"/>
      <c r="H38" s="252"/>
    </row>
    <row r="39" spans="1:8" ht="12.75" x14ac:dyDescent="0.2">
      <c r="A39" s="100" t="s">
        <v>29</v>
      </c>
      <c r="B39" s="251"/>
      <c r="C39" s="264"/>
      <c r="D39" s="252"/>
      <c r="E39" s="251"/>
      <c r="F39" s="264"/>
      <c r="G39" s="252"/>
      <c r="H39" s="252"/>
    </row>
    <row r="40" spans="1:8" ht="12.75" x14ac:dyDescent="0.2">
      <c r="A40" s="127" t="s">
        <v>171</v>
      </c>
      <c r="B40" s="251">
        <f t="shared" ref="B40:F41" si="5">SUM(B10,B22,B16,B28,B34)</f>
        <v>331</v>
      </c>
      <c r="C40" s="264">
        <f t="shared" si="5"/>
        <v>2911.335</v>
      </c>
      <c r="D40" s="252">
        <f>SUM(D10,D22,D16,D28,D34)</f>
        <v>997625.27500000002</v>
      </c>
      <c r="E40" s="251">
        <f>SUM(E10,E22,E16,E28,E34)</f>
        <v>21</v>
      </c>
      <c r="F40" s="264">
        <f t="shared" si="5"/>
        <v>335.40300000000002</v>
      </c>
      <c r="G40" s="252">
        <f>SUM(G10,G22,G16,G28,G34)</f>
        <v>100393.04999999999</v>
      </c>
      <c r="H40" s="252">
        <f>D40-G40</f>
        <v>897232.22500000009</v>
      </c>
    </row>
    <row r="41" spans="1:8" ht="12.75" x14ac:dyDescent="0.2">
      <c r="A41" s="127" t="s">
        <v>172</v>
      </c>
      <c r="B41" s="251">
        <f t="shared" si="5"/>
        <v>521</v>
      </c>
      <c r="C41" s="264">
        <f t="shared" si="5"/>
        <v>14768.829</v>
      </c>
      <c r="D41" s="252">
        <f>SUM(D11,D23,D17,D29,D35)</f>
        <v>4598284.1890000002</v>
      </c>
      <c r="E41" s="251">
        <f t="shared" si="5"/>
        <v>87</v>
      </c>
      <c r="F41" s="264">
        <f t="shared" si="5"/>
        <v>2167.2220000000002</v>
      </c>
      <c r="G41" s="252">
        <f>SUM(G11,G23,G17,G29,G35)</f>
        <v>711250.08</v>
      </c>
      <c r="H41" s="252">
        <f>D41-G41</f>
        <v>3887034.1090000002</v>
      </c>
    </row>
    <row r="42" spans="1:8" ht="12.75" x14ac:dyDescent="0.2">
      <c r="A42" s="103" t="s">
        <v>174</v>
      </c>
      <c r="B42" s="255">
        <f t="shared" ref="B42:G42" si="6">SUM(B40:B41)</f>
        <v>852</v>
      </c>
      <c r="C42" s="265">
        <f t="shared" si="6"/>
        <v>17680.164000000001</v>
      </c>
      <c r="D42" s="256">
        <f t="shared" si="6"/>
        <v>5595909.4640000006</v>
      </c>
      <c r="E42" s="255">
        <f t="shared" si="6"/>
        <v>108</v>
      </c>
      <c r="F42" s="265">
        <f t="shared" si="6"/>
        <v>2502.625</v>
      </c>
      <c r="G42" s="256">
        <f t="shared" si="6"/>
        <v>811643.12999999989</v>
      </c>
      <c r="H42" s="256">
        <f>D42-G42</f>
        <v>4784266.3340000007</v>
      </c>
    </row>
    <row r="43" spans="1:8" ht="12" x14ac:dyDescent="0.2">
      <c r="A43" s="170" t="s">
        <v>280</v>
      </c>
    </row>
    <row r="44" spans="1:8" ht="12" x14ac:dyDescent="0.2">
      <c r="A44" s="225" t="s">
        <v>281</v>
      </c>
    </row>
    <row r="45" spans="1:8" x14ac:dyDescent="0.2">
      <c r="E45" s="27"/>
      <c r="F45" s="27"/>
      <c r="G45" s="27"/>
    </row>
    <row r="48" spans="1:8" x14ac:dyDescent="0.2">
      <c r="D48" s="690"/>
      <c r="E48" s="690"/>
      <c r="F48" s="690"/>
      <c r="G48" s="690"/>
    </row>
    <row r="52" spans="8:8" x14ac:dyDescent="0.2">
      <c r="H52" s="268"/>
    </row>
  </sheetData>
  <mergeCells count="5">
    <mergeCell ref="A1:G2"/>
    <mergeCell ref="B4:D4"/>
    <mergeCell ref="E4:G4"/>
    <mergeCell ref="B5:D5"/>
    <mergeCell ref="E5:G5"/>
  </mergeCells>
  <pageMargins left="0.7" right="0.16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52AF32"/>
  </sheetPr>
  <dimension ref="B2:Q92"/>
  <sheetViews>
    <sheetView workbookViewId="0"/>
  </sheetViews>
  <sheetFormatPr defaultColWidth="9.33203125" defaultRowHeight="11.25" x14ac:dyDescent="0.2"/>
  <cols>
    <col min="1" max="1" width="1.5" style="220" customWidth="1"/>
    <col min="2" max="2" width="12.83203125" style="220" bestFit="1" customWidth="1"/>
    <col min="3" max="16384" width="9.33203125" style="220"/>
  </cols>
  <sheetData>
    <row r="2" spans="2:2" ht="20.25" x14ac:dyDescent="0.3">
      <c r="B2" s="313" t="s">
        <v>216</v>
      </c>
    </row>
    <row r="4" spans="2:2" x14ac:dyDescent="0.2">
      <c r="B4" s="303" t="s">
        <v>318</v>
      </c>
    </row>
    <row r="5" spans="2:2" s="224" customFormat="1" x14ac:dyDescent="0.2">
      <c r="B5" s="600" t="s">
        <v>319</v>
      </c>
    </row>
    <row r="7" spans="2:2" x14ac:dyDescent="0.2">
      <c r="B7" s="314" t="s">
        <v>320</v>
      </c>
    </row>
    <row r="8" spans="2:2" s="224" customFormat="1" x14ac:dyDescent="0.2">
      <c r="B8" s="223" t="s">
        <v>321</v>
      </c>
    </row>
    <row r="10" spans="2:2" x14ac:dyDescent="0.2">
      <c r="B10" s="303" t="s">
        <v>322</v>
      </c>
    </row>
    <row r="11" spans="2:2" s="224" customFormat="1" x14ac:dyDescent="0.2">
      <c r="B11" s="221" t="s">
        <v>323</v>
      </c>
    </row>
    <row r="13" spans="2:2" x14ac:dyDescent="0.2">
      <c r="B13" s="303" t="s">
        <v>370</v>
      </c>
    </row>
    <row r="14" spans="2:2" s="224" customFormat="1" x14ac:dyDescent="0.2">
      <c r="B14" s="221" t="s">
        <v>371</v>
      </c>
    </row>
    <row r="16" spans="2:2" x14ac:dyDescent="0.2">
      <c r="B16" s="303" t="s">
        <v>324</v>
      </c>
    </row>
    <row r="17" spans="2:2" s="224" customFormat="1" x14ac:dyDescent="0.2">
      <c r="B17" s="221" t="s">
        <v>325</v>
      </c>
    </row>
    <row r="19" spans="2:2" x14ac:dyDescent="0.2">
      <c r="B19" s="303" t="s">
        <v>372</v>
      </c>
    </row>
    <row r="20" spans="2:2" s="224" customFormat="1" x14ac:dyDescent="0.2">
      <c r="B20" s="221" t="s">
        <v>373</v>
      </c>
    </row>
    <row r="22" spans="2:2" x14ac:dyDescent="0.2">
      <c r="B22" s="510" t="s">
        <v>326</v>
      </c>
    </row>
    <row r="23" spans="2:2" x14ac:dyDescent="0.2">
      <c r="B23" s="510" t="s">
        <v>327</v>
      </c>
    </row>
    <row r="25" spans="2:2" x14ac:dyDescent="0.2">
      <c r="B25" s="510" t="s">
        <v>374</v>
      </c>
    </row>
    <row r="26" spans="2:2" x14ac:dyDescent="0.2">
      <c r="B26" s="221" t="s">
        <v>375</v>
      </c>
    </row>
    <row r="27" spans="2:2" x14ac:dyDescent="0.2">
      <c r="B27" s="221"/>
    </row>
    <row r="28" spans="2:2" x14ac:dyDescent="0.2">
      <c r="B28" s="510" t="s">
        <v>328</v>
      </c>
    </row>
    <row r="29" spans="2:2" s="224" customFormat="1" x14ac:dyDescent="0.2">
      <c r="B29" s="600" t="s">
        <v>329</v>
      </c>
    </row>
    <row r="31" spans="2:2" x14ac:dyDescent="0.2">
      <c r="B31" s="510" t="s">
        <v>376</v>
      </c>
    </row>
    <row r="32" spans="2:2" s="224" customFormat="1" x14ac:dyDescent="0.2">
      <c r="B32" s="600" t="s">
        <v>377</v>
      </c>
    </row>
    <row r="34" spans="2:17" x14ac:dyDescent="0.2">
      <c r="B34" s="510" t="s">
        <v>330</v>
      </c>
    </row>
    <row r="35" spans="2:17" s="224" customFormat="1" x14ac:dyDescent="0.2">
      <c r="B35" s="600" t="s">
        <v>331</v>
      </c>
    </row>
    <row r="37" spans="2:17" x14ac:dyDescent="0.2">
      <c r="B37" s="510" t="s">
        <v>332</v>
      </c>
    </row>
    <row r="38" spans="2:17" s="224" customFormat="1" x14ac:dyDescent="0.2">
      <c r="B38" s="600" t="s">
        <v>333</v>
      </c>
    </row>
    <row r="40" spans="2:17" x14ac:dyDescent="0.2">
      <c r="B40" s="510" t="s">
        <v>334</v>
      </c>
    </row>
    <row r="41" spans="2:17" s="224" customFormat="1" x14ac:dyDescent="0.2">
      <c r="B41" s="600" t="s">
        <v>335</v>
      </c>
    </row>
    <row r="43" spans="2:17" x14ac:dyDescent="0.2">
      <c r="B43" s="510" t="s">
        <v>336</v>
      </c>
    </row>
    <row r="44" spans="2:17" s="224" customFormat="1" x14ac:dyDescent="0.2">
      <c r="B44" s="600" t="s">
        <v>337</v>
      </c>
      <c r="Q44" s="221"/>
    </row>
    <row r="46" spans="2:17" x14ac:dyDescent="0.2">
      <c r="B46" s="510" t="s">
        <v>338</v>
      </c>
    </row>
    <row r="47" spans="2:17" s="224" customFormat="1" x14ac:dyDescent="0.2">
      <c r="B47" s="600" t="s">
        <v>339</v>
      </c>
    </row>
    <row r="49" spans="2:2" x14ac:dyDescent="0.2">
      <c r="B49" s="510" t="s">
        <v>340</v>
      </c>
    </row>
    <row r="50" spans="2:2" s="224" customFormat="1" x14ac:dyDescent="0.2">
      <c r="B50" s="600" t="s">
        <v>341</v>
      </c>
    </row>
    <row r="52" spans="2:2" x14ac:dyDescent="0.2">
      <c r="B52" s="510" t="s">
        <v>342</v>
      </c>
    </row>
    <row r="53" spans="2:2" s="224" customFormat="1" x14ac:dyDescent="0.2">
      <c r="B53" s="600" t="s">
        <v>343</v>
      </c>
    </row>
    <row r="55" spans="2:2" x14ac:dyDescent="0.2">
      <c r="B55" s="303" t="s">
        <v>344</v>
      </c>
    </row>
    <row r="56" spans="2:2" s="224" customFormat="1" x14ac:dyDescent="0.2">
      <c r="B56" s="600" t="s">
        <v>345</v>
      </c>
    </row>
    <row r="58" spans="2:2" x14ac:dyDescent="0.2">
      <c r="B58" s="510" t="s">
        <v>346</v>
      </c>
    </row>
    <row r="59" spans="2:2" s="224" customFormat="1" x14ac:dyDescent="0.2">
      <c r="B59" s="600" t="s">
        <v>347</v>
      </c>
    </row>
    <row r="61" spans="2:2" x14ac:dyDescent="0.2">
      <c r="B61" s="510" t="s">
        <v>348</v>
      </c>
    </row>
    <row r="62" spans="2:2" s="224" customFormat="1" x14ac:dyDescent="0.2">
      <c r="B62" s="600" t="s">
        <v>349</v>
      </c>
    </row>
    <row r="64" spans="2:2" x14ac:dyDescent="0.2">
      <c r="B64" s="511" t="s">
        <v>350</v>
      </c>
    </row>
    <row r="65" spans="2:2" s="224" customFormat="1" x14ac:dyDescent="0.2">
      <c r="B65" s="601" t="s">
        <v>351</v>
      </c>
    </row>
    <row r="67" spans="2:2" x14ac:dyDescent="0.2">
      <c r="B67" s="510" t="s">
        <v>352</v>
      </c>
    </row>
    <row r="68" spans="2:2" s="224" customFormat="1" x14ac:dyDescent="0.2">
      <c r="B68" s="600" t="s">
        <v>353</v>
      </c>
    </row>
    <row r="70" spans="2:2" ht="11.25" customHeight="1" x14ac:dyDescent="0.2">
      <c r="B70" s="511" t="s">
        <v>354</v>
      </c>
    </row>
    <row r="71" spans="2:2" s="224" customFormat="1" ht="11.25" customHeight="1" x14ac:dyDescent="0.2">
      <c r="B71" s="601" t="s">
        <v>355</v>
      </c>
    </row>
    <row r="73" spans="2:2" x14ac:dyDescent="0.2">
      <c r="B73" s="510" t="s">
        <v>356</v>
      </c>
    </row>
    <row r="74" spans="2:2" s="224" customFormat="1" x14ac:dyDescent="0.2">
      <c r="B74" s="600" t="s">
        <v>357</v>
      </c>
    </row>
    <row r="76" spans="2:2" x14ac:dyDescent="0.2">
      <c r="B76" s="303" t="s">
        <v>358</v>
      </c>
    </row>
    <row r="77" spans="2:2" x14ac:dyDescent="0.2">
      <c r="B77" s="600" t="s">
        <v>359</v>
      </c>
    </row>
    <row r="79" spans="2:2" x14ac:dyDescent="0.2">
      <c r="B79" s="510" t="s">
        <v>360</v>
      </c>
    </row>
    <row r="80" spans="2:2" s="224" customFormat="1" x14ac:dyDescent="0.2">
      <c r="B80" s="600" t="s">
        <v>361</v>
      </c>
    </row>
    <row r="82" spans="2:16" ht="10.5" customHeight="1" x14ac:dyDescent="0.2">
      <c r="B82" s="510" t="s">
        <v>362</v>
      </c>
    </row>
    <row r="83" spans="2:16" s="224" customFormat="1" x14ac:dyDescent="0.2">
      <c r="B83" s="510" t="s">
        <v>363</v>
      </c>
    </row>
    <row r="84" spans="2:16" x14ac:dyDescent="0.2">
      <c r="P84" s="223"/>
    </row>
    <row r="85" spans="2:16" x14ac:dyDescent="0.2">
      <c r="B85" s="510" t="s">
        <v>364</v>
      </c>
      <c r="P85" s="224"/>
    </row>
    <row r="86" spans="2:16" s="224" customFormat="1" x14ac:dyDescent="0.2">
      <c r="B86" s="600" t="s">
        <v>365</v>
      </c>
    </row>
    <row r="88" spans="2:16" x14ac:dyDescent="0.2">
      <c r="B88" s="510" t="s">
        <v>366</v>
      </c>
    </row>
    <row r="89" spans="2:16" s="224" customFormat="1" x14ac:dyDescent="0.2">
      <c r="B89" s="600" t="s">
        <v>367</v>
      </c>
    </row>
    <row r="91" spans="2:16" x14ac:dyDescent="0.2">
      <c r="B91" s="510" t="s">
        <v>368</v>
      </c>
    </row>
    <row r="92" spans="2:16" s="224" customFormat="1" x14ac:dyDescent="0.2">
      <c r="B92" s="600" t="s">
        <v>369</v>
      </c>
    </row>
  </sheetData>
  <hyperlinks>
    <hyperlink ref="B10" location="'tab1a b'!A1" display="1a. Svenskregistrerade handels- och specialfartyg den 31 december 2012" xr:uid="{00000000-0004-0000-0100-000000000000}"/>
    <hyperlink ref="B11" location="'tab1a b'!A1" display="1a. Swedish merchant and special vessels on 31st December 2012" xr:uid="{00000000-0004-0000-0100-000001000000}"/>
    <hyperlink ref="B4" location="'Texttabell 1.1'!A1" display="Texttabell 1.1: Användning av svenskregistrerade och utlandsregistrerade fartyg i svensk regi 2003–2013. Antal fartyg. Fartyg med en bruttodräktighet om minst 100. " xr:uid="{00000000-0004-0000-0100-000002000000}"/>
    <hyperlink ref="B5" location="'Texttabell 1.1'!A1" display="Text table 1.1: Vessels in Swedish register and in foreign register in Swedish service 2008–2017. Number of ships. Vessels with a gross tonnage of 100 and above.  " xr:uid="{00000000-0004-0000-0100-000003000000}"/>
    <hyperlink ref="B7" location="'Texttabell 1.2'!A1" display="Texttabell 1.2: Användning av svenskregistrerade och utlandsregistrerade fartyg i svensk regi 2003–2013. Miljoner bruttodräktighetsdagar. Fartyg med en bruttodräktighet om minst 100. " xr:uid="{00000000-0004-0000-0100-000004000000}"/>
    <hyperlink ref="B8" location="'Texttabell 1.2'!A1" display="Text table 1.2: Vessels in Swedish register and in foreign register in Swedish service 2003–2013. Millions of gross tonnage days. Vessels with a gross tonnage of 100 and above.  " xr:uid="{00000000-0004-0000-0100-000005000000}"/>
    <hyperlink ref="B13" location="'tab1a b'!A1" display="1b. Svenskregistrerade handels- och specialfartyg den 31 december 2013" xr:uid="{00000000-0004-0000-0100-000006000000}"/>
    <hyperlink ref="B14" location="'tab1a b'!A1" display="1b. Swedish merchant and special vessels on 31st December 2013" xr:uid="{00000000-0004-0000-0100-000007000000}"/>
    <hyperlink ref="B16" location="'tab2a b'!A1" display="2a. Svenskregistrerade handelsfartyg den 31 december 2012" xr:uid="{00000000-0004-0000-0100-000008000000}"/>
    <hyperlink ref="B17" location="'tab2a b'!A1" display="2a. Swedish merchant vessels classified by type on 31st December 2012" xr:uid="{00000000-0004-0000-0100-000009000000}"/>
    <hyperlink ref="B19" location="'tab2a b'!A1" display="2b. Svenskregistrerade handelsfartyg den 31 december 2013" xr:uid="{00000000-0004-0000-0100-00000A000000}"/>
    <hyperlink ref="B20" location="'tab2a b'!A1" display="2b. Swedish merchant vessels classified by type on 31st December 2013" xr:uid="{00000000-0004-0000-0100-00000B000000}"/>
    <hyperlink ref="B28" location="'tab4a b'!A1" display="4a. Svenskregistrerade specialfartyg fördelade efter typ den 31 december 2016." xr:uid="{00000000-0004-0000-0100-00000C000000}"/>
    <hyperlink ref="B29" location="'tab4a b'!A1" display="4a. Swedish special vessels classified by type on 31st December 2016." xr:uid="{00000000-0004-0000-0100-00000D000000}"/>
    <hyperlink ref="B31" location="'tab4a b'!A1" display="4b. Svenskregistrerade specialfartyg fördelade efter typ den 31 december 2015." xr:uid="{00000000-0004-0000-0100-00000E000000}"/>
    <hyperlink ref="B32" location="'tab4a b'!A1" display="4b. Swedish special vessels classified by type on 31st December 2015." xr:uid="{00000000-0004-0000-0100-00000F000000}"/>
    <hyperlink ref="B34" location="'tab5'!A1" display="5. Svenskregistrerade och inhyrda utlandsregistrerade handelsfartyg fördelade efter typ av fartyg den 31 december 2016. Fartyg med en bruttodräktighet om minst 100." xr:uid="{00000000-0004-0000-0100-000010000000}"/>
    <hyperlink ref="B35" location="'tab5'!A1" display="5. Swedish merchant vessels and merchant vessels chartered from abroad classified by type on 31st December 2016. Vessels with a gross tonnage of 100 and above." xr:uid="{00000000-0004-0000-0100-000011000000}"/>
    <hyperlink ref="B37" location="'tab6'!A1" display="6. Storleks- och åldersfördelning av den svenskregistrerade handelsflottan den 31 december 2016." xr:uid="{00000000-0004-0000-0100-000012000000}"/>
    <hyperlink ref="B38" location="'tab6'!A1" display="6. The Swedish merchant fleet classified by age and size on 31st December 2016." xr:uid="{00000000-0004-0000-0100-000013000000}"/>
    <hyperlink ref="B40" location="'tab7'!A1" display="7. Storleks- och åldersfördelning av svenskregistrerade specialfartyg den 31 december 2016. Fartyg med en bruttodräktighet om minst 100." xr:uid="{00000000-0004-0000-0100-000014000000}"/>
    <hyperlink ref="B41" location="'tab7'!A1" display="7. Swedish special vessels classified by size and age on 31st December 2016. Vessels with a gross tonnage of 100 and above." xr:uid="{00000000-0004-0000-0100-000015000000}"/>
    <hyperlink ref="B43" location="'tab8'!A1" display="8. Dödviktskapacitet och bruttodräktighet på svenskregistrerade handelsfartyg den 31 december 2016. Fartyg med en bruttodräktighet om minst 100." xr:uid="{00000000-0004-0000-0100-000016000000}"/>
    <hyperlink ref="B44" location="'tab8'!A1" display="8. Deadweight capacity and gross tonnage on Swedish merchant vessels on 31st December 2016. Vessels with a gross tonnage of 100 and above." xr:uid="{00000000-0004-0000-0100-000017000000}"/>
    <hyperlink ref="B46" location="'tab 9 &amp; 10'!A1" display="9. De största hemmahamnarna, efter bruttodräktighet, för svenskregistrerade handelsfartyg den 31 december 2016. Fartyg med en bruttodräktighet om minst 100." xr:uid="{00000000-0004-0000-0100-000018000000}"/>
    <hyperlink ref="B47" location="'tab 9 &amp; 10'!A1" display="9. The largest home ports, by gross tonnage, of merchant vessels on 31st December 2016. Vessels with a gross tonnage of 100 and above.  " xr:uid="{00000000-0004-0000-0100-000019000000}"/>
    <hyperlink ref="B49" location="'tab 9 &amp; 10'!A1" display="10. De största hemmahamnarna, efter bruttodräktighet, för svenskregistrerade specialfartyg den 31 december 2016. Fartyg med en bruttodräktighet om minst 100." xr:uid="{00000000-0004-0000-0100-00001A000000}"/>
    <hyperlink ref="B50" location="'tab 9 &amp; 10'!A1" display="10. The largest home ports, by gross tonnage, of special vessels on 31st December 2016. Vessels with a gross tonnage of 100 and above.  " xr:uid="{00000000-0004-0000-0100-00001B000000}"/>
    <hyperlink ref="B52" location="'tab11'!A1" display="11. Nettoförändringar för respektive typ av handelsfartyg år 2016. Fartyg med en bruttodräktighet om minst 100" xr:uid="{00000000-0004-0000-0100-00001C000000}"/>
    <hyperlink ref="B53" location="'tab11'!A1" display="11. Net changes by each type of merchant ships 2016. Vessels with a gross tonnage of 100 and above." xr:uid="{00000000-0004-0000-0100-00001D000000}"/>
    <hyperlink ref="B55" location="'tab12'!A1" display="12. Orsaker till förändringar av den svenska handelsflottan år 2016. " xr:uid="{00000000-0004-0000-0100-00001E000000}"/>
    <hyperlink ref="B56" location="'tab12'!A1" display="12. Reasons of change in the Swedish merchant fleet 2016." xr:uid="{00000000-0004-0000-0100-00001F000000}"/>
    <hyperlink ref="B58" location="'tab13'!A1" display="13. Dödviktskapaciteten och genomsnittsåldern på svenskregistrerade handelsfartyg den 31 december 2016. Fartyg med en bruttodräktighet om minst 100." xr:uid="{00000000-0004-0000-0100-000020000000}"/>
    <hyperlink ref="B59" location="'tab13'!A1" display="13. Deadweight capacity and average age on Swedish merchant vessels on 31st December 2016. Vessels with a gross tonnage of 100 and above." xr:uid="{00000000-0004-0000-0100-000021000000}"/>
    <hyperlink ref="B61" location="'tab14'!A1" display="14. Svenskregistrerade handelsfartyg den 31 december 2016 med en bruttodräktighet om minst 100, fördelat på operatörernas storlek i antal kontrollerade fartyg." xr:uid="{00000000-0004-0000-0100-000022000000}"/>
    <hyperlink ref="B62" location="'tab14'!A1" display="14. Swedish merchant vessels on 31st December 2016, by operator size in number of controlled ships. Vessels with a gross tonnage of 100 and above.  " xr:uid="{00000000-0004-0000-0100-000023000000}"/>
    <hyperlink ref="B64" location="'tab 15'!A1" display="15. Antalet svenskregistrerade handelsfartyg den 31 december 1970–2017 fördelade efter typ av fartyg. Fartyg med bruttodräktighet om minst 100." xr:uid="{00000000-0004-0000-0100-000024000000}"/>
    <hyperlink ref="B65" location="'tab 15'!A1" display="15. Number of Swedish merchant vessels 1970–2016 classified by type. Vessels with a gross tonnage of 100 and above." xr:uid="{00000000-0004-0000-0100-000025000000}"/>
    <hyperlink ref="B67" location="'tab16'!A1" display="16. Fartyg i svensk regi, fartyg uthyrda till utlandet samt disponerat tonnage 2016. Fartyg med en bruttodräktighet om minst 100." xr:uid="{00000000-0004-0000-0100-000026000000}"/>
    <hyperlink ref="B68" location="'tab16'!A1" display="16. Vessels in Swedish service, vessels chartered to foreign countries and tonnage at Swedish disposal 2016. Vessels with a gross tonnage of 100 and above." xr:uid="{00000000-0004-0000-0100-000027000000}"/>
    <hyperlink ref="B70" location="'tab17'!A1" display="17. Den svenskregistrerade handelsflottans fartyg fördelade efter användning 2011–2016. Fartyg med en bruttodräktighet om minst 100." xr:uid="{00000000-0004-0000-0100-000028000000}"/>
    <hyperlink ref="B71" location="'tab17'!A1" display="17. The Swedish merchant fleet classified by different routes 2011–2016. Vessels with a gross tonnage of 100 and above." xr:uid="{00000000-0004-0000-0100-000029000000}"/>
    <hyperlink ref="B73" location="'tab18'!A1" display="18. Den svenskregistrerade handelsflottans fartyg fördelade efter användning och fartygstyp 2016. Fartyg med en bruttodräktighet om minst 100." xr:uid="{00000000-0004-0000-0100-00002A000000}"/>
    <hyperlink ref="B74" location="'tab18'!A1" display="18. The Swedish merchant fleet classified by different routes and by type 2016. Vessels with a gross tonnage of 100 and above." xr:uid="{00000000-0004-0000-0100-00002B000000}"/>
    <hyperlink ref="B79" location="'tab20'!A1" display="20. Fartyg inhyrda från utlandet fördelade efter fartygstyp och storlek 2016. Exklusive fartyg vidareuthyrda  till utlandet. Fartyg med en bruttodräktighet om minst 100." xr:uid="{00000000-0004-0000-0100-00002C000000}"/>
    <hyperlink ref="B80" location="'tab20'!A1" display="20. Vessels chartered from abroad classified by type and by size 2016. Vessels with a gross tonnage of 100 and above." xr:uid="{00000000-0004-0000-0100-00002D000000}"/>
    <hyperlink ref="B82" location="tab21a!A1" display="21a. Antal utförda sjödagar per yrkeskategori för män och kvinnor med svenskt respektive utländskt medborgarskap, svenskregistrerade handelsfartyg med en bruttodräktighet om minst 100, 2011–2016. " xr:uid="{00000000-0004-0000-0100-00002E000000}"/>
    <hyperlink ref="B83" location="tab21a!A1" display="21a. Number of days worked at sea by profession, men and women with Swedish or foreign citizenship, Swedish merchant vessels with a gross tonnage of 100 and above, 2011–2017." xr:uid="{00000000-0004-0000-0100-00002F000000}"/>
    <hyperlink ref="B85" location="tab21b!A1" display="21b. Genomsnittligt antal ombordanställda per dag och yrkeskategori, för män och kvinnor med svenskt respektive utländskt medborgarskap, svenskregistrerade handelsfartyg med en bruttodräktighet om minst 100, 2011–2017." xr:uid="{00000000-0004-0000-0100-000030000000}"/>
    <hyperlink ref="B86" location="tab21b!A1" display="21b. Average number of employees per day and profession, men and women with Swedish or foreign citizenship, Swedish merchant vessels with a gross tonnage of 100 and above, 2011–2016." xr:uid="{00000000-0004-0000-0100-000031000000}"/>
    <hyperlink ref="B88" location="'tab22'!A1" display="22. Världshandelsflottan den 31 december 2016. Fartyg med en bruttodräktighet om minst 100." xr:uid="{00000000-0004-0000-0100-000032000000}"/>
    <hyperlink ref="B89" location="'tab22'!A1" display="22. World merchant fleet by type on 31st December 2016. Vessels with a gross tonnage of 100 and above.  " xr:uid="{00000000-0004-0000-0100-000033000000}"/>
    <hyperlink ref="B91" location="'tab23'!A1" display="23. Världshandelsflottans utveckling den 31 december 1990–2016, per register, brd i 1 000. Fartyg med en bruttodräktighet om minst 100." xr:uid="{00000000-0004-0000-0100-000034000000}"/>
    <hyperlink ref="B92" location="'tab23'!A1" display="23. World merchant fleet development on 31st December 1990–2016, by register, gross tonnage in 1 000. Vessels with a gross tonnage of 100 and above." xr:uid="{00000000-0004-0000-0100-000035000000}"/>
    <hyperlink ref="B76" location="'tab19'!A1" display="19. Fartyg inhyrda från utlandet fördelade efter användning och fartygstyp 2016. Fartyg med en bruttodräktighet om minst 100." xr:uid="{00000000-0004-0000-0100-000036000000}"/>
    <hyperlink ref="B77" location="'tab19'!A1" display="19. Vessels chartered from abroad classified by different routes and by type 2016. Vessels with a gross tonnage of 100 and above." xr:uid="{00000000-0004-0000-0100-000037000000}"/>
    <hyperlink ref="B22" location="'tab3a b'!A1" display="3a. Svenskregistrerade handelsfartyg fördelade efter typ den 31 december 2016. Fartyg med en bruttodräktighet om minst 500. " xr:uid="{00000000-0004-0000-0100-000038000000}"/>
    <hyperlink ref="B23" location="'tab3a b'!A1" display="3a. Swedish merchant vessels classified by type on 31st December 2017. Vessels with a gross tonnage of 500 and above. " xr:uid="{00000000-0004-0000-0100-000039000000}"/>
    <hyperlink ref="B25" location="'tab3a b'!A1" display="3b. Svenskregistrerade handelsfartyg den 31 december 2015. Fartyg med en bruttodräktighet om minst 100. " xr:uid="{00000000-0004-0000-0100-00003A000000}"/>
    <hyperlink ref="B26" location="'tab3a b'!A1" display="3b. Swedish merchant vessels classified by type on 31st December 2015. Vessels with a gross tonnage of 500 and above. " xr:uid="{00000000-0004-0000-0100-00003B000000}"/>
  </hyperlinks>
  <pageMargins left="0.7" right="0.34" top="0.75" bottom="0.75" header="0.3" footer="0.3"/>
  <pageSetup paperSize="9" scale="68" orientation="portrait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52AF32"/>
    <pageSetUpPr fitToPage="1"/>
  </sheetPr>
  <dimension ref="A1:Q36"/>
  <sheetViews>
    <sheetView zoomScaleNormal="100" workbookViewId="0">
      <selection sqref="A1:L1"/>
    </sheetView>
  </sheetViews>
  <sheetFormatPr defaultColWidth="9.33203125" defaultRowHeight="11.25" x14ac:dyDescent="0.2"/>
  <cols>
    <col min="1" max="1" width="52" style="1" customWidth="1"/>
    <col min="2" max="2" width="15.5" style="1" customWidth="1"/>
    <col min="3" max="3" width="14.1640625" style="1" bestFit="1" customWidth="1"/>
    <col min="4" max="4" width="15.5" style="1" customWidth="1"/>
    <col min="5" max="5" width="14.1640625" style="1" bestFit="1" customWidth="1"/>
    <col min="6" max="6" width="15.5" style="1" customWidth="1"/>
    <col min="7" max="7" width="14.1640625" style="1" bestFit="1" customWidth="1"/>
    <col min="8" max="8" width="15.5" style="1" customWidth="1"/>
    <col min="9" max="9" width="14.1640625" style="1" bestFit="1" customWidth="1"/>
    <col min="10" max="10" width="8.5" style="1" bestFit="1" customWidth="1"/>
    <col min="11" max="11" width="2.83203125" style="1" bestFit="1" customWidth="1"/>
    <col min="12" max="12" width="14.1640625" style="1" bestFit="1" customWidth="1"/>
    <col min="13" max="13" width="2.83203125" style="1" bestFit="1" customWidth="1"/>
    <col min="14" max="14" width="15.5" style="1" customWidth="1"/>
    <col min="15" max="15" width="14.1640625" style="1" bestFit="1" customWidth="1"/>
    <col min="16" max="16" width="14.6640625" style="1" customWidth="1"/>
    <col min="17" max="17" width="14.1640625" style="1" bestFit="1" customWidth="1"/>
    <col min="18" max="18" width="9.33203125" style="1"/>
    <col min="19" max="19" width="14.1640625" style="1" bestFit="1" customWidth="1"/>
    <col min="20" max="20" width="9.33203125" style="1"/>
    <col min="21" max="21" width="14.1640625" style="1" bestFit="1" customWidth="1"/>
    <col min="22" max="23" width="9.33203125" style="1"/>
    <col min="24" max="24" width="14.1640625" style="1" bestFit="1" customWidth="1"/>
    <col min="25" max="25" width="2.83203125" style="1" bestFit="1" customWidth="1"/>
    <col min="26" max="26" width="9.33203125" style="1"/>
    <col min="27" max="27" width="14.1640625" style="1" bestFit="1" customWidth="1"/>
    <col min="28" max="16384" width="9.33203125" style="1"/>
  </cols>
  <sheetData>
    <row r="1" spans="1:17" ht="39" customHeight="1" x14ac:dyDescent="0.25">
      <c r="A1" s="733" t="s">
        <v>410</v>
      </c>
      <c r="B1" s="733"/>
      <c r="C1" s="733"/>
      <c r="D1" s="733"/>
      <c r="E1" s="733"/>
      <c r="F1" s="733"/>
      <c r="G1" s="733"/>
      <c r="H1" s="749"/>
      <c r="I1" s="749"/>
      <c r="J1" s="749"/>
      <c r="K1" s="697"/>
      <c r="L1" s="697"/>
    </row>
    <row r="2" spans="1:17" ht="16.5" customHeight="1" x14ac:dyDescent="0.2">
      <c r="A2" s="317" t="s">
        <v>355</v>
      </c>
      <c r="B2" s="317"/>
      <c r="C2" s="317"/>
      <c r="D2" s="317"/>
      <c r="E2" s="317"/>
      <c r="F2" s="317"/>
      <c r="G2" s="317"/>
    </row>
    <row r="3" spans="1:17" ht="18.75" customHeight="1" x14ac:dyDescent="0.2">
      <c r="A3" s="98"/>
      <c r="B3" s="718">
        <v>2012</v>
      </c>
      <c r="C3" s="750"/>
      <c r="D3" s="718">
        <v>2013</v>
      </c>
      <c r="E3" s="719"/>
      <c r="F3" s="718">
        <v>2014</v>
      </c>
      <c r="G3" s="719"/>
      <c r="H3" s="718">
        <v>2015</v>
      </c>
      <c r="I3" s="719"/>
      <c r="J3" s="718">
        <v>2016</v>
      </c>
      <c r="K3" s="720"/>
      <c r="L3" s="720"/>
      <c r="M3" s="750"/>
      <c r="N3" s="718">
        <v>2017</v>
      </c>
      <c r="O3" s="719"/>
      <c r="P3" s="718">
        <v>2018</v>
      </c>
      <c r="Q3" s="719"/>
    </row>
    <row r="4" spans="1:17" ht="36" customHeight="1" x14ac:dyDescent="0.2">
      <c r="A4" s="297"/>
      <c r="B4" s="77" t="s">
        <v>3</v>
      </c>
      <c r="C4" s="78" t="s">
        <v>180</v>
      </c>
      <c r="D4" s="77" t="s">
        <v>3</v>
      </c>
      <c r="E4" s="78" t="s">
        <v>180</v>
      </c>
      <c r="F4" s="77" t="s">
        <v>3</v>
      </c>
      <c r="G4" s="78" t="s">
        <v>180</v>
      </c>
      <c r="H4" s="77" t="s">
        <v>3</v>
      </c>
      <c r="I4" s="78" t="s">
        <v>180</v>
      </c>
      <c r="J4" s="77" t="s">
        <v>3</v>
      </c>
      <c r="K4" s="21"/>
      <c r="L4" s="79" t="s">
        <v>180</v>
      </c>
      <c r="M4" s="79"/>
      <c r="N4" s="77" t="s">
        <v>3</v>
      </c>
      <c r="O4" s="78" t="s">
        <v>180</v>
      </c>
      <c r="P4" s="77" t="s">
        <v>3</v>
      </c>
      <c r="Q4" s="78" t="s">
        <v>411</v>
      </c>
    </row>
    <row r="5" spans="1:17" ht="33" customHeight="1" x14ac:dyDescent="0.2">
      <c r="A5" s="298"/>
      <c r="B5" s="61" t="s">
        <v>4</v>
      </c>
      <c r="C5" s="82" t="s">
        <v>111</v>
      </c>
      <c r="D5" s="61" t="s">
        <v>4</v>
      </c>
      <c r="E5" s="82" t="s">
        <v>111</v>
      </c>
      <c r="F5" s="61" t="s">
        <v>4</v>
      </c>
      <c r="G5" s="82" t="s">
        <v>111</v>
      </c>
      <c r="H5" s="61" t="s">
        <v>4</v>
      </c>
      <c r="I5" s="82" t="s">
        <v>111</v>
      </c>
      <c r="J5" s="61" t="s">
        <v>4</v>
      </c>
      <c r="K5" s="22"/>
      <c r="L5" s="22" t="s">
        <v>111</v>
      </c>
      <c r="M5" s="22"/>
      <c r="N5" s="61" t="s">
        <v>4</v>
      </c>
      <c r="O5" s="82" t="s">
        <v>111</v>
      </c>
      <c r="P5" s="61" t="s">
        <v>4</v>
      </c>
      <c r="Q5" s="82" t="s">
        <v>412</v>
      </c>
    </row>
    <row r="6" spans="1:17" ht="12.75" x14ac:dyDescent="0.2">
      <c r="A6" s="123" t="s">
        <v>63</v>
      </c>
      <c r="B6" s="249"/>
      <c r="C6" s="248"/>
      <c r="D6" s="249"/>
      <c r="E6" s="248"/>
      <c r="F6" s="249"/>
      <c r="G6" s="248"/>
      <c r="H6" s="249"/>
      <c r="I6" s="248"/>
      <c r="J6" s="249"/>
      <c r="K6" s="263"/>
      <c r="L6" s="250"/>
      <c r="M6" s="389"/>
      <c r="N6" s="247"/>
      <c r="O6" s="248"/>
      <c r="P6" s="247"/>
      <c r="Q6" s="248"/>
    </row>
    <row r="7" spans="1:17" ht="12.75" x14ac:dyDescent="0.2">
      <c r="A7" s="124" t="s">
        <v>64</v>
      </c>
      <c r="B7" s="253"/>
      <c r="C7" s="252"/>
      <c r="D7" s="253"/>
      <c r="E7" s="252"/>
      <c r="F7" s="253"/>
      <c r="G7" s="252"/>
      <c r="H7" s="253"/>
      <c r="I7" s="252"/>
      <c r="J7" s="253"/>
      <c r="K7" s="261"/>
      <c r="L7" s="254"/>
      <c r="M7" s="390"/>
      <c r="N7" s="251"/>
      <c r="O7" s="252"/>
      <c r="P7" s="251"/>
      <c r="Q7" s="252"/>
    </row>
    <row r="8" spans="1:17" ht="12.75" x14ac:dyDescent="0.2">
      <c r="A8" s="124"/>
      <c r="B8" s="253"/>
      <c r="C8" s="252"/>
      <c r="D8" s="253"/>
      <c r="E8" s="252"/>
      <c r="F8" s="253"/>
      <c r="G8" s="252"/>
      <c r="H8" s="253"/>
      <c r="I8" s="252"/>
      <c r="J8" s="253"/>
      <c r="K8" s="261"/>
      <c r="L8" s="254"/>
      <c r="M8" s="390"/>
      <c r="N8" s="251"/>
      <c r="O8" s="252"/>
      <c r="P8" s="251"/>
      <c r="Q8" s="252"/>
    </row>
    <row r="9" spans="1:17" ht="12.75" x14ac:dyDescent="0.2">
      <c r="A9" s="125" t="s">
        <v>65</v>
      </c>
      <c r="B9" s="416">
        <v>138</v>
      </c>
      <c r="C9" s="246">
        <v>42222.997000000003</v>
      </c>
      <c r="D9" s="416">
        <v>153</v>
      </c>
      <c r="E9" s="246">
        <v>40295.923999999999</v>
      </c>
      <c r="F9" s="416">
        <v>164</v>
      </c>
      <c r="G9" s="246">
        <v>44000.451999999997</v>
      </c>
      <c r="H9" s="416">
        <v>170</v>
      </c>
      <c r="I9" s="246">
        <v>38808.006000000001</v>
      </c>
      <c r="J9" s="416">
        <v>181</v>
      </c>
      <c r="K9" s="582"/>
      <c r="L9" s="260">
        <v>65298.370999999999</v>
      </c>
      <c r="M9" s="581"/>
      <c r="N9" s="244">
        <v>187</v>
      </c>
      <c r="O9" s="246">
        <v>48186.084000000003</v>
      </c>
      <c r="P9" s="244">
        <v>189</v>
      </c>
      <c r="Q9" s="246">
        <v>44912.98</v>
      </c>
    </row>
    <row r="10" spans="1:17" ht="12.75" x14ac:dyDescent="0.2">
      <c r="A10" s="126" t="s">
        <v>66</v>
      </c>
      <c r="B10" s="416"/>
      <c r="C10" s="246"/>
      <c r="D10" s="416"/>
      <c r="E10" s="246"/>
      <c r="F10" s="416"/>
      <c r="G10" s="246"/>
      <c r="H10" s="416"/>
      <c r="I10" s="246"/>
      <c r="J10" s="416"/>
      <c r="K10" s="259"/>
      <c r="L10" s="260"/>
      <c r="M10" s="577"/>
      <c r="N10" s="244"/>
      <c r="O10" s="246"/>
      <c r="P10" s="244"/>
      <c r="Q10" s="246"/>
    </row>
    <row r="11" spans="1:17" ht="12.75" x14ac:dyDescent="0.2">
      <c r="A11" s="127"/>
      <c r="B11" s="416"/>
      <c r="C11" s="246"/>
      <c r="D11" s="416"/>
      <c r="E11" s="246"/>
      <c r="F11" s="416"/>
      <c r="G11" s="246"/>
      <c r="H11" s="416"/>
      <c r="I11" s="246"/>
      <c r="J11" s="416"/>
      <c r="K11" s="259"/>
      <c r="L11" s="260"/>
      <c r="M11" s="577"/>
      <c r="N11" s="244"/>
      <c r="O11" s="246"/>
      <c r="P11" s="244"/>
      <c r="Q11" s="246"/>
    </row>
    <row r="12" spans="1:17" ht="12.75" x14ac:dyDescent="0.2">
      <c r="A12" s="125" t="s">
        <v>126</v>
      </c>
      <c r="B12" s="416">
        <v>53</v>
      </c>
      <c r="C12" s="246">
        <v>186933.31</v>
      </c>
      <c r="D12" s="416">
        <v>46</v>
      </c>
      <c r="E12" s="246">
        <v>156263.239</v>
      </c>
      <c r="F12" s="416">
        <v>35</v>
      </c>
      <c r="G12" s="246">
        <v>160124.44899999999</v>
      </c>
      <c r="H12" s="416">
        <v>52</v>
      </c>
      <c r="I12" s="246">
        <v>245223.08</v>
      </c>
      <c r="J12" s="416">
        <v>45</v>
      </c>
      <c r="K12" s="259"/>
      <c r="L12" s="260">
        <v>249778.125</v>
      </c>
      <c r="M12" s="577"/>
      <c r="N12" s="244">
        <v>49</v>
      </c>
      <c r="O12" s="246">
        <v>280605.83500000002</v>
      </c>
      <c r="P12" s="244">
        <v>60</v>
      </c>
      <c r="Q12" s="246">
        <v>235896.34</v>
      </c>
    </row>
    <row r="13" spans="1:17" ht="12.75" x14ac:dyDescent="0.2">
      <c r="A13" s="100" t="s">
        <v>127</v>
      </c>
      <c r="B13" s="416"/>
      <c r="C13" s="246"/>
      <c r="D13" s="416"/>
      <c r="E13" s="246"/>
      <c r="F13" s="416"/>
      <c r="G13" s="246"/>
      <c r="H13" s="416"/>
      <c r="I13" s="246"/>
      <c r="J13" s="416"/>
      <c r="K13" s="259"/>
      <c r="L13" s="260"/>
      <c r="M13" s="577"/>
      <c r="N13" s="244"/>
      <c r="O13" s="246"/>
      <c r="P13" s="244"/>
      <c r="Q13" s="246"/>
    </row>
    <row r="14" spans="1:17" ht="12.75" x14ac:dyDescent="0.2">
      <c r="A14" s="100"/>
      <c r="B14" s="416"/>
      <c r="C14" s="246"/>
      <c r="D14" s="416"/>
      <c r="E14" s="246"/>
      <c r="F14" s="416"/>
      <c r="G14" s="246"/>
      <c r="H14" s="416"/>
      <c r="I14" s="246"/>
      <c r="J14" s="416"/>
      <c r="K14" s="259"/>
      <c r="L14" s="260"/>
      <c r="M14" s="577"/>
      <c r="N14" s="244"/>
      <c r="O14" s="246"/>
      <c r="P14" s="244"/>
      <c r="Q14" s="246"/>
    </row>
    <row r="15" spans="1:17" ht="25.5" x14ac:dyDescent="0.2">
      <c r="A15" s="125" t="s">
        <v>85</v>
      </c>
      <c r="B15" s="416">
        <v>20</v>
      </c>
      <c r="C15" s="246">
        <v>7610.22</v>
      </c>
      <c r="D15" s="416">
        <v>14</v>
      </c>
      <c r="E15" s="246">
        <v>30608.535</v>
      </c>
      <c r="F15" s="416">
        <v>3</v>
      </c>
      <c r="G15" s="246">
        <v>1089.1600000000001</v>
      </c>
      <c r="H15" s="416">
        <v>2</v>
      </c>
      <c r="I15" s="246">
        <v>7617.1949999999997</v>
      </c>
      <c r="J15" s="421" t="s">
        <v>137</v>
      </c>
      <c r="K15" s="575"/>
      <c r="L15" s="422" t="s">
        <v>137</v>
      </c>
      <c r="M15" s="489"/>
      <c r="N15" s="512">
        <v>10</v>
      </c>
      <c r="O15" s="489">
        <v>67032.066999999995</v>
      </c>
      <c r="P15" s="512">
        <v>7</v>
      </c>
      <c r="Q15" s="489">
        <v>58686.53</v>
      </c>
    </row>
    <row r="16" spans="1:17" ht="25.5" x14ac:dyDescent="0.2">
      <c r="A16" s="168" t="s">
        <v>86</v>
      </c>
      <c r="B16" s="416"/>
      <c r="C16" s="246"/>
      <c r="D16" s="416"/>
      <c r="E16" s="246"/>
      <c r="F16" s="416"/>
      <c r="G16" s="246"/>
      <c r="H16" s="416"/>
      <c r="I16" s="246"/>
      <c r="J16" s="416"/>
      <c r="K16" s="259"/>
      <c r="L16" s="260"/>
      <c r="M16" s="577"/>
      <c r="N16" s="244"/>
      <c r="O16" s="246"/>
      <c r="P16" s="244"/>
      <c r="Q16" s="246"/>
    </row>
    <row r="17" spans="1:17" ht="12.75" x14ac:dyDescent="0.2">
      <c r="A17" s="100"/>
      <c r="B17" s="416"/>
      <c r="C17" s="246"/>
      <c r="D17" s="416"/>
      <c r="E17" s="246"/>
      <c r="F17" s="416"/>
      <c r="G17" s="246"/>
      <c r="H17" s="416"/>
      <c r="I17" s="246"/>
      <c r="J17" s="416"/>
      <c r="K17" s="259"/>
      <c r="L17" s="260"/>
      <c r="M17" s="577"/>
      <c r="N17" s="244"/>
      <c r="O17" s="246"/>
      <c r="P17" s="244"/>
      <c r="Q17" s="246"/>
    </row>
    <row r="18" spans="1:17" ht="12.75" x14ac:dyDescent="0.2">
      <c r="A18" s="125" t="s">
        <v>67</v>
      </c>
      <c r="B18" s="416">
        <v>39</v>
      </c>
      <c r="C18" s="246">
        <v>436657.89299999998</v>
      </c>
      <c r="D18" s="416">
        <v>36</v>
      </c>
      <c r="E18" s="246">
        <v>433908.58</v>
      </c>
      <c r="F18" s="416">
        <v>44</v>
      </c>
      <c r="G18" s="246">
        <v>444587.01400000002</v>
      </c>
      <c r="H18" s="416">
        <v>29</v>
      </c>
      <c r="I18" s="246">
        <v>333667.40399999998</v>
      </c>
      <c r="J18" s="416">
        <v>19</v>
      </c>
      <c r="K18" s="259"/>
      <c r="L18" s="260">
        <v>288069.43199999997</v>
      </c>
      <c r="M18" s="577"/>
      <c r="N18" s="244">
        <v>24</v>
      </c>
      <c r="O18" s="246">
        <v>225954.08799999999</v>
      </c>
      <c r="P18" s="244">
        <v>66</v>
      </c>
      <c r="Q18" s="246">
        <v>624515.51</v>
      </c>
    </row>
    <row r="19" spans="1:17" ht="12.75" x14ac:dyDescent="0.2">
      <c r="A19" s="126" t="s">
        <v>68</v>
      </c>
      <c r="B19" s="416"/>
      <c r="C19" s="246"/>
      <c r="D19" s="416"/>
      <c r="E19" s="246"/>
      <c r="F19" s="416"/>
      <c r="G19" s="246"/>
      <c r="H19" s="416"/>
      <c r="I19" s="246"/>
      <c r="J19" s="416"/>
      <c r="K19" s="259"/>
      <c r="L19" s="260"/>
      <c r="M19" s="577"/>
      <c r="N19" s="244"/>
      <c r="O19" s="246"/>
      <c r="P19" s="244"/>
      <c r="Q19" s="246"/>
    </row>
    <row r="20" spans="1:17" ht="12.75" x14ac:dyDescent="0.2">
      <c r="A20" s="127"/>
      <c r="B20" s="416"/>
      <c r="C20" s="246"/>
      <c r="D20" s="416"/>
      <c r="E20" s="246"/>
      <c r="F20" s="416"/>
      <c r="G20" s="246"/>
      <c r="H20" s="416"/>
      <c r="I20" s="246"/>
      <c r="J20" s="416"/>
      <c r="K20" s="259"/>
      <c r="L20" s="260"/>
      <c r="M20" s="577"/>
      <c r="N20" s="244"/>
      <c r="O20" s="246"/>
      <c r="P20" s="244"/>
      <c r="Q20" s="246"/>
    </row>
    <row r="21" spans="1:17" ht="12.75" x14ac:dyDescent="0.2">
      <c r="A21" s="125" t="s">
        <v>59</v>
      </c>
      <c r="B21" s="416">
        <v>65</v>
      </c>
      <c r="C21" s="246">
        <v>547519.03500000003</v>
      </c>
      <c r="D21" s="416">
        <v>72</v>
      </c>
      <c r="E21" s="246">
        <v>549314.10100000002</v>
      </c>
      <c r="F21" s="416">
        <v>55</v>
      </c>
      <c r="G21" s="246">
        <v>511354.93699999998</v>
      </c>
      <c r="H21" s="416">
        <v>48</v>
      </c>
      <c r="I21" s="246">
        <v>507688.60800000001</v>
      </c>
      <c r="J21" s="416">
        <v>56</v>
      </c>
      <c r="K21" s="259"/>
      <c r="L21" s="260">
        <v>467404.89399999997</v>
      </c>
      <c r="M21" s="577"/>
      <c r="N21" s="244">
        <v>39</v>
      </c>
      <c r="O21" s="246">
        <v>381629.59399999998</v>
      </c>
      <c r="P21" s="244">
        <v>4</v>
      </c>
      <c r="Q21" s="246">
        <v>8727.15</v>
      </c>
    </row>
    <row r="22" spans="1:17" ht="12.75" x14ac:dyDescent="0.2">
      <c r="A22" s="126" t="s">
        <v>61</v>
      </c>
      <c r="B22" s="416"/>
      <c r="C22" s="246"/>
      <c r="D22" s="416"/>
      <c r="E22" s="246"/>
      <c r="F22" s="416"/>
      <c r="G22" s="246"/>
      <c r="H22" s="416"/>
      <c r="I22" s="246"/>
      <c r="J22" s="416"/>
      <c r="K22" s="259"/>
      <c r="L22" s="260"/>
      <c r="M22" s="577"/>
      <c r="N22" s="244"/>
      <c r="O22" s="246"/>
      <c r="P22" s="244"/>
      <c r="Q22" s="246"/>
    </row>
    <row r="23" spans="1:17" ht="12.75" x14ac:dyDescent="0.2">
      <c r="A23" s="126"/>
      <c r="B23" s="416"/>
      <c r="C23" s="246"/>
      <c r="D23" s="416"/>
      <c r="E23" s="246"/>
      <c r="F23" s="416"/>
      <c r="G23" s="246"/>
      <c r="H23" s="416"/>
      <c r="I23" s="246"/>
      <c r="J23" s="416"/>
      <c r="K23" s="259"/>
      <c r="L23" s="260"/>
      <c r="M23" s="577"/>
      <c r="N23" s="244"/>
      <c r="O23" s="246"/>
      <c r="P23" s="244"/>
      <c r="Q23" s="246"/>
    </row>
    <row r="24" spans="1:17" ht="12.75" x14ac:dyDescent="0.2">
      <c r="A24" s="125" t="s">
        <v>69</v>
      </c>
      <c r="B24" s="421" t="s">
        <v>137</v>
      </c>
      <c r="C24" s="554" t="s">
        <v>137</v>
      </c>
      <c r="D24" s="421" t="s">
        <v>137</v>
      </c>
      <c r="E24" s="554" t="s">
        <v>137</v>
      </c>
      <c r="F24" s="421" t="s">
        <v>137</v>
      </c>
      <c r="G24" s="554" t="s">
        <v>137</v>
      </c>
      <c r="H24" s="421">
        <v>1</v>
      </c>
      <c r="I24" s="554">
        <v>3150.3150000000001</v>
      </c>
      <c r="J24" s="421">
        <v>1</v>
      </c>
      <c r="K24" s="580"/>
      <c r="L24" s="422">
        <v>3150.3150000000001</v>
      </c>
      <c r="M24" s="579"/>
      <c r="N24" s="512">
        <v>4</v>
      </c>
      <c r="O24" s="489">
        <v>3320.4050000000002</v>
      </c>
      <c r="P24" s="512">
        <v>1</v>
      </c>
      <c r="Q24" s="489">
        <v>3150.3150000000001</v>
      </c>
    </row>
    <row r="25" spans="1:17" ht="12.75" x14ac:dyDescent="0.2">
      <c r="A25" s="126" t="s">
        <v>70</v>
      </c>
      <c r="B25" s="416"/>
      <c r="C25" s="246"/>
      <c r="D25" s="416"/>
      <c r="E25" s="246"/>
      <c r="F25" s="416"/>
      <c r="G25" s="246"/>
      <c r="H25" s="416"/>
      <c r="I25" s="246"/>
      <c r="J25" s="416"/>
      <c r="K25" s="259"/>
      <c r="L25" s="260"/>
      <c r="M25" s="577"/>
      <c r="N25" s="244"/>
      <c r="O25" s="246"/>
      <c r="P25" s="244"/>
      <c r="Q25" s="246"/>
    </row>
    <row r="26" spans="1:17" ht="12.75" x14ac:dyDescent="0.2">
      <c r="A26" s="100"/>
      <c r="B26" s="416"/>
      <c r="C26" s="246"/>
      <c r="D26" s="416"/>
      <c r="E26" s="246"/>
      <c r="F26" s="416"/>
      <c r="G26" s="246"/>
      <c r="H26" s="416"/>
      <c r="I26" s="246"/>
      <c r="J26" s="416"/>
      <c r="K26" s="259"/>
      <c r="L26" s="260"/>
      <c r="M26" s="577"/>
      <c r="N26" s="244"/>
      <c r="O26" s="246"/>
      <c r="P26" s="244"/>
      <c r="Q26" s="246"/>
    </row>
    <row r="27" spans="1:17" ht="15.75" customHeight="1" x14ac:dyDescent="0.2">
      <c r="A27" s="125" t="s">
        <v>71</v>
      </c>
      <c r="B27" s="416">
        <v>18</v>
      </c>
      <c r="C27" s="246">
        <v>854.61</v>
      </c>
      <c r="D27" s="416">
        <v>18</v>
      </c>
      <c r="E27" s="246">
        <v>955.57</v>
      </c>
      <c r="F27" s="416">
        <v>24</v>
      </c>
      <c r="G27" s="246">
        <v>2795.84</v>
      </c>
      <c r="H27" s="416">
        <v>26</v>
      </c>
      <c r="I27" s="246">
        <v>2811.5949999999998</v>
      </c>
      <c r="J27" s="416">
        <v>17</v>
      </c>
      <c r="K27" s="259"/>
      <c r="L27" s="260">
        <v>1275.876</v>
      </c>
      <c r="M27" s="577"/>
      <c r="N27" s="244">
        <v>3</v>
      </c>
      <c r="O27" s="246">
        <v>269.37</v>
      </c>
      <c r="P27" s="244">
        <v>4</v>
      </c>
      <c r="Q27" s="246">
        <v>21736.48</v>
      </c>
    </row>
    <row r="28" spans="1:17" ht="12.75" x14ac:dyDescent="0.2">
      <c r="A28" s="126" t="s">
        <v>72</v>
      </c>
      <c r="B28" s="416"/>
      <c r="C28" s="246"/>
      <c r="D28" s="416"/>
      <c r="E28" s="246"/>
      <c r="F28" s="416"/>
      <c r="G28" s="246"/>
      <c r="H28" s="416"/>
      <c r="I28" s="246"/>
      <c r="J28" s="416"/>
      <c r="K28" s="259"/>
      <c r="L28" s="260"/>
      <c r="M28" s="577"/>
      <c r="N28" s="244"/>
      <c r="O28" s="246"/>
      <c r="P28" s="244"/>
      <c r="Q28" s="246"/>
    </row>
    <row r="29" spans="1:17" ht="12.75" x14ac:dyDescent="0.2">
      <c r="A29" s="127"/>
      <c r="B29" s="416"/>
      <c r="C29" s="246"/>
      <c r="D29" s="416"/>
      <c r="E29" s="246"/>
      <c r="F29" s="416"/>
      <c r="G29" s="246"/>
      <c r="H29" s="416"/>
      <c r="I29" s="246"/>
      <c r="J29" s="416"/>
      <c r="K29" s="259"/>
      <c r="L29" s="260"/>
      <c r="M29" s="577"/>
      <c r="N29" s="244"/>
      <c r="O29" s="246"/>
      <c r="P29" s="244"/>
      <c r="Q29" s="246"/>
    </row>
    <row r="30" spans="1:17" ht="12.75" x14ac:dyDescent="0.2">
      <c r="A30" s="103" t="s">
        <v>174</v>
      </c>
      <c r="B30" s="417">
        <f>SUM(B9:B27)</f>
        <v>333</v>
      </c>
      <c r="C30" s="420">
        <f>SUM(C9:C28)</f>
        <v>1221798.0650000002</v>
      </c>
      <c r="D30" s="417">
        <f>SUM(D9:D27)</f>
        <v>339</v>
      </c>
      <c r="E30" s="420">
        <f>SUM(E9:E27)</f>
        <v>1211345.9490000003</v>
      </c>
      <c r="F30" s="417">
        <f>SUM(F9:F27)</f>
        <v>325</v>
      </c>
      <c r="G30" s="420">
        <f>SUM(G9:G27)</f>
        <v>1163951.852</v>
      </c>
      <c r="H30" s="417">
        <f>SUM(H9:H29)</f>
        <v>328</v>
      </c>
      <c r="I30" s="420">
        <f>SUM(I9:I29)</f>
        <v>1138966.203</v>
      </c>
      <c r="J30" s="417">
        <f>SUM(J9:J29)</f>
        <v>319</v>
      </c>
      <c r="K30" s="576"/>
      <c r="L30" s="418">
        <f>SUM(L9:L29)</f>
        <v>1074977.0129999998</v>
      </c>
      <c r="M30" s="578"/>
      <c r="N30" s="419">
        <f>SUM(N9:N29)</f>
        <v>316</v>
      </c>
      <c r="O30" s="420">
        <f>SUM(O9:O29)</f>
        <v>1006997.4430000001</v>
      </c>
      <c r="P30" s="419">
        <f>SUM(P9:P29)</f>
        <v>331</v>
      </c>
      <c r="Q30" s="420">
        <f>SUM(Q9:Q29)</f>
        <v>997625.30499999993</v>
      </c>
    </row>
    <row r="31" spans="1:17" ht="16.5" customHeight="1" x14ac:dyDescent="0.2">
      <c r="A31" s="170" t="s">
        <v>217</v>
      </c>
      <c r="B31" s="170"/>
      <c r="C31" s="170"/>
      <c r="D31" s="170"/>
      <c r="E31" s="170"/>
      <c r="F31" s="170"/>
      <c r="G31" s="170"/>
    </row>
    <row r="32" spans="1:17" ht="12" x14ac:dyDescent="0.2">
      <c r="A32" s="225" t="s">
        <v>232</v>
      </c>
      <c r="B32" s="225"/>
      <c r="C32" s="225"/>
      <c r="D32" s="225"/>
      <c r="E32" s="225"/>
      <c r="F32" s="225"/>
      <c r="G32" s="225"/>
    </row>
    <row r="33" spans="1:6" x14ac:dyDescent="0.2">
      <c r="A33" s="299"/>
      <c r="E33" s="268"/>
      <c r="F33" s="268"/>
    </row>
    <row r="34" spans="1:6" x14ac:dyDescent="0.2">
      <c r="A34" s="299"/>
      <c r="D34" s="605"/>
    </row>
    <row r="35" spans="1:6" ht="12" x14ac:dyDescent="0.2">
      <c r="A35" s="170"/>
      <c r="B35" s="170"/>
      <c r="C35" s="170"/>
      <c r="D35" s="170"/>
      <c r="E35" s="170"/>
    </row>
    <row r="36" spans="1:6" ht="12" x14ac:dyDescent="0.2">
      <c r="A36" s="225"/>
      <c r="B36" s="225"/>
      <c r="C36" s="225"/>
    </row>
  </sheetData>
  <mergeCells count="8">
    <mergeCell ref="P3:Q3"/>
    <mergeCell ref="A1:L1"/>
    <mergeCell ref="D3:E3"/>
    <mergeCell ref="F3:G3"/>
    <mergeCell ref="H3:I3"/>
    <mergeCell ref="N3:O3"/>
    <mergeCell ref="B3:C3"/>
    <mergeCell ref="J3:M3"/>
  </mergeCells>
  <pageMargins left="0.25" right="0.25" top="0.75" bottom="0.75" header="0.3" footer="0.3"/>
  <pageSetup paperSize="9" scale="74" orientation="landscape" r:id="rId1"/>
  <ignoredErrors>
    <ignoredError sqref="C30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52AF32"/>
    <pageSetUpPr fitToPage="1"/>
  </sheetPr>
  <dimension ref="A1:I64"/>
  <sheetViews>
    <sheetView zoomScaleNormal="100" zoomScaleSheetLayoutView="80" workbookViewId="0">
      <selection sqref="A1:F2"/>
    </sheetView>
  </sheetViews>
  <sheetFormatPr defaultColWidth="9.33203125" defaultRowHeight="11.25" x14ac:dyDescent="0.2"/>
  <cols>
    <col min="1" max="1" width="50.5" style="1" customWidth="1"/>
    <col min="2" max="2" width="13.83203125" style="1" customWidth="1"/>
    <col min="3" max="3" width="15.83203125" style="1" customWidth="1"/>
    <col min="4" max="4" width="13.83203125" style="1" customWidth="1"/>
    <col min="5" max="5" width="15.83203125" style="1" customWidth="1"/>
    <col min="6" max="6" width="13.83203125" style="1" customWidth="1"/>
    <col min="7" max="7" width="15.83203125" style="1" customWidth="1"/>
    <col min="8" max="16384" width="9.33203125" style="1"/>
  </cols>
  <sheetData>
    <row r="1" spans="1:9" ht="12.75" customHeight="1" x14ac:dyDescent="0.2">
      <c r="A1" s="751" t="s">
        <v>413</v>
      </c>
      <c r="B1" s="752"/>
      <c r="C1" s="752"/>
      <c r="D1" s="752"/>
      <c r="E1" s="752"/>
      <c r="F1" s="697"/>
      <c r="G1" s="27"/>
    </row>
    <row r="2" spans="1:9" ht="21.75" customHeight="1" x14ac:dyDescent="0.2">
      <c r="A2" s="752"/>
      <c r="B2" s="752"/>
      <c r="C2" s="752"/>
      <c r="D2" s="752"/>
      <c r="E2" s="752"/>
      <c r="F2" s="697"/>
      <c r="G2" s="27"/>
    </row>
    <row r="3" spans="1:9" s="184" customFormat="1" ht="19.5" customHeight="1" x14ac:dyDescent="0.2">
      <c r="A3" s="318" t="s">
        <v>414</v>
      </c>
      <c r="B3" s="216"/>
      <c r="C3" s="216"/>
      <c r="D3" s="216"/>
      <c r="E3" s="216"/>
      <c r="F3" s="216"/>
      <c r="G3" s="216"/>
    </row>
    <row r="4" spans="1:9" ht="17.25" customHeight="1" x14ac:dyDescent="0.2">
      <c r="A4" s="217"/>
      <c r="B4" s="753" t="s">
        <v>21</v>
      </c>
      <c r="C4" s="754"/>
      <c r="D4" s="755" t="s">
        <v>25</v>
      </c>
      <c r="E4" s="755"/>
      <c r="F4" s="753" t="s">
        <v>23</v>
      </c>
      <c r="G4" s="754"/>
    </row>
    <row r="5" spans="1:9" ht="16.5" customHeight="1" x14ac:dyDescent="0.2">
      <c r="A5" s="218"/>
      <c r="B5" s="756" t="s">
        <v>22</v>
      </c>
      <c r="C5" s="757"/>
      <c r="D5" s="758" t="s">
        <v>26</v>
      </c>
      <c r="E5" s="758"/>
      <c r="F5" s="756" t="s">
        <v>24</v>
      </c>
      <c r="G5" s="757"/>
    </row>
    <row r="6" spans="1:9" s="132" customFormat="1" ht="29.25" customHeight="1" x14ac:dyDescent="0.2">
      <c r="A6" s="214"/>
      <c r="B6" s="192" t="s">
        <v>3</v>
      </c>
      <c r="C6" s="194" t="s">
        <v>132</v>
      </c>
      <c r="D6" s="193" t="s">
        <v>3</v>
      </c>
      <c r="E6" s="194" t="s">
        <v>132</v>
      </c>
      <c r="F6" s="192" t="s">
        <v>3</v>
      </c>
      <c r="G6" s="194" t="s">
        <v>132</v>
      </c>
      <c r="I6" s="1"/>
    </row>
    <row r="7" spans="1:9" s="132" customFormat="1" ht="27.75" customHeight="1" x14ac:dyDescent="0.2">
      <c r="A7" s="219"/>
      <c r="B7" s="196" t="s">
        <v>4</v>
      </c>
      <c r="C7" s="198" t="s">
        <v>144</v>
      </c>
      <c r="D7" s="197" t="s">
        <v>4</v>
      </c>
      <c r="E7" s="198" t="s">
        <v>111</v>
      </c>
      <c r="F7" s="196" t="s">
        <v>4</v>
      </c>
      <c r="G7" s="198" t="s">
        <v>144</v>
      </c>
      <c r="I7" s="1"/>
    </row>
    <row r="8" spans="1:9" ht="12.75" x14ac:dyDescent="0.2">
      <c r="A8" s="204" t="s">
        <v>63</v>
      </c>
      <c r="B8" s="241"/>
      <c r="C8" s="243"/>
      <c r="D8" s="257"/>
      <c r="E8" s="258"/>
      <c r="F8" s="241"/>
      <c r="G8" s="243"/>
    </row>
    <row r="9" spans="1:9" ht="12.75" x14ac:dyDescent="0.2">
      <c r="A9" s="207" t="s">
        <v>64</v>
      </c>
      <c r="B9" s="244"/>
      <c r="C9" s="246"/>
      <c r="D9" s="259"/>
      <c r="E9" s="260"/>
      <c r="F9" s="244"/>
      <c r="G9" s="246"/>
    </row>
    <row r="10" spans="1:9" ht="12.75" x14ac:dyDescent="0.2">
      <c r="A10" s="207"/>
      <c r="B10" s="244"/>
      <c r="C10" s="246"/>
      <c r="D10" s="259"/>
      <c r="E10" s="260"/>
      <c r="F10" s="244"/>
      <c r="G10" s="246"/>
    </row>
    <row r="11" spans="1:9" ht="12.75" x14ac:dyDescent="0.2">
      <c r="A11" s="208" t="s">
        <v>65</v>
      </c>
      <c r="B11" s="251">
        <v>5</v>
      </c>
      <c r="C11" s="252">
        <v>664.66499999999996</v>
      </c>
      <c r="D11" s="261">
        <v>3</v>
      </c>
      <c r="E11" s="254">
        <v>1843.615</v>
      </c>
      <c r="F11" s="251">
        <v>27</v>
      </c>
      <c r="G11" s="252">
        <v>2931.3150000000001</v>
      </c>
    </row>
    <row r="12" spans="1:9" ht="12.75" x14ac:dyDescent="0.2">
      <c r="A12" s="209" t="s">
        <v>66</v>
      </c>
      <c r="B12" s="251"/>
      <c r="C12" s="252"/>
      <c r="D12" s="261"/>
      <c r="E12" s="254"/>
      <c r="F12" s="251"/>
      <c r="G12" s="252"/>
    </row>
    <row r="13" spans="1:9" ht="12.75" x14ac:dyDescent="0.2">
      <c r="A13" s="210"/>
      <c r="B13" s="251"/>
      <c r="C13" s="252"/>
      <c r="D13" s="261"/>
      <c r="E13" s="254"/>
      <c r="F13" s="251"/>
      <c r="G13" s="252"/>
    </row>
    <row r="14" spans="1:9" ht="12.75" x14ac:dyDescent="0.2">
      <c r="A14" s="208" t="s">
        <v>126</v>
      </c>
      <c r="B14" s="251">
        <v>20</v>
      </c>
      <c r="C14" s="252">
        <v>32170.690000000002</v>
      </c>
      <c r="D14" s="261">
        <v>1</v>
      </c>
      <c r="E14" s="254">
        <v>2720.71</v>
      </c>
      <c r="F14" s="251">
        <v>21</v>
      </c>
      <c r="G14" s="252">
        <v>51721.120000000003</v>
      </c>
    </row>
    <row r="15" spans="1:9" ht="12.75" customHeight="1" x14ac:dyDescent="0.2">
      <c r="A15" s="209" t="s">
        <v>127</v>
      </c>
      <c r="B15" s="251"/>
      <c r="C15" s="252"/>
      <c r="D15" s="261"/>
      <c r="E15" s="254"/>
      <c r="F15" s="251"/>
      <c r="G15" s="252"/>
    </row>
    <row r="16" spans="1:9" ht="12.75" x14ac:dyDescent="0.2">
      <c r="A16" s="211"/>
      <c r="B16" s="251"/>
      <c r="C16" s="252"/>
      <c r="D16" s="261"/>
      <c r="E16" s="254"/>
      <c r="F16" s="251"/>
      <c r="G16" s="252"/>
    </row>
    <row r="17" spans="1:7" ht="27.75" customHeight="1" x14ac:dyDescent="0.2">
      <c r="A17" s="208" t="s">
        <v>85</v>
      </c>
      <c r="B17" s="253" t="s">
        <v>137</v>
      </c>
      <c r="C17" s="252" t="s">
        <v>137</v>
      </c>
      <c r="D17" s="253" t="s">
        <v>137</v>
      </c>
      <c r="E17" s="252" t="s">
        <v>137</v>
      </c>
      <c r="F17" s="251">
        <v>3</v>
      </c>
      <c r="G17" s="252">
        <v>22086.52</v>
      </c>
    </row>
    <row r="18" spans="1:7" ht="30" customHeight="1" x14ac:dyDescent="0.2">
      <c r="A18" s="209" t="s">
        <v>86</v>
      </c>
      <c r="B18" s="251"/>
      <c r="C18" s="252"/>
      <c r="D18" s="261"/>
      <c r="E18" s="254"/>
      <c r="F18" s="251"/>
      <c r="G18" s="252"/>
    </row>
    <row r="19" spans="1:7" ht="12.75" x14ac:dyDescent="0.2">
      <c r="A19" s="200"/>
      <c r="B19" s="251"/>
      <c r="C19" s="252"/>
      <c r="D19" s="261"/>
      <c r="E19" s="254"/>
      <c r="F19" s="251"/>
      <c r="G19" s="252"/>
    </row>
    <row r="20" spans="1:7" ht="12.75" x14ac:dyDescent="0.2">
      <c r="A20" s="208" t="s">
        <v>73</v>
      </c>
      <c r="B20" s="251">
        <v>17</v>
      </c>
      <c r="C20" s="252">
        <v>59614.59</v>
      </c>
      <c r="D20" s="253">
        <v>1</v>
      </c>
      <c r="E20" s="252">
        <v>823.44</v>
      </c>
      <c r="F20" s="251">
        <v>30</v>
      </c>
      <c r="G20" s="252">
        <v>456968.10000000003</v>
      </c>
    </row>
    <row r="21" spans="1:7" ht="12.75" customHeight="1" x14ac:dyDescent="0.2">
      <c r="A21" s="209" t="s">
        <v>68</v>
      </c>
      <c r="B21" s="251"/>
      <c r="C21" s="252"/>
      <c r="D21" s="261"/>
      <c r="E21" s="254"/>
      <c r="F21" s="251"/>
      <c r="G21" s="252"/>
    </row>
    <row r="22" spans="1:7" ht="12.75" x14ac:dyDescent="0.2">
      <c r="A22" s="210"/>
      <c r="B22" s="251"/>
      <c r="C22" s="252"/>
      <c r="D22" s="261"/>
      <c r="E22" s="254"/>
      <c r="F22" s="251"/>
      <c r="G22" s="252"/>
    </row>
    <row r="23" spans="1:7" ht="12.75" x14ac:dyDescent="0.2">
      <c r="A23" s="208" t="s">
        <v>59</v>
      </c>
      <c r="B23" s="251">
        <v>4</v>
      </c>
      <c r="C23" s="252">
        <v>8727.15</v>
      </c>
      <c r="D23" s="253" t="s">
        <v>137</v>
      </c>
      <c r="E23" s="252" t="s">
        <v>137</v>
      </c>
      <c r="F23" s="251" t="s">
        <v>137</v>
      </c>
      <c r="G23" s="252" t="s">
        <v>137</v>
      </c>
    </row>
    <row r="24" spans="1:7" ht="12.75" x14ac:dyDescent="0.2">
      <c r="A24" s="209" t="s">
        <v>61</v>
      </c>
      <c r="B24" s="251"/>
      <c r="C24" s="252"/>
      <c r="D24" s="261"/>
      <c r="E24" s="254"/>
      <c r="F24" s="251"/>
      <c r="G24" s="252"/>
    </row>
    <row r="25" spans="1:7" ht="12.75" x14ac:dyDescent="0.2">
      <c r="A25" s="209"/>
      <c r="B25" s="251"/>
      <c r="C25" s="252"/>
      <c r="D25" s="261"/>
      <c r="E25" s="254"/>
      <c r="F25" s="251"/>
      <c r="G25" s="252"/>
    </row>
    <row r="26" spans="1:7" ht="12.75" x14ac:dyDescent="0.2">
      <c r="A26" s="208" t="s">
        <v>69</v>
      </c>
      <c r="B26" s="253" t="s">
        <v>137</v>
      </c>
      <c r="C26" s="252" t="s">
        <v>137</v>
      </c>
      <c r="D26" s="253" t="s">
        <v>137</v>
      </c>
      <c r="E26" s="252" t="s">
        <v>137</v>
      </c>
      <c r="F26" s="253" t="s">
        <v>137</v>
      </c>
      <c r="G26" s="252" t="s">
        <v>137</v>
      </c>
    </row>
    <row r="27" spans="1:7" ht="12.75" x14ac:dyDescent="0.2">
      <c r="A27" s="209" t="s">
        <v>70</v>
      </c>
      <c r="B27" s="251"/>
      <c r="C27" s="252"/>
      <c r="D27" s="261"/>
      <c r="E27" s="254"/>
      <c r="F27" s="251"/>
      <c r="G27" s="252"/>
    </row>
    <row r="28" spans="1:7" ht="12.75" x14ac:dyDescent="0.2">
      <c r="A28" s="209"/>
      <c r="B28" s="251"/>
      <c r="C28" s="252"/>
      <c r="D28" s="261"/>
      <c r="E28" s="254"/>
      <c r="F28" s="251"/>
      <c r="G28" s="252"/>
    </row>
    <row r="29" spans="1:7" ht="12.75" x14ac:dyDescent="0.2">
      <c r="A29" s="125" t="s">
        <v>71</v>
      </c>
      <c r="B29" s="251" t="s">
        <v>137</v>
      </c>
      <c r="C29" s="252" t="s">
        <v>137</v>
      </c>
      <c r="D29" s="253" t="s">
        <v>137</v>
      </c>
      <c r="E29" s="252" t="s">
        <v>137</v>
      </c>
      <c r="F29" s="253">
        <v>4</v>
      </c>
      <c r="G29" s="252">
        <v>21736.48</v>
      </c>
    </row>
    <row r="30" spans="1:7" ht="12.75" x14ac:dyDescent="0.2">
      <c r="A30" s="126" t="s">
        <v>72</v>
      </c>
      <c r="B30" s="251"/>
      <c r="C30" s="252"/>
      <c r="D30" s="261"/>
      <c r="E30" s="254"/>
      <c r="F30" s="251"/>
      <c r="G30" s="252"/>
    </row>
    <row r="31" spans="1:7" ht="12.75" x14ac:dyDescent="0.2">
      <c r="A31" s="210"/>
      <c r="B31" s="251"/>
      <c r="C31" s="252"/>
      <c r="D31" s="261"/>
      <c r="E31" s="254"/>
      <c r="F31" s="251"/>
      <c r="G31" s="252"/>
    </row>
    <row r="32" spans="1:7" ht="12.75" x14ac:dyDescent="0.2">
      <c r="A32" s="202" t="s">
        <v>174</v>
      </c>
      <c r="B32" s="255">
        <f>SUM(B11:B29)</f>
        <v>46</v>
      </c>
      <c r="C32" s="256">
        <f>SUM(C11:C31)</f>
        <v>101177.095</v>
      </c>
      <c r="D32" s="255">
        <f>SUM(D11:D30)</f>
        <v>5</v>
      </c>
      <c r="E32" s="256">
        <f>SUM(E11:E30)</f>
        <v>5387.7649999999994</v>
      </c>
      <c r="F32" s="255">
        <f>SUM(F10:F29)</f>
        <v>85</v>
      </c>
      <c r="G32" s="256">
        <f>SUM(G11:G29)</f>
        <v>555443.53500000003</v>
      </c>
    </row>
    <row r="33" spans="1:7" ht="12.75" x14ac:dyDescent="0.2">
      <c r="A33" s="212"/>
      <c r="B33" s="212"/>
      <c r="C33" s="212"/>
      <c r="D33" s="212"/>
      <c r="E33" s="212"/>
      <c r="F33" s="212"/>
      <c r="G33" s="212"/>
    </row>
    <row r="34" spans="1:7" ht="16.5" customHeight="1" x14ac:dyDescent="0.2">
      <c r="A34" s="217"/>
      <c r="B34" s="753" t="s">
        <v>27</v>
      </c>
      <c r="C34" s="754"/>
      <c r="D34" s="755" t="s">
        <v>11</v>
      </c>
      <c r="E34" s="755"/>
      <c r="F34" s="753" t="s">
        <v>13</v>
      </c>
      <c r="G34" s="754"/>
    </row>
    <row r="35" spans="1:7" ht="15.75" customHeight="1" x14ac:dyDescent="0.2">
      <c r="A35" s="218"/>
      <c r="B35" s="756" t="s">
        <v>28</v>
      </c>
      <c r="C35" s="757"/>
      <c r="D35" s="758" t="s">
        <v>18</v>
      </c>
      <c r="E35" s="758"/>
      <c r="F35" s="756" t="s">
        <v>108</v>
      </c>
      <c r="G35" s="757"/>
    </row>
    <row r="36" spans="1:7" ht="29.25" customHeight="1" x14ac:dyDescent="0.2">
      <c r="A36" s="214"/>
      <c r="B36" s="192" t="s">
        <v>3</v>
      </c>
      <c r="C36" s="194" t="s">
        <v>132</v>
      </c>
      <c r="D36" s="193" t="s">
        <v>3</v>
      </c>
      <c r="E36" s="194" t="s">
        <v>132</v>
      </c>
      <c r="F36" s="192" t="s">
        <v>3</v>
      </c>
      <c r="G36" s="194" t="s">
        <v>132</v>
      </c>
    </row>
    <row r="37" spans="1:7" ht="22.5" x14ac:dyDescent="0.2">
      <c r="A37" s="215"/>
      <c r="B37" s="196" t="s">
        <v>4</v>
      </c>
      <c r="C37" s="198" t="s">
        <v>144</v>
      </c>
      <c r="D37" s="197" t="s">
        <v>4</v>
      </c>
      <c r="E37" s="198" t="s">
        <v>111</v>
      </c>
      <c r="F37" s="196" t="s">
        <v>4</v>
      </c>
      <c r="G37" s="198" t="s">
        <v>144</v>
      </c>
    </row>
    <row r="38" spans="1:7" ht="12.75" x14ac:dyDescent="0.2">
      <c r="A38" s="204" t="s">
        <v>63</v>
      </c>
      <c r="B38" s="247"/>
      <c r="C38" s="248"/>
      <c r="D38" s="247"/>
      <c r="E38" s="248"/>
      <c r="F38" s="247"/>
      <c r="G38" s="248"/>
    </row>
    <row r="39" spans="1:7" ht="12.75" x14ac:dyDescent="0.2">
      <c r="A39" s="207" t="s">
        <v>64</v>
      </c>
      <c r="B39" s="251"/>
      <c r="C39" s="252"/>
      <c r="D39" s="251"/>
      <c r="E39" s="252"/>
      <c r="F39" s="251"/>
      <c r="G39" s="252"/>
    </row>
    <row r="40" spans="1:7" ht="12.75" x14ac:dyDescent="0.2">
      <c r="A40" s="207"/>
      <c r="B40" s="251"/>
      <c r="C40" s="252"/>
      <c r="D40" s="251"/>
      <c r="E40" s="252"/>
      <c r="F40" s="251"/>
      <c r="G40" s="252"/>
    </row>
    <row r="41" spans="1:7" ht="12.75" x14ac:dyDescent="0.2">
      <c r="A41" s="208" t="s">
        <v>65</v>
      </c>
      <c r="B41" s="251">
        <v>13</v>
      </c>
      <c r="C41" s="252">
        <v>24905.05</v>
      </c>
      <c r="D41" s="251">
        <v>141</v>
      </c>
      <c r="E41" s="252">
        <v>14568.34</v>
      </c>
      <c r="F41" s="251">
        <v>189</v>
      </c>
      <c r="G41" s="252">
        <v>44912.98</v>
      </c>
    </row>
    <row r="42" spans="1:7" ht="12.75" x14ac:dyDescent="0.2">
      <c r="A42" s="209" t="s">
        <v>66</v>
      </c>
      <c r="B42" s="251"/>
      <c r="C42" s="252"/>
      <c r="D42" s="251"/>
      <c r="E42" s="252"/>
      <c r="F42" s="251"/>
      <c r="G42" s="252"/>
    </row>
    <row r="43" spans="1:7" ht="12.75" x14ac:dyDescent="0.2">
      <c r="A43" s="210"/>
      <c r="B43" s="251"/>
      <c r="C43" s="252"/>
      <c r="D43" s="251"/>
      <c r="E43" s="252"/>
      <c r="F43" s="251"/>
      <c r="G43" s="252"/>
    </row>
    <row r="44" spans="1:7" ht="12.75" x14ac:dyDescent="0.2">
      <c r="A44" s="208" t="s">
        <v>126</v>
      </c>
      <c r="B44" s="251">
        <v>12</v>
      </c>
      <c r="C44" s="252">
        <v>134607.21</v>
      </c>
      <c r="D44" s="251">
        <v>6</v>
      </c>
      <c r="E44" s="252">
        <v>14676.7</v>
      </c>
      <c r="F44" s="251">
        <v>60</v>
      </c>
      <c r="G44" s="252">
        <v>235896.34</v>
      </c>
    </row>
    <row r="45" spans="1:7" ht="12.75" customHeight="1" x14ac:dyDescent="0.2">
      <c r="A45" s="209" t="s">
        <v>127</v>
      </c>
      <c r="B45" s="251"/>
      <c r="C45" s="252"/>
      <c r="D45" s="251"/>
      <c r="E45" s="252"/>
      <c r="F45" s="251"/>
      <c r="G45" s="252"/>
    </row>
    <row r="46" spans="1:7" ht="12.75" x14ac:dyDescent="0.2">
      <c r="A46" s="211"/>
      <c r="B46" s="251"/>
      <c r="C46" s="252"/>
      <c r="D46" s="251"/>
      <c r="E46" s="252"/>
      <c r="F46" s="251"/>
      <c r="G46" s="252"/>
    </row>
    <row r="47" spans="1:7" ht="25.5" x14ac:dyDescent="0.2">
      <c r="A47" s="208" t="s">
        <v>85</v>
      </c>
      <c r="B47" s="253">
        <v>3</v>
      </c>
      <c r="C47" s="252">
        <v>36465.699999999997</v>
      </c>
      <c r="D47" s="253">
        <v>1</v>
      </c>
      <c r="E47" s="252">
        <v>134.32</v>
      </c>
      <c r="F47" s="251">
        <v>7</v>
      </c>
      <c r="G47" s="252">
        <v>58686.53</v>
      </c>
    </row>
    <row r="48" spans="1:7" ht="25.5" x14ac:dyDescent="0.2">
      <c r="A48" s="209" t="s">
        <v>86</v>
      </c>
      <c r="B48" s="251"/>
      <c r="C48" s="252"/>
      <c r="D48" s="251"/>
      <c r="E48" s="252"/>
      <c r="F48" s="251"/>
      <c r="G48" s="252"/>
    </row>
    <row r="49" spans="1:7" ht="12.75" x14ac:dyDescent="0.2">
      <c r="A49" s="209"/>
      <c r="B49" s="251"/>
      <c r="C49" s="252"/>
      <c r="D49" s="251"/>
      <c r="E49" s="252"/>
      <c r="F49" s="251"/>
      <c r="G49" s="252"/>
    </row>
    <row r="50" spans="1:7" ht="12.75" x14ac:dyDescent="0.2">
      <c r="A50" s="208" t="s">
        <v>73</v>
      </c>
      <c r="B50" s="251">
        <v>10</v>
      </c>
      <c r="C50" s="252">
        <v>106006.6</v>
      </c>
      <c r="D50" s="253">
        <v>8</v>
      </c>
      <c r="E50" s="252">
        <v>1102.749</v>
      </c>
      <c r="F50" s="251">
        <v>66</v>
      </c>
      <c r="G50" s="252">
        <v>624515.51</v>
      </c>
    </row>
    <row r="51" spans="1:7" ht="12.75" x14ac:dyDescent="0.2">
      <c r="A51" s="209" t="s">
        <v>68</v>
      </c>
      <c r="B51" s="251"/>
      <c r="C51" s="252"/>
      <c r="D51" s="251"/>
      <c r="E51" s="252"/>
      <c r="F51" s="251"/>
      <c r="G51" s="252"/>
    </row>
    <row r="52" spans="1:7" ht="12.75" x14ac:dyDescent="0.2">
      <c r="A52" s="210"/>
      <c r="B52" s="251"/>
      <c r="C52" s="252"/>
      <c r="D52" s="251"/>
      <c r="E52" s="252"/>
      <c r="F52" s="251"/>
      <c r="G52" s="252"/>
    </row>
    <row r="53" spans="1:7" ht="12.75" x14ac:dyDescent="0.2">
      <c r="A53" s="208" t="s">
        <v>59</v>
      </c>
      <c r="B53" s="251" t="s">
        <v>137</v>
      </c>
      <c r="C53" s="252" t="s">
        <v>137</v>
      </c>
      <c r="D53" s="253" t="s">
        <v>137</v>
      </c>
      <c r="E53" s="252" t="s">
        <v>137</v>
      </c>
      <c r="F53" s="251">
        <v>4</v>
      </c>
      <c r="G53" s="252">
        <v>8727.15</v>
      </c>
    </row>
    <row r="54" spans="1:7" ht="12.75" x14ac:dyDescent="0.2">
      <c r="A54" s="209" t="s">
        <v>61</v>
      </c>
      <c r="B54" s="251"/>
      <c r="C54" s="252"/>
      <c r="D54" s="251"/>
      <c r="E54" s="252"/>
      <c r="F54" s="251"/>
      <c r="G54" s="252"/>
    </row>
    <row r="55" spans="1:7" ht="12.75" x14ac:dyDescent="0.2">
      <c r="A55" s="209"/>
      <c r="B55" s="251"/>
      <c r="C55" s="252"/>
      <c r="D55" s="251"/>
      <c r="E55" s="252"/>
      <c r="F55" s="251"/>
      <c r="G55" s="252"/>
    </row>
    <row r="56" spans="1:7" ht="12.75" x14ac:dyDescent="0.2">
      <c r="A56" s="208" t="s">
        <v>69</v>
      </c>
      <c r="B56" s="253">
        <v>1</v>
      </c>
      <c r="C56" s="252">
        <v>3150.3150000000001</v>
      </c>
      <c r="D56" s="253" t="s">
        <v>137</v>
      </c>
      <c r="E56" s="252" t="s">
        <v>137</v>
      </c>
      <c r="F56" s="251">
        <v>1</v>
      </c>
      <c r="G56" s="252">
        <v>3150.3150000000001</v>
      </c>
    </row>
    <row r="57" spans="1:7" ht="12.75" x14ac:dyDescent="0.2">
      <c r="A57" s="209" t="s">
        <v>70</v>
      </c>
      <c r="B57" s="251"/>
      <c r="C57" s="252"/>
      <c r="D57" s="251"/>
      <c r="E57" s="252"/>
      <c r="F57" s="251"/>
      <c r="G57" s="252"/>
    </row>
    <row r="58" spans="1:7" ht="12.75" x14ac:dyDescent="0.2">
      <c r="A58" s="209"/>
      <c r="B58" s="251"/>
      <c r="C58" s="252"/>
      <c r="D58" s="251"/>
      <c r="E58" s="252"/>
      <c r="F58" s="251"/>
      <c r="G58" s="252"/>
    </row>
    <row r="59" spans="1:7" ht="12.75" x14ac:dyDescent="0.2">
      <c r="A59" s="125" t="s">
        <v>71</v>
      </c>
      <c r="B59" s="253" t="s">
        <v>137</v>
      </c>
      <c r="C59" s="252" t="s">
        <v>137</v>
      </c>
      <c r="D59" s="253" t="s">
        <v>137</v>
      </c>
      <c r="E59" s="252" t="s">
        <v>137</v>
      </c>
      <c r="F59" s="251">
        <v>4</v>
      </c>
      <c r="G59" s="252">
        <v>21736.48</v>
      </c>
    </row>
    <row r="60" spans="1:7" ht="12.75" x14ac:dyDescent="0.2">
      <c r="A60" s="126" t="s">
        <v>72</v>
      </c>
      <c r="B60" s="251"/>
      <c r="C60" s="252"/>
      <c r="D60" s="251"/>
      <c r="E60" s="252"/>
      <c r="F60" s="251"/>
      <c r="G60" s="252"/>
    </row>
    <row r="61" spans="1:7" ht="12.75" x14ac:dyDescent="0.2">
      <c r="A61" s="210"/>
      <c r="B61" s="251"/>
      <c r="C61" s="262"/>
      <c r="D61" s="251"/>
      <c r="E61" s="262"/>
      <c r="F61" s="251"/>
      <c r="G61" s="262"/>
    </row>
    <row r="62" spans="1:7" ht="12.75" x14ac:dyDescent="0.2">
      <c r="A62" s="202" t="s">
        <v>174</v>
      </c>
      <c r="B62" s="255">
        <f>SUM(B41:B61)</f>
        <v>39</v>
      </c>
      <c r="C62" s="256">
        <f>SUM(C41:C61)</f>
        <v>305134.87499999994</v>
      </c>
      <c r="D62" s="255">
        <f>SUM(D41:D60)</f>
        <v>156</v>
      </c>
      <c r="E62" s="256">
        <f>SUM(E41:E60)</f>
        <v>30482.109</v>
      </c>
      <c r="F62" s="255">
        <f>SUM(F41:F61)</f>
        <v>331</v>
      </c>
      <c r="G62" s="256">
        <f>SUM(G41:G61)</f>
        <v>997625.30499999993</v>
      </c>
    </row>
    <row r="63" spans="1:7" ht="12" x14ac:dyDescent="0.2">
      <c r="A63" s="170" t="s">
        <v>217</v>
      </c>
    </row>
    <row r="64" spans="1:7" ht="12" x14ac:dyDescent="0.2">
      <c r="A64" s="225" t="s">
        <v>233</v>
      </c>
    </row>
  </sheetData>
  <mergeCells count="13">
    <mergeCell ref="B34:C34"/>
    <mergeCell ref="D34:E34"/>
    <mergeCell ref="F34:G34"/>
    <mergeCell ref="B35:C35"/>
    <mergeCell ref="D35:E35"/>
    <mergeCell ref="F35:G35"/>
    <mergeCell ref="A1:F2"/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7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52AF32"/>
    <pageSetUpPr fitToPage="1"/>
  </sheetPr>
  <dimension ref="A1:I65"/>
  <sheetViews>
    <sheetView zoomScaleNormal="100" workbookViewId="0">
      <selection sqref="A1:E2"/>
    </sheetView>
  </sheetViews>
  <sheetFormatPr defaultColWidth="9.33203125" defaultRowHeight="11.25" x14ac:dyDescent="0.2"/>
  <cols>
    <col min="1" max="1" width="47" style="629" customWidth="1"/>
    <col min="2" max="2" width="12.1640625" style="629" customWidth="1"/>
    <col min="3" max="3" width="15.83203125" style="629" customWidth="1"/>
    <col min="4" max="4" width="12.1640625" style="629" customWidth="1"/>
    <col min="5" max="5" width="15.83203125" style="629" customWidth="1"/>
    <col min="6" max="6" width="12.1640625" style="629" customWidth="1"/>
    <col min="7" max="7" width="15.83203125" style="629" customWidth="1"/>
    <col min="8" max="16384" width="9.33203125" style="629"/>
  </cols>
  <sheetData>
    <row r="1" spans="1:7" ht="12.75" customHeight="1" x14ac:dyDescent="0.2">
      <c r="A1" s="735" t="s">
        <v>415</v>
      </c>
      <c r="B1" s="736"/>
      <c r="C1" s="736"/>
      <c r="D1" s="736"/>
      <c r="E1" s="759"/>
    </row>
    <row r="2" spans="1:7" ht="26.25" customHeight="1" x14ac:dyDescent="0.2">
      <c r="A2" s="736"/>
      <c r="B2" s="736"/>
      <c r="C2" s="736"/>
      <c r="D2" s="736"/>
      <c r="E2" s="759"/>
    </row>
    <row r="3" spans="1:7" ht="14.25" customHeight="1" x14ac:dyDescent="0.2">
      <c r="A3" s="319" t="s">
        <v>416</v>
      </c>
      <c r="B3" s="630"/>
      <c r="C3" s="630"/>
      <c r="D3" s="630"/>
      <c r="E3" s="630"/>
      <c r="F3" s="630"/>
      <c r="G3" s="630"/>
    </row>
    <row r="4" spans="1:7" s="631" customFormat="1" ht="14.25" customHeight="1" x14ac:dyDescent="0.2">
      <c r="A4" s="161"/>
      <c r="B4" s="708" t="s">
        <v>21</v>
      </c>
      <c r="C4" s="760"/>
      <c r="D4" s="709" t="s">
        <v>25</v>
      </c>
      <c r="E4" s="709"/>
      <c r="F4" s="708" t="s">
        <v>23</v>
      </c>
      <c r="G4" s="760"/>
    </row>
    <row r="5" spans="1:7" s="631" customFormat="1" ht="15" customHeight="1" x14ac:dyDescent="0.2">
      <c r="A5" s="145"/>
      <c r="B5" s="706" t="s">
        <v>22</v>
      </c>
      <c r="C5" s="761"/>
      <c r="D5" s="707" t="s">
        <v>26</v>
      </c>
      <c r="E5" s="707"/>
      <c r="F5" s="706" t="s">
        <v>24</v>
      </c>
      <c r="G5" s="761"/>
    </row>
    <row r="6" spans="1:7" s="631" customFormat="1" ht="27" customHeight="1" x14ac:dyDescent="0.2">
      <c r="A6" s="162"/>
      <c r="B6" s="632" t="s">
        <v>3</v>
      </c>
      <c r="C6" s="633" t="s">
        <v>130</v>
      </c>
      <c r="D6" s="634" t="s">
        <v>3</v>
      </c>
      <c r="E6" s="633" t="s">
        <v>131</v>
      </c>
      <c r="F6" s="632" t="s">
        <v>3</v>
      </c>
      <c r="G6" s="633" t="s">
        <v>130</v>
      </c>
    </row>
    <row r="7" spans="1:7" ht="24.75" customHeight="1" x14ac:dyDescent="0.2">
      <c r="A7" s="635"/>
      <c r="B7" s="636" t="s">
        <v>4</v>
      </c>
      <c r="C7" s="637" t="s">
        <v>111</v>
      </c>
      <c r="D7" s="638" t="s">
        <v>4</v>
      </c>
      <c r="E7" s="637" t="s">
        <v>111</v>
      </c>
      <c r="F7" s="636" t="s">
        <v>4</v>
      </c>
      <c r="G7" s="637" t="s">
        <v>111</v>
      </c>
    </row>
    <row r="8" spans="1:7" ht="12.75" x14ac:dyDescent="0.2">
      <c r="A8" s="292" t="s">
        <v>63</v>
      </c>
      <c r="B8" s="639"/>
      <c r="C8" s="640"/>
      <c r="D8" s="641"/>
      <c r="E8" s="642"/>
      <c r="F8" s="639"/>
      <c r="G8" s="640"/>
    </row>
    <row r="9" spans="1:7" ht="12.75" x14ac:dyDescent="0.2">
      <c r="A9" s="643" t="s">
        <v>64</v>
      </c>
      <c r="B9" s="644"/>
      <c r="C9" s="645"/>
      <c r="D9" s="646"/>
      <c r="E9" s="647"/>
      <c r="F9" s="644"/>
      <c r="G9" s="645"/>
    </row>
    <row r="10" spans="1:7" ht="12.75" x14ac:dyDescent="0.2">
      <c r="A10" s="643"/>
      <c r="B10" s="644"/>
      <c r="C10" s="645"/>
      <c r="D10" s="646"/>
      <c r="E10" s="647"/>
      <c r="F10" s="644"/>
      <c r="G10" s="645"/>
    </row>
    <row r="11" spans="1:7" ht="12.75" x14ac:dyDescent="0.2">
      <c r="A11" s="648" t="s">
        <v>65</v>
      </c>
      <c r="B11" s="644" t="s">
        <v>137</v>
      </c>
      <c r="C11" s="645" t="s">
        <v>137</v>
      </c>
      <c r="D11" s="644" t="s">
        <v>137</v>
      </c>
      <c r="E11" s="645" t="s">
        <v>137</v>
      </c>
      <c r="F11" s="644" t="s">
        <v>137</v>
      </c>
      <c r="G11" s="645" t="s">
        <v>137</v>
      </c>
    </row>
    <row r="12" spans="1:7" ht="12.75" x14ac:dyDescent="0.2">
      <c r="A12" s="649" t="s">
        <v>66</v>
      </c>
      <c r="B12" s="644"/>
      <c r="C12" s="645"/>
      <c r="D12" s="644"/>
      <c r="E12" s="645"/>
      <c r="F12" s="644"/>
      <c r="G12" s="645"/>
    </row>
    <row r="13" spans="1:7" ht="12.75" x14ac:dyDescent="0.2">
      <c r="A13" s="650"/>
      <c r="B13" s="644"/>
      <c r="C13" s="645"/>
      <c r="D13" s="644"/>
      <c r="E13" s="645"/>
      <c r="F13" s="644"/>
      <c r="G13" s="645"/>
    </row>
    <row r="14" spans="1:7" ht="12.75" x14ac:dyDescent="0.2">
      <c r="A14" s="648" t="s">
        <v>126</v>
      </c>
      <c r="B14" s="644">
        <v>22</v>
      </c>
      <c r="C14" s="645">
        <v>55920.29</v>
      </c>
      <c r="D14" s="644">
        <v>1</v>
      </c>
      <c r="E14" s="645">
        <v>886.58500000000004</v>
      </c>
      <c r="F14" s="644">
        <v>53</v>
      </c>
      <c r="G14" s="645">
        <v>88150.263000000006</v>
      </c>
    </row>
    <row r="15" spans="1:7" ht="13.5" customHeight="1" x14ac:dyDescent="0.2">
      <c r="A15" s="649" t="s">
        <v>127</v>
      </c>
      <c r="B15" s="644"/>
      <c r="C15" s="645"/>
      <c r="D15" s="644"/>
      <c r="E15" s="645"/>
      <c r="F15" s="644"/>
      <c r="G15" s="645"/>
    </row>
    <row r="16" spans="1:7" ht="12.75" x14ac:dyDescent="0.2">
      <c r="A16" s="651"/>
      <c r="B16" s="644"/>
      <c r="C16" s="645"/>
      <c r="D16" s="644"/>
      <c r="E16" s="645"/>
      <c r="F16" s="644"/>
      <c r="G16" s="645"/>
    </row>
    <row r="17" spans="1:7" ht="25.5" x14ac:dyDescent="0.2">
      <c r="A17" s="648" t="s">
        <v>179</v>
      </c>
      <c r="B17" s="644">
        <v>1</v>
      </c>
      <c r="C17" s="645">
        <v>2097.7289999999998</v>
      </c>
      <c r="D17" s="644">
        <v>0</v>
      </c>
      <c r="E17" s="645">
        <v>0</v>
      </c>
      <c r="F17" s="644">
        <v>2</v>
      </c>
      <c r="G17" s="645">
        <v>14791.63</v>
      </c>
    </row>
    <row r="18" spans="1:7" ht="25.5" x14ac:dyDescent="0.2">
      <c r="A18" s="649" t="s">
        <v>86</v>
      </c>
      <c r="B18" s="644"/>
      <c r="C18" s="645"/>
      <c r="D18" s="644"/>
      <c r="E18" s="645"/>
      <c r="F18" s="644"/>
      <c r="G18" s="645"/>
    </row>
    <row r="19" spans="1:7" ht="12.75" x14ac:dyDescent="0.2">
      <c r="A19" s="651"/>
      <c r="B19" s="644"/>
      <c r="C19" s="645"/>
      <c r="D19" s="644"/>
      <c r="E19" s="645"/>
      <c r="F19" s="644"/>
      <c r="G19" s="645"/>
    </row>
    <row r="20" spans="1:7" ht="12.75" x14ac:dyDescent="0.2">
      <c r="A20" s="648" t="s">
        <v>73</v>
      </c>
      <c r="B20" s="644"/>
      <c r="C20" s="645"/>
      <c r="D20" s="644"/>
      <c r="E20" s="645"/>
      <c r="F20" s="644"/>
      <c r="G20" s="645"/>
    </row>
    <row r="21" spans="1:7" ht="12.75" x14ac:dyDescent="0.2">
      <c r="A21" s="649" t="s">
        <v>68</v>
      </c>
      <c r="B21" s="644">
        <v>262</v>
      </c>
      <c r="C21" s="645">
        <v>2141154.7999999998</v>
      </c>
      <c r="D21" s="644">
        <v>12</v>
      </c>
      <c r="E21" s="645">
        <v>53380.885999999999</v>
      </c>
      <c r="F21" s="644">
        <v>118</v>
      </c>
      <c r="G21" s="645">
        <v>1949487.22</v>
      </c>
    </row>
    <row r="22" spans="1:7" ht="12.75" x14ac:dyDescent="0.2">
      <c r="A22" s="650"/>
      <c r="B22" s="644"/>
      <c r="C22" s="645"/>
      <c r="D22" s="644"/>
      <c r="E22" s="645"/>
      <c r="F22" s="644"/>
      <c r="G22" s="645"/>
    </row>
    <row r="23" spans="1:7" ht="12.75" x14ac:dyDescent="0.2">
      <c r="A23" s="648" t="s">
        <v>59</v>
      </c>
      <c r="B23" s="644" t="s">
        <v>137</v>
      </c>
      <c r="C23" s="645" t="s">
        <v>137</v>
      </c>
      <c r="D23" s="644" t="s">
        <v>137</v>
      </c>
      <c r="E23" s="645" t="s">
        <v>137</v>
      </c>
      <c r="F23" s="644" t="s">
        <v>137</v>
      </c>
      <c r="G23" s="645" t="s">
        <v>137</v>
      </c>
    </row>
    <row r="24" spans="1:7" ht="12.75" x14ac:dyDescent="0.2">
      <c r="A24" s="649" t="s">
        <v>61</v>
      </c>
      <c r="B24" s="644"/>
      <c r="C24" s="645"/>
      <c r="D24" s="644"/>
      <c r="E24" s="645"/>
      <c r="F24" s="644"/>
      <c r="G24" s="645"/>
    </row>
    <row r="25" spans="1:7" ht="12.75" x14ac:dyDescent="0.2">
      <c r="A25" s="649"/>
      <c r="B25" s="644"/>
      <c r="C25" s="645"/>
      <c r="D25" s="644"/>
      <c r="E25" s="645"/>
      <c r="F25" s="644"/>
      <c r="G25" s="645"/>
    </row>
    <row r="26" spans="1:7" ht="12.75" x14ac:dyDescent="0.2">
      <c r="A26" s="649" t="s">
        <v>69</v>
      </c>
      <c r="B26" s="644" t="s">
        <v>137</v>
      </c>
      <c r="C26" s="645" t="s">
        <v>137</v>
      </c>
      <c r="D26" s="644" t="s">
        <v>137</v>
      </c>
      <c r="E26" s="645" t="s">
        <v>137</v>
      </c>
      <c r="F26" s="644" t="s">
        <v>137</v>
      </c>
      <c r="G26" s="645" t="s">
        <v>137</v>
      </c>
    </row>
    <row r="27" spans="1:7" ht="12.75" x14ac:dyDescent="0.2">
      <c r="A27" s="649" t="s">
        <v>70</v>
      </c>
      <c r="B27" s="644"/>
      <c r="C27" s="645"/>
      <c r="D27" s="644"/>
      <c r="E27" s="645"/>
      <c r="F27" s="644"/>
      <c r="G27" s="645"/>
    </row>
    <row r="28" spans="1:7" ht="12.75" x14ac:dyDescent="0.2">
      <c r="A28" s="649"/>
      <c r="B28" s="644"/>
      <c r="C28" s="645"/>
      <c r="D28" s="644"/>
      <c r="E28" s="645"/>
      <c r="F28" s="644"/>
      <c r="G28" s="645"/>
    </row>
    <row r="29" spans="1:7" ht="12.75" x14ac:dyDescent="0.2">
      <c r="A29" s="652" t="s">
        <v>71</v>
      </c>
      <c r="B29" s="644">
        <v>2</v>
      </c>
      <c r="C29" s="645">
        <v>63.51</v>
      </c>
      <c r="D29" s="644">
        <v>1</v>
      </c>
      <c r="E29" s="645">
        <v>725.22900000000004</v>
      </c>
      <c r="F29" s="644">
        <v>12</v>
      </c>
      <c r="G29" s="645">
        <v>3625.9810000000002</v>
      </c>
    </row>
    <row r="30" spans="1:7" ht="12.75" x14ac:dyDescent="0.2">
      <c r="A30" s="653" t="s">
        <v>72</v>
      </c>
      <c r="B30" s="644"/>
      <c r="C30" s="645"/>
      <c r="D30" s="644"/>
      <c r="E30" s="645"/>
      <c r="F30" s="644"/>
      <c r="G30" s="645"/>
    </row>
    <row r="31" spans="1:7" s="631" customFormat="1" ht="15" customHeight="1" x14ac:dyDescent="0.2">
      <c r="A31" s="650"/>
      <c r="B31" s="644"/>
      <c r="C31" s="645"/>
      <c r="D31" s="644"/>
      <c r="E31" s="645"/>
      <c r="F31" s="644"/>
      <c r="G31" s="645"/>
    </row>
    <row r="32" spans="1:7" s="631" customFormat="1" ht="15" customHeight="1" x14ac:dyDescent="0.2">
      <c r="A32" s="110" t="s">
        <v>186</v>
      </c>
      <c r="B32" s="654">
        <f t="shared" ref="B32:G32" si="0">SUM(B11:B29)</f>
        <v>287</v>
      </c>
      <c r="C32" s="655">
        <f t="shared" si="0"/>
        <v>2199236.3289999994</v>
      </c>
      <c r="D32" s="654">
        <f t="shared" si="0"/>
        <v>14</v>
      </c>
      <c r="E32" s="655">
        <f t="shared" si="0"/>
        <v>54992.7</v>
      </c>
      <c r="F32" s="654">
        <f t="shared" si="0"/>
        <v>185</v>
      </c>
      <c r="G32" s="655">
        <f t="shared" si="0"/>
        <v>2056055.0939999998</v>
      </c>
    </row>
    <row r="33" spans="1:7" ht="28.5" customHeight="1" x14ac:dyDescent="0.2">
      <c r="A33" s="656"/>
      <c r="B33" s="656"/>
      <c r="C33" s="656"/>
      <c r="D33" s="656"/>
      <c r="E33" s="656"/>
      <c r="F33" s="656"/>
      <c r="G33" s="656"/>
    </row>
    <row r="34" spans="1:7" ht="12.75" x14ac:dyDescent="0.2">
      <c r="A34" s="657"/>
      <c r="B34" s="762" t="s">
        <v>27</v>
      </c>
      <c r="C34" s="763"/>
      <c r="D34" s="764" t="s">
        <v>11</v>
      </c>
      <c r="E34" s="764"/>
      <c r="F34" s="762" t="s">
        <v>13</v>
      </c>
      <c r="G34" s="763"/>
    </row>
    <row r="35" spans="1:7" ht="12.75" x14ac:dyDescent="0.2">
      <c r="A35" s="658"/>
      <c r="B35" s="765" t="s">
        <v>28</v>
      </c>
      <c r="C35" s="766"/>
      <c r="D35" s="767" t="s">
        <v>18</v>
      </c>
      <c r="E35" s="767"/>
      <c r="F35" s="765" t="s">
        <v>108</v>
      </c>
      <c r="G35" s="766"/>
    </row>
    <row r="36" spans="1:7" ht="25.5" x14ac:dyDescent="0.2">
      <c r="A36" s="659"/>
      <c r="B36" s="660" t="s">
        <v>3</v>
      </c>
      <c r="C36" s="661" t="s">
        <v>130</v>
      </c>
      <c r="D36" s="662" t="s">
        <v>3</v>
      </c>
      <c r="E36" s="661" t="s">
        <v>131</v>
      </c>
      <c r="F36" s="660" t="s">
        <v>3</v>
      </c>
      <c r="G36" s="661" t="s">
        <v>130</v>
      </c>
    </row>
    <row r="37" spans="1:7" ht="22.5" x14ac:dyDescent="0.2">
      <c r="A37" s="663"/>
      <c r="B37" s="664" t="s">
        <v>4</v>
      </c>
      <c r="C37" s="665" t="s">
        <v>111</v>
      </c>
      <c r="D37" s="666" t="s">
        <v>4</v>
      </c>
      <c r="E37" s="665" t="s">
        <v>111</v>
      </c>
      <c r="F37" s="664" t="s">
        <v>4</v>
      </c>
      <c r="G37" s="665" t="s">
        <v>111</v>
      </c>
    </row>
    <row r="38" spans="1:7" ht="12.75" x14ac:dyDescent="0.2">
      <c r="A38" s="292" t="s">
        <v>63</v>
      </c>
      <c r="B38" s="667"/>
      <c r="C38" s="668"/>
      <c r="D38" s="669"/>
      <c r="E38" s="670"/>
      <c r="F38" s="667"/>
      <c r="G38" s="668"/>
    </row>
    <row r="39" spans="1:7" ht="12.75" x14ac:dyDescent="0.2">
      <c r="A39" s="643" t="s">
        <v>64</v>
      </c>
      <c r="B39" s="644"/>
      <c r="C39" s="645"/>
      <c r="D39" s="646"/>
      <c r="E39" s="647"/>
      <c r="F39" s="644"/>
      <c r="G39" s="645"/>
    </row>
    <row r="40" spans="1:7" ht="12.75" x14ac:dyDescent="0.2">
      <c r="A40" s="643"/>
      <c r="B40" s="644"/>
      <c r="C40" s="645"/>
      <c r="D40" s="646"/>
      <c r="E40" s="647"/>
      <c r="F40" s="644"/>
      <c r="G40" s="645"/>
    </row>
    <row r="41" spans="1:7" ht="12.75" x14ac:dyDescent="0.2">
      <c r="A41" s="648" t="s">
        <v>65</v>
      </c>
      <c r="B41" s="644"/>
      <c r="C41" s="645"/>
      <c r="D41" s="644"/>
      <c r="E41" s="645"/>
      <c r="F41" s="644"/>
      <c r="G41" s="645"/>
    </row>
    <row r="42" spans="1:7" ht="12.75" x14ac:dyDescent="0.2">
      <c r="A42" s="649" t="s">
        <v>66</v>
      </c>
      <c r="B42" s="644"/>
      <c r="C42" s="645"/>
      <c r="D42" s="644"/>
      <c r="E42" s="645"/>
      <c r="F42" s="644"/>
      <c r="G42" s="645"/>
    </row>
    <row r="43" spans="1:7" ht="12.75" x14ac:dyDescent="0.2">
      <c r="A43" s="650"/>
      <c r="B43" s="644"/>
      <c r="C43" s="645"/>
      <c r="D43" s="644"/>
      <c r="E43" s="645"/>
      <c r="F43" s="644"/>
      <c r="G43" s="645"/>
    </row>
    <row r="44" spans="1:7" ht="12.75" customHeight="1" x14ac:dyDescent="0.2">
      <c r="A44" s="648" t="s">
        <v>126</v>
      </c>
      <c r="B44" s="644">
        <v>9</v>
      </c>
      <c r="C44" s="645">
        <v>71585.39</v>
      </c>
      <c r="D44" s="644">
        <v>0</v>
      </c>
      <c r="E44" s="645">
        <v>0</v>
      </c>
      <c r="F44" s="644">
        <v>85</v>
      </c>
      <c r="G44" s="645">
        <v>216542.51</v>
      </c>
    </row>
    <row r="45" spans="1:7" ht="12.75" customHeight="1" x14ac:dyDescent="0.2">
      <c r="A45" s="649" t="s">
        <v>127</v>
      </c>
      <c r="B45" s="644"/>
      <c r="C45" s="645"/>
      <c r="D45" s="644"/>
      <c r="E45" s="645"/>
      <c r="F45" s="644"/>
      <c r="G45" s="645"/>
    </row>
    <row r="46" spans="1:7" ht="12.75" x14ac:dyDescent="0.2">
      <c r="A46" s="651"/>
      <c r="B46" s="644"/>
      <c r="C46" s="645"/>
      <c r="D46" s="644"/>
      <c r="E46" s="645"/>
      <c r="F46" s="644"/>
      <c r="G46" s="645"/>
    </row>
    <row r="47" spans="1:7" ht="25.5" x14ac:dyDescent="0.2">
      <c r="A47" s="648" t="s">
        <v>179</v>
      </c>
      <c r="B47" s="644">
        <v>0</v>
      </c>
      <c r="C47" s="645">
        <v>0</v>
      </c>
      <c r="D47" s="644">
        <v>1</v>
      </c>
      <c r="E47" s="645">
        <v>38.978999999999999</v>
      </c>
      <c r="F47" s="644">
        <v>4</v>
      </c>
      <c r="G47" s="645">
        <v>16928.330000000002</v>
      </c>
    </row>
    <row r="48" spans="1:7" ht="25.5" x14ac:dyDescent="0.2">
      <c r="A48" s="649" t="s">
        <v>86</v>
      </c>
      <c r="B48" s="644"/>
      <c r="C48" s="645"/>
      <c r="D48" s="644"/>
      <c r="E48" s="645"/>
      <c r="F48" s="644"/>
      <c r="G48" s="645"/>
    </row>
    <row r="49" spans="1:9" ht="12.75" x14ac:dyDescent="0.2">
      <c r="A49" s="671"/>
      <c r="B49" s="644"/>
      <c r="C49" s="645"/>
      <c r="D49" s="644"/>
      <c r="E49" s="645"/>
      <c r="F49" s="644"/>
      <c r="G49" s="645"/>
    </row>
    <row r="50" spans="1:9" ht="12.75" x14ac:dyDescent="0.2">
      <c r="A50" s="648" t="s">
        <v>73</v>
      </c>
      <c r="B50" s="644">
        <v>19</v>
      </c>
      <c r="C50" s="645">
        <v>210206.27</v>
      </c>
      <c r="D50" s="644">
        <v>2</v>
      </c>
      <c r="E50" s="645">
        <v>882.97500000000002</v>
      </c>
      <c r="F50" s="644">
        <v>413</v>
      </c>
      <c r="G50" s="645">
        <v>4355112</v>
      </c>
      <c r="I50" s="270"/>
    </row>
    <row r="51" spans="1:9" ht="12.75" x14ac:dyDescent="0.2">
      <c r="A51" s="649" t="s">
        <v>68</v>
      </c>
      <c r="B51" s="644"/>
      <c r="C51" s="645"/>
      <c r="D51" s="644"/>
      <c r="E51" s="645"/>
      <c r="F51" s="644"/>
      <c r="G51" s="645"/>
    </row>
    <row r="52" spans="1:9" ht="12.75" x14ac:dyDescent="0.2">
      <c r="A52" s="650"/>
      <c r="B52" s="644"/>
      <c r="C52" s="645"/>
      <c r="D52" s="644"/>
      <c r="E52" s="645"/>
      <c r="F52" s="644"/>
      <c r="G52" s="645"/>
    </row>
    <row r="53" spans="1:9" ht="12.75" x14ac:dyDescent="0.2">
      <c r="A53" s="648" t="s">
        <v>59</v>
      </c>
      <c r="B53" s="644"/>
      <c r="C53" s="645"/>
      <c r="D53" s="644"/>
      <c r="E53" s="645"/>
      <c r="F53" s="644"/>
      <c r="G53" s="645"/>
    </row>
    <row r="54" spans="1:9" ht="12.75" x14ac:dyDescent="0.2">
      <c r="A54" s="649" t="s">
        <v>61</v>
      </c>
      <c r="B54" s="644"/>
      <c r="C54" s="645"/>
      <c r="D54" s="644"/>
      <c r="E54" s="645"/>
      <c r="F54" s="644"/>
      <c r="G54" s="645"/>
    </row>
    <row r="55" spans="1:9" ht="12.75" x14ac:dyDescent="0.2">
      <c r="A55" s="649"/>
      <c r="B55" s="644"/>
      <c r="C55" s="645"/>
      <c r="D55" s="644"/>
      <c r="E55" s="645"/>
      <c r="F55" s="644"/>
      <c r="G55" s="645"/>
    </row>
    <row r="56" spans="1:9" ht="12.75" x14ac:dyDescent="0.2">
      <c r="A56" s="649" t="s">
        <v>69</v>
      </c>
      <c r="B56" s="644"/>
      <c r="C56" s="645"/>
      <c r="D56" s="644"/>
      <c r="E56" s="645"/>
      <c r="F56" s="644"/>
      <c r="G56" s="645"/>
    </row>
    <row r="57" spans="1:9" ht="12.75" x14ac:dyDescent="0.2">
      <c r="A57" s="649" t="s">
        <v>70</v>
      </c>
      <c r="B57" s="644"/>
      <c r="C57" s="645"/>
      <c r="D57" s="644"/>
      <c r="E57" s="645"/>
      <c r="F57" s="644"/>
      <c r="G57" s="645"/>
    </row>
    <row r="58" spans="1:9" ht="12.75" x14ac:dyDescent="0.2">
      <c r="A58" s="649"/>
      <c r="B58" s="644"/>
      <c r="C58" s="645"/>
      <c r="D58" s="644"/>
      <c r="E58" s="645"/>
      <c r="F58" s="644"/>
      <c r="G58" s="645"/>
    </row>
    <row r="59" spans="1:9" ht="12.75" x14ac:dyDescent="0.2">
      <c r="A59" s="652" t="s">
        <v>71</v>
      </c>
      <c r="B59" s="644">
        <v>2</v>
      </c>
      <c r="C59" s="645">
        <v>126.19899999999998</v>
      </c>
      <c r="D59" s="644">
        <v>2</v>
      </c>
      <c r="E59" s="645">
        <v>5160.7349999999997</v>
      </c>
      <c r="F59" s="644">
        <v>19</v>
      </c>
      <c r="G59" s="645">
        <v>9701.6540000000005</v>
      </c>
    </row>
    <row r="60" spans="1:9" ht="12.75" x14ac:dyDescent="0.2">
      <c r="A60" s="653" t="s">
        <v>72</v>
      </c>
      <c r="B60" s="644"/>
      <c r="C60" s="645"/>
      <c r="D60" s="644"/>
      <c r="E60" s="645"/>
      <c r="F60" s="644"/>
      <c r="G60" s="645"/>
    </row>
    <row r="61" spans="1:9" ht="12.75" x14ac:dyDescent="0.2">
      <c r="A61" s="650"/>
      <c r="B61" s="644"/>
      <c r="C61" s="645"/>
      <c r="D61" s="644"/>
      <c r="E61" s="645"/>
      <c r="F61" s="644"/>
      <c r="G61" s="645"/>
    </row>
    <row r="62" spans="1:9" ht="12.75" x14ac:dyDescent="0.2">
      <c r="A62" s="110" t="s">
        <v>186</v>
      </c>
      <c r="B62" s="654">
        <f t="shared" ref="B62:G62" si="1">SUM(B41:B59)</f>
        <v>30</v>
      </c>
      <c r="C62" s="655">
        <f t="shared" si="1"/>
        <v>281917.859</v>
      </c>
      <c r="D62" s="654">
        <f t="shared" si="1"/>
        <v>5</v>
      </c>
      <c r="E62" s="655">
        <f t="shared" si="1"/>
        <v>6082.6889999999994</v>
      </c>
      <c r="F62" s="654">
        <f t="shared" si="1"/>
        <v>521</v>
      </c>
      <c r="G62" s="655">
        <f t="shared" si="1"/>
        <v>4598284.4939999999</v>
      </c>
    </row>
    <row r="63" spans="1:9" ht="12" x14ac:dyDescent="0.2">
      <c r="A63" s="170" t="s">
        <v>222</v>
      </c>
    </row>
    <row r="64" spans="1:9" ht="12" x14ac:dyDescent="0.2">
      <c r="A64" s="225" t="s">
        <v>436</v>
      </c>
      <c r="B64" s="672"/>
      <c r="C64" s="672"/>
      <c r="D64" s="672"/>
      <c r="E64" s="672"/>
      <c r="F64" s="672"/>
      <c r="G64" s="672"/>
    </row>
    <row r="65" spans="2:3" x14ac:dyDescent="0.2">
      <c r="B65" s="673"/>
      <c r="C65" s="673"/>
    </row>
  </sheetData>
  <mergeCells count="13">
    <mergeCell ref="B34:C34"/>
    <mergeCell ref="D34:E34"/>
    <mergeCell ref="F34:G34"/>
    <mergeCell ref="B35:C35"/>
    <mergeCell ref="D35:E35"/>
    <mergeCell ref="F35:G35"/>
    <mergeCell ref="A1:E2"/>
    <mergeCell ref="B4:C4"/>
    <mergeCell ref="D4:E4"/>
    <mergeCell ref="F4:G4"/>
    <mergeCell ref="B5:C5"/>
    <mergeCell ref="D5:E5"/>
    <mergeCell ref="F5:G5"/>
  </mergeCells>
  <pageMargins left="0.31496062992125984" right="0.15748031496062992" top="0.74803149606299213" bottom="0.27559055118110237" header="0.31496062992125984" footer="0.31496062992125984"/>
  <pageSetup paperSize="9" scale="93" fitToWidth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52AF32"/>
    <pageSetUpPr fitToPage="1"/>
  </sheetPr>
  <dimension ref="A1:I58"/>
  <sheetViews>
    <sheetView zoomScaleNormal="100" workbookViewId="0">
      <selection sqref="A1:I2"/>
    </sheetView>
  </sheetViews>
  <sheetFormatPr defaultColWidth="16" defaultRowHeight="11.25" x14ac:dyDescent="0.2"/>
  <cols>
    <col min="1" max="2" width="16" style="27"/>
    <col min="3" max="3" width="7.1640625" style="27" customWidth="1"/>
    <col min="4" max="9" width="13.83203125" style="27" customWidth="1"/>
    <col min="10" max="16384" width="16" style="27"/>
  </cols>
  <sheetData>
    <row r="1" spans="1:9" ht="12.75" customHeight="1" x14ac:dyDescent="0.2">
      <c r="A1" s="751" t="s">
        <v>417</v>
      </c>
      <c r="B1" s="751"/>
      <c r="C1" s="751"/>
      <c r="D1" s="751"/>
      <c r="E1" s="751"/>
      <c r="F1" s="751"/>
      <c r="G1" s="751"/>
      <c r="H1" s="751"/>
      <c r="I1" s="751"/>
    </row>
    <row r="2" spans="1:9" ht="24.75" customHeight="1" x14ac:dyDescent="0.2">
      <c r="A2" s="751"/>
      <c r="B2" s="751"/>
      <c r="C2" s="751"/>
      <c r="D2" s="751"/>
      <c r="E2" s="751"/>
      <c r="F2" s="751"/>
      <c r="G2" s="751"/>
      <c r="H2" s="751"/>
      <c r="I2" s="751"/>
    </row>
    <row r="3" spans="1:9" ht="32.25" customHeight="1" x14ac:dyDescent="0.2">
      <c r="A3" s="771" t="s">
        <v>418</v>
      </c>
      <c r="B3" s="772"/>
      <c r="C3" s="772"/>
      <c r="D3" s="772"/>
      <c r="E3" s="772"/>
      <c r="F3" s="772"/>
      <c r="G3" s="772"/>
      <c r="H3" s="772"/>
      <c r="I3" s="772"/>
    </row>
    <row r="4" spans="1:9" s="189" customFormat="1" ht="17.25" customHeight="1" x14ac:dyDescent="0.2">
      <c r="A4" s="213" t="s">
        <v>1</v>
      </c>
      <c r="B4" s="188"/>
      <c r="C4" s="231"/>
      <c r="D4" s="753" t="s">
        <v>21</v>
      </c>
      <c r="E4" s="755"/>
      <c r="F4" s="754"/>
      <c r="G4" s="753" t="s">
        <v>25</v>
      </c>
      <c r="H4" s="755"/>
      <c r="I4" s="754"/>
    </row>
    <row r="5" spans="1:9" s="189" customFormat="1" ht="18.75" customHeight="1" x14ac:dyDescent="0.2">
      <c r="A5" s="214" t="s">
        <v>2</v>
      </c>
      <c r="B5" s="190"/>
      <c r="C5" s="232"/>
      <c r="D5" s="756" t="s">
        <v>22</v>
      </c>
      <c r="E5" s="758"/>
      <c r="F5" s="757"/>
      <c r="G5" s="756" t="s">
        <v>26</v>
      </c>
      <c r="H5" s="758"/>
      <c r="I5" s="757"/>
    </row>
    <row r="6" spans="1:9" ht="27.75" customHeight="1" x14ac:dyDescent="0.2">
      <c r="A6" s="214"/>
      <c r="B6" s="191"/>
      <c r="C6" s="233"/>
      <c r="D6" s="192" t="s">
        <v>3</v>
      </c>
      <c r="E6" s="193" t="s">
        <v>109</v>
      </c>
      <c r="F6" s="194" t="s">
        <v>128</v>
      </c>
      <c r="G6" s="192" t="s">
        <v>3</v>
      </c>
      <c r="H6" s="193" t="s">
        <v>109</v>
      </c>
      <c r="I6" s="194" t="s">
        <v>128</v>
      </c>
    </row>
    <row r="7" spans="1:9" ht="22.5" x14ac:dyDescent="0.2">
      <c r="A7" s="215"/>
      <c r="B7" s="195"/>
      <c r="C7" s="234"/>
      <c r="D7" s="196" t="s">
        <v>4</v>
      </c>
      <c r="E7" s="197" t="s">
        <v>110</v>
      </c>
      <c r="F7" s="198" t="s">
        <v>111</v>
      </c>
      <c r="G7" s="196" t="s">
        <v>4</v>
      </c>
      <c r="H7" s="197" t="s">
        <v>110</v>
      </c>
      <c r="I7" s="198" t="s">
        <v>111</v>
      </c>
    </row>
    <row r="8" spans="1:9" ht="12.75" x14ac:dyDescent="0.2">
      <c r="A8" s="768" t="s">
        <v>36</v>
      </c>
      <c r="B8" s="769"/>
      <c r="C8" s="770"/>
      <c r="D8" s="241"/>
      <c r="E8" s="242"/>
      <c r="F8" s="243"/>
      <c r="G8" s="241"/>
      <c r="H8" s="242"/>
      <c r="I8" s="243"/>
    </row>
    <row r="9" spans="1:9" ht="12.75" x14ac:dyDescent="0.2">
      <c r="A9" s="200" t="s">
        <v>37</v>
      </c>
      <c r="B9" s="25"/>
      <c r="C9" s="119"/>
      <c r="D9" s="244"/>
      <c r="E9" s="245"/>
      <c r="F9" s="246"/>
      <c r="G9" s="244"/>
      <c r="H9" s="245"/>
      <c r="I9" s="246"/>
    </row>
    <row r="10" spans="1:9" ht="12.75" x14ac:dyDescent="0.2">
      <c r="A10" s="201" t="s">
        <v>120</v>
      </c>
      <c r="B10" s="25">
        <v>499</v>
      </c>
      <c r="C10" s="119"/>
      <c r="D10" s="251">
        <v>2</v>
      </c>
      <c r="E10" s="264">
        <v>0.67300000000000004</v>
      </c>
      <c r="F10" s="252">
        <v>245.64500000000001</v>
      </c>
      <c r="G10" s="251" t="s">
        <v>137</v>
      </c>
      <c r="H10" s="264" t="s">
        <v>137</v>
      </c>
      <c r="I10" s="252" t="s">
        <v>137</v>
      </c>
    </row>
    <row r="11" spans="1:9" ht="12.75" x14ac:dyDescent="0.2">
      <c r="A11" s="201" t="s">
        <v>121</v>
      </c>
      <c r="B11" s="25">
        <v>1499</v>
      </c>
      <c r="C11" s="119"/>
      <c r="D11" s="251">
        <v>1</v>
      </c>
      <c r="E11" s="264">
        <v>1.3</v>
      </c>
      <c r="F11" s="252">
        <v>474.5</v>
      </c>
      <c r="G11" s="251" t="s">
        <v>137</v>
      </c>
      <c r="H11" s="264" t="s">
        <v>137</v>
      </c>
      <c r="I11" s="252" t="s">
        <v>137</v>
      </c>
    </row>
    <row r="12" spans="1:9" ht="12.75" x14ac:dyDescent="0.2">
      <c r="A12" s="201" t="s">
        <v>122</v>
      </c>
      <c r="B12" s="25">
        <v>4999</v>
      </c>
      <c r="C12" s="119"/>
      <c r="D12" s="251">
        <v>18</v>
      </c>
      <c r="E12" s="264">
        <v>69.328000000000003</v>
      </c>
      <c r="F12" s="252">
        <v>24247.73</v>
      </c>
      <c r="G12" s="251" t="s">
        <v>137</v>
      </c>
      <c r="H12" s="264" t="s">
        <v>137</v>
      </c>
      <c r="I12" s="252" t="s">
        <v>137</v>
      </c>
    </row>
    <row r="13" spans="1:9" ht="12.75" x14ac:dyDescent="0.2">
      <c r="A13" s="201" t="s">
        <v>123</v>
      </c>
      <c r="B13" s="25">
        <v>39999</v>
      </c>
      <c r="C13" s="119"/>
      <c r="D13" s="251">
        <v>161</v>
      </c>
      <c r="E13" s="264">
        <v>3176.5070000000001</v>
      </c>
      <c r="F13" s="252">
        <v>776474.1</v>
      </c>
      <c r="G13" s="251">
        <v>10</v>
      </c>
      <c r="H13" s="264">
        <v>198.03700000000001</v>
      </c>
      <c r="I13" s="252">
        <v>45039.38</v>
      </c>
    </row>
    <row r="14" spans="1:9" ht="12.75" x14ac:dyDescent="0.2">
      <c r="A14" s="201" t="s">
        <v>124</v>
      </c>
      <c r="B14" s="25"/>
      <c r="C14" s="119"/>
      <c r="D14" s="251">
        <v>33</v>
      </c>
      <c r="E14" s="264">
        <v>2826.0569999999998</v>
      </c>
      <c r="F14" s="252">
        <v>797677.2</v>
      </c>
      <c r="G14" s="251" t="s">
        <v>137</v>
      </c>
      <c r="H14" s="264" t="s">
        <v>137</v>
      </c>
      <c r="I14" s="252" t="s">
        <v>137</v>
      </c>
    </row>
    <row r="15" spans="1:9" ht="12.75" x14ac:dyDescent="0.2">
      <c r="A15" s="202" t="s">
        <v>5</v>
      </c>
      <c r="B15" s="199"/>
      <c r="C15" s="203"/>
      <c r="D15" s="255">
        <f t="shared" ref="D15:I15" si="0">SUM(D10:D14)</f>
        <v>215</v>
      </c>
      <c r="E15" s="265">
        <f t="shared" si="0"/>
        <v>6073.8649999999998</v>
      </c>
      <c r="F15" s="256">
        <f t="shared" si="0"/>
        <v>1599119.1749999998</v>
      </c>
      <c r="G15" s="255">
        <f t="shared" si="0"/>
        <v>10</v>
      </c>
      <c r="H15" s="265">
        <f t="shared" si="0"/>
        <v>198.03700000000001</v>
      </c>
      <c r="I15" s="256">
        <f t="shared" si="0"/>
        <v>45039.38</v>
      </c>
    </row>
    <row r="16" spans="1:9" ht="12.75" x14ac:dyDescent="0.2">
      <c r="D16" s="25"/>
      <c r="E16" s="25"/>
      <c r="F16" s="25"/>
      <c r="G16" s="25"/>
      <c r="H16" s="25"/>
      <c r="I16" s="25"/>
    </row>
    <row r="17" spans="1:9" ht="17.25" customHeight="1" x14ac:dyDescent="0.2">
      <c r="A17" s="213" t="s">
        <v>1</v>
      </c>
      <c r="B17" s="188"/>
      <c r="C17" s="231"/>
      <c r="D17" s="753" t="s">
        <v>23</v>
      </c>
      <c r="E17" s="755"/>
      <c r="F17" s="754"/>
      <c r="G17" s="753" t="s">
        <v>40</v>
      </c>
      <c r="H17" s="755"/>
      <c r="I17" s="754"/>
    </row>
    <row r="18" spans="1:9" ht="16.5" customHeight="1" x14ac:dyDescent="0.2">
      <c r="A18" s="214" t="s">
        <v>2</v>
      </c>
      <c r="B18" s="190"/>
      <c r="C18" s="232"/>
      <c r="D18" s="756" t="s">
        <v>24</v>
      </c>
      <c r="E18" s="758"/>
      <c r="F18" s="757"/>
      <c r="G18" s="756" t="s">
        <v>41</v>
      </c>
      <c r="H18" s="758"/>
      <c r="I18" s="757"/>
    </row>
    <row r="19" spans="1:9" ht="25.5" x14ac:dyDescent="0.2">
      <c r="A19" s="214"/>
      <c r="B19" s="191"/>
      <c r="C19" s="233"/>
      <c r="D19" s="192" t="s">
        <v>3</v>
      </c>
      <c r="E19" s="193" t="s">
        <v>109</v>
      </c>
      <c r="F19" s="194" t="s">
        <v>128</v>
      </c>
      <c r="G19" s="192" t="s">
        <v>3</v>
      </c>
      <c r="H19" s="193" t="s">
        <v>109</v>
      </c>
      <c r="I19" s="194" t="s">
        <v>128</v>
      </c>
    </row>
    <row r="20" spans="1:9" ht="22.5" x14ac:dyDescent="0.2">
      <c r="A20" s="215"/>
      <c r="B20" s="195"/>
      <c r="C20" s="234"/>
      <c r="D20" s="196" t="s">
        <v>4</v>
      </c>
      <c r="E20" s="197" t="s">
        <v>110</v>
      </c>
      <c r="F20" s="198" t="s">
        <v>111</v>
      </c>
      <c r="G20" s="196" t="s">
        <v>4</v>
      </c>
      <c r="H20" s="197" t="s">
        <v>110</v>
      </c>
      <c r="I20" s="198" t="s">
        <v>111</v>
      </c>
    </row>
    <row r="21" spans="1:9" ht="12.75" x14ac:dyDescent="0.2">
      <c r="A21" s="768" t="s">
        <v>36</v>
      </c>
      <c r="B21" s="769"/>
      <c r="C21" s="770"/>
      <c r="D21" s="241"/>
      <c r="E21" s="242"/>
      <c r="F21" s="243"/>
      <c r="G21" s="241"/>
      <c r="H21" s="242"/>
      <c r="I21" s="243"/>
    </row>
    <row r="22" spans="1:9" ht="12.75" x14ac:dyDescent="0.2">
      <c r="A22" s="200" t="s">
        <v>37</v>
      </c>
      <c r="B22" s="25"/>
      <c r="C22" s="119"/>
      <c r="D22" s="244"/>
      <c r="E22" s="245"/>
      <c r="F22" s="246"/>
      <c r="G22" s="244"/>
      <c r="H22" s="245"/>
      <c r="I22" s="246"/>
    </row>
    <row r="23" spans="1:9" ht="12.75" x14ac:dyDescent="0.2">
      <c r="A23" s="201" t="s">
        <v>120</v>
      </c>
      <c r="B23" s="25">
        <v>499</v>
      </c>
      <c r="C23" s="119"/>
      <c r="D23" s="251">
        <v>3</v>
      </c>
      <c r="E23" s="264">
        <v>1.069</v>
      </c>
      <c r="F23" s="252">
        <v>390.185</v>
      </c>
      <c r="G23" s="251">
        <v>5</v>
      </c>
      <c r="H23" s="264">
        <v>1.742</v>
      </c>
      <c r="I23" s="252">
        <v>635.83000000000004</v>
      </c>
    </row>
    <row r="24" spans="1:9" ht="12.75" x14ac:dyDescent="0.2">
      <c r="A24" s="201" t="s">
        <v>121</v>
      </c>
      <c r="B24" s="25">
        <v>1499</v>
      </c>
      <c r="C24" s="119"/>
      <c r="D24" s="251">
        <v>7</v>
      </c>
      <c r="E24" s="264">
        <v>5.5019999999999998</v>
      </c>
      <c r="F24" s="252">
        <v>2008.23</v>
      </c>
      <c r="G24" s="251">
        <v>8</v>
      </c>
      <c r="H24" s="264">
        <v>6.8019999999999996</v>
      </c>
      <c r="I24" s="252">
        <v>2482.73</v>
      </c>
    </row>
    <row r="25" spans="1:9" ht="12.75" x14ac:dyDescent="0.2">
      <c r="A25" s="201" t="s">
        <v>122</v>
      </c>
      <c r="B25" s="25">
        <v>4999</v>
      </c>
      <c r="C25" s="119"/>
      <c r="D25" s="251">
        <v>53</v>
      </c>
      <c r="E25" s="264">
        <v>163.40899999999999</v>
      </c>
      <c r="F25" s="252">
        <v>46644.57</v>
      </c>
      <c r="G25" s="251">
        <v>71</v>
      </c>
      <c r="H25" s="264">
        <v>232.73699999999999</v>
      </c>
      <c r="I25" s="252">
        <v>70892.3</v>
      </c>
    </row>
    <row r="26" spans="1:9" ht="12.75" x14ac:dyDescent="0.2">
      <c r="A26" s="201" t="s">
        <v>123</v>
      </c>
      <c r="B26" s="25">
        <v>39999</v>
      </c>
      <c r="C26" s="119"/>
      <c r="D26" s="251">
        <v>42</v>
      </c>
      <c r="E26" s="264">
        <v>644.49199999999996</v>
      </c>
      <c r="F26" s="252">
        <v>216837.2</v>
      </c>
      <c r="G26" s="251">
        <v>213</v>
      </c>
      <c r="H26" s="264">
        <v>4019.0360000000001</v>
      </c>
      <c r="I26" s="252">
        <v>1038350.6799999999</v>
      </c>
    </row>
    <row r="27" spans="1:9" ht="12.75" x14ac:dyDescent="0.2">
      <c r="A27" s="201" t="s">
        <v>124</v>
      </c>
      <c r="B27" s="25"/>
      <c r="C27" s="119"/>
      <c r="D27" s="251">
        <v>73</v>
      </c>
      <c r="E27" s="264">
        <v>4754.29</v>
      </c>
      <c r="F27" s="252">
        <v>1714098</v>
      </c>
      <c r="G27" s="251">
        <v>106</v>
      </c>
      <c r="H27" s="264">
        <v>7580.3469999999998</v>
      </c>
      <c r="I27" s="252">
        <v>2511775.2000000002</v>
      </c>
    </row>
    <row r="28" spans="1:9" ht="12.75" x14ac:dyDescent="0.2">
      <c r="A28" s="202" t="s">
        <v>5</v>
      </c>
      <c r="B28" s="199"/>
      <c r="C28" s="203"/>
      <c r="D28" s="255">
        <f t="shared" ref="D28:I28" si="1">SUM(D23:D27)</f>
        <v>178</v>
      </c>
      <c r="E28" s="265">
        <f t="shared" si="1"/>
        <v>5568.7619999999997</v>
      </c>
      <c r="F28" s="256">
        <f t="shared" si="1"/>
        <v>1979978.1850000001</v>
      </c>
      <c r="G28" s="255">
        <f t="shared" si="1"/>
        <v>403</v>
      </c>
      <c r="H28" s="265">
        <f t="shared" si="1"/>
        <v>11840.664000000001</v>
      </c>
      <c r="I28" s="256">
        <f t="shared" si="1"/>
        <v>3624136.74</v>
      </c>
    </row>
    <row r="29" spans="1:9" ht="12.75" x14ac:dyDescent="0.2">
      <c r="D29" s="25"/>
      <c r="E29" s="25"/>
      <c r="F29" s="25"/>
      <c r="G29" s="25"/>
      <c r="H29" s="25"/>
      <c r="I29" s="25"/>
    </row>
    <row r="30" spans="1:9" ht="12.75" x14ac:dyDescent="0.2">
      <c r="D30" s="25"/>
      <c r="E30" s="25"/>
      <c r="F30" s="25"/>
      <c r="G30" s="25"/>
      <c r="H30" s="25"/>
      <c r="I30" s="25"/>
    </row>
    <row r="31" spans="1:9" ht="17.25" customHeight="1" x14ac:dyDescent="0.2">
      <c r="A31" s="213" t="s">
        <v>1</v>
      </c>
      <c r="B31" s="188"/>
      <c r="C31" s="231"/>
      <c r="D31" s="753" t="s">
        <v>27</v>
      </c>
      <c r="E31" s="755"/>
      <c r="F31" s="754"/>
      <c r="G31" s="753" t="s">
        <v>11</v>
      </c>
      <c r="H31" s="755"/>
      <c r="I31" s="754"/>
    </row>
    <row r="32" spans="1:9" ht="12.75" x14ac:dyDescent="0.2">
      <c r="A32" s="214" t="s">
        <v>2</v>
      </c>
      <c r="B32" s="190"/>
      <c r="C32" s="232"/>
      <c r="D32" s="756" t="s">
        <v>28</v>
      </c>
      <c r="E32" s="758"/>
      <c r="F32" s="757"/>
      <c r="G32" s="756" t="s">
        <v>18</v>
      </c>
      <c r="H32" s="758"/>
      <c r="I32" s="757"/>
    </row>
    <row r="33" spans="1:9" ht="25.5" x14ac:dyDescent="0.2">
      <c r="A33" s="214"/>
      <c r="B33" s="191"/>
      <c r="C33" s="233"/>
      <c r="D33" s="192" t="s">
        <v>3</v>
      </c>
      <c r="E33" s="193" t="s">
        <v>109</v>
      </c>
      <c r="F33" s="194" t="s">
        <v>129</v>
      </c>
      <c r="G33" s="192" t="s">
        <v>3</v>
      </c>
      <c r="H33" s="193" t="s">
        <v>109</v>
      </c>
      <c r="I33" s="194" t="s">
        <v>129</v>
      </c>
    </row>
    <row r="34" spans="1:9" ht="22.5" x14ac:dyDescent="0.2">
      <c r="A34" s="215"/>
      <c r="B34" s="195"/>
      <c r="C34" s="234"/>
      <c r="D34" s="196" t="s">
        <v>4</v>
      </c>
      <c r="E34" s="197" t="s">
        <v>110</v>
      </c>
      <c r="F34" s="198" t="s">
        <v>111</v>
      </c>
      <c r="G34" s="196" t="s">
        <v>4</v>
      </c>
      <c r="H34" s="197" t="s">
        <v>110</v>
      </c>
      <c r="I34" s="198" t="s">
        <v>111</v>
      </c>
    </row>
    <row r="35" spans="1:9" ht="12.75" x14ac:dyDescent="0.2">
      <c r="A35" s="768" t="s">
        <v>36</v>
      </c>
      <c r="B35" s="769"/>
      <c r="C35" s="770"/>
      <c r="D35" s="241"/>
      <c r="E35" s="242"/>
      <c r="F35" s="243"/>
      <c r="G35" s="241"/>
      <c r="H35" s="242"/>
      <c r="I35" s="243"/>
    </row>
    <row r="36" spans="1:9" ht="12.75" x14ac:dyDescent="0.2">
      <c r="A36" s="200" t="s">
        <v>37</v>
      </c>
      <c r="B36" s="25"/>
      <c r="C36" s="119"/>
      <c r="D36" s="244"/>
      <c r="E36" s="245"/>
      <c r="F36" s="246"/>
      <c r="G36" s="244"/>
      <c r="H36" s="245"/>
      <c r="I36" s="246"/>
    </row>
    <row r="37" spans="1:9" ht="12.75" x14ac:dyDescent="0.2">
      <c r="A37" s="201" t="s">
        <v>120</v>
      </c>
      <c r="B37" s="25">
        <v>499</v>
      </c>
      <c r="C37" s="119"/>
      <c r="D37" s="251">
        <v>1</v>
      </c>
      <c r="E37" s="264">
        <v>0.254</v>
      </c>
      <c r="F37" s="252">
        <v>92.71</v>
      </c>
      <c r="G37" s="251">
        <v>2</v>
      </c>
      <c r="H37" s="264">
        <v>0.50800000000000001</v>
      </c>
      <c r="I37" s="252">
        <v>146.654</v>
      </c>
    </row>
    <row r="38" spans="1:9" ht="12.75" x14ac:dyDescent="0.2">
      <c r="A38" s="201" t="s">
        <v>121</v>
      </c>
      <c r="B38" s="25">
        <v>1499</v>
      </c>
      <c r="C38" s="119"/>
      <c r="D38" s="251" t="s">
        <v>137</v>
      </c>
      <c r="E38" s="264" t="s">
        <v>137</v>
      </c>
      <c r="F38" s="252" t="s">
        <v>137</v>
      </c>
      <c r="G38" s="251">
        <v>1</v>
      </c>
      <c r="H38" s="264">
        <v>0.625</v>
      </c>
      <c r="I38" s="252">
        <v>114.375</v>
      </c>
    </row>
    <row r="39" spans="1:9" ht="12.75" x14ac:dyDescent="0.2">
      <c r="A39" s="201" t="s">
        <v>122</v>
      </c>
      <c r="B39" s="25">
        <v>4999</v>
      </c>
      <c r="C39" s="119"/>
      <c r="D39" s="251" t="s">
        <v>137</v>
      </c>
      <c r="E39" s="264" t="s">
        <v>137</v>
      </c>
      <c r="F39" s="252" t="s">
        <v>137</v>
      </c>
      <c r="G39" s="251">
        <v>1</v>
      </c>
      <c r="H39" s="264">
        <v>4.2</v>
      </c>
      <c r="I39" s="252">
        <v>768.6</v>
      </c>
    </row>
    <row r="40" spans="1:9" ht="12.75" x14ac:dyDescent="0.2">
      <c r="A40" s="201" t="s">
        <v>123</v>
      </c>
      <c r="B40" s="25">
        <v>39999</v>
      </c>
      <c r="C40" s="119"/>
      <c r="D40" s="251">
        <v>22</v>
      </c>
      <c r="E40" s="264">
        <v>571.47299999999996</v>
      </c>
      <c r="F40" s="252">
        <v>194657.9</v>
      </c>
      <c r="G40" s="251">
        <v>1</v>
      </c>
      <c r="H40" s="264">
        <v>13.843999999999999</v>
      </c>
      <c r="I40" s="252">
        <v>5053.0600000000004</v>
      </c>
    </row>
    <row r="41" spans="1:9" ht="12.75" x14ac:dyDescent="0.2">
      <c r="A41" s="201" t="s">
        <v>124</v>
      </c>
      <c r="B41" s="25"/>
      <c r="C41" s="119"/>
      <c r="D41" s="251">
        <v>3</v>
      </c>
      <c r="E41" s="264">
        <v>170.03899999999999</v>
      </c>
      <c r="F41" s="252">
        <v>62064.24</v>
      </c>
      <c r="G41" s="251" t="s">
        <v>137</v>
      </c>
      <c r="H41" s="264" t="s">
        <v>137</v>
      </c>
      <c r="I41" s="252" t="s">
        <v>137</v>
      </c>
    </row>
    <row r="42" spans="1:9" ht="12.75" x14ac:dyDescent="0.2">
      <c r="A42" s="202" t="s">
        <v>5</v>
      </c>
      <c r="B42" s="199"/>
      <c r="C42" s="203"/>
      <c r="D42" s="255">
        <f>SUM(D37:D41)</f>
        <v>26</v>
      </c>
      <c r="E42" s="265">
        <f>SUM(E37:E41)</f>
        <v>741.76599999999996</v>
      </c>
      <c r="F42" s="256">
        <f>SUM(F37:F41)</f>
        <v>256814.84999999998</v>
      </c>
      <c r="G42" s="255">
        <f>SUM(G37:G41)</f>
        <v>5</v>
      </c>
      <c r="H42" s="265">
        <f>SUM(H37:H41)</f>
        <v>19.177</v>
      </c>
      <c r="I42" s="256">
        <f>SUM(I37:I40)</f>
        <v>6082.6890000000003</v>
      </c>
    </row>
    <row r="45" spans="1:9" ht="16.5" customHeight="1" x14ac:dyDescent="0.2">
      <c r="A45" s="213" t="s">
        <v>1</v>
      </c>
      <c r="B45" s="188"/>
      <c r="C45" s="231"/>
      <c r="D45" s="753" t="s">
        <v>5</v>
      </c>
      <c r="E45" s="755"/>
      <c r="F45" s="754"/>
    </row>
    <row r="46" spans="1:9" ht="15.75" customHeight="1" x14ac:dyDescent="0.2">
      <c r="A46" s="214" t="s">
        <v>2</v>
      </c>
      <c r="B46" s="190"/>
      <c r="C46" s="232"/>
      <c r="D46" s="756" t="s">
        <v>42</v>
      </c>
      <c r="E46" s="758"/>
      <c r="F46" s="757"/>
    </row>
    <row r="47" spans="1:9" ht="27.75" customHeight="1" x14ac:dyDescent="0.2">
      <c r="A47" s="214"/>
      <c r="B47" s="191"/>
      <c r="C47" s="233"/>
      <c r="D47" s="192" t="s">
        <v>3</v>
      </c>
      <c r="E47" s="193" t="s">
        <v>109</v>
      </c>
      <c r="F47" s="194" t="s">
        <v>128</v>
      </c>
    </row>
    <row r="48" spans="1:9" ht="22.5" x14ac:dyDescent="0.2">
      <c r="A48" s="215"/>
      <c r="B48" s="195"/>
      <c r="C48" s="234"/>
      <c r="D48" s="196" t="s">
        <v>4</v>
      </c>
      <c r="E48" s="197" t="s">
        <v>110</v>
      </c>
      <c r="F48" s="198" t="s">
        <v>62</v>
      </c>
    </row>
    <row r="49" spans="1:6" ht="12.75" x14ac:dyDescent="0.2">
      <c r="A49" s="768" t="s">
        <v>36</v>
      </c>
      <c r="B49" s="769"/>
      <c r="C49" s="770"/>
      <c r="D49" s="241"/>
      <c r="E49" s="242"/>
      <c r="F49" s="243"/>
    </row>
    <row r="50" spans="1:6" ht="12.75" x14ac:dyDescent="0.2">
      <c r="A50" s="200" t="s">
        <v>37</v>
      </c>
      <c r="B50" s="25"/>
      <c r="C50" s="119"/>
      <c r="D50" s="244"/>
      <c r="E50" s="245"/>
      <c r="F50" s="246"/>
    </row>
    <row r="51" spans="1:6" ht="12.75" x14ac:dyDescent="0.2">
      <c r="A51" s="201" t="s">
        <v>120</v>
      </c>
      <c r="B51" s="25">
        <v>499</v>
      </c>
      <c r="C51" s="119"/>
      <c r="D51" s="251">
        <v>8</v>
      </c>
      <c r="E51" s="264">
        <v>2.504</v>
      </c>
      <c r="F51" s="252">
        <v>875.19399999999996</v>
      </c>
    </row>
    <row r="52" spans="1:6" ht="12.75" x14ac:dyDescent="0.2">
      <c r="A52" s="201" t="s">
        <v>121</v>
      </c>
      <c r="B52" s="25">
        <v>1499</v>
      </c>
      <c r="C52" s="119"/>
      <c r="D52" s="251">
        <v>9</v>
      </c>
      <c r="E52" s="264">
        <v>7.4269999999999996</v>
      </c>
      <c r="F52" s="252">
        <v>2597.105</v>
      </c>
    </row>
    <row r="53" spans="1:6" ht="12.75" x14ac:dyDescent="0.2">
      <c r="A53" s="201" t="s">
        <v>122</v>
      </c>
      <c r="B53" s="25">
        <v>4999</v>
      </c>
      <c r="C53" s="119"/>
      <c r="D53" s="251">
        <v>72</v>
      </c>
      <c r="E53" s="264">
        <v>236.93700000000001</v>
      </c>
      <c r="F53" s="252">
        <v>71660.899999999994</v>
      </c>
    </row>
    <row r="54" spans="1:6" ht="12.75" x14ac:dyDescent="0.2">
      <c r="A54" s="201" t="s">
        <v>123</v>
      </c>
      <c r="B54" s="25">
        <v>39999</v>
      </c>
      <c r="C54" s="119"/>
      <c r="D54" s="251">
        <v>236</v>
      </c>
      <c r="E54" s="264">
        <v>4604.3530000000001</v>
      </c>
      <c r="F54" s="252">
        <v>1238062</v>
      </c>
    </row>
    <row r="55" spans="1:6" ht="12.75" x14ac:dyDescent="0.2">
      <c r="A55" s="201" t="s">
        <v>124</v>
      </c>
      <c r="B55" s="25"/>
      <c r="C55" s="119"/>
      <c r="D55" s="251">
        <v>109</v>
      </c>
      <c r="E55" s="264">
        <v>7750.3860000000004</v>
      </c>
      <c r="F55" s="252">
        <v>2573839</v>
      </c>
    </row>
    <row r="56" spans="1:6" ht="12.75" x14ac:dyDescent="0.2">
      <c r="A56" s="202" t="s">
        <v>5</v>
      </c>
      <c r="B56" s="199"/>
      <c r="C56" s="203"/>
      <c r="D56" s="255">
        <f>SUM(D51:D55)</f>
        <v>434</v>
      </c>
      <c r="E56" s="265">
        <f>SUM(E51:E55)</f>
        <v>12601.607</v>
      </c>
      <c r="F56" s="256">
        <f>SUM(F51:F55)</f>
        <v>3887034.199</v>
      </c>
    </row>
    <row r="57" spans="1:6" ht="12" x14ac:dyDescent="0.2">
      <c r="A57" s="170" t="s">
        <v>222</v>
      </c>
    </row>
    <row r="58" spans="1:6" ht="12" x14ac:dyDescent="0.2">
      <c r="A58" s="225" t="s">
        <v>234</v>
      </c>
    </row>
  </sheetData>
  <mergeCells count="20">
    <mergeCell ref="A49:C49"/>
    <mergeCell ref="D17:F17"/>
    <mergeCell ref="G17:I17"/>
    <mergeCell ref="D18:F18"/>
    <mergeCell ref="G18:I18"/>
    <mergeCell ref="A21:C21"/>
    <mergeCell ref="D31:F31"/>
    <mergeCell ref="G31:I31"/>
    <mergeCell ref="D32:F32"/>
    <mergeCell ref="G32:I32"/>
    <mergeCell ref="A35:C35"/>
    <mergeCell ref="D45:F45"/>
    <mergeCell ref="D46:F46"/>
    <mergeCell ref="A8:C8"/>
    <mergeCell ref="A1:I2"/>
    <mergeCell ref="D4:F4"/>
    <mergeCell ref="G4:I4"/>
    <mergeCell ref="D5:F5"/>
    <mergeCell ref="G5:I5"/>
    <mergeCell ref="A3:I3"/>
  </mergeCells>
  <pageMargins left="0.7" right="0.7" top="0.75" bottom="0.75" header="0.3" footer="0.3"/>
  <pageSetup paperSize="9" scale="87" fitToWidth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52AF32"/>
    <pageSetUpPr fitToPage="1"/>
  </sheetPr>
  <dimension ref="A1:L79"/>
  <sheetViews>
    <sheetView showGridLines="0" zoomScaleNormal="100" workbookViewId="0">
      <selection sqref="A1:F2"/>
    </sheetView>
  </sheetViews>
  <sheetFormatPr defaultColWidth="27.6640625" defaultRowHeight="12.75" x14ac:dyDescent="0.2"/>
  <cols>
    <col min="1" max="1" width="8.83203125" style="6" customWidth="1"/>
    <col min="2" max="2" width="39.6640625" style="6" customWidth="1"/>
    <col min="3" max="3" width="43.33203125" style="6" customWidth="1"/>
    <col min="4" max="4" width="16" style="6" customWidth="1"/>
    <col min="5" max="5" width="14.5" style="6" customWidth="1"/>
    <col min="6" max="6" width="14.1640625" style="6" customWidth="1"/>
    <col min="7" max="7" width="13.33203125" style="6" customWidth="1"/>
    <col min="8" max="8" width="18.6640625" style="6" customWidth="1"/>
    <col min="9" max="9" width="15.5" style="6" customWidth="1"/>
    <col min="10" max="10" width="18.6640625" style="6" customWidth="1"/>
    <col min="11" max="11" width="15" style="6" customWidth="1"/>
    <col min="12" max="16384" width="27.6640625" style="6"/>
  </cols>
  <sheetData>
    <row r="1" spans="1:12" ht="17.25" customHeight="1" x14ac:dyDescent="0.2">
      <c r="A1" s="733" t="s">
        <v>437</v>
      </c>
      <c r="B1" s="773"/>
      <c r="C1" s="773"/>
      <c r="D1" s="773"/>
      <c r="E1" s="773"/>
      <c r="F1" s="773"/>
    </row>
    <row r="2" spans="1:12" ht="27" customHeight="1" x14ac:dyDescent="0.2">
      <c r="A2" s="773"/>
      <c r="B2" s="773"/>
      <c r="C2" s="773"/>
      <c r="D2" s="773"/>
      <c r="E2" s="773"/>
      <c r="F2" s="773"/>
      <c r="G2" s="686"/>
      <c r="H2" s="686"/>
      <c r="I2" s="686"/>
    </row>
    <row r="3" spans="1:12" ht="17.25" customHeight="1" x14ac:dyDescent="0.25">
      <c r="A3" s="236" t="s">
        <v>363</v>
      </c>
      <c r="B3" s="308"/>
      <c r="C3" s="308"/>
      <c r="D3" s="308"/>
      <c r="E3" s="309"/>
      <c r="F3" s="309"/>
    </row>
    <row r="4" spans="1:12" s="574" customFormat="1" ht="47.45" customHeight="1" x14ac:dyDescent="0.2">
      <c r="A4" s="567"/>
      <c r="B4" s="568"/>
      <c r="C4" s="569"/>
      <c r="D4" s="570" t="s">
        <v>199</v>
      </c>
      <c r="E4" s="571" t="s">
        <v>200</v>
      </c>
      <c r="F4" s="572" t="s">
        <v>201</v>
      </c>
      <c r="G4" s="572" t="s">
        <v>202</v>
      </c>
      <c r="H4" s="572" t="s">
        <v>203</v>
      </c>
      <c r="I4" s="573" t="s">
        <v>204</v>
      </c>
      <c r="J4" s="573" t="s">
        <v>209</v>
      </c>
      <c r="K4" s="573" t="s">
        <v>205</v>
      </c>
    </row>
    <row r="5" spans="1:12" x14ac:dyDescent="0.2">
      <c r="A5" s="452" t="s">
        <v>206</v>
      </c>
      <c r="B5" s="453" t="s">
        <v>212</v>
      </c>
      <c r="C5" s="307" t="s">
        <v>210</v>
      </c>
      <c r="D5" s="397">
        <v>538</v>
      </c>
      <c r="E5" s="397">
        <v>6131</v>
      </c>
      <c r="F5" s="394">
        <v>27678</v>
      </c>
      <c r="G5" s="394">
        <v>1225</v>
      </c>
      <c r="H5" s="394">
        <v>4317</v>
      </c>
      <c r="I5" s="394">
        <v>21393</v>
      </c>
      <c r="J5" s="395">
        <v>213776</v>
      </c>
      <c r="K5" s="396">
        <f t="shared" ref="K5:K10" si="0">SUM(D5:J5)</f>
        <v>275058</v>
      </c>
      <c r="L5" s="312"/>
    </row>
    <row r="6" spans="1:12" x14ac:dyDescent="0.2">
      <c r="A6" s="452"/>
      <c r="B6" s="453"/>
      <c r="C6" s="307" t="s">
        <v>211</v>
      </c>
      <c r="D6" s="454" t="s">
        <v>137</v>
      </c>
      <c r="E6" s="397">
        <v>1041</v>
      </c>
      <c r="F6" s="397">
        <v>978</v>
      </c>
      <c r="G6" s="397">
        <v>262</v>
      </c>
      <c r="H6" s="397">
        <v>394</v>
      </c>
      <c r="I6" s="397">
        <v>9442</v>
      </c>
      <c r="J6" s="398">
        <v>101084</v>
      </c>
      <c r="K6" s="399">
        <f t="shared" si="0"/>
        <v>113201</v>
      </c>
      <c r="L6" s="312"/>
    </row>
    <row r="7" spans="1:12" x14ac:dyDescent="0.2">
      <c r="A7" s="452"/>
      <c r="B7" s="455"/>
      <c r="C7" s="456" t="s">
        <v>213</v>
      </c>
      <c r="D7" s="400">
        <f>SUM(D5:D6)</f>
        <v>538</v>
      </c>
      <c r="E7" s="400">
        <f t="shared" ref="E7:J7" si="1">SUM(E5:E6)</f>
        <v>7172</v>
      </c>
      <c r="F7" s="400">
        <f t="shared" si="1"/>
        <v>28656</v>
      </c>
      <c r="G7" s="400">
        <f t="shared" si="1"/>
        <v>1487</v>
      </c>
      <c r="H7" s="400">
        <f t="shared" si="1"/>
        <v>4711</v>
      </c>
      <c r="I7" s="400">
        <f t="shared" si="1"/>
        <v>30835</v>
      </c>
      <c r="J7" s="400">
        <f t="shared" si="1"/>
        <v>314860</v>
      </c>
      <c r="K7" s="399">
        <f t="shared" si="0"/>
        <v>388259</v>
      </c>
      <c r="L7" s="312"/>
    </row>
    <row r="8" spans="1:12" x14ac:dyDescent="0.2">
      <c r="A8" s="452"/>
      <c r="B8" s="453" t="s">
        <v>214</v>
      </c>
      <c r="C8" s="307" t="s">
        <v>210</v>
      </c>
      <c r="D8" s="397">
        <v>80839</v>
      </c>
      <c r="E8" s="397">
        <v>94286</v>
      </c>
      <c r="F8" s="397">
        <v>212161</v>
      </c>
      <c r="G8" s="397">
        <v>103944</v>
      </c>
      <c r="H8" s="397">
        <v>103136</v>
      </c>
      <c r="I8" s="397">
        <v>27213</v>
      </c>
      <c r="J8" s="398">
        <v>192300</v>
      </c>
      <c r="K8" s="399">
        <f t="shared" si="0"/>
        <v>813879</v>
      </c>
      <c r="L8" s="312"/>
    </row>
    <row r="9" spans="1:12" x14ac:dyDescent="0.2">
      <c r="A9" s="452"/>
      <c r="B9" s="453"/>
      <c r="C9" s="307" t="s">
        <v>211</v>
      </c>
      <c r="D9" s="397">
        <v>3396</v>
      </c>
      <c r="E9" s="397">
        <v>41549</v>
      </c>
      <c r="F9" s="397">
        <v>83603</v>
      </c>
      <c r="G9" s="397">
        <v>48863</v>
      </c>
      <c r="H9" s="397">
        <v>50897</v>
      </c>
      <c r="I9" s="397">
        <v>19607</v>
      </c>
      <c r="J9" s="398">
        <v>103945</v>
      </c>
      <c r="K9" s="399">
        <f t="shared" si="0"/>
        <v>351860</v>
      </c>
      <c r="L9" s="312"/>
    </row>
    <row r="10" spans="1:12" x14ac:dyDescent="0.2">
      <c r="A10" s="452"/>
      <c r="B10" s="455"/>
      <c r="C10" s="456" t="s">
        <v>215</v>
      </c>
      <c r="D10" s="400">
        <f>SUM(D8:D9)</f>
        <v>84235</v>
      </c>
      <c r="E10" s="400">
        <f t="shared" ref="E10:J10" si="2">SUM(E8:E9)</f>
        <v>135835</v>
      </c>
      <c r="F10" s="400">
        <f t="shared" si="2"/>
        <v>295764</v>
      </c>
      <c r="G10" s="400">
        <f t="shared" si="2"/>
        <v>152807</v>
      </c>
      <c r="H10" s="400">
        <f t="shared" si="2"/>
        <v>154033</v>
      </c>
      <c r="I10" s="400">
        <f t="shared" si="2"/>
        <v>46820</v>
      </c>
      <c r="J10" s="400">
        <f t="shared" si="2"/>
        <v>296245</v>
      </c>
      <c r="K10" s="399">
        <f t="shared" si="0"/>
        <v>1165739</v>
      </c>
      <c r="L10" s="312"/>
    </row>
    <row r="11" spans="1:12" x14ac:dyDescent="0.2">
      <c r="A11" s="452"/>
      <c r="B11" s="453" t="s">
        <v>224</v>
      </c>
      <c r="C11" s="315" t="s">
        <v>210</v>
      </c>
      <c r="D11" s="400">
        <f>SUM(D5,D8)</f>
        <v>81377</v>
      </c>
      <c r="E11" s="400">
        <f t="shared" ref="E11:J11" si="3">SUM(E5,E8)</f>
        <v>100417</v>
      </c>
      <c r="F11" s="400">
        <f t="shared" si="3"/>
        <v>239839</v>
      </c>
      <c r="G11" s="400">
        <f t="shared" si="3"/>
        <v>105169</v>
      </c>
      <c r="H11" s="400">
        <f t="shared" si="3"/>
        <v>107453</v>
      </c>
      <c r="I11" s="400">
        <f t="shared" si="3"/>
        <v>48606</v>
      </c>
      <c r="J11" s="400">
        <f t="shared" si="3"/>
        <v>406076</v>
      </c>
      <c r="K11" s="399">
        <f>SUM(K5,K8)</f>
        <v>1088937</v>
      </c>
      <c r="L11" s="312"/>
    </row>
    <row r="12" spans="1:12" x14ac:dyDescent="0.2">
      <c r="A12" s="452"/>
      <c r="B12" s="453"/>
      <c r="C12" s="315" t="s">
        <v>211</v>
      </c>
      <c r="D12" s="400">
        <f>SUM(D9,D6)</f>
        <v>3396</v>
      </c>
      <c r="E12" s="400">
        <f t="shared" ref="E12:J12" si="4">SUM(E9,E6)</f>
        <v>42590</v>
      </c>
      <c r="F12" s="400">
        <f t="shared" si="4"/>
        <v>84581</v>
      </c>
      <c r="G12" s="400">
        <f t="shared" si="4"/>
        <v>49125</v>
      </c>
      <c r="H12" s="400">
        <f t="shared" si="4"/>
        <v>51291</v>
      </c>
      <c r="I12" s="400">
        <f t="shared" si="4"/>
        <v>29049</v>
      </c>
      <c r="J12" s="400">
        <f t="shared" si="4"/>
        <v>205029</v>
      </c>
      <c r="K12" s="399">
        <f>SUM(K6,K9)</f>
        <v>465061</v>
      </c>
      <c r="L12" s="312"/>
    </row>
    <row r="13" spans="1:12" x14ac:dyDescent="0.2">
      <c r="A13" s="458"/>
      <c r="B13" s="460"/>
      <c r="C13" s="459" t="s">
        <v>5</v>
      </c>
      <c r="D13" s="401">
        <f>SUM(D11:D12)</f>
        <v>84773</v>
      </c>
      <c r="E13" s="401">
        <f t="shared" ref="E13:J13" si="5">SUM(E11:E12)</f>
        <v>143007</v>
      </c>
      <c r="F13" s="401">
        <f t="shared" si="5"/>
        <v>324420</v>
      </c>
      <c r="G13" s="401">
        <f t="shared" si="5"/>
        <v>154294</v>
      </c>
      <c r="H13" s="401">
        <f t="shared" si="5"/>
        <v>158744</v>
      </c>
      <c r="I13" s="401">
        <f t="shared" si="5"/>
        <v>77655</v>
      </c>
      <c r="J13" s="401">
        <f t="shared" si="5"/>
        <v>611105</v>
      </c>
      <c r="K13" s="402">
        <f>SUM(D13:J13)</f>
        <v>1553998</v>
      </c>
      <c r="L13" s="312"/>
    </row>
    <row r="14" spans="1:12" ht="12.75" customHeight="1" x14ac:dyDescent="0.2">
      <c r="A14" s="450" t="s">
        <v>207</v>
      </c>
      <c r="B14" s="451" t="s">
        <v>212</v>
      </c>
      <c r="C14" s="307" t="s">
        <v>210</v>
      </c>
      <c r="D14" s="394">
        <v>726</v>
      </c>
      <c r="E14" s="394">
        <v>5494</v>
      </c>
      <c r="F14" s="394">
        <v>25124</v>
      </c>
      <c r="G14" s="394">
        <v>1736</v>
      </c>
      <c r="H14" s="394">
        <v>3307</v>
      </c>
      <c r="I14" s="394">
        <v>22038</v>
      </c>
      <c r="J14" s="395">
        <v>198277</v>
      </c>
      <c r="K14" s="396">
        <f t="shared" ref="K14:K19" si="6">SUM(D14:J14)</f>
        <v>256702</v>
      </c>
    </row>
    <row r="15" spans="1:12" x14ac:dyDescent="0.2">
      <c r="A15" s="452"/>
      <c r="B15" s="453"/>
      <c r="C15" s="307" t="s">
        <v>211</v>
      </c>
      <c r="D15" s="454" t="s">
        <v>137</v>
      </c>
      <c r="E15" s="397">
        <v>962</v>
      </c>
      <c r="F15" s="397">
        <v>836</v>
      </c>
      <c r="G15" s="397">
        <v>142</v>
      </c>
      <c r="H15" s="397">
        <v>313</v>
      </c>
      <c r="I15" s="397">
        <v>9050</v>
      </c>
      <c r="J15" s="398">
        <v>85207</v>
      </c>
      <c r="K15" s="399">
        <f t="shared" si="6"/>
        <v>96510</v>
      </c>
    </row>
    <row r="16" spans="1:12" ht="12.75" customHeight="1" x14ac:dyDescent="0.2">
      <c r="A16" s="452"/>
      <c r="B16" s="455"/>
      <c r="C16" s="456" t="s">
        <v>213</v>
      </c>
      <c r="D16" s="400">
        <f>SUM(D14:D15)</f>
        <v>726</v>
      </c>
      <c r="E16" s="400">
        <f t="shared" ref="E16:J16" si="7">SUM(E14:E15)</f>
        <v>6456</v>
      </c>
      <c r="F16" s="400">
        <f t="shared" si="7"/>
        <v>25960</v>
      </c>
      <c r="G16" s="400">
        <f t="shared" si="7"/>
        <v>1878</v>
      </c>
      <c r="H16" s="400">
        <f t="shared" si="7"/>
        <v>3620</v>
      </c>
      <c r="I16" s="400">
        <f t="shared" si="7"/>
        <v>31088</v>
      </c>
      <c r="J16" s="400">
        <f t="shared" si="7"/>
        <v>283484</v>
      </c>
      <c r="K16" s="399">
        <f t="shared" si="6"/>
        <v>353212</v>
      </c>
    </row>
    <row r="17" spans="1:11" x14ac:dyDescent="0.2">
      <c r="A17" s="452"/>
      <c r="B17" s="453" t="s">
        <v>214</v>
      </c>
      <c r="C17" s="307" t="s">
        <v>210</v>
      </c>
      <c r="D17" s="397">
        <v>76441</v>
      </c>
      <c r="E17" s="397">
        <v>79364</v>
      </c>
      <c r="F17" s="397">
        <v>187038</v>
      </c>
      <c r="G17" s="397">
        <v>88789</v>
      </c>
      <c r="H17" s="397">
        <v>92161</v>
      </c>
      <c r="I17" s="397">
        <v>26294</v>
      </c>
      <c r="J17" s="398">
        <v>204663</v>
      </c>
      <c r="K17" s="399">
        <f t="shared" si="6"/>
        <v>754750</v>
      </c>
    </row>
    <row r="18" spans="1:11" x14ac:dyDescent="0.2">
      <c r="A18" s="452"/>
      <c r="B18" s="453"/>
      <c r="C18" s="307" t="s">
        <v>211</v>
      </c>
      <c r="D18" s="397">
        <v>2493</v>
      </c>
      <c r="E18" s="397">
        <v>36585</v>
      </c>
      <c r="F18" s="397">
        <v>77698</v>
      </c>
      <c r="G18" s="397">
        <v>41287</v>
      </c>
      <c r="H18" s="397">
        <v>46441</v>
      </c>
      <c r="I18" s="397">
        <v>17753</v>
      </c>
      <c r="J18" s="398">
        <v>101847</v>
      </c>
      <c r="K18" s="399">
        <f t="shared" si="6"/>
        <v>324104</v>
      </c>
    </row>
    <row r="19" spans="1:11" x14ac:dyDescent="0.2">
      <c r="A19" s="452"/>
      <c r="B19" s="455"/>
      <c r="C19" s="456" t="s">
        <v>215</v>
      </c>
      <c r="D19" s="400">
        <f>SUM(D17:D18)</f>
        <v>78934</v>
      </c>
      <c r="E19" s="400">
        <f t="shared" ref="E19:J19" si="8">SUM(E17:E18)</f>
        <v>115949</v>
      </c>
      <c r="F19" s="400">
        <f t="shared" si="8"/>
        <v>264736</v>
      </c>
      <c r="G19" s="400">
        <f t="shared" si="8"/>
        <v>130076</v>
      </c>
      <c r="H19" s="400">
        <f t="shared" si="8"/>
        <v>138602</v>
      </c>
      <c r="I19" s="400">
        <f t="shared" si="8"/>
        <v>44047</v>
      </c>
      <c r="J19" s="400">
        <f t="shared" si="8"/>
        <v>306510</v>
      </c>
      <c r="K19" s="399">
        <f t="shared" si="6"/>
        <v>1078854</v>
      </c>
    </row>
    <row r="20" spans="1:11" x14ac:dyDescent="0.2">
      <c r="A20" s="452"/>
      <c r="B20" s="453" t="s">
        <v>224</v>
      </c>
      <c r="C20" s="315" t="s">
        <v>210</v>
      </c>
      <c r="D20" s="400">
        <f>SUM(D14,D17)</f>
        <v>77167</v>
      </c>
      <c r="E20" s="400">
        <f t="shared" ref="E20:J20" si="9">SUM(E14,E17)</f>
        <v>84858</v>
      </c>
      <c r="F20" s="400">
        <f t="shared" si="9"/>
        <v>212162</v>
      </c>
      <c r="G20" s="400">
        <f t="shared" si="9"/>
        <v>90525</v>
      </c>
      <c r="H20" s="400">
        <f t="shared" si="9"/>
        <v>95468</v>
      </c>
      <c r="I20" s="400">
        <f t="shared" si="9"/>
        <v>48332</v>
      </c>
      <c r="J20" s="400">
        <f t="shared" si="9"/>
        <v>402940</v>
      </c>
      <c r="K20" s="399">
        <f>SUM(K14,K17)</f>
        <v>1011452</v>
      </c>
    </row>
    <row r="21" spans="1:11" x14ac:dyDescent="0.2">
      <c r="A21" s="452"/>
      <c r="B21" s="453"/>
      <c r="C21" s="315" t="s">
        <v>211</v>
      </c>
      <c r="D21" s="400">
        <f>SUM(D18,D15)</f>
        <v>2493</v>
      </c>
      <c r="E21" s="400">
        <f t="shared" ref="E21:J21" si="10">SUM(E18,E15)</f>
        <v>37547</v>
      </c>
      <c r="F21" s="400">
        <f t="shared" si="10"/>
        <v>78534</v>
      </c>
      <c r="G21" s="400">
        <f t="shared" si="10"/>
        <v>41429</v>
      </c>
      <c r="H21" s="400">
        <f t="shared" si="10"/>
        <v>46754</v>
      </c>
      <c r="I21" s="400">
        <f t="shared" si="10"/>
        <v>26803</v>
      </c>
      <c r="J21" s="400">
        <f t="shared" si="10"/>
        <v>187054</v>
      </c>
      <c r="K21" s="399">
        <f>SUM(K15,K18)</f>
        <v>420614</v>
      </c>
    </row>
    <row r="22" spans="1:11" x14ac:dyDescent="0.2">
      <c r="A22" s="458"/>
      <c r="B22" s="460"/>
      <c r="C22" s="558" t="s">
        <v>5</v>
      </c>
      <c r="D22" s="401">
        <f>SUM(D20:D21)</f>
        <v>79660</v>
      </c>
      <c r="E22" s="401">
        <f t="shared" ref="E22:J22" si="11">SUM(E20:E21)</f>
        <v>122405</v>
      </c>
      <c r="F22" s="401">
        <f t="shared" si="11"/>
        <v>290696</v>
      </c>
      <c r="G22" s="401">
        <f t="shared" si="11"/>
        <v>131954</v>
      </c>
      <c r="H22" s="401">
        <f t="shared" si="11"/>
        <v>142222</v>
      </c>
      <c r="I22" s="401">
        <f t="shared" si="11"/>
        <v>75135</v>
      </c>
      <c r="J22" s="401">
        <f t="shared" si="11"/>
        <v>589994</v>
      </c>
      <c r="K22" s="402">
        <f>SUM(D22:J22)</f>
        <v>1432066</v>
      </c>
    </row>
    <row r="23" spans="1:11" ht="12.75" customHeight="1" x14ac:dyDescent="0.2">
      <c r="A23" s="450" t="s">
        <v>208</v>
      </c>
      <c r="B23" s="451" t="s">
        <v>212</v>
      </c>
      <c r="C23" s="307" t="s">
        <v>210</v>
      </c>
      <c r="D23" s="394">
        <v>758</v>
      </c>
      <c r="E23" s="394">
        <v>4996</v>
      </c>
      <c r="F23" s="394">
        <v>21994</v>
      </c>
      <c r="G23" s="394">
        <v>1970</v>
      </c>
      <c r="H23" s="394">
        <v>3090</v>
      </c>
      <c r="I23" s="394">
        <v>21137</v>
      </c>
      <c r="J23" s="395">
        <v>173010</v>
      </c>
      <c r="K23" s="396">
        <f t="shared" ref="K23:K28" si="12">SUM(D23:J23)</f>
        <v>226955</v>
      </c>
    </row>
    <row r="24" spans="1:11" ht="13.5" customHeight="1" x14ac:dyDescent="0.2">
      <c r="A24" s="452"/>
      <c r="B24" s="453"/>
      <c r="C24" s="307" t="s">
        <v>211</v>
      </c>
      <c r="D24" s="454" t="s">
        <v>137</v>
      </c>
      <c r="E24" s="397">
        <v>559</v>
      </c>
      <c r="F24" s="397">
        <v>778</v>
      </c>
      <c r="G24" s="397">
        <v>222</v>
      </c>
      <c r="H24" s="397">
        <v>307</v>
      </c>
      <c r="I24" s="397">
        <v>8632</v>
      </c>
      <c r="J24" s="398">
        <v>73216</v>
      </c>
      <c r="K24" s="399">
        <f t="shared" si="12"/>
        <v>83714</v>
      </c>
    </row>
    <row r="25" spans="1:11" ht="12.75" customHeight="1" x14ac:dyDescent="0.2">
      <c r="A25" s="452"/>
      <c r="B25" s="455"/>
      <c r="C25" s="456" t="s">
        <v>213</v>
      </c>
      <c r="D25" s="400">
        <f>SUM(D23:D24)</f>
        <v>758</v>
      </c>
      <c r="E25" s="400">
        <f t="shared" ref="E25:J25" si="13">SUM(E23:E24)</f>
        <v>5555</v>
      </c>
      <c r="F25" s="400">
        <f t="shared" si="13"/>
        <v>22772</v>
      </c>
      <c r="G25" s="400">
        <f t="shared" si="13"/>
        <v>2192</v>
      </c>
      <c r="H25" s="400">
        <f t="shared" si="13"/>
        <v>3397</v>
      </c>
      <c r="I25" s="400">
        <f t="shared" si="13"/>
        <v>29769</v>
      </c>
      <c r="J25" s="400">
        <f t="shared" si="13"/>
        <v>246226</v>
      </c>
      <c r="K25" s="399">
        <f t="shared" si="12"/>
        <v>310669</v>
      </c>
    </row>
    <row r="26" spans="1:11" ht="12.75" customHeight="1" x14ac:dyDescent="0.2">
      <c r="A26" s="452"/>
      <c r="B26" s="453" t="s">
        <v>214</v>
      </c>
      <c r="C26" s="307" t="s">
        <v>210</v>
      </c>
      <c r="D26" s="397">
        <v>70056</v>
      </c>
      <c r="E26" s="397">
        <v>74302</v>
      </c>
      <c r="F26" s="397">
        <v>181552</v>
      </c>
      <c r="G26" s="397">
        <v>82738</v>
      </c>
      <c r="H26" s="397">
        <v>87690</v>
      </c>
      <c r="I26" s="397">
        <v>24680</v>
      </c>
      <c r="J26" s="398">
        <v>215043</v>
      </c>
      <c r="K26" s="399">
        <f t="shared" si="12"/>
        <v>736061</v>
      </c>
    </row>
    <row r="27" spans="1:11" ht="12.75" customHeight="1" x14ac:dyDescent="0.2">
      <c r="A27" s="452"/>
      <c r="B27" s="453"/>
      <c r="C27" s="307" t="s">
        <v>211</v>
      </c>
      <c r="D27" s="397">
        <v>2783</v>
      </c>
      <c r="E27" s="397">
        <v>26441</v>
      </c>
      <c r="F27" s="397">
        <v>61271</v>
      </c>
      <c r="G27" s="397">
        <v>36657</v>
      </c>
      <c r="H27" s="397">
        <v>37512</v>
      </c>
      <c r="I27" s="397">
        <v>17809</v>
      </c>
      <c r="J27" s="398">
        <v>103445</v>
      </c>
      <c r="K27" s="399">
        <f t="shared" si="12"/>
        <v>285918</v>
      </c>
    </row>
    <row r="28" spans="1:11" ht="12.75" customHeight="1" x14ac:dyDescent="0.2">
      <c r="A28" s="452"/>
      <c r="B28" s="455"/>
      <c r="C28" s="456" t="s">
        <v>215</v>
      </c>
      <c r="D28" s="400">
        <f>SUM(D26:D27)</f>
        <v>72839</v>
      </c>
      <c r="E28" s="400">
        <f t="shared" ref="E28:J28" si="14">SUM(E26:E27)</f>
        <v>100743</v>
      </c>
      <c r="F28" s="400">
        <f t="shared" si="14"/>
        <v>242823</v>
      </c>
      <c r="G28" s="400">
        <f t="shared" si="14"/>
        <v>119395</v>
      </c>
      <c r="H28" s="400">
        <f t="shared" si="14"/>
        <v>125202</v>
      </c>
      <c r="I28" s="400">
        <f t="shared" si="14"/>
        <v>42489</v>
      </c>
      <c r="J28" s="400">
        <f t="shared" si="14"/>
        <v>318488</v>
      </c>
      <c r="K28" s="399">
        <f t="shared" si="12"/>
        <v>1021979</v>
      </c>
    </row>
    <row r="29" spans="1:11" ht="12.75" customHeight="1" x14ac:dyDescent="0.2">
      <c r="A29" s="452"/>
      <c r="B29" s="453" t="s">
        <v>224</v>
      </c>
      <c r="C29" s="315" t="s">
        <v>210</v>
      </c>
      <c r="D29" s="400">
        <f>SUM(D23,D26)</f>
        <v>70814</v>
      </c>
      <c r="E29" s="400">
        <f t="shared" ref="E29:J29" si="15">SUM(E23,E26)</f>
        <v>79298</v>
      </c>
      <c r="F29" s="400">
        <f t="shared" si="15"/>
        <v>203546</v>
      </c>
      <c r="G29" s="400">
        <f t="shared" si="15"/>
        <v>84708</v>
      </c>
      <c r="H29" s="400">
        <f t="shared" si="15"/>
        <v>90780</v>
      </c>
      <c r="I29" s="400">
        <f t="shared" si="15"/>
        <v>45817</v>
      </c>
      <c r="J29" s="400">
        <f t="shared" si="15"/>
        <v>388053</v>
      </c>
      <c r="K29" s="399">
        <f>SUM(K23,K26)</f>
        <v>963016</v>
      </c>
    </row>
    <row r="30" spans="1:11" ht="12.75" customHeight="1" x14ac:dyDescent="0.2">
      <c r="A30" s="452"/>
      <c r="B30" s="453"/>
      <c r="C30" s="315" t="s">
        <v>211</v>
      </c>
      <c r="D30" s="400">
        <f>SUM(D27,D24)</f>
        <v>2783</v>
      </c>
      <c r="E30" s="400">
        <f t="shared" ref="E30:J30" si="16">SUM(E27,E24)</f>
        <v>27000</v>
      </c>
      <c r="F30" s="400">
        <f t="shared" si="16"/>
        <v>62049</v>
      </c>
      <c r="G30" s="400">
        <f t="shared" si="16"/>
        <v>36879</v>
      </c>
      <c r="H30" s="400">
        <f t="shared" si="16"/>
        <v>37819</v>
      </c>
      <c r="I30" s="400">
        <f t="shared" si="16"/>
        <v>26441</v>
      </c>
      <c r="J30" s="400">
        <f t="shared" si="16"/>
        <v>176661</v>
      </c>
      <c r="K30" s="399">
        <f>SUM(K24,K27)</f>
        <v>369632</v>
      </c>
    </row>
    <row r="31" spans="1:11" ht="12.75" customHeight="1" x14ac:dyDescent="0.2">
      <c r="A31" s="458"/>
      <c r="B31" s="460"/>
      <c r="C31" s="459" t="s">
        <v>5</v>
      </c>
      <c r="D31" s="401">
        <f>SUM(D29:D30)</f>
        <v>73597</v>
      </c>
      <c r="E31" s="401">
        <f t="shared" ref="E31:J31" si="17">SUM(E29:E30)</f>
        <v>106298</v>
      </c>
      <c r="F31" s="401">
        <f t="shared" si="17"/>
        <v>265595</v>
      </c>
      <c r="G31" s="401">
        <f t="shared" si="17"/>
        <v>121587</v>
      </c>
      <c r="H31" s="401">
        <f t="shared" si="17"/>
        <v>128599</v>
      </c>
      <c r="I31" s="401">
        <f t="shared" si="17"/>
        <v>72258</v>
      </c>
      <c r="J31" s="401">
        <f t="shared" si="17"/>
        <v>564714</v>
      </c>
      <c r="K31" s="402">
        <f>SUM(D31:J31)</f>
        <v>1332648</v>
      </c>
    </row>
    <row r="32" spans="1:11" x14ac:dyDescent="0.2">
      <c r="A32" s="450">
        <v>2014</v>
      </c>
      <c r="B32" s="451" t="s">
        <v>212</v>
      </c>
      <c r="C32" s="307" t="s">
        <v>210</v>
      </c>
      <c r="D32" s="394">
        <v>867</v>
      </c>
      <c r="E32" s="394">
        <v>5264</v>
      </c>
      <c r="F32" s="394">
        <v>24946</v>
      </c>
      <c r="G32" s="394">
        <v>1594</v>
      </c>
      <c r="H32" s="394">
        <v>3189</v>
      </c>
      <c r="I32" s="394">
        <v>21097</v>
      </c>
      <c r="J32" s="395">
        <v>197604</v>
      </c>
      <c r="K32" s="396">
        <f>SUM(D32:J32)</f>
        <v>254561</v>
      </c>
    </row>
    <row r="33" spans="1:11" ht="12.75" customHeight="1" x14ac:dyDescent="0.2">
      <c r="A33" s="452"/>
      <c r="B33" s="453"/>
      <c r="C33" s="307" t="s">
        <v>211</v>
      </c>
      <c r="D33" s="454" t="s">
        <v>137</v>
      </c>
      <c r="E33" s="397">
        <v>363</v>
      </c>
      <c r="F33" s="397">
        <v>563</v>
      </c>
      <c r="G33" s="397">
        <v>592</v>
      </c>
      <c r="H33" s="397">
        <v>337</v>
      </c>
      <c r="I33" s="397">
        <v>6994</v>
      </c>
      <c r="J33" s="398">
        <v>60345</v>
      </c>
      <c r="K33" s="399">
        <f t="shared" ref="K33:K39" si="18">SUM(D33:J33)</f>
        <v>69194</v>
      </c>
    </row>
    <row r="34" spans="1:11" ht="12.75" customHeight="1" x14ac:dyDescent="0.2">
      <c r="A34" s="452"/>
      <c r="B34" s="455"/>
      <c r="C34" s="456" t="s">
        <v>213</v>
      </c>
      <c r="D34" s="400">
        <f>SUM(D32:D33)</f>
        <v>867</v>
      </c>
      <c r="E34" s="400">
        <v>5627</v>
      </c>
      <c r="F34" s="400">
        <v>25509</v>
      </c>
      <c r="G34" s="400">
        <v>2186</v>
      </c>
      <c r="H34" s="400">
        <v>3526</v>
      </c>
      <c r="I34" s="400">
        <v>28091</v>
      </c>
      <c r="J34" s="399">
        <v>257949</v>
      </c>
      <c r="K34" s="399">
        <f t="shared" si="18"/>
        <v>323755</v>
      </c>
    </row>
    <row r="35" spans="1:11" ht="12.75" customHeight="1" x14ac:dyDescent="0.2">
      <c r="A35" s="452"/>
      <c r="B35" s="453" t="s">
        <v>214</v>
      </c>
      <c r="C35" s="307" t="s">
        <v>210</v>
      </c>
      <c r="D35" s="397">
        <v>66456</v>
      </c>
      <c r="E35" s="397">
        <v>69875</v>
      </c>
      <c r="F35" s="397">
        <v>164879</v>
      </c>
      <c r="G35" s="397">
        <v>78492</v>
      </c>
      <c r="H35" s="397">
        <v>79841</v>
      </c>
      <c r="I35" s="397">
        <v>23522</v>
      </c>
      <c r="J35" s="398">
        <v>178028</v>
      </c>
      <c r="K35" s="399">
        <f t="shared" si="18"/>
        <v>661093</v>
      </c>
    </row>
    <row r="36" spans="1:11" ht="12.75" customHeight="1" x14ac:dyDescent="0.2">
      <c r="A36" s="452"/>
      <c r="B36" s="453"/>
      <c r="C36" s="307" t="s">
        <v>211</v>
      </c>
      <c r="D36" s="397">
        <v>2432</v>
      </c>
      <c r="E36" s="397">
        <v>27220</v>
      </c>
      <c r="F36" s="397">
        <v>56395</v>
      </c>
      <c r="G36" s="397">
        <v>34023</v>
      </c>
      <c r="H36" s="397">
        <v>33352</v>
      </c>
      <c r="I36" s="397">
        <v>15840</v>
      </c>
      <c r="J36" s="398">
        <v>65544</v>
      </c>
      <c r="K36" s="399">
        <f t="shared" si="18"/>
        <v>234806</v>
      </c>
    </row>
    <row r="37" spans="1:11" ht="12.75" customHeight="1" x14ac:dyDescent="0.2">
      <c r="A37" s="452"/>
      <c r="B37" s="455"/>
      <c r="C37" s="456" t="s">
        <v>215</v>
      </c>
      <c r="D37" s="400">
        <f>SUM(D35:D36)</f>
        <v>68888</v>
      </c>
      <c r="E37" s="400">
        <v>97095</v>
      </c>
      <c r="F37" s="400">
        <v>221274</v>
      </c>
      <c r="G37" s="400">
        <v>112515</v>
      </c>
      <c r="H37" s="400">
        <v>113193</v>
      </c>
      <c r="I37" s="400">
        <v>39362</v>
      </c>
      <c r="J37" s="399">
        <v>243572</v>
      </c>
      <c r="K37" s="399">
        <f t="shared" si="18"/>
        <v>895899</v>
      </c>
    </row>
    <row r="38" spans="1:11" ht="12.75" customHeight="1" x14ac:dyDescent="0.2">
      <c r="A38" s="452"/>
      <c r="B38" s="453" t="s">
        <v>224</v>
      </c>
      <c r="C38" s="315" t="s">
        <v>210</v>
      </c>
      <c r="D38" s="400">
        <f>SUM(D32,D35)</f>
        <v>67323</v>
      </c>
      <c r="E38" s="400">
        <f t="shared" ref="E38:J38" si="19">E32+E35</f>
        <v>75139</v>
      </c>
      <c r="F38" s="400">
        <f t="shared" si="19"/>
        <v>189825</v>
      </c>
      <c r="G38" s="400">
        <f t="shared" si="19"/>
        <v>80086</v>
      </c>
      <c r="H38" s="400">
        <f t="shared" si="19"/>
        <v>83030</v>
      </c>
      <c r="I38" s="400">
        <f t="shared" si="19"/>
        <v>44619</v>
      </c>
      <c r="J38" s="400">
        <f t="shared" si="19"/>
        <v>375632</v>
      </c>
      <c r="K38" s="399">
        <f t="shared" si="18"/>
        <v>915654</v>
      </c>
    </row>
    <row r="39" spans="1:11" ht="12.75" customHeight="1" x14ac:dyDescent="0.2">
      <c r="A39" s="452"/>
      <c r="B39" s="453"/>
      <c r="C39" s="315" t="s">
        <v>211</v>
      </c>
      <c r="D39" s="400">
        <f>SUM(D36,D33)</f>
        <v>2432</v>
      </c>
      <c r="E39" s="400">
        <f t="shared" ref="E39:J39" si="20">E33+E36</f>
        <v>27583</v>
      </c>
      <c r="F39" s="400">
        <f t="shared" si="20"/>
        <v>56958</v>
      </c>
      <c r="G39" s="400">
        <f t="shared" si="20"/>
        <v>34615</v>
      </c>
      <c r="H39" s="400">
        <f t="shared" si="20"/>
        <v>33689</v>
      </c>
      <c r="I39" s="400">
        <f t="shared" si="20"/>
        <v>22834</v>
      </c>
      <c r="J39" s="400">
        <f t="shared" si="20"/>
        <v>125889</v>
      </c>
      <c r="K39" s="399">
        <f t="shared" si="18"/>
        <v>304000</v>
      </c>
    </row>
    <row r="40" spans="1:11" ht="12.75" customHeight="1" x14ac:dyDescent="0.2">
      <c r="A40" s="458"/>
      <c r="B40" s="460"/>
      <c r="C40" s="459" t="s">
        <v>5</v>
      </c>
      <c r="D40" s="401">
        <f>SUM(D38:D39)</f>
        <v>69755</v>
      </c>
      <c r="E40" s="401">
        <f t="shared" ref="E40:J40" si="21">E37+E34</f>
        <v>102722</v>
      </c>
      <c r="F40" s="401">
        <f t="shared" si="21"/>
        <v>246783</v>
      </c>
      <c r="G40" s="401">
        <f t="shared" si="21"/>
        <v>114701</v>
      </c>
      <c r="H40" s="401">
        <f t="shared" si="21"/>
        <v>116719</v>
      </c>
      <c r="I40" s="401">
        <f t="shared" si="21"/>
        <v>67453</v>
      </c>
      <c r="J40" s="401">
        <f t="shared" si="21"/>
        <v>501521</v>
      </c>
      <c r="K40" s="402">
        <f>SUM(K38:K39)</f>
        <v>1219654</v>
      </c>
    </row>
    <row r="41" spans="1:11" ht="12.75" customHeight="1" x14ac:dyDescent="0.2">
      <c r="A41" s="450">
        <v>2015</v>
      </c>
      <c r="B41" s="451" t="s">
        <v>212</v>
      </c>
      <c r="C41" s="307" t="s">
        <v>210</v>
      </c>
      <c r="D41" s="394">
        <v>1104</v>
      </c>
      <c r="E41" s="394">
        <v>5412</v>
      </c>
      <c r="F41" s="394">
        <v>23224</v>
      </c>
      <c r="G41" s="394">
        <v>1418</v>
      </c>
      <c r="H41" s="394">
        <v>3453</v>
      </c>
      <c r="I41" s="394">
        <v>19746</v>
      </c>
      <c r="J41" s="395">
        <v>198768</v>
      </c>
      <c r="K41" s="396">
        <f>SUM(D41:J41)</f>
        <v>253125</v>
      </c>
    </row>
    <row r="42" spans="1:11" ht="12.75" customHeight="1" x14ac:dyDescent="0.2">
      <c r="A42" s="452"/>
      <c r="B42" s="453"/>
      <c r="C42" s="307" t="s">
        <v>211</v>
      </c>
      <c r="D42" s="454" t="s">
        <v>137</v>
      </c>
      <c r="E42" s="397">
        <v>572</v>
      </c>
      <c r="F42" s="397">
        <v>554</v>
      </c>
      <c r="G42" s="397">
        <v>669</v>
      </c>
      <c r="H42" s="397">
        <v>330</v>
      </c>
      <c r="I42" s="397">
        <v>7297</v>
      </c>
      <c r="J42" s="398">
        <v>55887</v>
      </c>
      <c r="K42" s="399">
        <f t="shared" ref="K42:K48" si="22">SUM(D42:J42)</f>
        <v>65309</v>
      </c>
    </row>
    <row r="43" spans="1:11" ht="12.75" customHeight="1" x14ac:dyDescent="0.2">
      <c r="A43" s="452"/>
      <c r="B43" s="455"/>
      <c r="C43" s="456" t="s">
        <v>213</v>
      </c>
      <c r="D43" s="400">
        <f>SUM(D41:D42)</f>
        <v>1104</v>
      </c>
      <c r="E43" s="400">
        <f t="shared" ref="E43:J43" si="23">SUM(E41:E42)</f>
        <v>5984</v>
      </c>
      <c r="F43" s="400">
        <f t="shared" si="23"/>
        <v>23778</v>
      </c>
      <c r="G43" s="400">
        <f t="shared" si="23"/>
        <v>2087</v>
      </c>
      <c r="H43" s="400">
        <f t="shared" si="23"/>
        <v>3783</v>
      </c>
      <c r="I43" s="400">
        <f t="shared" si="23"/>
        <v>27043</v>
      </c>
      <c r="J43" s="400">
        <f t="shared" si="23"/>
        <v>254655</v>
      </c>
      <c r="K43" s="399">
        <f t="shared" si="22"/>
        <v>318434</v>
      </c>
    </row>
    <row r="44" spans="1:11" ht="12.75" customHeight="1" x14ac:dyDescent="0.2">
      <c r="A44" s="452"/>
      <c r="B44" s="453" t="s">
        <v>214</v>
      </c>
      <c r="C44" s="307" t="s">
        <v>210</v>
      </c>
      <c r="D44" s="397">
        <v>63545</v>
      </c>
      <c r="E44" s="397">
        <v>61570</v>
      </c>
      <c r="F44" s="397">
        <v>152746</v>
      </c>
      <c r="G44" s="397">
        <v>70245</v>
      </c>
      <c r="H44" s="397">
        <v>74334</v>
      </c>
      <c r="I44" s="397">
        <v>23136</v>
      </c>
      <c r="J44" s="398">
        <v>181601</v>
      </c>
      <c r="K44" s="399">
        <f t="shared" si="22"/>
        <v>627177</v>
      </c>
    </row>
    <row r="45" spans="1:11" ht="12.75" customHeight="1" x14ac:dyDescent="0.2">
      <c r="A45" s="452"/>
      <c r="B45" s="453"/>
      <c r="C45" s="307" t="s">
        <v>211</v>
      </c>
      <c r="D45" s="397">
        <v>2505</v>
      </c>
      <c r="E45" s="397">
        <v>22072</v>
      </c>
      <c r="F45" s="397">
        <v>46671</v>
      </c>
      <c r="G45" s="397">
        <v>30148</v>
      </c>
      <c r="H45" s="397">
        <v>26643</v>
      </c>
      <c r="I45" s="397">
        <v>15076</v>
      </c>
      <c r="J45" s="398">
        <v>64108</v>
      </c>
      <c r="K45" s="399">
        <f t="shared" si="22"/>
        <v>207223</v>
      </c>
    </row>
    <row r="46" spans="1:11" ht="12.75" customHeight="1" x14ac:dyDescent="0.2">
      <c r="A46" s="452"/>
      <c r="B46" s="455"/>
      <c r="C46" s="456" t="s">
        <v>215</v>
      </c>
      <c r="D46" s="400">
        <f>SUM(D44:D45)</f>
        <v>66050</v>
      </c>
      <c r="E46" s="400">
        <f t="shared" ref="E46:J46" si="24">SUM(E44:E45)</f>
        <v>83642</v>
      </c>
      <c r="F46" s="400">
        <f t="shared" si="24"/>
        <v>199417</v>
      </c>
      <c r="G46" s="400">
        <f t="shared" si="24"/>
        <v>100393</v>
      </c>
      <c r="H46" s="400">
        <f t="shared" si="24"/>
        <v>100977</v>
      </c>
      <c r="I46" s="400">
        <f t="shared" si="24"/>
        <v>38212</v>
      </c>
      <c r="J46" s="400">
        <f t="shared" si="24"/>
        <v>245709</v>
      </c>
      <c r="K46" s="399">
        <f t="shared" si="22"/>
        <v>834400</v>
      </c>
    </row>
    <row r="47" spans="1:11" ht="12.75" customHeight="1" x14ac:dyDescent="0.2">
      <c r="A47" s="452"/>
      <c r="B47" s="453" t="s">
        <v>224</v>
      </c>
      <c r="C47" s="315" t="s">
        <v>210</v>
      </c>
      <c r="D47" s="400">
        <f>SUM(D41,D44)</f>
        <v>64649</v>
      </c>
      <c r="E47" s="400">
        <f t="shared" ref="E47:J47" si="25">SUM(E41,E44)</f>
        <v>66982</v>
      </c>
      <c r="F47" s="400">
        <f t="shared" si="25"/>
        <v>175970</v>
      </c>
      <c r="G47" s="400">
        <f t="shared" si="25"/>
        <v>71663</v>
      </c>
      <c r="H47" s="400">
        <f t="shared" si="25"/>
        <v>77787</v>
      </c>
      <c r="I47" s="400">
        <f t="shared" si="25"/>
        <v>42882</v>
      </c>
      <c r="J47" s="400">
        <f t="shared" si="25"/>
        <v>380369</v>
      </c>
      <c r="K47" s="399">
        <f t="shared" si="22"/>
        <v>880302</v>
      </c>
    </row>
    <row r="48" spans="1:11" ht="12.75" customHeight="1" x14ac:dyDescent="0.2">
      <c r="A48" s="452"/>
      <c r="B48" s="453"/>
      <c r="C48" s="315" t="s">
        <v>211</v>
      </c>
      <c r="D48" s="400">
        <f>SUM(D45,D42)</f>
        <v>2505</v>
      </c>
      <c r="E48" s="400">
        <f t="shared" ref="E48:J48" si="26">SUM(E45,E42)</f>
        <v>22644</v>
      </c>
      <c r="F48" s="400">
        <f t="shared" si="26"/>
        <v>47225</v>
      </c>
      <c r="G48" s="400">
        <f t="shared" si="26"/>
        <v>30817</v>
      </c>
      <c r="H48" s="400">
        <f t="shared" si="26"/>
        <v>26973</v>
      </c>
      <c r="I48" s="400">
        <f t="shared" si="26"/>
        <v>22373</v>
      </c>
      <c r="J48" s="400">
        <f t="shared" si="26"/>
        <v>119995</v>
      </c>
      <c r="K48" s="399">
        <f t="shared" si="22"/>
        <v>272532</v>
      </c>
    </row>
    <row r="49" spans="1:11" ht="12.75" customHeight="1" x14ac:dyDescent="0.2">
      <c r="A49" s="458"/>
      <c r="B49" s="460"/>
      <c r="C49" s="459" t="s">
        <v>5</v>
      </c>
      <c r="D49" s="401">
        <f>SUM(D47:D48)</f>
        <v>67154</v>
      </c>
      <c r="E49" s="401">
        <f t="shared" ref="E49:J49" si="27">SUM(E47:E48)</f>
        <v>89626</v>
      </c>
      <c r="F49" s="401">
        <f t="shared" si="27"/>
        <v>223195</v>
      </c>
      <c r="G49" s="401">
        <f t="shared" si="27"/>
        <v>102480</v>
      </c>
      <c r="H49" s="401">
        <f t="shared" si="27"/>
        <v>104760</v>
      </c>
      <c r="I49" s="401">
        <f t="shared" si="27"/>
        <v>65255</v>
      </c>
      <c r="J49" s="401">
        <f t="shared" si="27"/>
        <v>500364</v>
      </c>
      <c r="K49" s="402">
        <f>SUM(K47:K48)</f>
        <v>1152834</v>
      </c>
    </row>
    <row r="50" spans="1:11" ht="12.75" customHeight="1" x14ac:dyDescent="0.2">
      <c r="A50" s="556">
        <v>2016</v>
      </c>
      <c r="B50" s="451" t="s">
        <v>298</v>
      </c>
      <c r="C50" s="322" t="s">
        <v>235</v>
      </c>
      <c r="D50" s="394">
        <v>898</v>
      </c>
      <c r="E50" s="394">
        <v>5961</v>
      </c>
      <c r="F50" s="394">
        <v>23524</v>
      </c>
      <c r="G50" s="394">
        <v>2043</v>
      </c>
      <c r="H50" s="394">
        <v>3928</v>
      </c>
      <c r="I50" s="394">
        <v>19891</v>
      </c>
      <c r="J50" s="395">
        <v>203301</v>
      </c>
      <c r="K50" s="396">
        <f t="shared" ref="K50:K57" si="28">SUM(D50:J50)</f>
        <v>259546</v>
      </c>
    </row>
    <row r="51" spans="1:11" ht="12.75" customHeight="1" x14ac:dyDescent="0.2">
      <c r="A51" s="555"/>
      <c r="B51" s="453"/>
      <c r="C51" s="323" t="s">
        <v>236</v>
      </c>
      <c r="D51" s="454">
        <v>0</v>
      </c>
      <c r="E51" s="397">
        <v>300</v>
      </c>
      <c r="F51" s="397">
        <v>743</v>
      </c>
      <c r="G51" s="397">
        <v>228</v>
      </c>
      <c r="H51" s="397">
        <v>335</v>
      </c>
      <c r="I51" s="397">
        <v>6920</v>
      </c>
      <c r="J51" s="398">
        <v>49820</v>
      </c>
      <c r="K51" s="399">
        <f t="shared" si="28"/>
        <v>58346</v>
      </c>
    </row>
    <row r="52" spans="1:11" ht="12.75" customHeight="1" x14ac:dyDescent="0.2">
      <c r="A52" s="555"/>
      <c r="B52" s="455"/>
      <c r="C52" s="456" t="s">
        <v>299</v>
      </c>
      <c r="D52" s="400">
        <f>SUM(D50:D51)</f>
        <v>898</v>
      </c>
      <c r="E52" s="400">
        <f t="shared" ref="E52:J52" si="29">SUM(E50:E51)</f>
        <v>6261</v>
      </c>
      <c r="F52" s="400">
        <f t="shared" si="29"/>
        <v>24267</v>
      </c>
      <c r="G52" s="400">
        <f t="shared" si="29"/>
        <v>2271</v>
      </c>
      <c r="H52" s="400">
        <f t="shared" si="29"/>
        <v>4263</v>
      </c>
      <c r="I52" s="400">
        <f t="shared" si="29"/>
        <v>26811</v>
      </c>
      <c r="J52" s="400">
        <f t="shared" si="29"/>
        <v>253121</v>
      </c>
      <c r="K52" s="399">
        <f t="shared" si="28"/>
        <v>317892</v>
      </c>
    </row>
    <row r="53" spans="1:11" ht="12.75" customHeight="1" x14ac:dyDescent="0.2">
      <c r="A53" s="555"/>
      <c r="B53" s="453" t="s">
        <v>300</v>
      </c>
      <c r="C53" s="307" t="s">
        <v>210</v>
      </c>
      <c r="D53" s="397">
        <v>67549</v>
      </c>
      <c r="E53" s="397">
        <v>66261</v>
      </c>
      <c r="F53" s="397">
        <v>161601</v>
      </c>
      <c r="G53" s="397">
        <v>75141</v>
      </c>
      <c r="H53" s="397">
        <v>73533</v>
      </c>
      <c r="I53" s="397">
        <v>21475</v>
      </c>
      <c r="J53" s="398">
        <v>196339</v>
      </c>
      <c r="K53" s="399">
        <f t="shared" si="28"/>
        <v>661899</v>
      </c>
    </row>
    <row r="54" spans="1:11" ht="12.75" customHeight="1" x14ac:dyDescent="0.2">
      <c r="A54" s="555"/>
      <c r="B54" s="453"/>
      <c r="C54" s="307" t="s">
        <v>211</v>
      </c>
      <c r="D54" s="397">
        <v>2173</v>
      </c>
      <c r="E54" s="397">
        <v>23563</v>
      </c>
      <c r="F54" s="397">
        <v>53077</v>
      </c>
      <c r="G54" s="397">
        <v>30316</v>
      </c>
      <c r="H54" s="397">
        <v>28782</v>
      </c>
      <c r="I54" s="397">
        <v>15228</v>
      </c>
      <c r="J54" s="398">
        <v>59924</v>
      </c>
      <c r="K54" s="399">
        <f t="shared" si="28"/>
        <v>213063</v>
      </c>
    </row>
    <row r="55" spans="1:11" ht="12.75" customHeight="1" x14ac:dyDescent="0.2">
      <c r="A55" s="555"/>
      <c r="B55" s="455"/>
      <c r="C55" s="456" t="s">
        <v>301</v>
      </c>
      <c r="D55" s="400">
        <f>SUM(D53:D54)</f>
        <v>69722</v>
      </c>
      <c r="E55" s="400">
        <f t="shared" ref="E55:J55" si="30">SUM(E53:E54)</f>
        <v>89824</v>
      </c>
      <c r="F55" s="400">
        <f t="shared" si="30"/>
        <v>214678</v>
      </c>
      <c r="G55" s="400">
        <f t="shared" si="30"/>
        <v>105457</v>
      </c>
      <c r="H55" s="400">
        <f t="shared" si="30"/>
        <v>102315</v>
      </c>
      <c r="I55" s="400">
        <f t="shared" si="30"/>
        <v>36703</v>
      </c>
      <c r="J55" s="400">
        <f t="shared" si="30"/>
        <v>256263</v>
      </c>
      <c r="K55" s="399">
        <f t="shared" si="28"/>
        <v>874962</v>
      </c>
    </row>
    <row r="56" spans="1:11" ht="12.75" customHeight="1" x14ac:dyDescent="0.2">
      <c r="A56" s="555"/>
      <c r="B56" s="453" t="s">
        <v>302</v>
      </c>
      <c r="C56" s="315" t="s">
        <v>210</v>
      </c>
      <c r="D56" s="400">
        <f>SUM(D50,D53)</f>
        <v>68447</v>
      </c>
      <c r="E56" s="400">
        <f t="shared" ref="E56:J56" si="31">SUM(E50,E53)</f>
        <v>72222</v>
      </c>
      <c r="F56" s="400">
        <f t="shared" si="31"/>
        <v>185125</v>
      </c>
      <c r="G56" s="400">
        <f t="shared" si="31"/>
        <v>77184</v>
      </c>
      <c r="H56" s="400">
        <f t="shared" si="31"/>
        <v>77461</v>
      </c>
      <c r="I56" s="400">
        <f t="shared" si="31"/>
        <v>41366</v>
      </c>
      <c r="J56" s="400">
        <f t="shared" si="31"/>
        <v>399640</v>
      </c>
      <c r="K56" s="399">
        <f t="shared" si="28"/>
        <v>921445</v>
      </c>
    </row>
    <row r="57" spans="1:11" ht="12.75" customHeight="1" x14ac:dyDescent="0.2">
      <c r="A57" s="555"/>
      <c r="B57" s="457"/>
      <c r="C57" s="315" t="s">
        <v>211</v>
      </c>
      <c r="D57" s="400">
        <f>SUM(D54,D51)</f>
        <v>2173</v>
      </c>
      <c r="E57" s="400">
        <f t="shared" ref="E57:J57" si="32">SUM(E54,E51)</f>
        <v>23863</v>
      </c>
      <c r="F57" s="400">
        <f t="shared" si="32"/>
        <v>53820</v>
      </c>
      <c r="G57" s="400">
        <f t="shared" si="32"/>
        <v>30544</v>
      </c>
      <c r="H57" s="400">
        <f t="shared" si="32"/>
        <v>29117</v>
      </c>
      <c r="I57" s="400">
        <f t="shared" si="32"/>
        <v>22148</v>
      </c>
      <c r="J57" s="400">
        <f t="shared" si="32"/>
        <v>109744</v>
      </c>
      <c r="K57" s="399">
        <f t="shared" si="28"/>
        <v>271409</v>
      </c>
    </row>
    <row r="58" spans="1:11" ht="12.75" customHeight="1" x14ac:dyDescent="0.2">
      <c r="A58" s="557"/>
      <c r="B58" s="460"/>
      <c r="C58" s="459" t="s">
        <v>303</v>
      </c>
      <c r="D58" s="401">
        <f t="shared" ref="D58:K58" si="33">SUM(D56:D57)</f>
        <v>70620</v>
      </c>
      <c r="E58" s="401">
        <f t="shared" si="33"/>
        <v>96085</v>
      </c>
      <c r="F58" s="401">
        <f t="shared" si="33"/>
        <v>238945</v>
      </c>
      <c r="G58" s="401">
        <f t="shared" si="33"/>
        <v>107728</v>
      </c>
      <c r="H58" s="401">
        <f t="shared" si="33"/>
        <v>106578</v>
      </c>
      <c r="I58" s="401">
        <f t="shared" si="33"/>
        <v>63514</v>
      </c>
      <c r="J58" s="401">
        <f t="shared" si="33"/>
        <v>509384</v>
      </c>
      <c r="K58" s="402">
        <f t="shared" si="33"/>
        <v>1192854</v>
      </c>
    </row>
    <row r="59" spans="1:11" ht="12.75" customHeight="1" x14ac:dyDescent="0.2">
      <c r="A59" s="606" t="s">
        <v>433</v>
      </c>
      <c r="B59" s="451" t="s">
        <v>298</v>
      </c>
      <c r="C59" s="322" t="s">
        <v>235</v>
      </c>
      <c r="D59" s="394">
        <v>1013</v>
      </c>
      <c r="E59" s="394">
        <v>6109</v>
      </c>
      <c r="F59" s="394">
        <v>21044</v>
      </c>
      <c r="G59" s="394">
        <v>2042</v>
      </c>
      <c r="H59" s="394">
        <v>2606</v>
      </c>
      <c r="I59" s="394">
        <v>19976</v>
      </c>
      <c r="J59" s="395">
        <v>204104</v>
      </c>
      <c r="K59" s="396">
        <f t="shared" ref="K59:K66" si="34">SUM(D59:J59)</f>
        <v>256894</v>
      </c>
    </row>
    <row r="60" spans="1:11" ht="12.75" customHeight="1" x14ac:dyDescent="0.2">
      <c r="A60" s="555"/>
      <c r="B60" s="453"/>
      <c r="C60" s="323" t="s">
        <v>236</v>
      </c>
      <c r="D60" s="454">
        <v>0</v>
      </c>
      <c r="E60" s="397">
        <v>844</v>
      </c>
      <c r="F60" s="397">
        <v>880</v>
      </c>
      <c r="G60" s="397">
        <v>249</v>
      </c>
      <c r="H60" s="397">
        <v>234</v>
      </c>
      <c r="I60" s="397">
        <v>6769</v>
      </c>
      <c r="J60" s="398">
        <v>50102</v>
      </c>
      <c r="K60" s="399">
        <f t="shared" si="34"/>
        <v>59078</v>
      </c>
    </row>
    <row r="61" spans="1:11" ht="12.75" customHeight="1" x14ac:dyDescent="0.2">
      <c r="A61" s="555"/>
      <c r="B61" s="455"/>
      <c r="C61" s="456" t="s">
        <v>299</v>
      </c>
      <c r="D61" s="400">
        <f>SUM(D59:D60)</f>
        <v>1013</v>
      </c>
      <c r="E61" s="400">
        <f t="shared" ref="E61:J61" si="35">SUM(E59:E60)</f>
        <v>6953</v>
      </c>
      <c r="F61" s="400">
        <f t="shared" si="35"/>
        <v>21924</v>
      </c>
      <c r="G61" s="400">
        <f t="shared" si="35"/>
        <v>2291</v>
      </c>
      <c r="H61" s="400">
        <f t="shared" si="35"/>
        <v>2840</v>
      </c>
      <c r="I61" s="400">
        <f t="shared" si="35"/>
        <v>26745</v>
      </c>
      <c r="J61" s="400">
        <f t="shared" si="35"/>
        <v>254206</v>
      </c>
      <c r="K61" s="399">
        <f t="shared" si="34"/>
        <v>315972</v>
      </c>
    </row>
    <row r="62" spans="1:11" ht="12.75" customHeight="1" x14ac:dyDescent="0.2">
      <c r="A62" s="555"/>
      <c r="B62" s="453" t="s">
        <v>300</v>
      </c>
      <c r="C62" s="307" t="s">
        <v>210</v>
      </c>
      <c r="D62" s="397">
        <v>64959</v>
      </c>
      <c r="E62" s="397">
        <v>59356</v>
      </c>
      <c r="F62" s="397">
        <v>153196</v>
      </c>
      <c r="G62" s="397">
        <v>71687</v>
      </c>
      <c r="H62" s="397">
        <v>69607</v>
      </c>
      <c r="I62" s="397">
        <v>18392</v>
      </c>
      <c r="J62" s="398">
        <v>198107</v>
      </c>
      <c r="K62" s="399">
        <f t="shared" si="34"/>
        <v>635304</v>
      </c>
    </row>
    <row r="63" spans="1:11" ht="12.75" customHeight="1" x14ac:dyDescent="0.2">
      <c r="A63" s="555"/>
      <c r="B63" s="453"/>
      <c r="C63" s="307" t="s">
        <v>211</v>
      </c>
      <c r="D63" s="397">
        <v>2262</v>
      </c>
      <c r="E63" s="397">
        <v>25817</v>
      </c>
      <c r="F63" s="397">
        <v>59124</v>
      </c>
      <c r="G63" s="397">
        <v>27629</v>
      </c>
      <c r="H63" s="397">
        <v>27610</v>
      </c>
      <c r="I63" s="397">
        <v>13952</v>
      </c>
      <c r="J63" s="398">
        <v>62982</v>
      </c>
      <c r="K63" s="399">
        <f t="shared" si="34"/>
        <v>219376</v>
      </c>
    </row>
    <row r="64" spans="1:11" ht="12.75" customHeight="1" x14ac:dyDescent="0.2">
      <c r="A64" s="555"/>
      <c r="B64" s="455"/>
      <c r="C64" s="456" t="s">
        <v>301</v>
      </c>
      <c r="D64" s="400">
        <f>SUM(D62:D63)</f>
        <v>67221</v>
      </c>
      <c r="E64" s="400">
        <f t="shared" ref="E64:J64" si="36">SUM(E62:E63)</f>
        <v>85173</v>
      </c>
      <c r="F64" s="400">
        <f t="shared" si="36"/>
        <v>212320</v>
      </c>
      <c r="G64" s="400">
        <f t="shared" si="36"/>
        <v>99316</v>
      </c>
      <c r="H64" s="400">
        <f t="shared" si="36"/>
        <v>97217</v>
      </c>
      <c r="I64" s="400">
        <f t="shared" si="36"/>
        <v>32344</v>
      </c>
      <c r="J64" s="400">
        <f t="shared" si="36"/>
        <v>261089</v>
      </c>
      <c r="K64" s="399">
        <f t="shared" si="34"/>
        <v>854680</v>
      </c>
    </row>
    <row r="65" spans="1:12" ht="12.75" customHeight="1" x14ac:dyDescent="0.2">
      <c r="A65" s="555"/>
      <c r="B65" s="453" t="s">
        <v>302</v>
      </c>
      <c r="C65" s="315" t="s">
        <v>210</v>
      </c>
      <c r="D65" s="400">
        <f>SUM(D59,D62)</f>
        <v>65972</v>
      </c>
      <c r="E65" s="400">
        <f t="shared" ref="E65:J65" si="37">SUM(E59,E62)</f>
        <v>65465</v>
      </c>
      <c r="F65" s="400">
        <f t="shared" si="37"/>
        <v>174240</v>
      </c>
      <c r="G65" s="400">
        <f t="shared" si="37"/>
        <v>73729</v>
      </c>
      <c r="H65" s="400">
        <f t="shared" si="37"/>
        <v>72213</v>
      </c>
      <c r="I65" s="400">
        <f t="shared" si="37"/>
        <v>38368</v>
      </c>
      <c r="J65" s="400">
        <f t="shared" si="37"/>
        <v>402211</v>
      </c>
      <c r="K65" s="399">
        <f t="shared" si="34"/>
        <v>892198</v>
      </c>
    </row>
    <row r="66" spans="1:12" ht="12.75" customHeight="1" x14ac:dyDescent="0.2">
      <c r="A66" s="555"/>
      <c r="B66" s="457"/>
      <c r="C66" s="315" t="s">
        <v>211</v>
      </c>
      <c r="D66" s="400">
        <f>SUM(D63,D60)</f>
        <v>2262</v>
      </c>
      <c r="E66" s="400">
        <f t="shared" ref="E66:J66" si="38">SUM(E63,E60)</f>
        <v>26661</v>
      </c>
      <c r="F66" s="400">
        <f t="shared" si="38"/>
        <v>60004</v>
      </c>
      <c r="G66" s="400">
        <f t="shared" si="38"/>
        <v>27878</v>
      </c>
      <c r="H66" s="400">
        <f t="shared" si="38"/>
        <v>27844</v>
      </c>
      <c r="I66" s="400">
        <f t="shared" si="38"/>
        <v>20721</v>
      </c>
      <c r="J66" s="400">
        <f t="shared" si="38"/>
        <v>113084</v>
      </c>
      <c r="K66" s="399">
        <f t="shared" si="34"/>
        <v>278454</v>
      </c>
    </row>
    <row r="67" spans="1:12" ht="12.75" customHeight="1" x14ac:dyDescent="0.2">
      <c r="A67" s="557"/>
      <c r="B67" s="460"/>
      <c r="C67" s="459" t="s">
        <v>303</v>
      </c>
      <c r="D67" s="401">
        <f>SUM(D65:D66)</f>
        <v>68234</v>
      </c>
      <c r="E67" s="401">
        <f t="shared" ref="E67:J67" si="39">SUM(E65:E66)</f>
        <v>92126</v>
      </c>
      <c r="F67" s="401">
        <f t="shared" si="39"/>
        <v>234244</v>
      </c>
      <c r="G67" s="401">
        <f t="shared" si="39"/>
        <v>101607</v>
      </c>
      <c r="H67" s="401">
        <f t="shared" si="39"/>
        <v>100057</v>
      </c>
      <c r="I67" s="401">
        <f t="shared" si="39"/>
        <v>59089</v>
      </c>
      <c r="J67" s="401">
        <f t="shared" si="39"/>
        <v>515295</v>
      </c>
      <c r="K67" s="402">
        <f>SUM(K65:K66)</f>
        <v>1170652</v>
      </c>
    </row>
    <row r="68" spans="1:12" ht="12.75" customHeight="1" x14ac:dyDescent="0.2">
      <c r="A68" s="606">
        <v>2018</v>
      </c>
      <c r="B68" s="451" t="s">
        <v>298</v>
      </c>
      <c r="C68" s="322" t="s">
        <v>235</v>
      </c>
      <c r="D68" s="394">
        <v>1012</v>
      </c>
      <c r="E68" s="394">
        <v>5557</v>
      </c>
      <c r="F68" s="394">
        <v>23064</v>
      </c>
      <c r="G68" s="394">
        <v>1899</v>
      </c>
      <c r="H68" s="394">
        <v>3949</v>
      </c>
      <c r="I68" s="394">
        <v>19716</v>
      </c>
      <c r="J68" s="395">
        <v>200834</v>
      </c>
      <c r="K68" s="396">
        <f t="shared" ref="K68:K75" si="40">SUM(D68:J68)</f>
        <v>256031</v>
      </c>
    </row>
    <row r="69" spans="1:12" ht="12.75" customHeight="1" x14ac:dyDescent="0.2">
      <c r="A69" s="555"/>
      <c r="B69" s="453"/>
      <c r="C69" s="323" t="s">
        <v>236</v>
      </c>
      <c r="D69" s="454">
        <v>0</v>
      </c>
      <c r="E69" s="397">
        <v>700</v>
      </c>
      <c r="F69" s="397">
        <v>997</v>
      </c>
      <c r="G69" s="397">
        <v>259</v>
      </c>
      <c r="H69" s="397">
        <v>265</v>
      </c>
      <c r="I69" s="397">
        <v>6378</v>
      </c>
      <c r="J69" s="398">
        <v>46754</v>
      </c>
      <c r="K69" s="399">
        <f t="shared" si="40"/>
        <v>55353</v>
      </c>
    </row>
    <row r="70" spans="1:12" ht="12.75" customHeight="1" x14ac:dyDescent="0.2">
      <c r="A70" s="555"/>
      <c r="B70" s="455"/>
      <c r="C70" s="456" t="s">
        <v>299</v>
      </c>
      <c r="D70" s="400">
        <f>SUM(D68:D69)</f>
        <v>1012</v>
      </c>
      <c r="E70" s="400">
        <f t="shared" ref="E70:J70" si="41">SUM(E68:E69)</f>
        <v>6257</v>
      </c>
      <c r="F70" s="400">
        <f t="shared" si="41"/>
        <v>24061</v>
      </c>
      <c r="G70" s="400">
        <f t="shared" si="41"/>
        <v>2158</v>
      </c>
      <c r="H70" s="400">
        <f t="shared" si="41"/>
        <v>4214</v>
      </c>
      <c r="I70" s="400">
        <f t="shared" si="41"/>
        <v>26094</v>
      </c>
      <c r="J70" s="400">
        <f t="shared" si="41"/>
        <v>247588</v>
      </c>
      <c r="K70" s="399">
        <f t="shared" si="40"/>
        <v>311384</v>
      </c>
    </row>
    <row r="71" spans="1:12" ht="12.75" customHeight="1" x14ac:dyDescent="0.2">
      <c r="A71" s="555"/>
      <c r="B71" s="453" t="s">
        <v>300</v>
      </c>
      <c r="C71" s="307" t="s">
        <v>210</v>
      </c>
      <c r="D71" s="397">
        <v>65271</v>
      </c>
      <c r="E71" s="397">
        <v>57370</v>
      </c>
      <c r="F71" s="397">
        <v>142947</v>
      </c>
      <c r="G71" s="397">
        <v>68330</v>
      </c>
      <c r="H71" s="397">
        <v>64123</v>
      </c>
      <c r="I71" s="397">
        <v>18639</v>
      </c>
      <c r="J71" s="398">
        <v>195978</v>
      </c>
      <c r="K71" s="399">
        <f t="shared" si="40"/>
        <v>612658</v>
      </c>
    </row>
    <row r="72" spans="1:12" ht="12.75" customHeight="1" x14ac:dyDescent="0.2">
      <c r="A72" s="555"/>
      <c r="B72" s="453"/>
      <c r="C72" s="307" t="s">
        <v>211</v>
      </c>
      <c r="D72" s="397">
        <v>1763</v>
      </c>
      <c r="E72" s="397">
        <v>23457</v>
      </c>
      <c r="F72" s="397">
        <v>44265</v>
      </c>
      <c r="G72" s="397">
        <v>23120</v>
      </c>
      <c r="H72" s="397">
        <v>24736</v>
      </c>
      <c r="I72" s="397">
        <v>13845</v>
      </c>
      <c r="J72" s="398">
        <v>57662</v>
      </c>
      <c r="K72" s="399">
        <f t="shared" si="40"/>
        <v>188848</v>
      </c>
    </row>
    <row r="73" spans="1:12" ht="12.75" customHeight="1" x14ac:dyDescent="0.2">
      <c r="A73" s="555"/>
      <c r="B73" s="455"/>
      <c r="C73" s="456" t="s">
        <v>301</v>
      </c>
      <c r="D73" s="400">
        <f>SUM(D71:D72)</f>
        <v>67034</v>
      </c>
      <c r="E73" s="400">
        <f t="shared" ref="E73:J73" si="42">SUM(E71:E72)</f>
        <v>80827</v>
      </c>
      <c r="F73" s="400">
        <f t="shared" si="42"/>
        <v>187212</v>
      </c>
      <c r="G73" s="400">
        <f t="shared" si="42"/>
        <v>91450</v>
      </c>
      <c r="H73" s="400">
        <f t="shared" si="42"/>
        <v>88859</v>
      </c>
      <c r="I73" s="400">
        <f t="shared" si="42"/>
        <v>32484</v>
      </c>
      <c r="J73" s="400">
        <f t="shared" si="42"/>
        <v>253640</v>
      </c>
      <c r="K73" s="399">
        <f t="shared" si="40"/>
        <v>801506</v>
      </c>
    </row>
    <row r="74" spans="1:12" ht="12.75" customHeight="1" x14ac:dyDescent="0.2">
      <c r="A74" s="555"/>
      <c r="B74" s="453" t="s">
        <v>302</v>
      </c>
      <c r="C74" s="315" t="s">
        <v>210</v>
      </c>
      <c r="D74" s="400">
        <f>SUM(D68,D71)</f>
        <v>66283</v>
      </c>
      <c r="E74" s="400">
        <f t="shared" ref="E74:J74" si="43">SUM(E68,E71)</f>
        <v>62927</v>
      </c>
      <c r="F74" s="400">
        <f t="shared" si="43"/>
        <v>166011</v>
      </c>
      <c r="G74" s="400">
        <f t="shared" si="43"/>
        <v>70229</v>
      </c>
      <c r="H74" s="400">
        <f t="shared" si="43"/>
        <v>68072</v>
      </c>
      <c r="I74" s="400">
        <f t="shared" si="43"/>
        <v>38355</v>
      </c>
      <c r="J74" s="400">
        <f t="shared" si="43"/>
        <v>396812</v>
      </c>
      <c r="K74" s="399">
        <f t="shared" si="40"/>
        <v>868689</v>
      </c>
    </row>
    <row r="75" spans="1:12" ht="12.75" customHeight="1" x14ac:dyDescent="0.2">
      <c r="A75" s="555"/>
      <c r="B75" s="457"/>
      <c r="C75" s="315" t="s">
        <v>211</v>
      </c>
      <c r="D75" s="400">
        <f>SUM(D72,D69)</f>
        <v>1763</v>
      </c>
      <c r="E75" s="400">
        <f t="shared" ref="E75:J75" si="44">SUM(E72,E69)</f>
        <v>24157</v>
      </c>
      <c r="F75" s="400">
        <f t="shared" si="44"/>
        <v>45262</v>
      </c>
      <c r="G75" s="400">
        <f t="shared" si="44"/>
        <v>23379</v>
      </c>
      <c r="H75" s="400">
        <f t="shared" si="44"/>
        <v>25001</v>
      </c>
      <c r="I75" s="400">
        <f t="shared" si="44"/>
        <v>20223</v>
      </c>
      <c r="J75" s="400">
        <f t="shared" si="44"/>
        <v>104416</v>
      </c>
      <c r="K75" s="399">
        <f t="shared" si="40"/>
        <v>244201</v>
      </c>
    </row>
    <row r="76" spans="1:12" ht="12.75" customHeight="1" x14ac:dyDescent="0.2">
      <c r="A76" s="557"/>
      <c r="B76" s="460"/>
      <c r="C76" s="459" t="s">
        <v>303</v>
      </c>
      <c r="D76" s="401">
        <f>SUM(D74:D75)</f>
        <v>68046</v>
      </c>
      <c r="E76" s="401">
        <f t="shared" ref="E76:J76" si="45">SUM(E74:E75)</f>
        <v>87084</v>
      </c>
      <c r="F76" s="401">
        <f t="shared" si="45"/>
        <v>211273</v>
      </c>
      <c r="G76" s="401">
        <f t="shared" si="45"/>
        <v>93608</v>
      </c>
      <c r="H76" s="401">
        <f t="shared" si="45"/>
        <v>93073</v>
      </c>
      <c r="I76" s="401">
        <f t="shared" si="45"/>
        <v>58578</v>
      </c>
      <c r="J76" s="401">
        <f t="shared" si="45"/>
        <v>501228</v>
      </c>
      <c r="K76" s="402">
        <f>SUM(K74:K75)</f>
        <v>1112890</v>
      </c>
      <c r="L76" s="312"/>
    </row>
    <row r="77" spans="1:12" x14ac:dyDescent="0.2">
      <c r="A77" s="457" t="s">
        <v>261</v>
      </c>
      <c r="L77" s="312"/>
    </row>
    <row r="78" spans="1:12" x14ac:dyDescent="0.2">
      <c r="A78" s="461" t="s">
        <v>262</v>
      </c>
      <c r="K78" s="311"/>
      <c r="L78" s="311"/>
    </row>
    <row r="79" spans="1:12" ht="13.5" x14ac:dyDescent="0.2">
      <c r="A79" s="627" t="s">
        <v>434</v>
      </c>
      <c r="C79" s="605"/>
    </row>
  </sheetData>
  <mergeCells count="1">
    <mergeCell ref="A1:F2"/>
  </mergeCells>
  <pageMargins left="0.7" right="0.7" top="0.75" bottom="0.75" header="0.3" footer="0.3"/>
  <pageSetup paperSize="9" scale="55" orientation="landscape" r:id="rId1"/>
  <ignoredErrors>
    <ignoredError sqref="A5:K39 A40:J49 A70:J70 A58:I58 A52:J52 A51:C51 A55:J57 A53:C54 B50:C50 B68:C68 A69:C69 A73:J76 A71:C72" numberStoredAsText="1"/>
    <ignoredError sqref="K40:K58 K67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52AF32"/>
    <pageSetUpPr fitToPage="1"/>
  </sheetPr>
  <dimension ref="A1:L86"/>
  <sheetViews>
    <sheetView zoomScaleNormal="100" workbookViewId="0">
      <selection sqref="A1:F2"/>
    </sheetView>
  </sheetViews>
  <sheetFormatPr defaultColWidth="27.6640625" defaultRowHeight="12.75" x14ac:dyDescent="0.2"/>
  <cols>
    <col min="1" max="1" width="8.83203125" style="6" customWidth="1"/>
    <col min="2" max="2" width="40.33203125" style="6" customWidth="1"/>
    <col min="3" max="3" width="42" style="6" customWidth="1"/>
    <col min="4" max="4" width="16" style="6" customWidth="1"/>
    <col min="5" max="5" width="14.5" style="6" customWidth="1"/>
    <col min="6" max="6" width="14.1640625" style="6" customWidth="1"/>
    <col min="7" max="7" width="11.83203125" style="6" customWidth="1"/>
    <col min="8" max="8" width="19.5" style="6" customWidth="1"/>
    <col min="9" max="9" width="15.5" style="6" customWidth="1"/>
    <col min="10" max="10" width="18.6640625" style="6" customWidth="1"/>
    <col min="11" max="11" width="15" style="6" customWidth="1"/>
    <col min="12" max="16384" width="27.6640625" style="6"/>
  </cols>
  <sheetData>
    <row r="1" spans="1:12" ht="17.25" customHeight="1" x14ac:dyDescent="0.2">
      <c r="A1" s="733" t="s">
        <v>364</v>
      </c>
      <c r="B1" s="773"/>
      <c r="C1" s="773"/>
      <c r="D1" s="773"/>
      <c r="E1" s="773"/>
      <c r="F1" s="773"/>
    </row>
    <row r="2" spans="1:12" ht="27" customHeight="1" x14ac:dyDescent="0.2">
      <c r="A2" s="773"/>
      <c r="B2" s="773"/>
      <c r="C2" s="773"/>
      <c r="D2" s="773"/>
      <c r="E2" s="773"/>
      <c r="F2" s="773"/>
    </row>
    <row r="3" spans="1:12" ht="17.25" customHeight="1" x14ac:dyDescent="0.25">
      <c r="A3" s="236" t="s">
        <v>365</v>
      </c>
      <c r="B3" s="308"/>
      <c r="C3" s="308"/>
      <c r="D3" s="308"/>
      <c r="E3" s="309"/>
      <c r="F3" s="309"/>
    </row>
    <row r="4" spans="1:12" ht="40.5" customHeight="1" x14ac:dyDescent="0.2">
      <c r="A4" s="507"/>
      <c r="B4" s="508"/>
      <c r="C4" s="509"/>
      <c r="D4" s="570" t="s">
        <v>308</v>
      </c>
      <c r="E4" s="571" t="s">
        <v>200</v>
      </c>
      <c r="F4" s="572" t="s">
        <v>201</v>
      </c>
      <c r="G4" s="572" t="s">
        <v>202</v>
      </c>
      <c r="H4" s="572" t="s">
        <v>203</v>
      </c>
      <c r="I4" s="573" t="s">
        <v>204</v>
      </c>
      <c r="J4" s="573" t="s">
        <v>209</v>
      </c>
      <c r="K4" s="573" t="s">
        <v>205</v>
      </c>
    </row>
    <row r="5" spans="1:12" x14ac:dyDescent="0.2">
      <c r="A5" s="452">
        <v>2011</v>
      </c>
      <c r="B5" s="451" t="s">
        <v>298</v>
      </c>
      <c r="C5" s="322" t="s">
        <v>210</v>
      </c>
      <c r="D5" s="397">
        <f>tab21a!D5/365</f>
        <v>1.473972602739726</v>
      </c>
      <c r="E5" s="397">
        <f>tab21a!E5/365</f>
        <v>16.797260273972604</v>
      </c>
      <c r="F5" s="394">
        <f>tab21a!F5/365</f>
        <v>75.830136986301369</v>
      </c>
      <c r="G5" s="394">
        <f>tab21a!G5/365</f>
        <v>3.3561643835616439</v>
      </c>
      <c r="H5" s="394">
        <f>tab21a!H5/365</f>
        <v>11.827397260273973</v>
      </c>
      <c r="I5" s="394">
        <f>tab21a!I5/365</f>
        <v>58.610958904109587</v>
      </c>
      <c r="J5" s="395">
        <f>tab21a!J5/365</f>
        <v>585.68767123287671</v>
      </c>
      <c r="K5" s="396">
        <f>tab21a!K5/365</f>
        <v>753.58356164383565</v>
      </c>
    </row>
    <row r="6" spans="1:12" x14ac:dyDescent="0.2">
      <c r="A6" s="452"/>
      <c r="B6" s="453"/>
      <c r="C6" s="323" t="s">
        <v>211</v>
      </c>
      <c r="D6" s="454" t="s">
        <v>137</v>
      </c>
      <c r="E6" s="397">
        <f>tab21a!E6/365</f>
        <v>2.8520547945205479</v>
      </c>
      <c r="F6" s="397">
        <f>tab21a!F6/365</f>
        <v>2.6794520547945204</v>
      </c>
      <c r="G6" s="397">
        <f>tab21a!G6/365</f>
        <v>0.71780821917808224</v>
      </c>
      <c r="H6" s="397">
        <f>tab21a!H6/365</f>
        <v>1.0794520547945206</v>
      </c>
      <c r="I6" s="397">
        <f>tab21a!I6/365</f>
        <v>25.86849315068493</v>
      </c>
      <c r="J6" s="398">
        <f>tab21a!J6/365</f>
        <v>276.94246575342464</v>
      </c>
      <c r="K6" s="399">
        <f>tab21a!K6/365</f>
        <v>310.13972602739727</v>
      </c>
    </row>
    <row r="7" spans="1:12" x14ac:dyDescent="0.2">
      <c r="A7" s="452"/>
      <c r="B7" s="455"/>
      <c r="C7" s="456" t="s">
        <v>299</v>
      </c>
      <c r="D7" s="400">
        <f>tab21a!D7/365</f>
        <v>1.473972602739726</v>
      </c>
      <c r="E7" s="400">
        <f>tab21a!E7/365</f>
        <v>19.649315068493152</v>
      </c>
      <c r="F7" s="400">
        <f>tab21a!F7/365</f>
        <v>78.509589041095893</v>
      </c>
      <c r="G7" s="400">
        <f>tab21a!G7/365</f>
        <v>4.0739726027397261</v>
      </c>
      <c r="H7" s="400">
        <f>tab21a!H7/365</f>
        <v>12.906849315068493</v>
      </c>
      <c r="I7" s="400">
        <f>tab21a!I7/365</f>
        <v>84.479452054794521</v>
      </c>
      <c r="J7" s="400">
        <f>tab21a!J7/365</f>
        <v>862.63013698630141</v>
      </c>
      <c r="K7" s="399">
        <f>tab21a!K7/365</f>
        <v>1063.7232876712328</v>
      </c>
    </row>
    <row r="8" spans="1:12" x14ac:dyDescent="0.2">
      <c r="A8" s="452"/>
      <c r="B8" s="453" t="s">
        <v>300</v>
      </c>
      <c r="C8" s="307" t="s">
        <v>210</v>
      </c>
      <c r="D8" s="397">
        <f>tab21a!D8/365</f>
        <v>221.47671232876712</v>
      </c>
      <c r="E8" s="397">
        <f>tab21a!E8/365</f>
        <v>258.31780821917806</v>
      </c>
      <c r="F8" s="397">
        <f>tab21a!F8/365</f>
        <v>581.26301369863017</v>
      </c>
      <c r="G8" s="397">
        <f>tab21a!G8/365</f>
        <v>284.77808219178081</v>
      </c>
      <c r="H8" s="397">
        <f>tab21a!H8/365</f>
        <v>282.56438356164381</v>
      </c>
      <c r="I8" s="397">
        <f>tab21a!I8/365</f>
        <v>74.556164383561651</v>
      </c>
      <c r="J8" s="398">
        <f>tab21a!J8/365</f>
        <v>526.84931506849318</v>
      </c>
      <c r="K8" s="399">
        <f>tab21a!K8/365</f>
        <v>2229.8054794520549</v>
      </c>
    </row>
    <row r="9" spans="1:12" x14ac:dyDescent="0.2">
      <c r="A9" s="452"/>
      <c r="B9" s="453"/>
      <c r="C9" s="307" t="s">
        <v>211</v>
      </c>
      <c r="D9" s="397">
        <f>tab21a!D9/365</f>
        <v>9.3041095890410954</v>
      </c>
      <c r="E9" s="397">
        <f>tab21a!E9/365</f>
        <v>113.83287671232877</v>
      </c>
      <c r="F9" s="397">
        <f>tab21a!F9/365</f>
        <v>229.04931506849314</v>
      </c>
      <c r="G9" s="397">
        <f>tab21a!G9/365</f>
        <v>133.87123287671233</v>
      </c>
      <c r="H9" s="397">
        <f>tab21a!H9/365</f>
        <v>139.44383561643835</v>
      </c>
      <c r="I9" s="397">
        <f>tab21a!I9/365</f>
        <v>53.717808219178082</v>
      </c>
      <c r="J9" s="398">
        <f>tab21a!J9/365</f>
        <v>284.78082191780823</v>
      </c>
      <c r="K9" s="399">
        <f>tab21a!K9/365</f>
        <v>964</v>
      </c>
    </row>
    <row r="10" spans="1:12" x14ac:dyDescent="0.2">
      <c r="A10" s="452"/>
      <c r="B10" s="455"/>
      <c r="C10" s="456" t="s">
        <v>301</v>
      </c>
      <c r="D10" s="400">
        <f>tab21a!D10/365</f>
        <v>230.78082191780823</v>
      </c>
      <c r="E10" s="400">
        <f>tab21a!E10/365</f>
        <v>372.15068493150687</v>
      </c>
      <c r="F10" s="400">
        <f>tab21a!F10/365</f>
        <v>810.31232876712329</v>
      </c>
      <c r="G10" s="400">
        <f>tab21a!G10/365</f>
        <v>418.64931506849314</v>
      </c>
      <c r="H10" s="400">
        <f>tab21a!H10/365</f>
        <v>422.00821917808219</v>
      </c>
      <c r="I10" s="400">
        <f>tab21a!I10/365</f>
        <v>128.27397260273972</v>
      </c>
      <c r="J10" s="400">
        <f>tab21a!J10/365</f>
        <v>811.63013698630141</v>
      </c>
      <c r="K10" s="399">
        <f>tab21a!K10/365</f>
        <v>3193.8054794520549</v>
      </c>
    </row>
    <row r="11" spans="1:12" x14ac:dyDescent="0.2">
      <c r="A11" s="452"/>
      <c r="B11" s="453" t="s">
        <v>302</v>
      </c>
      <c r="C11" s="315" t="s">
        <v>210</v>
      </c>
      <c r="D11" s="400">
        <f>tab21a!D11/365</f>
        <v>222.95068493150686</v>
      </c>
      <c r="E11" s="400">
        <f>tab21a!E11/365</f>
        <v>275.11506849315066</v>
      </c>
      <c r="F11" s="400">
        <f>tab21a!F11/365</f>
        <v>657.09315068493152</v>
      </c>
      <c r="G11" s="400">
        <f>tab21a!G11/365</f>
        <v>288.13424657534244</v>
      </c>
      <c r="H11" s="400">
        <f>tab21a!H11/365</f>
        <v>294.39178082191779</v>
      </c>
      <c r="I11" s="400">
        <f>tab21a!I11/365</f>
        <v>133.16712328767125</v>
      </c>
      <c r="J11" s="400">
        <f>tab21a!J11/365</f>
        <v>1112.5369863013698</v>
      </c>
      <c r="K11" s="399">
        <f>tab21a!K11/365</f>
        <v>2983.3890410958902</v>
      </c>
    </row>
    <row r="12" spans="1:12" x14ac:dyDescent="0.2">
      <c r="A12" s="452"/>
      <c r="B12" s="457"/>
      <c r="C12" s="315" t="s">
        <v>211</v>
      </c>
      <c r="D12" s="400">
        <f>tab21a!D12/365</f>
        <v>9.3041095890410954</v>
      </c>
      <c r="E12" s="400">
        <f>tab21a!E12/365</f>
        <v>116.68493150684931</v>
      </c>
      <c r="F12" s="400">
        <f>tab21a!F12/365</f>
        <v>231.72876712328767</v>
      </c>
      <c r="G12" s="400">
        <f>tab21a!G12/365</f>
        <v>134.58904109589042</v>
      </c>
      <c r="H12" s="400">
        <f>tab21a!H12/365</f>
        <v>140.52328767123288</v>
      </c>
      <c r="I12" s="400">
        <f>tab21a!I12/365</f>
        <v>79.586301369863008</v>
      </c>
      <c r="J12" s="400">
        <f>tab21a!J12/365</f>
        <v>561.72328767123292</v>
      </c>
      <c r="K12" s="399">
        <f>tab21a!K12/365</f>
        <v>1274.1397260273973</v>
      </c>
      <c r="L12" s="685"/>
    </row>
    <row r="13" spans="1:12" x14ac:dyDescent="0.2">
      <c r="A13" s="458"/>
      <c r="B13" s="460"/>
      <c r="C13" s="459" t="s">
        <v>303</v>
      </c>
      <c r="D13" s="401">
        <f>tab21a!D13/365</f>
        <v>232.25479452054793</v>
      </c>
      <c r="E13" s="401">
        <f>tab21a!E13/365</f>
        <v>391.8</v>
      </c>
      <c r="F13" s="401">
        <f>tab21a!F13/365</f>
        <v>888.82191780821915</v>
      </c>
      <c r="G13" s="401">
        <f>tab21a!G13/365</f>
        <v>422.72328767123287</v>
      </c>
      <c r="H13" s="401">
        <f>tab21a!H13/365</f>
        <v>434.91506849315067</v>
      </c>
      <c r="I13" s="401">
        <f>tab21a!I13/365</f>
        <v>212.75342465753425</v>
      </c>
      <c r="J13" s="401">
        <f>tab21a!J13/365</f>
        <v>1674.2602739726028</v>
      </c>
      <c r="K13" s="402">
        <f>tab21a!K13/365</f>
        <v>4257.5287671232873</v>
      </c>
    </row>
    <row r="14" spans="1:12" ht="12.75" customHeight="1" x14ac:dyDescent="0.2">
      <c r="A14" s="450">
        <v>2012</v>
      </c>
      <c r="B14" s="451" t="s">
        <v>298</v>
      </c>
      <c r="C14" s="322" t="s">
        <v>210</v>
      </c>
      <c r="D14" s="394">
        <f>tab21a!D14/366</f>
        <v>1.9836065573770492</v>
      </c>
      <c r="E14" s="394">
        <f>tab21a!E14/366</f>
        <v>15.010928961748634</v>
      </c>
      <c r="F14" s="394">
        <f>tab21a!F14/366</f>
        <v>68.644808743169392</v>
      </c>
      <c r="G14" s="394">
        <f>tab21a!G14/366</f>
        <v>4.7431693989071038</v>
      </c>
      <c r="H14" s="394">
        <f>tab21a!H14/366</f>
        <v>9.0355191256830594</v>
      </c>
      <c r="I14" s="394">
        <f>tab21a!I14/366</f>
        <v>60.213114754098363</v>
      </c>
      <c r="J14" s="395">
        <f>tab21a!J14/366</f>
        <v>541.74043715846994</v>
      </c>
      <c r="K14" s="396">
        <f>tab21a!K14/366</f>
        <v>701.37158469945359</v>
      </c>
    </row>
    <row r="15" spans="1:12" x14ac:dyDescent="0.2">
      <c r="A15" s="452"/>
      <c r="B15" s="453"/>
      <c r="C15" s="323" t="s">
        <v>211</v>
      </c>
      <c r="D15" s="454" t="s">
        <v>137</v>
      </c>
      <c r="E15" s="397">
        <f>tab21a!E15/366</f>
        <v>2.6284153005464481</v>
      </c>
      <c r="F15" s="397">
        <f>tab21a!F15/366</f>
        <v>2.2841530054644807</v>
      </c>
      <c r="G15" s="397">
        <f>tab21a!G15/366</f>
        <v>0.38797814207650272</v>
      </c>
      <c r="H15" s="397">
        <f>tab21a!H15/366</f>
        <v>0.85519125683060104</v>
      </c>
      <c r="I15" s="397">
        <f>tab21a!I15/366</f>
        <v>24.726775956284154</v>
      </c>
      <c r="J15" s="398">
        <f>tab21a!J15/366</f>
        <v>232.80601092896174</v>
      </c>
      <c r="K15" s="399">
        <f>tab21a!K15/366</f>
        <v>263.68852459016392</v>
      </c>
    </row>
    <row r="16" spans="1:12" x14ac:dyDescent="0.2">
      <c r="A16" s="452"/>
      <c r="B16" s="455"/>
      <c r="C16" s="456" t="s">
        <v>299</v>
      </c>
      <c r="D16" s="400">
        <f>tab21a!D16/366</f>
        <v>1.9836065573770492</v>
      </c>
      <c r="E16" s="400">
        <f>tab21a!E16/366</f>
        <v>17.639344262295083</v>
      </c>
      <c r="F16" s="400">
        <f>tab21a!F16/366</f>
        <v>70.928961748633881</v>
      </c>
      <c r="G16" s="400">
        <f>tab21a!G16/366</f>
        <v>5.1311475409836067</v>
      </c>
      <c r="H16" s="400">
        <f>tab21a!H16/366</f>
        <v>9.890710382513662</v>
      </c>
      <c r="I16" s="400">
        <f>tab21a!I16/366</f>
        <v>84.939890710382514</v>
      </c>
      <c r="J16" s="400">
        <f>tab21a!J16/366</f>
        <v>774.54644808743171</v>
      </c>
      <c r="K16" s="399">
        <f>tab21a!K16/366</f>
        <v>965.06010928961746</v>
      </c>
    </row>
    <row r="17" spans="1:12" x14ac:dyDescent="0.2">
      <c r="A17" s="452"/>
      <c r="B17" s="453" t="s">
        <v>300</v>
      </c>
      <c r="C17" s="307" t="s">
        <v>210</v>
      </c>
      <c r="D17" s="397">
        <f>tab21a!D17/366</f>
        <v>208.85519125683061</v>
      </c>
      <c r="E17" s="397">
        <f>tab21a!E17/366</f>
        <v>216.84153005464481</v>
      </c>
      <c r="F17" s="397">
        <f>tab21a!F17/366</f>
        <v>511.03278688524591</v>
      </c>
      <c r="G17" s="397">
        <f>tab21a!G17/366</f>
        <v>242.5928961748634</v>
      </c>
      <c r="H17" s="397">
        <f>tab21a!H17/366</f>
        <v>251.80601092896174</v>
      </c>
      <c r="I17" s="397">
        <f>tab21a!I17/366</f>
        <v>71.841530054644807</v>
      </c>
      <c r="J17" s="398">
        <f>tab21a!J17/366</f>
        <v>559.18852459016398</v>
      </c>
      <c r="K17" s="399">
        <f>tab21a!K17/366</f>
        <v>2062.1584699453551</v>
      </c>
    </row>
    <row r="18" spans="1:12" x14ac:dyDescent="0.2">
      <c r="A18" s="452"/>
      <c r="B18" s="453"/>
      <c r="C18" s="307" t="s">
        <v>211</v>
      </c>
      <c r="D18" s="397">
        <f>tab21a!D18/366</f>
        <v>6.8114754098360653</v>
      </c>
      <c r="E18" s="397">
        <f>tab21a!E18/366</f>
        <v>99.959016393442624</v>
      </c>
      <c r="F18" s="397">
        <f>tab21a!F18/366</f>
        <v>212.28961748633878</v>
      </c>
      <c r="G18" s="397">
        <f>tab21a!G18/366</f>
        <v>112.80601092896175</v>
      </c>
      <c r="H18" s="397">
        <f>tab21a!H18/366</f>
        <v>126.88797814207651</v>
      </c>
      <c r="I18" s="397">
        <f>tab21a!I18/366</f>
        <v>48.505464480874316</v>
      </c>
      <c r="J18" s="398">
        <f>tab21a!J18/366</f>
        <v>278.27049180327867</v>
      </c>
      <c r="K18" s="399">
        <f>tab21a!K18/366</f>
        <v>885.53005464480873</v>
      </c>
    </row>
    <row r="19" spans="1:12" x14ac:dyDescent="0.2">
      <c r="A19" s="452"/>
      <c r="B19" s="455"/>
      <c r="C19" s="456" t="s">
        <v>301</v>
      </c>
      <c r="D19" s="400">
        <f>tab21a!D19/366</f>
        <v>215.66666666666666</v>
      </c>
      <c r="E19" s="400">
        <f>tab21a!E19/366</f>
        <v>316.80054644808746</v>
      </c>
      <c r="F19" s="400">
        <f>tab21a!F19/366</f>
        <v>723.32240437158475</v>
      </c>
      <c r="G19" s="400">
        <f>tab21a!G19/366</f>
        <v>355.39890710382514</v>
      </c>
      <c r="H19" s="400">
        <f>tab21a!H19/366</f>
        <v>378.69398907103823</v>
      </c>
      <c r="I19" s="400">
        <f>tab21a!I19/366</f>
        <v>120.34699453551913</v>
      </c>
      <c r="J19" s="400">
        <f>tab21a!J19/366</f>
        <v>837.45901639344265</v>
      </c>
      <c r="K19" s="399">
        <f>tab21a!K19/366</f>
        <v>2947.688524590164</v>
      </c>
    </row>
    <row r="20" spans="1:12" x14ac:dyDescent="0.2">
      <c r="A20" s="452"/>
      <c r="B20" s="453" t="s">
        <v>302</v>
      </c>
      <c r="C20" s="315" t="s">
        <v>210</v>
      </c>
      <c r="D20" s="400">
        <f>tab21a!D20/366</f>
        <v>210.83879781420765</v>
      </c>
      <c r="E20" s="400">
        <f>tab21a!E20/366</f>
        <v>231.85245901639345</v>
      </c>
      <c r="F20" s="400">
        <f>tab21a!F20/366</f>
        <v>579.67759562841525</v>
      </c>
      <c r="G20" s="400">
        <f>tab21a!G20/366</f>
        <v>247.3360655737705</v>
      </c>
      <c r="H20" s="400">
        <f>tab21a!H20/366</f>
        <v>260.84153005464481</v>
      </c>
      <c r="I20" s="400">
        <f>tab21a!I20/366</f>
        <v>132.05464480874318</v>
      </c>
      <c r="J20" s="400">
        <f>tab21a!J20/366</f>
        <v>1100.9289617486338</v>
      </c>
      <c r="K20" s="399">
        <f>tab21a!K20/366</f>
        <v>2763.5300546448088</v>
      </c>
    </row>
    <row r="21" spans="1:12" x14ac:dyDescent="0.2">
      <c r="A21" s="452"/>
      <c r="B21" s="457"/>
      <c r="C21" s="315" t="s">
        <v>211</v>
      </c>
      <c r="D21" s="400">
        <f>tab21a!D21/366</f>
        <v>6.8114754098360653</v>
      </c>
      <c r="E21" s="400">
        <f>tab21a!E21/366</f>
        <v>102.58743169398907</v>
      </c>
      <c r="F21" s="400">
        <f>tab21a!F21/366</f>
        <v>214.57377049180329</v>
      </c>
      <c r="G21" s="400">
        <f>tab21a!G21/366</f>
        <v>113.19398907103825</v>
      </c>
      <c r="H21" s="400">
        <f>tab21a!H21/366</f>
        <v>127.7431693989071</v>
      </c>
      <c r="I21" s="400">
        <f>tab21a!I21/366</f>
        <v>73.232240437158467</v>
      </c>
      <c r="J21" s="400">
        <f>tab21a!J21/366</f>
        <v>511.07650273224044</v>
      </c>
      <c r="K21" s="399">
        <f>tab21a!K21/366</f>
        <v>1149.2185792349726</v>
      </c>
      <c r="L21" s="685"/>
    </row>
    <row r="22" spans="1:12" x14ac:dyDescent="0.2">
      <c r="A22" s="458"/>
      <c r="B22" s="460"/>
      <c r="C22" s="459" t="s">
        <v>303</v>
      </c>
      <c r="D22" s="401">
        <f>tab21a!D22/366</f>
        <v>217.65027322404373</v>
      </c>
      <c r="E22" s="401">
        <f>tab21a!E22/366</f>
        <v>334.43989071038249</v>
      </c>
      <c r="F22" s="401">
        <f>tab21a!F22/366</f>
        <v>794.25136612021856</v>
      </c>
      <c r="G22" s="401">
        <f>tab21a!G22/366</f>
        <v>360.53005464480873</v>
      </c>
      <c r="H22" s="401">
        <f>tab21a!H22/366</f>
        <v>388.58469945355193</v>
      </c>
      <c r="I22" s="401">
        <f>tab21a!I22/366</f>
        <v>205.28688524590163</v>
      </c>
      <c r="J22" s="401">
        <f>tab21a!J22/366</f>
        <v>1612.0054644808743</v>
      </c>
      <c r="K22" s="402">
        <f>tab21a!K22/366</f>
        <v>3912.7486338797812</v>
      </c>
    </row>
    <row r="23" spans="1:12" ht="12.75" customHeight="1" x14ac:dyDescent="0.2">
      <c r="A23" s="450">
        <v>2013</v>
      </c>
      <c r="B23" s="451" t="s">
        <v>298</v>
      </c>
      <c r="C23" s="322" t="s">
        <v>210</v>
      </c>
      <c r="D23" s="394">
        <f>tab21a!D23/365</f>
        <v>2.0767123287671234</v>
      </c>
      <c r="E23" s="394">
        <f>tab21a!E23/365</f>
        <v>13.687671232876712</v>
      </c>
      <c r="F23" s="394">
        <f>tab21a!F23/365</f>
        <v>60.257534246575339</v>
      </c>
      <c r="G23" s="394">
        <f>tab21a!G23/365</f>
        <v>5.397260273972603</v>
      </c>
      <c r="H23" s="394">
        <f>tab21a!H23/365</f>
        <v>8.4657534246575334</v>
      </c>
      <c r="I23" s="394">
        <f>tab21a!I23/365</f>
        <v>57.909589041095892</v>
      </c>
      <c r="J23" s="395">
        <f>tab21a!J23/365</f>
        <v>474</v>
      </c>
      <c r="K23" s="396">
        <f>tab21a!K23/365</f>
        <v>621.79452054794524</v>
      </c>
    </row>
    <row r="24" spans="1:12" ht="12.75" customHeight="1" x14ac:dyDescent="0.2">
      <c r="A24" s="452"/>
      <c r="B24" s="453"/>
      <c r="C24" s="323" t="s">
        <v>211</v>
      </c>
      <c r="D24" s="454" t="s">
        <v>137</v>
      </c>
      <c r="E24" s="397">
        <f>tab21a!E24/365</f>
        <v>1.5315068493150685</v>
      </c>
      <c r="F24" s="397">
        <f>tab21a!F24/365</f>
        <v>2.1315068493150684</v>
      </c>
      <c r="G24" s="397">
        <f>tab21a!G24/365</f>
        <v>0.60821917808219184</v>
      </c>
      <c r="H24" s="397">
        <f>tab21a!H24/365</f>
        <v>0.84109589041095889</v>
      </c>
      <c r="I24" s="397">
        <f>tab21a!I24/365</f>
        <v>23.649315068493152</v>
      </c>
      <c r="J24" s="398">
        <f>tab21a!J24/365</f>
        <v>200.59178082191781</v>
      </c>
      <c r="K24" s="399">
        <f>tab21a!K24/365</f>
        <v>229.35342465753425</v>
      </c>
    </row>
    <row r="25" spans="1:12" ht="12.75" customHeight="1" x14ac:dyDescent="0.2">
      <c r="A25" s="452"/>
      <c r="B25" s="455"/>
      <c r="C25" s="456" t="s">
        <v>299</v>
      </c>
      <c r="D25" s="400">
        <f>tab21a!D25/365</f>
        <v>2.0767123287671234</v>
      </c>
      <c r="E25" s="400">
        <f>tab21a!E25/365</f>
        <v>15.219178082191782</v>
      </c>
      <c r="F25" s="400">
        <f>tab21a!F25/365</f>
        <v>62.389041095890413</v>
      </c>
      <c r="G25" s="400">
        <f>tab21a!G25/365</f>
        <v>6.0054794520547947</v>
      </c>
      <c r="H25" s="400">
        <f>tab21a!H25/365</f>
        <v>9.3068493150684937</v>
      </c>
      <c r="I25" s="400">
        <f>tab21a!I25/365</f>
        <v>81.558904109589037</v>
      </c>
      <c r="J25" s="400">
        <f>tab21a!J25/365</f>
        <v>674.59178082191784</v>
      </c>
      <c r="K25" s="399">
        <f>tab21a!K25/365</f>
        <v>851.14794520547946</v>
      </c>
    </row>
    <row r="26" spans="1:12" ht="12.75" customHeight="1" x14ac:dyDescent="0.2">
      <c r="A26" s="452"/>
      <c r="B26" s="453" t="s">
        <v>300</v>
      </c>
      <c r="C26" s="307" t="s">
        <v>210</v>
      </c>
      <c r="D26" s="397">
        <f>tab21a!D26/365</f>
        <v>191.93424657534246</v>
      </c>
      <c r="E26" s="397">
        <f>tab21a!E26/365</f>
        <v>203.56712328767122</v>
      </c>
      <c r="F26" s="397">
        <f>tab21a!F26/365</f>
        <v>497.40273972602739</v>
      </c>
      <c r="G26" s="397">
        <f>tab21a!G26/365</f>
        <v>226.67945205479452</v>
      </c>
      <c r="H26" s="397">
        <f>tab21a!H26/365</f>
        <v>240.24657534246575</v>
      </c>
      <c r="I26" s="397">
        <f>tab21a!I26/365</f>
        <v>67.61643835616438</v>
      </c>
      <c r="J26" s="398">
        <f>tab21a!J26/365</f>
        <v>589.158904109589</v>
      </c>
      <c r="K26" s="399">
        <f>tab21a!K26/365</f>
        <v>2016.6054794520549</v>
      </c>
    </row>
    <row r="27" spans="1:12" ht="12.75" customHeight="1" x14ac:dyDescent="0.2">
      <c r="A27" s="452"/>
      <c r="B27" s="453"/>
      <c r="C27" s="307" t="s">
        <v>211</v>
      </c>
      <c r="D27" s="397">
        <f>tab21a!D27/365</f>
        <v>7.624657534246575</v>
      </c>
      <c r="E27" s="397">
        <f>tab21a!E27/365</f>
        <v>72.441095890410963</v>
      </c>
      <c r="F27" s="397">
        <f>tab21a!F27/365</f>
        <v>167.86575342465753</v>
      </c>
      <c r="G27" s="397">
        <f>tab21a!G27/365</f>
        <v>100.43013698630136</v>
      </c>
      <c r="H27" s="397">
        <f>tab21a!H27/365</f>
        <v>102.77260273972603</v>
      </c>
      <c r="I27" s="397">
        <f>tab21a!I27/365</f>
        <v>48.791780821917811</v>
      </c>
      <c r="J27" s="398">
        <f>tab21a!J27/365</f>
        <v>283.41095890410958</v>
      </c>
      <c r="K27" s="399">
        <f>tab21a!K27/365</f>
        <v>783.33698630136985</v>
      </c>
    </row>
    <row r="28" spans="1:12" ht="12.75" customHeight="1" x14ac:dyDescent="0.2">
      <c r="A28" s="452"/>
      <c r="B28" s="455"/>
      <c r="C28" s="456" t="s">
        <v>301</v>
      </c>
      <c r="D28" s="400">
        <f>tab21a!D28/365</f>
        <v>199.55890410958904</v>
      </c>
      <c r="E28" s="400">
        <f>tab21a!E28/365</f>
        <v>276.00821917808219</v>
      </c>
      <c r="F28" s="400">
        <f>tab21a!F28/365</f>
        <v>665.26849315068489</v>
      </c>
      <c r="G28" s="400">
        <f>tab21a!G28/365</f>
        <v>327.10958904109589</v>
      </c>
      <c r="H28" s="400">
        <f>tab21a!H28/365</f>
        <v>343.01917808219179</v>
      </c>
      <c r="I28" s="400">
        <f>tab21a!I28/365</f>
        <v>116.40821917808219</v>
      </c>
      <c r="J28" s="400">
        <f>tab21a!J28/365</f>
        <v>872.56986301369864</v>
      </c>
      <c r="K28" s="399">
        <f>tab21a!K28/365</f>
        <v>2799.9424657534246</v>
      </c>
    </row>
    <row r="29" spans="1:12" ht="12.75" customHeight="1" x14ac:dyDescent="0.2">
      <c r="A29" s="452"/>
      <c r="B29" s="453" t="s">
        <v>302</v>
      </c>
      <c r="C29" s="315" t="s">
        <v>210</v>
      </c>
      <c r="D29" s="400">
        <f>tab21a!D29/365</f>
        <v>194.0109589041096</v>
      </c>
      <c r="E29" s="400">
        <f>tab21a!E29/365</f>
        <v>217.25479452054793</v>
      </c>
      <c r="F29" s="400">
        <f>tab21a!F29/365</f>
        <v>557.66027397260279</v>
      </c>
      <c r="G29" s="400">
        <f>tab21a!G29/365</f>
        <v>232.07671232876712</v>
      </c>
      <c r="H29" s="400">
        <f>tab21a!H29/365</f>
        <v>248.7123287671233</v>
      </c>
      <c r="I29" s="400">
        <f>tab21a!I29/365</f>
        <v>125.52602739726028</v>
      </c>
      <c r="J29" s="400">
        <f>tab21a!J29/365</f>
        <v>1063.158904109589</v>
      </c>
      <c r="K29" s="399">
        <f>tab21a!K29/365</f>
        <v>2638.4</v>
      </c>
    </row>
    <row r="30" spans="1:12" ht="12.75" customHeight="1" x14ac:dyDescent="0.2">
      <c r="A30" s="452"/>
      <c r="B30" s="457"/>
      <c r="C30" s="315" t="s">
        <v>211</v>
      </c>
      <c r="D30" s="400">
        <f>tab21a!D30/365</f>
        <v>7.624657534246575</v>
      </c>
      <c r="E30" s="400">
        <f>tab21a!E30/365</f>
        <v>73.972602739726028</v>
      </c>
      <c r="F30" s="400">
        <f>tab21a!F30/365</f>
        <v>169.99726027397261</v>
      </c>
      <c r="G30" s="400">
        <f>tab21a!G30/365</f>
        <v>101.03835616438356</v>
      </c>
      <c r="H30" s="400">
        <f>tab21a!H30/365</f>
        <v>103.61369863013698</v>
      </c>
      <c r="I30" s="400">
        <f>tab21a!I30/365</f>
        <v>72.441095890410963</v>
      </c>
      <c r="J30" s="400">
        <f>tab21a!J30/365</f>
        <v>484.00273972602741</v>
      </c>
      <c r="K30" s="399">
        <f>tab21a!K30/365</f>
        <v>1012.6904109589041</v>
      </c>
      <c r="L30" s="685"/>
    </row>
    <row r="31" spans="1:12" ht="12.75" customHeight="1" x14ac:dyDescent="0.2">
      <c r="A31" s="458"/>
      <c r="B31" s="460"/>
      <c r="C31" s="459" t="s">
        <v>303</v>
      </c>
      <c r="D31" s="401">
        <f>tab21a!D31/365</f>
        <v>201.63561643835615</v>
      </c>
      <c r="E31" s="401">
        <f>tab21a!E31/365</f>
        <v>291.22739726027396</v>
      </c>
      <c r="F31" s="401">
        <f>tab21a!F31/365</f>
        <v>727.65753424657532</v>
      </c>
      <c r="G31" s="401">
        <f>tab21a!G31/365</f>
        <v>333.11506849315066</v>
      </c>
      <c r="H31" s="401">
        <f>tab21a!H31/365</f>
        <v>352.32602739726025</v>
      </c>
      <c r="I31" s="401">
        <f>tab21a!I31/365</f>
        <v>197.96712328767123</v>
      </c>
      <c r="J31" s="401">
        <f>tab21a!J31/365</f>
        <v>1547.1616438356164</v>
      </c>
      <c r="K31" s="402">
        <f>tab21a!K31/365</f>
        <v>3651.0904109589042</v>
      </c>
    </row>
    <row r="32" spans="1:12" ht="12.75" customHeight="1" x14ac:dyDescent="0.2">
      <c r="A32" s="450">
        <v>2014</v>
      </c>
      <c r="B32" s="451" t="s">
        <v>298</v>
      </c>
      <c r="C32" s="322" t="s">
        <v>210</v>
      </c>
      <c r="D32" s="394">
        <f>tab21a!D32/365</f>
        <v>2.3753424657534246</v>
      </c>
      <c r="E32" s="394">
        <f>tab21a!E32/365</f>
        <v>14.421917808219177</v>
      </c>
      <c r="F32" s="394">
        <f>tab21a!F32/365</f>
        <v>68.345205479452048</v>
      </c>
      <c r="G32" s="394">
        <f>tab21a!G32/365</f>
        <v>4.3671232876712329</v>
      </c>
      <c r="H32" s="394">
        <f>tab21a!H32/365</f>
        <v>8.7369863013698623</v>
      </c>
      <c r="I32" s="394">
        <f>tab21a!I32/365</f>
        <v>57.8</v>
      </c>
      <c r="J32" s="395">
        <f>tab21a!J32/365</f>
        <v>541.38082191780825</v>
      </c>
      <c r="K32" s="396">
        <f>tab21a!K32/365</f>
        <v>697.42739726027401</v>
      </c>
    </row>
    <row r="33" spans="1:12" ht="13.5" customHeight="1" x14ac:dyDescent="0.2">
      <c r="A33" s="452"/>
      <c r="B33" s="453"/>
      <c r="C33" s="323" t="s">
        <v>211</v>
      </c>
      <c r="D33" s="454" t="s">
        <v>137</v>
      </c>
      <c r="E33" s="397">
        <f>tab21a!E33/365</f>
        <v>0.9945205479452055</v>
      </c>
      <c r="F33" s="397">
        <f>tab21a!F33/365</f>
        <v>1.5424657534246575</v>
      </c>
      <c r="G33" s="397">
        <f>tab21a!G33/365</f>
        <v>1.6219178082191781</v>
      </c>
      <c r="H33" s="397">
        <f>tab21a!H33/365</f>
        <v>0.92328767123287669</v>
      </c>
      <c r="I33" s="397">
        <f>tab21a!I33/365</f>
        <v>19.161643835616438</v>
      </c>
      <c r="J33" s="398">
        <f>tab21a!J33/365</f>
        <v>165.32876712328766</v>
      </c>
      <c r="K33" s="399">
        <f>tab21a!K33/365</f>
        <v>189.57260273972602</v>
      </c>
    </row>
    <row r="34" spans="1:12" ht="12.75" customHeight="1" x14ac:dyDescent="0.2">
      <c r="A34" s="452"/>
      <c r="B34" s="455"/>
      <c r="C34" s="456" t="s">
        <v>299</v>
      </c>
      <c r="D34" s="400">
        <f>tab21a!D34/365</f>
        <v>2.3753424657534246</v>
      </c>
      <c r="E34" s="400">
        <f>tab21a!E34/365</f>
        <v>15.416438356164383</v>
      </c>
      <c r="F34" s="400">
        <f>tab21a!F34/365</f>
        <v>69.887671232876713</v>
      </c>
      <c r="G34" s="400">
        <f>tab21a!G34/365</f>
        <v>5.9890410958904106</v>
      </c>
      <c r="H34" s="400">
        <f>tab21a!H34/365</f>
        <v>9.6602739726027398</v>
      </c>
      <c r="I34" s="400">
        <f>tab21a!I34/365</f>
        <v>76.961643835616442</v>
      </c>
      <c r="J34" s="399">
        <f>tab21a!J34/365</f>
        <v>706.70958904109591</v>
      </c>
      <c r="K34" s="399">
        <f>tab21a!K34/365</f>
        <v>887</v>
      </c>
    </row>
    <row r="35" spans="1:12" ht="12.75" customHeight="1" x14ac:dyDescent="0.2">
      <c r="A35" s="452"/>
      <c r="B35" s="453" t="s">
        <v>300</v>
      </c>
      <c r="C35" s="307" t="s">
        <v>210</v>
      </c>
      <c r="D35" s="397">
        <f>tab21a!D35/365</f>
        <v>182.07123287671232</v>
      </c>
      <c r="E35" s="397">
        <f>tab21a!E35/365</f>
        <v>191.43835616438355</v>
      </c>
      <c r="F35" s="397">
        <f>tab21a!F35/365</f>
        <v>451.72328767123287</v>
      </c>
      <c r="G35" s="397">
        <f>tab21a!G35/365</f>
        <v>215.04657534246576</v>
      </c>
      <c r="H35" s="397">
        <f>tab21a!H35/365</f>
        <v>218.74246575342465</v>
      </c>
      <c r="I35" s="397">
        <f>tab21a!I35/365</f>
        <v>64.443835616438349</v>
      </c>
      <c r="J35" s="398">
        <f>tab21a!J35/365</f>
        <v>487.74794520547943</v>
      </c>
      <c r="K35" s="399">
        <f>tab21a!K35/365</f>
        <v>1811.2136986301371</v>
      </c>
    </row>
    <row r="36" spans="1:12" ht="12.75" customHeight="1" x14ac:dyDescent="0.2">
      <c r="A36" s="452"/>
      <c r="B36" s="453"/>
      <c r="C36" s="307" t="s">
        <v>211</v>
      </c>
      <c r="D36" s="397">
        <f>tab21a!D36/365</f>
        <v>6.6630136986301371</v>
      </c>
      <c r="E36" s="397">
        <f>tab21a!E36/365</f>
        <v>74.575342465753423</v>
      </c>
      <c r="F36" s="397">
        <f>tab21a!F36/365</f>
        <v>154.50684931506851</v>
      </c>
      <c r="G36" s="397">
        <f>tab21a!G36/365</f>
        <v>93.213698630136989</v>
      </c>
      <c r="H36" s="397">
        <f>tab21a!H36/365</f>
        <v>91.37534246575342</v>
      </c>
      <c r="I36" s="397">
        <f>tab21a!I36/365</f>
        <v>43.397260273972606</v>
      </c>
      <c r="J36" s="398">
        <f>tab21a!J36/365</f>
        <v>179.57260273972602</v>
      </c>
      <c r="K36" s="399">
        <f>tab21a!K36/365</f>
        <v>643.3041095890411</v>
      </c>
    </row>
    <row r="37" spans="1:12" ht="12.75" customHeight="1" x14ac:dyDescent="0.2">
      <c r="A37" s="452"/>
      <c r="B37" s="455"/>
      <c r="C37" s="456" t="s">
        <v>301</v>
      </c>
      <c r="D37" s="400">
        <f>tab21a!D37/365</f>
        <v>188.73424657534247</v>
      </c>
      <c r="E37" s="400">
        <f>tab21a!E37/365</f>
        <v>266.01369863013701</v>
      </c>
      <c r="F37" s="400">
        <f>tab21a!F37/365</f>
        <v>606.23013698630132</v>
      </c>
      <c r="G37" s="400">
        <f>tab21a!G37/365</f>
        <v>308.26027397260276</v>
      </c>
      <c r="H37" s="400">
        <f>tab21a!H37/365</f>
        <v>310.11780821917807</v>
      </c>
      <c r="I37" s="400">
        <f>tab21a!I37/365</f>
        <v>107.84109589041095</v>
      </c>
      <c r="J37" s="399">
        <f>tab21a!J37/365</f>
        <v>667.32054794520548</v>
      </c>
      <c r="K37" s="399">
        <f>tab21a!K37/365</f>
        <v>2454.5178082191783</v>
      </c>
    </row>
    <row r="38" spans="1:12" ht="12.75" customHeight="1" x14ac:dyDescent="0.2">
      <c r="A38" s="452"/>
      <c r="B38" s="453" t="s">
        <v>302</v>
      </c>
      <c r="C38" s="315" t="s">
        <v>210</v>
      </c>
      <c r="D38" s="400">
        <f>tab21a!D38/365</f>
        <v>184.44657534246576</v>
      </c>
      <c r="E38" s="400">
        <f>tab21a!E38/365</f>
        <v>205.86027397260273</v>
      </c>
      <c r="F38" s="400">
        <f>tab21a!F38/365</f>
        <v>520.06849315068496</v>
      </c>
      <c r="G38" s="400">
        <f>tab21a!G38/365</f>
        <v>219.41369863013699</v>
      </c>
      <c r="H38" s="400">
        <f>tab21a!H38/365</f>
        <v>227.47945205479451</v>
      </c>
      <c r="I38" s="400">
        <f>tab21a!I38/365</f>
        <v>122.24383561643836</v>
      </c>
      <c r="J38" s="400">
        <f>tab21a!J38/365</f>
        <v>1029.1287671232876</v>
      </c>
      <c r="K38" s="399">
        <f>tab21a!K38/365</f>
        <v>2508.6410958904112</v>
      </c>
    </row>
    <row r="39" spans="1:12" ht="12.75" customHeight="1" x14ac:dyDescent="0.2">
      <c r="A39" s="452"/>
      <c r="B39" s="457"/>
      <c r="C39" s="315" t="s">
        <v>211</v>
      </c>
      <c r="D39" s="400">
        <f>tab21a!D39/365</f>
        <v>6.6630136986301371</v>
      </c>
      <c r="E39" s="400">
        <f>tab21a!E39/365</f>
        <v>75.569863013698637</v>
      </c>
      <c r="F39" s="400">
        <f>tab21a!F39/365</f>
        <v>156.04931506849314</v>
      </c>
      <c r="G39" s="400">
        <f>tab21a!G39/365</f>
        <v>94.835616438356169</v>
      </c>
      <c r="H39" s="400">
        <f>tab21a!H39/365</f>
        <v>92.298630136986304</v>
      </c>
      <c r="I39" s="400">
        <f>tab21a!I39/365</f>
        <v>62.558904109589044</v>
      </c>
      <c r="J39" s="400">
        <f>tab21a!J39/365</f>
        <v>344.90136986301371</v>
      </c>
      <c r="K39" s="399">
        <f>tab21a!K39/365</f>
        <v>832.8767123287671</v>
      </c>
      <c r="L39" s="685"/>
    </row>
    <row r="40" spans="1:12" ht="12.75" customHeight="1" x14ac:dyDescent="0.2">
      <c r="A40" s="458"/>
      <c r="B40" s="460"/>
      <c r="C40" s="459" t="s">
        <v>303</v>
      </c>
      <c r="D40" s="401">
        <f>tab21a!D40/365</f>
        <v>191.10958904109589</v>
      </c>
      <c r="E40" s="401">
        <f>tab21a!E40/365</f>
        <v>281.43013698630136</v>
      </c>
      <c r="F40" s="401">
        <f>tab21a!F40/365</f>
        <v>676.11780821917807</v>
      </c>
      <c r="G40" s="401">
        <f>tab21a!G40/365</f>
        <v>314.24931506849316</v>
      </c>
      <c r="H40" s="401">
        <f>tab21a!H40/365</f>
        <v>319.77808219178081</v>
      </c>
      <c r="I40" s="401">
        <f>tab21a!I40/365</f>
        <v>184.8027397260274</v>
      </c>
      <c r="J40" s="401">
        <f>tab21a!J40/365</f>
        <v>1374.0301369863014</v>
      </c>
      <c r="K40" s="402">
        <f>tab21a!K40/365</f>
        <v>3341.5178082191783</v>
      </c>
    </row>
    <row r="41" spans="1:12" ht="12.75" customHeight="1" x14ac:dyDescent="0.2">
      <c r="A41" s="450">
        <v>2015</v>
      </c>
      <c r="B41" s="451" t="s">
        <v>298</v>
      </c>
      <c r="C41" s="322" t="s">
        <v>210</v>
      </c>
      <c r="D41" s="394">
        <f>tab21a!D41/365</f>
        <v>3.0246575342465754</v>
      </c>
      <c r="E41" s="394">
        <f>tab21a!E41/365</f>
        <v>14.827397260273973</v>
      </c>
      <c r="F41" s="394">
        <f>tab21a!F41/365</f>
        <v>63.627397260273973</v>
      </c>
      <c r="G41" s="394">
        <f>tab21a!G41/365</f>
        <v>3.8849315068493149</v>
      </c>
      <c r="H41" s="394">
        <f>tab21a!H41/365</f>
        <v>9.4602739726027405</v>
      </c>
      <c r="I41" s="394">
        <f>tab21a!I41/365</f>
        <v>54.098630136986301</v>
      </c>
      <c r="J41" s="395">
        <f>tab21a!J41/365</f>
        <v>544.56986301369864</v>
      </c>
      <c r="K41" s="396">
        <f>tab21a!K41/365</f>
        <v>693.49315068493149</v>
      </c>
    </row>
    <row r="42" spans="1:12" ht="12.75" customHeight="1" x14ac:dyDescent="0.2">
      <c r="A42" s="452"/>
      <c r="B42" s="453"/>
      <c r="C42" s="323" t="s">
        <v>211</v>
      </c>
      <c r="D42" s="454" t="s">
        <v>137</v>
      </c>
      <c r="E42" s="397">
        <f>tab21a!E42/365</f>
        <v>1.5671232876712329</v>
      </c>
      <c r="F42" s="397">
        <f>tab21a!F42/365</f>
        <v>1.5178082191780822</v>
      </c>
      <c r="G42" s="397">
        <f>tab21a!G42/365</f>
        <v>1.832876712328767</v>
      </c>
      <c r="H42" s="397">
        <f>tab21a!H42/365</f>
        <v>0.90410958904109584</v>
      </c>
      <c r="I42" s="397">
        <f>tab21a!I42/365</f>
        <v>19.991780821917807</v>
      </c>
      <c r="J42" s="398">
        <f>tab21a!J42/365</f>
        <v>153.11506849315069</v>
      </c>
      <c r="K42" s="399">
        <f>tab21a!K42/365</f>
        <v>178.92876712328768</v>
      </c>
    </row>
    <row r="43" spans="1:12" ht="12.75" customHeight="1" x14ac:dyDescent="0.2">
      <c r="A43" s="452"/>
      <c r="B43" s="455"/>
      <c r="C43" s="456" t="s">
        <v>299</v>
      </c>
      <c r="D43" s="400">
        <f>tab21a!D43/365</f>
        <v>3.0246575342465754</v>
      </c>
      <c r="E43" s="400">
        <f>tab21a!E43/365</f>
        <v>16.394520547945206</v>
      </c>
      <c r="F43" s="400">
        <f>tab21a!F43/365</f>
        <v>65.145205479452059</v>
      </c>
      <c r="G43" s="400">
        <f>tab21a!G43/365</f>
        <v>5.7178082191780826</v>
      </c>
      <c r="H43" s="400">
        <f>tab21a!H43/365</f>
        <v>10.364383561643836</v>
      </c>
      <c r="I43" s="400">
        <f>tab21a!I43/365</f>
        <v>74.090410958904116</v>
      </c>
      <c r="J43" s="400">
        <f>tab21a!J43/365</f>
        <v>697.68493150684935</v>
      </c>
      <c r="K43" s="399">
        <f>tab21a!K43/365</f>
        <v>872.42191780821918</v>
      </c>
    </row>
    <row r="44" spans="1:12" ht="12.75" customHeight="1" x14ac:dyDescent="0.2">
      <c r="A44" s="452"/>
      <c r="B44" s="453" t="s">
        <v>300</v>
      </c>
      <c r="C44" s="307" t="s">
        <v>210</v>
      </c>
      <c r="D44" s="397">
        <f>tab21a!D44/365</f>
        <v>174.0958904109589</v>
      </c>
      <c r="E44" s="397">
        <f>tab21a!E44/365</f>
        <v>168.68493150684932</v>
      </c>
      <c r="F44" s="397">
        <f>tab21a!F44/365</f>
        <v>418.48219178082189</v>
      </c>
      <c r="G44" s="397">
        <f>tab21a!G44/365</f>
        <v>192.45205479452054</v>
      </c>
      <c r="H44" s="397">
        <f>tab21a!H44/365</f>
        <v>203.65479452054794</v>
      </c>
      <c r="I44" s="397">
        <f>tab21a!I44/365</f>
        <v>63.386301369863013</v>
      </c>
      <c r="J44" s="398">
        <f>tab21a!J44/365</f>
        <v>497.53698630136984</v>
      </c>
      <c r="K44" s="399">
        <f>tab21a!K44/365</f>
        <v>1718.2931506849316</v>
      </c>
    </row>
    <row r="45" spans="1:12" ht="12.75" customHeight="1" x14ac:dyDescent="0.2">
      <c r="A45" s="452"/>
      <c r="B45" s="453"/>
      <c r="C45" s="307" t="s">
        <v>211</v>
      </c>
      <c r="D45" s="397">
        <f>tab21a!D45/365</f>
        <v>6.8630136986301373</v>
      </c>
      <c r="E45" s="397">
        <f>tab21a!E45/365</f>
        <v>60.471232876712328</v>
      </c>
      <c r="F45" s="397">
        <f>tab21a!F45/365</f>
        <v>127.86575342465754</v>
      </c>
      <c r="G45" s="397">
        <f>tab21a!G45/365</f>
        <v>82.597260273972609</v>
      </c>
      <c r="H45" s="397">
        <f>tab21a!H45/365</f>
        <v>72.9945205479452</v>
      </c>
      <c r="I45" s="397">
        <f>tab21a!I45/365</f>
        <v>41.304109589041097</v>
      </c>
      <c r="J45" s="398">
        <f>tab21a!J45/365</f>
        <v>175.63835616438357</v>
      </c>
      <c r="K45" s="399">
        <f>tab21a!K45/365</f>
        <v>567.73424657534247</v>
      </c>
    </row>
    <row r="46" spans="1:12" ht="12.75" customHeight="1" x14ac:dyDescent="0.2">
      <c r="A46" s="452"/>
      <c r="B46" s="455"/>
      <c r="C46" s="456" t="s">
        <v>301</v>
      </c>
      <c r="D46" s="400">
        <f>tab21a!D46/365</f>
        <v>180.95890410958904</v>
      </c>
      <c r="E46" s="400">
        <f>tab21a!E46/365</f>
        <v>229.15616438356165</v>
      </c>
      <c r="F46" s="400">
        <f>tab21a!F46/365</f>
        <v>546.3479452054795</v>
      </c>
      <c r="G46" s="400">
        <f>tab21a!G46/365</f>
        <v>275.04931506849317</v>
      </c>
      <c r="H46" s="400">
        <f>tab21a!H46/365</f>
        <v>276.64931506849314</v>
      </c>
      <c r="I46" s="400">
        <f>tab21a!I46/365</f>
        <v>104.69041095890411</v>
      </c>
      <c r="J46" s="400">
        <f>tab21a!J46/365</f>
        <v>673.17534246575337</v>
      </c>
      <c r="K46" s="399">
        <f>tab21a!K46/365</f>
        <v>2286.027397260274</v>
      </c>
    </row>
    <row r="47" spans="1:12" ht="12.75" customHeight="1" x14ac:dyDescent="0.2">
      <c r="A47" s="452"/>
      <c r="B47" s="453" t="s">
        <v>302</v>
      </c>
      <c r="C47" s="315" t="s">
        <v>210</v>
      </c>
      <c r="D47" s="400">
        <f>tab21a!D47/365</f>
        <v>177.12054794520549</v>
      </c>
      <c r="E47" s="400">
        <f>tab21a!E47/365</f>
        <v>183.51232876712328</v>
      </c>
      <c r="F47" s="400">
        <f>tab21a!F47/365</f>
        <v>482.10958904109589</v>
      </c>
      <c r="G47" s="400">
        <f>tab21a!G47/365</f>
        <v>196.33698630136988</v>
      </c>
      <c r="H47" s="400">
        <f>tab21a!H47/365</f>
        <v>213.11506849315069</v>
      </c>
      <c r="I47" s="400">
        <f>tab21a!I47/365</f>
        <v>117.48493150684932</v>
      </c>
      <c r="J47" s="400">
        <f>tab21a!J47/365</f>
        <v>1042.1068493150685</v>
      </c>
      <c r="K47" s="399">
        <f>tab21a!K47/365</f>
        <v>2411.7863013698629</v>
      </c>
    </row>
    <row r="48" spans="1:12" ht="12.75" customHeight="1" x14ac:dyDescent="0.2">
      <c r="A48" s="452"/>
      <c r="B48" s="457"/>
      <c r="C48" s="315" t="s">
        <v>211</v>
      </c>
      <c r="D48" s="400">
        <f>tab21a!D48/365</f>
        <v>6.8630136986301373</v>
      </c>
      <c r="E48" s="400">
        <f>tab21a!E48/365</f>
        <v>62.038356164383565</v>
      </c>
      <c r="F48" s="400">
        <f>tab21a!F48/365</f>
        <v>129.38356164383561</v>
      </c>
      <c r="G48" s="400">
        <f>tab21a!G48/365</f>
        <v>84.430136986301363</v>
      </c>
      <c r="H48" s="400">
        <f>tab21a!H48/365</f>
        <v>73.898630136986299</v>
      </c>
      <c r="I48" s="400">
        <f>tab21a!I48/365</f>
        <v>61.295890410958904</v>
      </c>
      <c r="J48" s="400">
        <f>tab21a!J48/365</f>
        <v>328.75342465753425</v>
      </c>
      <c r="K48" s="399">
        <f>tab21a!K48/365</f>
        <v>746.66301369863015</v>
      </c>
      <c r="L48" s="685"/>
    </row>
    <row r="49" spans="1:12" ht="12.75" customHeight="1" x14ac:dyDescent="0.2">
      <c r="A49" s="458"/>
      <c r="B49" s="460"/>
      <c r="C49" s="459" t="s">
        <v>303</v>
      </c>
      <c r="D49" s="401">
        <f>tab21a!D49/365</f>
        <v>183.98356164383563</v>
      </c>
      <c r="E49" s="401">
        <f>tab21a!E49/365</f>
        <v>245.55068493150685</v>
      </c>
      <c r="F49" s="401">
        <f>tab21a!F49/365</f>
        <v>611.49315068493149</v>
      </c>
      <c r="G49" s="401">
        <f>tab21a!G49/365</f>
        <v>280.76712328767121</v>
      </c>
      <c r="H49" s="401">
        <f>tab21a!H49/365</f>
        <v>287.01369863013701</v>
      </c>
      <c r="I49" s="401">
        <f>tab21a!I49/365</f>
        <v>178.78082191780823</v>
      </c>
      <c r="J49" s="401">
        <f>tab21a!J49/365</f>
        <v>1370.8602739726027</v>
      </c>
      <c r="K49" s="402">
        <f>tab21a!K49/365</f>
        <v>3158.449315068493</v>
      </c>
    </row>
    <row r="50" spans="1:12" ht="12.75" customHeight="1" x14ac:dyDescent="0.2">
      <c r="A50" s="556">
        <v>2016</v>
      </c>
      <c r="B50" s="451" t="s">
        <v>298</v>
      </c>
      <c r="C50" s="322" t="s">
        <v>210</v>
      </c>
      <c r="D50" s="394">
        <f>tab21a!D50/366</f>
        <v>2.4535519125683058</v>
      </c>
      <c r="E50" s="394">
        <f>tab21a!E50/366</f>
        <v>16.28688524590164</v>
      </c>
      <c r="F50" s="394">
        <f>tab21a!F50/366</f>
        <v>64.273224043715842</v>
      </c>
      <c r="G50" s="394">
        <f>tab21a!G50/366</f>
        <v>5.581967213114754</v>
      </c>
      <c r="H50" s="394">
        <f>tab21a!H50/366</f>
        <v>10.73224043715847</v>
      </c>
      <c r="I50" s="394">
        <f>tab21a!I50/366</f>
        <v>54.346994535519123</v>
      </c>
      <c r="J50" s="395">
        <f>tab21a!J50/366</f>
        <v>555.46721311475414</v>
      </c>
      <c r="K50" s="396">
        <f>tab21a!K50/366</f>
        <v>709.14207650273227</v>
      </c>
    </row>
    <row r="51" spans="1:12" ht="12.75" customHeight="1" x14ac:dyDescent="0.2">
      <c r="A51" s="555"/>
      <c r="B51" s="453"/>
      <c r="C51" s="323" t="s">
        <v>211</v>
      </c>
      <c r="D51" s="454" t="s">
        <v>137</v>
      </c>
      <c r="E51" s="397">
        <f>tab21a!E51/366</f>
        <v>0.81967213114754101</v>
      </c>
      <c r="F51" s="397">
        <f>tab21a!F51/366</f>
        <v>2.0300546448087431</v>
      </c>
      <c r="G51" s="397">
        <f>tab21a!G51/366</f>
        <v>0.62295081967213117</v>
      </c>
      <c r="H51" s="397">
        <f>tab21a!H51/366</f>
        <v>0.91530054644808745</v>
      </c>
      <c r="I51" s="397">
        <f>tab21a!I51/366</f>
        <v>18.907103825136613</v>
      </c>
      <c r="J51" s="398">
        <f>tab21a!J51/366</f>
        <v>136.12021857923497</v>
      </c>
      <c r="K51" s="399">
        <f>tab21a!K51/366</f>
        <v>159.41530054644809</v>
      </c>
    </row>
    <row r="52" spans="1:12" ht="12.75" customHeight="1" x14ac:dyDescent="0.2">
      <c r="A52" s="555"/>
      <c r="B52" s="455"/>
      <c r="C52" s="456" t="s">
        <v>299</v>
      </c>
      <c r="D52" s="400">
        <f>tab21a!D52/366</f>
        <v>2.4535519125683058</v>
      </c>
      <c r="E52" s="400">
        <f>tab21a!E52/366</f>
        <v>17.106557377049182</v>
      </c>
      <c r="F52" s="400">
        <f>tab21a!F52/366</f>
        <v>66.303278688524586</v>
      </c>
      <c r="G52" s="400">
        <f>tab21a!G52/366</f>
        <v>6.2049180327868854</v>
      </c>
      <c r="H52" s="400">
        <f>tab21a!H52/366</f>
        <v>11.647540983606557</v>
      </c>
      <c r="I52" s="400">
        <f>tab21a!I52/366</f>
        <v>73.254098360655732</v>
      </c>
      <c r="J52" s="400">
        <f>tab21a!J52/366</f>
        <v>691.58743169398906</v>
      </c>
      <c r="K52" s="399">
        <f>tab21a!K52/366</f>
        <v>868.55737704918033</v>
      </c>
    </row>
    <row r="53" spans="1:12" ht="12.75" customHeight="1" x14ac:dyDescent="0.2">
      <c r="A53" s="555"/>
      <c r="B53" s="453" t="s">
        <v>300</v>
      </c>
      <c r="C53" s="307" t="s">
        <v>210</v>
      </c>
      <c r="D53" s="397">
        <f>tab21a!D53/366</f>
        <v>184.56010928961749</v>
      </c>
      <c r="E53" s="397">
        <f>tab21a!E53/366</f>
        <v>181.04098360655738</v>
      </c>
      <c r="F53" s="397">
        <f>tab21a!F53/366</f>
        <v>441.53278688524591</v>
      </c>
      <c r="G53" s="397">
        <f>tab21a!G53/366</f>
        <v>205.30327868852459</v>
      </c>
      <c r="H53" s="397">
        <f>tab21a!H53/366</f>
        <v>200.90983606557376</v>
      </c>
      <c r="I53" s="397">
        <f>tab21a!I53/366</f>
        <v>58.674863387978142</v>
      </c>
      <c r="J53" s="398">
        <f>tab21a!J53/366</f>
        <v>536.44535519125679</v>
      </c>
      <c r="K53" s="399">
        <f>tab21a!K53/366</f>
        <v>1808.467213114754</v>
      </c>
    </row>
    <row r="54" spans="1:12" ht="12.75" customHeight="1" x14ac:dyDescent="0.2">
      <c r="A54" s="555"/>
      <c r="B54" s="453"/>
      <c r="C54" s="307" t="s">
        <v>211</v>
      </c>
      <c r="D54" s="397">
        <f>tab21a!D54/366</f>
        <v>5.9371584699453548</v>
      </c>
      <c r="E54" s="397">
        <f>tab21a!E54/366</f>
        <v>64.379781420765028</v>
      </c>
      <c r="F54" s="397">
        <f>tab21a!F54/366</f>
        <v>145.01912568306011</v>
      </c>
      <c r="G54" s="397">
        <f>tab21a!G54/366</f>
        <v>82.830601092896174</v>
      </c>
      <c r="H54" s="397">
        <f>tab21a!H54/366</f>
        <v>78.639344262295083</v>
      </c>
      <c r="I54" s="397">
        <f>tab21a!I54/366</f>
        <v>41.606557377049178</v>
      </c>
      <c r="J54" s="398">
        <f>tab21a!J54/366</f>
        <v>163.72677595628414</v>
      </c>
      <c r="K54" s="399">
        <f>tab21a!K54/366</f>
        <v>582.13934426229503</v>
      </c>
    </row>
    <row r="55" spans="1:12" ht="12.75" customHeight="1" x14ac:dyDescent="0.2">
      <c r="A55" s="555"/>
      <c r="B55" s="455"/>
      <c r="C55" s="456" t="s">
        <v>301</v>
      </c>
      <c r="D55" s="400">
        <f>tab21a!D55/366</f>
        <v>190.49726775956285</v>
      </c>
      <c r="E55" s="400">
        <f>tab21a!E55/366</f>
        <v>245.4207650273224</v>
      </c>
      <c r="F55" s="400">
        <f>tab21a!F55/366</f>
        <v>586.55191256830597</v>
      </c>
      <c r="G55" s="400">
        <f>tab21a!G55/366</f>
        <v>288.13387978142077</v>
      </c>
      <c r="H55" s="400">
        <f>tab21a!H55/366</f>
        <v>279.54918032786884</v>
      </c>
      <c r="I55" s="400">
        <f>tab21a!I55/366</f>
        <v>100.28142076502732</v>
      </c>
      <c r="J55" s="400">
        <f>tab21a!J55/366</f>
        <v>700.17213114754099</v>
      </c>
      <c r="K55" s="399">
        <f>tab21a!K55/366</f>
        <v>2390.6065573770493</v>
      </c>
    </row>
    <row r="56" spans="1:12" ht="12.75" customHeight="1" x14ac:dyDescent="0.2">
      <c r="A56" s="555"/>
      <c r="B56" s="453" t="s">
        <v>302</v>
      </c>
      <c r="C56" s="315" t="s">
        <v>210</v>
      </c>
      <c r="D56" s="400">
        <f>tab21a!D56/366</f>
        <v>187.0136612021858</v>
      </c>
      <c r="E56" s="400">
        <f>tab21a!E56/366</f>
        <v>197.32786885245901</v>
      </c>
      <c r="F56" s="400">
        <f>tab21a!F56/366</f>
        <v>505.80601092896177</v>
      </c>
      <c r="G56" s="400">
        <f>tab21a!G56/366</f>
        <v>210.88524590163934</v>
      </c>
      <c r="H56" s="400">
        <f>tab21a!H56/366</f>
        <v>211.64207650273224</v>
      </c>
      <c r="I56" s="400">
        <f>tab21a!I56/366</f>
        <v>113.02185792349727</v>
      </c>
      <c r="J56" s="400">
        <f>tab21a!J56/366</f>
        <v>1091.9125683060108</v>
      </c>
      <c r="K56" s="399">
        <f>tab21a!K56/366</f>
        <v>2517.6092896174864</v>
      </c>
    </row>
    <row r="57" spans="1:12" ht="12.75" customHeight="1" x14ac:dyDescent="0.2">
      <c r="A57" s="555"/>
      <c r="B57" s="457"/>
      <c r="C57" s="315" t="s">
        <v>211</v>
      </c>
      <c r="D57" s="400">
        <f>tab21a!D57/366</f>
        <v>5.9371584699453548</v>
      </c>
      <c r="E57" s="400">
        <f>tab21a!E57/366</f>
        <v>65.199453551912569</v>
      </c>
      <c r="F57" s="400">
        <f>tab21a!F57/366</f>
        <v>147.04918032786884</v>
      </c>
      <c r="G57" s="400">
        <f>tab21a!G57/366</f>
        <v>83.453551912568301</v>
      </c>
      <c r="H57" s="400">
        <f>tab21a!H57/366</f>
        <v>79.554644808743163</v>
      </c>
      <c r="I57" s="400">
        <f>tab21a!I57/366</f>
        <v>60.513661202185794</v>
      </c>
      <c r="J57" s="400">
        <f>tab21a!J57/366</f>
        <v>299.84699453551912</v>
      </c>
      <c r="K57" s="399">
        <f>tab21a!K57/366</f>
        <v>741.55464480874321</v>
      </c>
      <c r="L57" s="685"/>
    </row>
    <row r="58" spans="1:12" ht="12.75" customHeight="1" x14ac:dyDescent="0.2">
      <c r="A58" s="557"/>
      <c r="B58" s="460"/>
      <c r="C58" s="459" t="s">
        <v>303</v>
      </c>
      <c r="D58" s="401">
        <f>tab21a!D58/366</f>
        <v>192.95081967213116</v>
      </c>
      <c r="E58" s="401">
        <f>tab21a!E58/366</f>
        <v>262.5273224043716</v>
      </c>
      <c r="F58" s="401">
        <f>tab21a!F58/366</f>
        <v>652.85519125683061</v>
      </c>
      <c r="G58" s="401">
        <f>tab21a!G58/366</f>
        <v>294.33879781420762</v>
      </c>
      <c r="H58" s="401">
        <f>tab21a!H58/366</f>
        <v>291.19672131147541</v>
      </c>
      <c r="I58" s="401">
        <f>tab21a!I58/366</f>
        <v>173.53551912568307</v>
      </c>
      <c r="J58" s="401">
        <f>tab21a!J58/366</f>
        <v>1391.7595628415299</v>
      </c>
      <c r="K58" s="402">
        <f>tab21a!K58/366</f>
        <v>3259.1639344262294</v>
      </c>
    </row>
    <row r="59" spans="1:12" ht="12.75" customHeight="1" x14ac:dyDescent="0.2">
      <c r="A59" s="606" t="s">
        <v>433</v>
      </c>
      <c r="B59" s="451" t="s">
        <v>298</v>
      </c>
      <c r="C59" s="322" t="s">
        <v>235</v>
      </c>
      <c r="D59" s="394">
        <f>tab21a!D59/366</f>
        <v>2.7677595628415301</v>
      </c>
      <c r="E59" s="394">
        <f>tab21a!E59/366</f>
        <v>16.691256830601095</v>
      </c>
      <c r="F59" s="394">
        <f>tab21a!F59/366</f>
        <v>57.497267759562838</v>
      </c>
      <c r="G59" s="394">
        <f>tab21a!G59/366</f>
        <v>5.5792349726775958</v>
      </c>
      <c r="H59" s="394">
        <f>tab21a!H59/366</f>
        <v>7.1202185792349724</v>
      </c>
      <c r="I59" s="394">
        <f>tab21a!I59/366</f>
        <v>54.579234972677597</v>
      </c>
      <c r="J59" s="395">
        <f>tab21a!J59/366</f>
        <v>557.66120218579238</v>
      </c>
      <c r="K59" s="396">
        <f>tab21a!K59/365</f>
        <v>703.8191780821918</v>
      </c>
    </row>
    <row r="60" spans="1:12" ht="12.75" customHeight="1" x14ac:dyDescent="0.2">
      <c r="A60" s="555"/>
      <c r="B60" s="453"/>
      <c r="C60" s="323" t="s">
        <v>236</v>
      </c>
      <c r="D60" s="454" t="s">
        <v>137</v>
      </c>
      <c r="E60" s="397">
        <f>tab21a!E60/366</f>
        <v>2.3060109289617485</v>
      </c>
      <c r="F60" s="397">
        <f>tab21a!F60/366</f>
        <v>2.4043715846994536</v>
      </c>
      <c r="G60" s="397">
        <f>tab21a!G60/366</f>
        <v>0.68032786885245899</v>
      </c>
      <c r="H60" s="397">
        <f>tab21a!H60/366</f>
        <v>0.63934426229508201</v>
      </c>
      <c r="I60" s="397">
        <f>tab21a!I60/366</f>
        <v>18.494535519125684</v>
      </c>
      <c r="J60" s="398">
        <f>tab21a!J60/366</f>
        <v>136.89071038251367</v>
      </c>
      <c r="K60" s="399">
        <f>tab21a!K60/365</f>
        <v>161.85753424657534</v>
      </c>
    </row>
    <row r="61" spans="1:12" ht="12.75" customHeight="1" x14ac:dyDescent="0.2">
      <c r="A61" s="555"/>
      <c r="B61" s="455"/>
      <c r="C61" s="456" t="s">
        <v>299</v>
      </c>
      <c r="D61" s="400">
        <f>tab21a!D61/366</f>
        <v>2.7677595628415301</v>
      </c>
      <c r="E61" s="400">
        <f>tab21a!E61/366</f>
        <v>18.997267759562842</v>
      </c>
      <c r="F61" s="400">
        <f>tab21a!F61/366</f>
        <v>59.901639344262293</v>
      </c>
      <c r="G61" s="400">
        <f>tab21a!G61/366</f>
        <v>6.2595628415300544</v>
      </c>
      <c r="H61" s="400">
        <f>tab21a!H61/366</f>
        <v>7.7595628415300544</v>
      </c>
      <c r="I61" s="400">
        <f>tab21a!I61/366</f>
        <v>73.073770491803273</v>
      </c>
      <c r="J61" s="400">
        <f>tab21a!J61/366</f>
        <v>694.55191256830597</v>
      </c>
      <c r="K61" s="399">
        <f>tab21a!K61/365</f>
        <v>865.67671232876717</v>
      </c>
    </row>
    <row r="62" spans="1:12" ht="12.75" customHeight="1" x14ac:dyDescent="0.2">
      <c r="A62" s="555"/>
      <c r="B62" s="453" t="s">
        <v>300</v>
      </c>
      <c r="C62" s="307" t="s">
        <v>210</v>
      </c>
      <c r="D62" s="397">
        <f>tab21a!D62/366</f>
        <v>177.48360655737704</v>
      </c>
      <c r="E62" s="397">
        <f>tab21a!E62/366</f>
        <v>162.17486338797815</v>
      </c>
      <c r="F62" s="397">
        <f>tab21a!F62/366</f>
        <v>418.56830601092895</v>
      </c>
      <c r="G62" s="397">
        <f>tab21a!G62/366</f>
        <v>195.86612021857923</v>
      </c>
      <c r="H62" s="397">
        <f>tab21a!H62/366</f>
        <v>190.18306010928961</v>
      </c>
      <c r="I62" s="397">
        <f>tab21a!I62/366</f>
        <v>50.251366120218577</v>
      </c>
      <c r="J62" s="398">
        <f>tab21a!J62/366</f>
        <v>541.27595628415304</v>
      </c>
      <c r="K62" s="399">
        <f>tab21a!K62/365</f>
        <v>1740.5589041095891</v>
      </c>
    </row>
    <row r="63" spans="1:12" ht="12.75" customHeight="1" x14ac:dyDescent="0.2">
      <c r="A63" s="555"/>
      <c r="B63" s="453"/>
      <c r="C63" s="307" t="s">
        <v>211</v>
      </c>
      <c r="D63" s="397">
        <f>tab21a!D63/366</f>
        <v>6.1803278688524594</v>
      </c>
      <c r="E63" s="397">
        <f>tab21a!E63/366</f>
        <v>70.538251366120221</v>
      </c>
      <c r="F63" s="397">
        <f>tab21a!F63/366</f>
        <v>161.54098360655738</v>
      </c>
      <c r="G63" s="397">
        <f>tab21a!G63/366</f>
        <v>75.489071038251367</v>
      </c>
      <c r="H63" s="397">
        <f>tab21a!H63/366</f>
        <v>75.437158469945359</v>
      </c>
      <c r="I63" s="397">
        <f>tab21a!I63/366</f>
        <v>38.120218579234972</v>
      </c>
      <c r="J63" s="398">
        <f>tab21a!J63/366</f>
        <v>172.08196721311475</v>
      </c>
      <c r="K63" s="399">
        <f>tab21a!K63/365</f>
        <v>601.03013698630139</v>
      </c>
    </row>
    <row r="64" spans="1:12" ht="12.75" customHeight="1" x14ac:dyDescent="0.2">
      <c r="A64" s="555"/>
      <c r="B64" s="455"/>
      <c r="C64" s="456" t="s">
        <v>301</v>
      </c>
      <c r="D64" s="400">
        <f>tab21a!D64/366</f>
        <v>183.6639344262295</v>
      </c>
      <c r="E64" s="400">
        <f>tab21a!E64/366</f>
        <v>232.71311475409837</v>
      </c>
      <c r="F64" s="400">
        <f>tab21a!F64/366</f>
        <v>580.1092896174863</v>
      </c>
      <c r="G64" s="400">
        <f>tab21a!G64/366</f>
        <v>271.35519125683061</v>
      </c>
      <c r="H64" s="400">
        <f>tab21a!H64/366</f>
        <v>265.62021857923497</v>
      </c>
      <c r="I64" s="400">
        <f>tab21a!I64/366</f>
        <v>88.37158469945355</v>
      </c>
      <c r="J64" s="400">
        <f>tab21a!J64/366</f>
        <v>713.35792349726773</v>
      </c>
      <c r="K64" s="399">
        <f>tab21a!K64/365</f>
        <v>2341.5890410958905</v>
      </c>
    </row>
    <row r="65" spans="1:12" ht="12.75" customHeight="1" x14ac:dyDescent="0.2">
      <c r="A65" s="555"/>
      <c r="B65" s="453" t="s">
        <v>302</v>
      </c>
      <c r="C65" s="315" t="s">
        <v>210</v>
      </c>
      <c r="D65" s="400">
        <f>tab21a!D65/366</f>
        <v>180.25136612021859</v>
      </c>
      <c r="E65" s="400">
        <f>tab21a!E65/366</f>
        <v>178.86612021857923</v>
      </c>
      <c r="F65" s="400">
        <f>tab21a!F65/366</f>
        <v>476.06557377049182</v>
      </c>
      <c r="G65" s="400">
        <f>tab21a!G65/366</f>
        <v>201.44535519125682</v>
      </c>
      <c r="H65" s="400">
        <f>tab21a!H65/366</f>
        <v>197.30327868852459</v>
      </c>
      <c r="I65" s="400">
        <f>tab21a!I65/366</f>
        <v>104.83060109289617</v>
      </c>
      <c r="J65" s="400">
        <f>tab21a!J65/366</f>
        <v>1098.9371584699454</v>
      </c>
      <c r="K65" s="399">
        <f>tab21a!K65/365</f>
        <v>2444.3780821917808</v>
      </c>
    </row>
    <row r="66" spans="1:12" ht="12.75" customHeight="1" x14ac:dyDescent="0.2">
      <c r="A66" s="555"/>
      <c r="B66" s="457"/>
      <c r="C66" s="315" t="s">
        <v>211</v>
      </c>
      <c r="D66" s="400">
        <f>tab21a!D66/366</f>
        <v>6.1803278688524594</v>
      </c>
      <c r="E66" s="400">
        <f>tab21a!E66/366</f>
        <v>72.844262295081961</v>
      </c>
      <c r="F66" s="400">
        <f>tab21a!F66/366</f>
        <v>163.94535519125682</v>
      </c>
      <c r="G66" s="400">
        <f>tab21a!G66/366</f>
        <v>76.169398907103826</v>
      </c>
      <c r="H66" s="400">
        <f>tab21a!H66/366</f>
        <v>76.076502732240442</v>
      </c>
      <c r="I66" s="400">
        <f>tab21a!I66/366</f>
        <v>56.614754098360656</v>
      </c>
      <c r="J66" s="400">
        <f>tab21a!J66/366</f>
        <v>308.9726775956284</v>
      </c>
      <c r="K66" s="399">
        <f>tab21a!K66/365</f>
        <v>762.88767123287676</v>
      </c>
      <c r="L66" s="685"/>
    </row>
    <row r="67" spans="1:12" ht="12.75" customHeight="1" x14ac:dyDescent="0.2">
      <c r="A67" s="557"/>
      <c r="B67" s="460"/>
      <c r="C67" s="459" t="s">
        <v>303</v>
      </c>
      <c r="D67" s="684">
        <f>tab21a!D67/366</f>
        <v>186.43169398907105</v>
      </c>
      <c r="E67" s="401">
        <f>tab21a!E67/366</f>
        <v>251.71038251366122</v>
      </c>
      <c r="F67" s="401">
        <f>tab21a!F67/366</f>
        <v>640.01092896174862</v>
      </c>
      <c r="G67" s="401">
        <f>tab21a!G67/366</f>
        <v>277.61475409836066</v>
      </c>
      <c r="H67" s="401">
        <f>tab21a!H67/366</f>
        <v>273.37978142076503</v>
      </c>
      <c r="I67" s="401">
        <f>tab21a!I67/366</f>
        <v>161.44535519125682</v>
      </c>
      <c r="J67" s="401">
        <f>tab21a!J67/366</f>
        <v>1407.9098360655737</v>
      </c>
      <c r="K67" s="402">
        <f>tab21a!K67/365</f>
        <v>3207.2657534246578</v>
      </c>
    </row>
    <row r="68" spans="1:12" ht="12.75" customHeight="1" x14ac:dyDescent="0.2">
      <c r="A68" s="556">
        <v>2018</v>
      </c>
      <c r="B68" s="451" t="s">
        <v>298</v>
      </c>
      <c r="C68" s="322" t="s">
        <v>235</v>
      </c>
      <c r="D68" s="394">
        <f>tab21a!D68/366</f>
        <v>2.7650273224043715</v>
      </c>
      <c r="E68" s="394">
        <f>tab21a!E68/366</f>
        <v>15.183060109289617</v>
      </c>
      <c r="F68" s="394">
        <f>tab21a!F68/366</f>
        <v>63.016393442622949</v>
      </c>
      <c r="G68" s="394">
        <f>tab21a!G68/366</f>
        <v>5.1885245901639347</v>
      </c>
      <c r="H68" s="394">
        <f>tab21a!H68/366</f>
        <v>10.789617486338798</v>
      </c>
      <c r="I68" s="394">
        <f>tab21a!I68/366</f>
        <v>53.868852459016395</v>
      </c>
      <c r="J68" s="395">
        <f>tab21a!J68/366</f>
        <v>548.7267759562842</v>
      </c>
      <c r="K68" s="396">
        <f>tab21a!K68/365</f>
        <v>701.45479452054792</v>
      </c>
    </row>
    <row r="69" spans="1:12" ht="12.75" customHeight="1" x14ac:dyDescent="0.2">
      <c r="A69" s="555"/>
      <c r="B69" s="453"/>
      <c r="C69" s="323" t="s">
        <v>236</v>
      </c>
      <c r="D69" s="454" t="s">
        <v>137</v>
      </c>
      <c r="E69" s="397">
        <f>tab21a!E69/366</f>
        <v>1.9125683060109289</v>
      </c>
      <c r="F69" s="397">
        <f>tab21a!F69/366</f>
        <v>2.7240437158469946</v>
      </c>
      <c r="G69" s="397">
        <f>tab21a!G69/366</f>
        <v>0.70765027322404372</v>
      </c>
      <c r="H69" s="397">
        <f>tab21a!H69/366</f>
        <v>0.72404371584699456</v>
      </c>
      <c r="I69" s="397">
        <f>tab21a!I69/366</f>
        <v>17.42622950819672</v>
      </c>
      <c r="J69" s="398">
        <f>tab21a!J69/366</f>
        <v>127.7431693989071</v>
      </c>
      <c r="K69" s="399">
        <f>tab21a!K69/365</f>
        <v>151.65205479452055</v>
      </c>
    </row>
    <row r="70" spans="1:12" ht="12.75" customHeight="1" x14ac:dyDescent="0.2">
      <c r="A70" s="555"/>
      <c r="B70" s="455"/>
      <c r="C70" s="456" t="s">
        <v>299</v>
      </c>
      <c r="D70" s="400">
        <f>tab21a!D70/366</f>
        <v>2.7650273224043715</v>
      </c>
      <c r="E70" s="400">
        <f>tab21a!E70/366</f>
        <v>17.095628415300546</v>
      </c>
      <c r="F70" s="400">
        <f>tab21a!F70/366</f>
        <v>65.740437158469945</v>
      </c>
      <c r="G70" s="400">
        <f>tab21a!G70/366</f>
        <v>5.8961748633879782</v>
      </c>
      <c r="H70" s="400">
        <f>tab21a!H70/366</f>
        <v>11.513661202185792</v>
      </c>
      <c r="I70" s="400">
        <f>tab21a!I70/366</f>
        <v>71.295081967213122</v>
      </c>
      <c r="J70" s="400">
        <f>tab21a!J70/366</f>
        <v>676.46994535519127</v>
      </c>
      <c r="K70" s="399">
        <f>tab21a!K70/365</f>
        <v>853.10684931506853</v>
      </c>
    </row>
    <row r="71" spans="1:12" ht="12.75" customHeight="1" x14ac:dyDescent="0.2">
      <c r="A71" s="555"/>
      <c r="B71" s="453" t="s">
        <v>300</v>
      </c>
      <c r="C71" s="307" t="s">
        <v>210</v>
      </c>
      <c r="D71" s="397">
        <f>tab21a!D71/366</f>
        <v>178.3360655737705</v>
      </c>
      <c r="E71" s="397">
        <f>tab21a!E71/366</f>
        <v>156.74863387978141</v>
      </c>
      <c r="F71" s="397">
        <f>tab21a!F71/366</f>
        <v>390.56557377049182</v>
      </c>
      <c r="G71" s="397">
        <f>tab21a!G71/366</f>
        <v>186.69398907103826</v>
      </c>
      <c r="H71" s="397">
        <f>tab21a!H71/366</f>
        <v>175.19945355191257</v>
      </c>
      <c r="I71" s="397">
        <f>tab21a!I71/366</f>
        <v>50.92622950819672</v>
      </c>
      <c r="J71" s="398">
        <f>tab21a!J71/366</f>
        <v>535.45901639344265</v>
      </c>
      <c r="K71" s="399">
        <f>tab21a!K71/365</f>
        <v>1678.5150684931507</v>
      </c>
    </row>
    <row r="72" spans="1:12" ht="12.75" customHeight="1" x14ac:dyDescent="0.2">
      <c r="A72" s="555"/>
      <c r="B72" s="453"/>
      <c r="C72" s="307" t="s">
        <v>211</v>
      </c>
      <c r="D72" s="397">
        <f>tab21a!D72/366</f>
        <v>4.8169398907103824</v>
      </c>
      <c r="E72" s="397">
        <f>tab21a!E72/366</f>
        <v>64.090163934426229</v>
      </c>
      <c r="F72" s="397">
        <f>tab21a!F72/366</f>
        <v>120.94262295081967</v>
      </c>
      <c r="G72" s="397">
        <f>tab21a!G72/366</f>
        <v>63.169398907103826</v>
      </c>
      <c r="H72" s="397">
        <f>tab21a!H72/366</f>
        <v>67.584699453551906</v>
      </c>
      <c r="I72" s="397">
        <f>tab21a!I72/366</f>
        <v>37.827868852459019</v>
      </c>
      <c r="J72" s="398">
        <f>tab21a!J72/366</f>
        <v>157.54644808743168</v>
      </c>
      <c r="K72" s="399">
        <f>tab21a!K72/365</f>
        <v>517.39178082191779</v>
      </c>
    </row>
    <row r="73" spans="1:12" ht="12.75" customHeight="1" x14ac:dyDescent="0.2">
      <c r="A73" s="555"/>
      <c r="B73" s="455"/>
      <c r="C73" s="456" t="s">
        <v>301</v>
      </c>
      <c r="D73" s="400">
        <f>tab21a!D73/366</f>
        <v>183.15300546448088</v>
      </c>
      <c r="E73" s="400">
        <f>tab21a!E73/366</f>
        <v>220.83879781420765</v>
      </c>
      <c r="F73" s="400">
        <f>tab21a!F73/366</f>
        <v>511.50819672131149</v>
      </c>
      <c r="G73" s="400">
        <f>tab21a!G73/366</f>
        <v>249.86338797814207</v>
      </c>
      <c r="H73" s="400">
        <f>tab21a!H73/366</f>
        <v>242.78415300546447</v>
      </c>
      <c r="I73" s="400">
        <f>tab21a!I73/366</f>
        <v>88.754098360655732</v>
      </c>
      <c r="J73" s="400">
        <f>tab21a!J73/366</f>
        <v>693.00546448087437</v>
      </c>
      <c r="K73" s="399">
        <f>tab21a!K73/365</f>
        <v>2195.9068493150685</v>
      </c>
    </row>
    <row r="74" spans="1:12" ht="12.75" customHeight="1" x14ac:dyDescent="0.2">
      <c r="A74" s="555"/>
      <c r="B74" s="453" t="s">
        <v>302</v>
      </c>
      <c r="C74" s="315" t="s">
        <v>210</v>
      </c>
      <c r="D74" s="400">
        <f>tab21a!D74/366</f>
        <v>181.10109289617486</v>
      </c>
      <c r="E74" s="400">
        <f>tab21a!E74/366</f>
        <v>171.93169398907105</v>
      </c>
      <c r="F74" s="400">
        <f>tab21a!F74/366</f>
        <v>453.58196721311475</v>
      </c>
      <c r="G74" s="400">
        <f>tab21a!G74/366</f>
        <v>191.88251366120218</v>
      </c>
      <c r="H74" s="400">
        <f>tab21a!H74/366</f>
        <v>185.98907103825135</v>
      </c>
      <c r="I74" s="400">
        <f>tab21a!I74/366</f>
        <v>104.79508196721312</v>
      </c>
      <c r="J74" s="400">
        <f>tab21a!J74/366</f>
        <v>1084.1857923497269</v>
      </c>
      <c r="K74" s="399">
        <f>tab21a!K74/365</f>
        <v>2379.9698630136986</v>
      </c>
    </row>
    <row r="75" spans="1:12" ht="12.75" customHeight="1" x14ac:dyDescent="0.2">
      <c r="A75" s="555"/>
      <c r="B75" s="457"/>
      <c r="C75" s="315" t="s">
        <v>211</v>
      </c>
      <c r="D75" s="400">
        <f>tab21a!D75/366</f>
        <v>4.8169398907103824</v>
      </c>
      <c r="E75" s="400">
        <f>tab21a!E75/366</f>
        <v>66.002732240437155</v>
      </c>
      <c r="F75" s="400">
        <f>tab21a!F75/366</f>
        <v>123.66666666666667</v>
      </c>
      <c r="G75" s="400">
        <f>tab21a!G75/366</f>
        <v>63.877049180327866</v>
      </c>
      <c r="H75" s="400">
        <f>tab21a!H75/366</f>
        <v>68.308743169398909</v>
      </c>
      <c r="I75" s="400">
        <f>tab21a!I75/366</f>
        <v>55.254098360655739</v>
      </c>
      <c r="J75" s="400">
        <f>tab21a!J75/366</f>
        <v>285.28961748633878</v>
      </c>
      <c r="K75" s="399">
        <f>tab21a!K75/365</f>
        <v>669.0438356164384</v>
      </c>
      <c r="L75" s="685"/>
    </row>
    <row r="76" spans="1:12" ht="12.75" customHeight="1" x14ac:dyDescent="0.2">
      <c r="A76" s="557"/>
      <c r="B76" s="460"/>
      <c r="C76" s="459" t="s">
        <v>303</v>
      </c>
      <c r="D76" s="684">
        <f>tab21a!D76/366</f>
        <v>185.91803278688525</v>
      </c>
      <c r="E76" s="401">
        <f>tab21a!E76/366</f>
        <v>237.9344262295082</v>
      </c>
      <c r="F76" s="401">
        <f>tab21a!F76/366</f>
        <v>577.24863387978144</v>
      </c>
      <c r="G76" s="401">
        <f>tab21a!G76/366</f>
        <v>255.75956284153006</v>
      </c>
      <c r="H76" s="401">
        <f>tab21a!H76/366</f>
        <v>254.29781420765028</v>
      </c>
      <c r="I76" s="401">
        <f>tab21a!I76/366</f>
        <v>160.04918032786884</v>
      </c>
      <c r="J76" s="401">
        <f>tab21a!J76/366</f>
        <v>1369.4754098360656</v>
      </c>
      <c r="K76" s="402">
        <f>tab21a!K76/365</f>
        <v>3049.0136986301368</v>
      </c>
    </row>
    <row r="77" spans="1:12" x14ac:dyDescent="0.2">
      <c r="A77" s="457" t="s">
        <v>261</v>
      </c>
    </row>
    <row r="78" spans="1:12" x14ac:dyDescent="0.2">
      <c r="A78" s="461" t="s">
        <v>262</v>
      </c>
      <c r="D78" s="312"/>
      <c r="E78" s="312"/>
      <c r="F78" s="312"/>
      <c r="G78" s="312"/>
      <c r="H78" s="312"/>
      <c r="I78" s="312"/>
      <c r="J78" s="312"/>
      <c r="K78" s="312"/>
    </row>
    <row r="79" spans="1:12" ht="13.5" x14ac:dyDescent="0.2">
      <c r="A79" s="627" t="s">
        <v>434</v>
      </c>
      <c r="C79" s="605"/>
    </row>
    <row r="80" spans="1:12" x14ac:dyDescent="0.2">
      <c r="D80" s="312"/>
      <c r="E80" s="312"/>
      <c r="F80" s="566"/>
      <c r="G80" s="312"/>
      <c r="H80" s="312"/>
      <c r="I80" s="566"/>
      <c r="J80" s="566"/>
    </row>
    <row r="81" spans="4:11" x14ac:dyDescent="0.2">
      <c r="D81" s="312"/>
      <c r="E81" s="312"/>
      <c r="F81" s="312"/>
      <c r="G81" s="312"/>
      <c r="H81" s="312"/>
      <c r="I81" s="312"/>
      <c r="J81" s="312"/>
      <c r="K81" s="312"/>
    </row>
    <row r="82" spans="4:11" x14ac:dyDescent="0.2">
      <c r="D82" s="513"/>
      <c r="E82" s="513"/>
      <c r="F82" s="513"/>
      <c r="G82" s="513"/>
      <c r="H82" s="513"/>
      <c r="I82" s="513"/>
      <c r="J82" s="513"/>
      <c r="K82" s="513"/>
    </row>
    <row r="83" spans="4:11" x14ac:dyDescent="0.2">
      <c r="D83" s="685"/>
      <c r="E83" s="685"/>
      <c r="F83" s="685"/>
      <c r="G83" s="685"/>
      <c r="H83" s="685"/>
      <c r="I83" s="685"/>
      <c r="J83" s="685"/>
      <c r="K83" s="685"/>
    </row>
    <row r="84" spans="4:11" x14ac:dyDescent="0.2">
      <c r="D84" s="312"/>
      <c r="E84" s="312"/>
      <c r="F84" s="312"/>
      <c r="G84" s="312"/>
      <c r="H84" s="312"/>
      <c r="I84" s="312"/>
      <c r="J84" s="312"/>
      <c r="K84" s="312"/>
    </row>
    <row r="86" spans="4:11" x14ac:dyDescent="0.2">
      <c r="D86" s="312"/>
      <c r="E86" s="312"/>
      <c r="F86" s="312"/>
      <c r="G86" s="312"/>
      <c r="H86" s="312"/>
      <c r="I86" s="312"/>
      <c r="J86" s="312"/>
      <c r="K86" s="312"/>
    </row>
  </sheetData>
  <mergeCells count="1">
    <mergeCell ref="A1:F2"/>
  </mergeCells>
  <pageMargins left="0.7" right="0.7" top="0.75" bottom="0.75" header="0.3" footer="0.3"/>
  <pageSetup paperSize="9" scale="5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52AF32"/>
  </sheetPr>
  <dimension ref="A1:I43"/>
  <sheetViews>
    <sheetView zoomScaleNormal="100" workbookViewId="0"/>
  </sheetViews>
  <sheetFormatPr defaultColWidth="9.33203125" defaultRowHeight="11.25" x14ac:dyDescent="0.2"/>
  <cols>
    <col min="1" max="1" width="36" style="1" customWidth="1"/>
    <col min="2" max="6" width="14.5" style="1" customWidth="1"/>
    <col min="7" max="7" width="16.33203125" style="1" customWidth="1"/>
    <col min="8" max="16384" width="9.33203125" style="1"/>
  </cols>
  <sheetData>
    <row r="1" spans="1:9" ht="17.25" customHeight="1" x14ac:dyDescent="0.25">
      <c r="A1" s="171" t="s">
        <v>366</v>
      </c>
      <c r="B1" s="3"/>
      <c r="C1" s="3"/>
      <c r="D1" s="3"/>
      <c r="E1" s="3"/>
      <c r="F1" s="3"/>
      <c r="G1" s="3"/>
    </row>
    <row r="2" spans="1:9" ht="15" customHeight="1" x14ac:dyDescent="0.2">
      <c r="A2" s="236" t="s">
        <v>367</v>
      </c>
    </row>
    <row r="3" spans="1:9" s="132" customFormat="1" ht="17.25" customHeight="1" x14ac:dyDescent="0.2">
      <c r="A3" s="175"/>
      <c r="B3" s="776" t="s">
        <v>101</v>
      </c>
      <c r="C3" s="776"/>
      <c r="D3" s="776"/>
      <c r="E3" s="708" t="s">
        <v>102</v>
      </c>
      <c r="F3" s="709"/>
      <c r="G3" s="760"/>
    </row>
    <row r="4" spans="1:9" s="132" customFormat="1" ht="19.5" customHeight="1" x14ac:dyDescent="0.2">
      <c r="A4" s="174"/>
      <c r="B4" s="706" t="s">
        <v>225</v>
      </c>
      <c r="C4" s="774"/>
      <c r="D4" s="775"/>
      <c r="E4" s="706" t="s">
        <v>198</v>
      </c>
      <c r="F4" s="774"/>
      <c r="G4" s="775"/>
    </row>
    <row r="5" spans="1:9" s="132" customFormat="1" ht="20.25" customHeight="1" x14ac:dyDescent="0.2">
      <c r="A5" s="174" t="s">
        <v>1</v>
      </c>
      <c r="B5" s="145" t="s">
        <v>53</v>
      </c>
      <c r="C5" s="146" t="s">
        <v>109</v>
      </c>
      <c r="D5" s="147" t="s">
        <v>228</v>
      </c>
      <c r="E5" s="145" t="s">
        <v>53</v>
      </c>
      <c r="F5" s="146" t="s">
        <v>109</v>
      </c>
      <c r="G5" s="147" t="s">
        <v>228</v>
      </c>
    </row>
    <row r="6" spans="1:9" ht="53.25" customHeight="1" x14ac:dyDescent="0.2">
      <c r="A6" s="172" t="s">
        <v>142</v>
      </c>
      <c r="B6" s="173" t="s">
        <v>90</v>
      </c>
      <c r="C6" s="104" t="s">
        <v>147</v>
      </c>
      <c r="D6" s="112" t="s">
        <v>231</v>
      </c>
      <c r="E6" s="173" t="s">
        <v>90</v>
      </c>
      <c r="F6" s="104" t="s">
        <v>147</v>
      </c>
      <c r="G6" s="112" t="s">
        <v>231</v>
      </c>
    </row>
    <row r="7" spans="1:9" ht="12.75" x14ac:dyDescent="0.2">
      <c r="A7" s="87" t="s">
        <v>76</v>
      </c>
      <c r="B7" s="403">
        <v>44</v>
      </c>
      <c r="C7" s="404">
        <v>306.77999999999997</v>
      </c>
      <c r="D7" s="405">
        <v>432.98200000000003</v>
      </c>
      <c r="E7" s="403">
        <v>16526</v>
      </c>
      <c r="F7" s="404">
        <v>422700.53</v>
      </c>
      <c r="G7" s="405">
        <v>689276.75</v>
      </c>
    </row>
    <row r="8" spans="1:9" ht="12.75" x14ac:dyDescent="0.2">
      <c r="A8" s="87" t="s">
        <v>77</v>
      </c>
      <c r="B8" s="403">
        <v>5</v>
      </c>
      <c r="C8" s="404">
        <v>14.760999999999999</v>
      </c>
      <c r="D8" s="405">
        <v>19.14</v>
      </c>
      <c r="E8" s="403">
        <v>11712</v>
      </c>
      <c r="F8" s="404">
        <v>462621.18</v>
      </c>
      <c r="G8" s="405">
        <v>838612.59</v>
      </c>
    </row>
    <row r="9" spans="1:9" ht="12.75" x14ac:dyDescent="0.2">
      <c r="A9" s="87" t="s">
        <v>78</v>
      </c>
      <c r="B9" s="403">
        <v>81</v>
      </c>
      <c r="C9" s="404">
        <v>1380.058</v>
      </c>
      <c r="D9" s="405">
        <v>708.31600000000003</v>
      </c>
      <c r="E9" s="403">
        <v>25839</v>
      </c>
      <c r="F9" s="404">
        <v>346551.56</v>
      </c>
      <c r="G9" s="405">
        <v>369615.44</v>
      </c>
    </row>
    <row r="10" spans="1:9" ht="12.75" x14ac:dyDescent="0.2">
      <c r="A10" s="88" t="s">
        <v>79</v>
      </c>
      <c r="B10" s="406">
        <v>130</v>
      </c>
      <c r="C10" s="407">
        <f>SUM(C7:C9)</f>
        <v>1701.5989999999999</v>
      </c>
      <c r="D10" s="408">
        <f>SUM(D7:D9)</f>
        <v>1160.4380000000001</v>
      </c>
      <c r="E10" s="406">
        <f>SUM(E7:E9)</f>
        <v>54077</v>
      </c>
      <c r="F10" s="407">
        <f>SUM(F7:F9)</f>
        <v>1231873.27</v>
      </c>
      <c r="G10" s="408">
        <f>SUM(G7:G9)</f>
        <v>1897504.7799999998</v>
      </c>
      <c r="I10" s="31"/>
    </row>
    <row r="11" spans="1:9" ht="12.75" x14ac:dyDescent="0.2">
      <c r="A11" s="87"/>
      <c r="B11" s="403"/>
      <c r="C11" s="404"/>
      <c r="D11" s="405"/>
      <c r="E11" s="403"/>
      <c r="F11" s="404"/>
      <c r="G11" s="405"/>
    </row>
    <row r="12" spans="1:9" ht="12.75" x14ac:dyDescent="0.2">
      <c r="A12" s="87" t="s">
        <v>80</v>
      </c>
      <c r="B12" s="403">
        <v>36</v>
      </c>
      <c r="C12" s="404">
        <v>820.43100000000004</v>
      </c>
      <c r="D12" s="405">
        <v>143.59100000000001</v>
      </c>
      <c r="E12" s="403">
        <v>5788</v>
      </c>
      <c r="F12" s="404">
        <v>33920.660000000003</v>
      </c>
      <c r="G12" s="405">
        <v>11099.81</v>
      </c>
    </row>
    <row r="13" spans="1:9" ht="12.75" x14ac:dyDescent="0.2">
      <c r="A13" s="87" t="s">
        <v>138</v>
      </c>
      <c r="B13" s="403">
        <v>152</v>
      </c>
      <c r="C13" s="404">
        <v>124.119</v>
      </c>
      <c r="D13" s="405">
        <v>31.173999999999999</v>
      </c>
      <c r="E13" s="403">
        <v>3499</v>
      </c>
      <c r="F13" s="404">
        <v>19076.760000000002</v>
      </c>
      <c r="G13" s="405">
        <v>2168.48</v>
      </c>
    </row>
    <row r="14" spans="1:9" ht="12.75" x14ac:dyDescent="0.2">
      <c r="A14" s="89" t="s">
        <v>91</v>
      </c>
      <c r="B14" s="403"/>
      <c r="C14" s="404"/>
      <c r="D14" s="405"/>
      <c r="E14" s="403"/>
      <c r="F14" s="404"/>
      <c r="G14" s="405"/>
    </row>
    <row r="15" spans="1:9" ht="12.75" x14ac:dyDescent="0.2">
      <c r="A15" s="88" t="s">
        <v>139</v>
      </c>
      <c r="B15" s="406">
        <f>SUM(B12:B14)</f>
        <v>188</v>
      </c>
      <c r="C15" s="407">
        <f>SUM(C12:C14)</f>
        <v>944.55000000000007</v>
      </c>
      <c r="D15" s="408">
        <f>SUM(D12:D14)</f>
        <v>174.76500000000001</v>
      </c>
      <c r="E15" s="406">
        <f>SUM(E12:E14)</f>
        <v>9287</v>
      </c>
      <c r="F15" s="407">
        <f>SUM(F12:F14)</f>
        <v>52997.420000000006</v>
      </c>
      <c r="G15" s="408">
        <f>SUM(G12:G13)</f>
        <v>13268.289999999999</v>
      </c>
    </row>
    <row r="16" spans="1:9" ht="12.75" x14ac:dyDescent="0.2">
      <c r="A16" s="514" t="s">
        <v>12</v>
      </c>
      <c r="B16" s="406"/>
      <c r="C16" s="407"/>
      <c r="D16" s="408"/>
      <c r="E16" s="406"/>
      <c r="F16" s="407"/>
      <c r="G16" s="408"/>
    </row>
    <row r="17" spans="1:7" ht="12.75" x14ac:dyDescent="0.2">
      <c r="A17" s="87"/>
      <c r="B17" s="403"/>
      <c r="C17" s="404"/>
      <c r="D17" s="405"/>
      <c r="E17" s="403"/>
      <c r="F17" s="404"/>
      <c r="G17" s="405"/>
    </row>
    <row r="18" spans="1:7" ht="12.75" x14ac:dyDescent="0.2">
      <c r="A18" s="88" t="s">
        <v>140</v>
      </c>
      <c r="B18" s="406">
        <f t="shared" ref="B18:G18" si="0">SUM(B15,B10)</f>
        <v>318</v>
      </c>
      <c r="C18" s="407">
        <f t="shared" si="0"/>
        <v>2646.1489999999999</v>
      </c>
      <c r="D18" s="408">
        <f t="shared" si="0"/>
        <v>1335.2030000000002</v>
      </c>
      <c r="E18" s="406">
        <f t="shared" si="0"/>
        <v>63364</v>
      </c>
      <c r="F18" s="407">
        <f t="shared" si="0"/>
        <v>1284870.69</v>
      </c>
      <c r="G18" s="408">
        <f t="shared" si="0"/>
        <v>1910773.0699999998</v>
      </c>
    </row>
    <row r="19" spans="1:7" ht="12.75" x14ac:dyDescent="0.2">
      <c r="A19" s="90" t="s">
        <v>14</v>
      </c>
      <c r="B19" s="409"/>
      <c r="C19" s="410"/>
      <c r="D19" s="411"/>
      <c r="E19" s="409"/>
      <c r="F19" s="410"/>
      <c r="G19" s="411"/>
    </row>
    <row r="20" spans="1:7" ht="15.75" customHeight="1" x14ac:dyDescent="0.2">
      <c r="B20" s="3"/>
      <c r="C20" s="3"/>
      <c r="D20" s="3"/>
      <c r="E20" s="3"/>
      <c r="F20" s="3"/>
      <c r="G20" s="3"/>
    </row>
    <row r="21" spans="1:7" s="132" customFormat="1" ht="18.75" customHeight="1" x14ac:dyDescent="0.2">
      <c r="A21" s="175"/>
      <c r="B21" s="776" t="s">
        <v>104</v>
      </c>
      <c r="C21" s="776"/>
      <c r="D21" s="776"/>
      <c r="E21" s="708" t="s">
        <v>105</v>
      </c>
      <c r="F21" s="709"/>
      <c r="G21" s="760"/>
    </row>
    <row r="22" spans="1:7" s="132" customFormat="1" ht="17.25" customHeight="1" x14ac:dyDescent="0.2">
      <c r="A22" s="174"/>
      <c r="B22" s="706" t="s">
        <v>103</v>
      </c>
      <c r="C22" s="774"/>
      <c r="D22" s="775"/>
      <c r="E22" s="706" t="s">
        <v>197</v>
      </c>
      <c r="F22" s="774"/>
      <c r="G22" s="775"/>
    </row>
    <row r="23" spans="1:7" ht="18" customHeight="1" x14ac:dyDescent="0.2">
      <c r="A23" s="174" t="s">
        <v>1</v>
      </c>
      <c r="B23" s="145" t="s">
        <v>53</v>
      </c>
      <c r="C23" s="146" t="s">
        <v>109</v>
      </c>
      <c r="D23" s="147" t="s">
        <v>228</v>
      </c>
      <c r="E23" s="145" t="s">
        <v>53</v>
      </c>
      <c r="F23" s="146" t="s">
        <v>109</v>
      </c>
      <c r="G23" s="147" t="s">
        <v>228</v>
      </c>
    </row>
    <row r="24" spans="1:7" ht="47.25" customHeight="1" x14ac:dyDescent="0.2">
      <c r="A24" s="172" t="s">
        <v>142</v>
      </c>
      <c r="B24" s="173" t="s">
        <v>90</v>
      </c>
      <c r="C24" s="104" t="s">
        <v>147</v>
      </c>
      <c r="D24" s="112" t="s">
        <v>231</v>
      </c>
      <c r="E24" s="173" t="s">
        <v>90</v>
      </c>
      <c r="F24" s="104" t="s">
        <v>147</v>
      </c>
      <c r="G24" s="112" t="s">
        <v>231</v>
      </c>
    </row>
    <row r="25" spans="1:7" ht="12.75" x14ac:dyDescent="0.2">
      <c r="A25" s="87" t="s">
        <v>76</v>
      </c>
      <c r="B25" s="403">
        <f t="shared" ref="B25:D28" si="1">SUM(B7,E7)</f>
        <v>16570</v>
      </c>
      <c r="C25" s="404">
        <f t="shared" si="1"/>
        <v>423007.31000000006</v>
      </c>
      <c r="D25" s="405">
        <f t="shared" si="1"/>
        <v>689709.73199999996</v>
      </c>
      <c r="E25" s="481">
        <f>B7/B25</f>
        <v>2.6554013277006639E-3</v>
      </c>
      <c r="F25" s="482">
        <f>C7/C25</f>
        <v>7.2523569391744062E-4</v>
      </c>
      <c r="G25" s="474">
        <f>D7/D25</f>
        <v>6.27774235901314E-4</v>
      </c>
    </row>
    <row r="26" spans="1:7" ht="12.75" x14ac:dyDescent="0.2">
      <c r="A26" s="87" t="s">
        <v>77</v>
      </c>
      <c r="B26" s="403">
        <f t="shared" si="1"/>
        <v>11717</v>
      </c>
      <c r="C26" s="404">
        <f t="shared" si="1"/>
        <v>462635.94099999999</v>
      </c>
      <c r="D26" s="405">
        <f t="shared" si="1"/>
        <v>838631.73</v>
      </c>
      <c r="E26" s="481">
        <f t="shared" ref="E26:E36" si="2">B8/B26</f>
        <v>4.2673039173849961E-4</v>
      </c>
      <c r="F26" s="482">
        <f t="shared" ref="F26:F33" si="3">C8/C26</f>
        <v>3.190629756973421E-5</v>
      </c>
      <c r="G26" s="474">
        <f t="shared" ref="G26:G36" si="4">D8/D26</f>
        <v>2.2822890328750144E-5</v>
      </c>
    </row>
    <row r="27" spans="1:7" ht="12.75" x14ac:dyDescent="0.2">
      <c r="A27" s="87" t="s">
        <v>78</v>
      </c>
      <c r="B27" s="403">
        <f t="shared" si="1"/>
        <v>25920</v>
      </c>
      <c r="C27" s="404">
        <f t="shared" si="1"/>
        <v>347931.61800000002</v>
      </c>
      <c r="D27" s="405">
        <f t="shared" si="1"/>
        <v>370323.75599999999</v>
      </c>
      <c r="E27" s="481">
        <f t="shared" si="2"/>
        <v>3.1250000000000002E-3</v>
      </c>
      <c r="F27" s="482">
        <f t="shared" si="3"/>
        <v>3.9664633180879812E-3</v>
      </c>
      <c r="G27" s="474">
        <f t="shared" si="4"/>
        <v>1.912693929362717E-3</v>
      </c>
    </row>
    <row r="28" spans="1:7" ht="12.75" x14ac:dyDescent="0.2">
      <c r="A28" s="88" t="s">
        <v>79</v>
      </c>
      <c r="B28" s="406">
        <f t="shared" si="1"/>
        <v>54207</v>
      </c>
      <c r="C28" s="407">
        <f t="shared" si="1"/>
        <v>1233574.8689999999</v>
      </c>
      <c r="D28" s="408">
        <f t="shared" si="1"/>
        <v>1898665.2179999999</v>
      </c>
      <c r="E28" s="483">
        <f t="shared" si="2"/>
        <v>2.3982142527717823E-3</v>
      </c>
      <c r="F28" s="484">
        <f t="shared" si="3"/>
        <v>1.3794047226167996E-3</v>
      </c>
      <c r="G28" s="485">
        <f t="shared" si="4"/>
        <v>6.1118621071195093E-4</v>
      </c>
    </row>
    <row r="29" spans="1:7" ht="12.75" x14ac:dyDescent="0.2">
      <c r="A29" s="87"/>
      <c r="B29" s="403"/>
      <c r="C29" s="404"/>
      <c r="D29" s="405"/>
      <c r="E29" s="481"/>
      <c r="F29" s="482"/>
      <c r="G29" s="474"/>
    </row>
    <row r="30" spans="1:7" ht="12.75" x14ac:dyDescent="0.2">
      <c r="A30" s="87" t="s">
        <v>80</v>
      </c>
      <c r="B30" s="403">
        <f t="shared" ref="B30:B36" si="5">SUM(B12,E12)</f>
        <v>5824</v>
      </c>
      <c r="C30" s="404">
        <f>SUM(C12,F12)</f>
        <v>34741.091</v>
      </c>
      <c r="D30" s="405">
        <f t="shared" ref="D30:D36" si="6">SUM(D12,G12)</f>
        <v>11243.401</v>
      </c>
      <c r="E30" s="481">
        <f t="shared" si="2"/>
        <v>6.181318681318681E-3</v>
      </c>
      <c r="F30" s="482">
        <f t="shared" si="3"/>
        <v>2.3615579602839762E-2</v>
      </c>
      <c r="G30" s="474">
        <f t="shared" si="4"/>
        <v>1.277113570884824E-2</v>
      </c>
    </row>
    <row r="31" spans="1:7" ht="12.75" x14ac:dyDescent="0.2">
      <c r="A31" s="87" t="s">
        <v>138</v>
      </c>
      <c r="B31" s="403">
        <f t="shared" si="5"/>
        <v>3651</v>
      </c>
      <c r="C31" s="404">
        <f>SUM(C13,F13)</f>
        <v>19200.879000000001</v>
      </c>
      <c r="D31" s="405">
        <f t="shared" si="6"/>
        <v>2199.654</v>
      </c>
      <c r="E31" s="481">
        <f t="shared" si="2"/>
        <v>4.1632429471377706E-2</v>
      </c>
      <c r="F31" s="482">
        <f t="shared" si="3"/>
        <v>6.4642353092272493E-3</v>
      </c>
      <c r="G31" s="474">
        <f t="shared" si="4"/>
        <v>1.4172228905091436E-2</v>
      </c>
    </row>
    <row r="32" spans="1:7" ht="12.75" x14ac:dyDescent="0.2">
      <c r="A32" s="89" t="s">
        <v>91</v>
      </c>
      <c r="B32" s="403"/>
      <c r="C32" s="404"/>
      <c r="D32" s="405"/>
      <c r="E32" s="481"/>
      <c r="F32" s="482"/>
      <c r="G32" s="474"/>
    </row>
    <row r="33" spans="1:7" ht="12.75" x14ac:dyDescent="0.2">
      <c r="A33" s="88" t="s">
        <v>139</v>
      </c>
      <c r="B33" s="406">
        <f t="shared" si="5"/>
        <v>9475</v>
      </c>
      <c r="C33" s="407">
        <f>SUM(C15,F15)</f>
        <v>53941.970000000008</v>
      </c>
      <c r="D33" s="408">
        <f t="shared" si="6"/>
        <v>13443.054999999998</v>
      </c>
      <c r="E33" s="483">
        <f t="shared" si="2"/>
        <v>1.9841688654353561E-2</v>
      </c>
      <c r="F33" s="484">
        <f t="shared" si="3"/>
        <v>1.7510483951550155E-2</v>
      </c>
      <c r="G33" s="485">
        <f t="shared" si="4"/>
        <v>1.3000393139803418E-2</v>
      </c>
    </row>
    <row r="34" spans="1:7" ht="12.75" x14ac:dyDescent="0.2">
      <c r="A34" s="514" t="s">
        <v>12</v>
      </c>
      <c r="B34" s="406"/>
      <c r="C34" s="407"/>
      <c r="D34" s="408"/>
      <c r="E34" s="481"/>
      <c r="F34" s="482"/>
      <c r="G34" s="474"/>
    </row>
    <row r="35" spans="1:7" ht="12.75" x14ac:dyDescent="0.2">
      <c r="A35" s="87"/>
      <c r="B35" s="403"/>
      <c r="C35" s="404"/>
      <c r="D35" s="405"/>
      <c r="E35" s="481"/>
      <c r="F35" s="482"/>
      <c r="G35" s="474"/>
    </row>
    <row r="36" spans="1:7" ht="12.75" x14ac:dyDescent="0.2">
      <c r="A36" s="88" t="s">
        <v>140</v>
      </c>
      <c r="B36" s="406">
        <f t="shared" si="5"/>
        <v>63682</v>
      </c>
      <c r="C36" s="407">
        <f>SUM(C18,F18)</f>
        <v>1287516.8389999999</v>
      </c>
      <c r="D36" s="408">
        <f t="shared" si="6"/>
        <v>1912108.2729999998</v>
      </c>
      <c r="E36" s="483">
        <f t="shared" si="2"/>
        <v>4.9935617599949755E-3</v>
      </c>
      <c r="F36" s="484">
        <f>C18/C36</f>
        <v>2.0552344791507616E-3</v>
      </c>
      <c r="G36" s="485">
        <f t="shared" si="4"/>
        <v>6.9828838609914867E-4</v>
      </c>
    </row>
    <row r="37" spans="1:7" ht="12.75" x14ac:dyDescent="0.2">
      <c r="A37" s="90" t="s">
        <v>14</v>
      </c>
      <c r="B37" s="409"/>
      <c r="C37" s="410"/>
      <c r="D37" s="411"/>
      <c r="E37" s="486"/>
      <c r="F37" s="487"/>
      <c r="G37" s="488"/>
    </row>
    <row r="38" spans="1:7" ht="12.75" x14ac:dyDescent="0.2">
      <c r="A38" s="3" t="s">
        <v>287</v>
      </c>
    </row>
    <row r="39" spans="1:7" ht="12.75" x14ac:dyDescent="0.2">
      <c r="A39" s="305" t="s">
        <v>282</v>
      </c>
    </row>
    <row r="40" spans="1:7" ht="12.75" customHeight="1" x14ac:dyDescent="0.2">
      <c r="A40" s="3" t="s">
        <v>288</v>
      </c>
    </row>
    <row r="41" spans="1:7" ht="12.75" customHeight="1" x14ac:dyDescent="0.2">
      <c r="A41" s="3" t="s">
        <v>284</v>
      </c>
    </row>
    <row r="42" spans="1:7" ht="12.75" customHeight="1" x14ac:dyDescent="0.2">
      <c r="A42" s="305" t="s">
        <v>285</v>
      </c>
    </row>
    <row r="43" spans="1:7" ht="12.75" x14ac:dyDescent="0.2">
      <c r="A43" s="305" t="s">
        <v>286</v>
      </c>
    </row>
  </sheetData>
  <mergeCells count="8">
    <mergeCell ref="B22:D22"/>
    <mergeCell ref="E22:G22"/>
    <mergeCell ref="B3:D3"/>
    <mergeCell ref="E3:G3"/>
    <mergeCell ref="B4:D4"/>
    <mergeCell ref="E4:G4"/>
    <mergeCell ref="B21:D21"/>
    <mergeCell ref="E21:G21"/>
  </mergeCells>
  <pageMargins left="0.7" right="0.7" top="0.75" bottom="0.75" header="0.3" footer="0.3"/>
  <pageSetup paperSize="9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52AF32"/>
    <pageSetUpPr fitToPage="1"/>
  </sheetPr>
  <dimension ref="A1:V47"/>
  <sheetViews>
    <sheetView zoomScaleNormal="100" workbookViewId="0">
      <selection sqref="A1:J2"/>
    </sheetView>
  </sheetViews>
  <sheetFormatPr defaultColWidth="9.33203125" defaultRowHeight="11.25" x14ac:dyDescent="0.2"/>
  <cols>
    <col min="1" max="1" width="10" style="1" customWidth="1"/>
    <col min="2" max="12" width="12.5" style="1" customWidth="1"/>
    <col min="13" max="13" width="15.5" style="1" customWidth="1"/>
    <col min="14" max="16" width="9.33203125" style="1"/>
    <col min="17" max="17" width="8.5" style="1" customWidth="1"/>
    <col min="18" max="16384" width="9.33203125" style="1"/>
  </cols>
  <sheetData>
    <row r="1" spans="1:18" ht="15" customHeight="1" x14ac:dyDescent="0.2">
      <c r="A1" s="733" t="s">
        <v>312</v>
      </c>
      <c r="B1" s="773"/>
      <c r="C1" s="773"/>
      <c r="D1" s="773"/>
      <c r="E1" s="773"/>
      <c r="F1" s="773"/>
      <c r="G1" s="773"/>
      <c r="H1" s="773"/>
      <c r="I1" s="773"/>
      <c r="J1" s="697"/>
    </row>
    <row r="2" spans="1:18" ht="18" customHeight="1" x14ac:dyDescent="0.2">
      <c r="A2" s="773"/>
      <c r="B2" s="773"/>
      <c r="C2" s="773"/>
      <c r="D2" s="773"/>
      <c r="E2" s="773"/>
      <c r="F2" s="773"/>
      <c r="G2" s="773"/>
      <c r="H2" s="773"/>
      <c r="I2" s="773"/>
      <c r="J2" s="697"/>
    </row>
    <row r="3" spans="1:18" ht="15.75" customHeight="1" x14ac:dyDescent="0.2">
      <c r="A3" s="317" t="s">
        <v>419</v>
      </c>
    </row>
    <row r="4" spans="1:18" ht="31.5" customHeight="1" x14ac:dyDescent="0.2">
      <c r="A4" s="176" t="s">
        <v>106</v>
      </c>
      <c r="B4" s="177" t="s">
        <v>92</v>
      </c>
      <c r="C4" s="177" t="s">
        <v>218</v>
      </c>
      <c r="D4" s="177" t="s">
        <v>220</v>
      </c>
      <c r="E4" s="177" t="s">
        <v>93</v>
      </c>
      <c r="F4" s="177" t="s">
        <v>94</v>
      </c>
      <c r="G4" s="178" t="s">
        <v>134</v>
      </c>
      <c r="H4" s="177" t="s">
        <v>95</v>
      </c>
      <c r="I4" s="178" t="s">
        <v>289</v>
      </c>
      <c r="J4" s="177" t="s">
        <v>88</v>
      </c>
      <c r="K4" s="177" t="s">
        <v>96</v>
      </c>
      <c r="L4" s="178" t="s">
        <v>133</v>
      </c>
      <c r="M4" s="179" t="s">
        <v>5</v>
      </c>
    </row>
    <row r="5" spans="1:18" s="30" customFormat="1" ht="29.25" customHeight="1" x14ac:dyDescent="0.2">
      <c r="A5" s="180" t="s">
        <v>97</v>
      </c>
      <c r="B5" s="181" t="s">
        <v>98</v>
      </c>
      <c r="C5" s="181" t="s">
        <v>219</v>
      </c>
      <c r="D5" s="181" t="s">
        <v>220</v>
      </c>
      <c r="E5" s="181" t="s">
        <v>99</v>
      </c>
      <c r="F5" s="181" t="s">
        <v>89</v>
      </c>
      <c r="G5" s="182" t="s">
        <v>135</v>
      </c>
      <c r="H5" s="181" t="s">
        <v>95</v>
      </c>
      <c r="I5" s="182" t="s">
        <v>290</v>
      </c>
      <c r="J5" s="181" t="s">
        <v>88</v>
      </c>
      <c r="K5" s="181" t="s">
        <v>87</v>
      </c>
      <c r="L5" s="182" t="s">
        <v>136</v>
      </c>
      <c r="M5" s="183" t="s">
        <v>42</v>
      </c>
    </row>
    <row r="6" spans="1:18" ht="12.75" customHeight="1" x14ac:dyDescent="0.2">
      <c r="A6" s="266">
        <v>1990</v>
      </c>
      <c r="B6" s="404">
        <v>2920</v>
      </c>
      <c r="C6" s="404" t="s">
        <v>145</v>
      </c>
      <c r="D6" s="404" t="s">
        <v>145</v>
      </c>
      <c r="E6" s="404">
        <v>100625.579</v>
      </c>
      <c r="F6" s="404">
        <v>20023.368999999999</v>
      </c>
      <c r="G6" s="404">
        <v>17214.615000000002</v>
      </c>
      <c r="H6" s="404">
        <v>14538.618</v>
      </c>
      <c r="I6" s="404">
        <v>104180.272</v>
      </c>
      <c r="J6" s="404">
        <v>9222.1029999999992</v>
      </c>
      <c r="K6" s="404">
        <v>21099.003000000001</v>
      </c>
      <c r="L6" s="404">
        <v>105292.87899999996</v>
      </c>
      <c r="M6" s="412">
        <f t="shared" ref="M6:M28" si="0">SUM(B6:L6)</f>
        <v>395116.43799999997</v>
      </c>
      <c r="N6" s="306"/>
    </row>
    <row r="7" spans="1:18" ht="12.75" customHeight="1" x14ac:dyDescent="0.2">
      <c r="A7" s="266">
        <v>1991</v>
      </c>
      <c r="B7" s="404">
        <v>3203</v>
      </c>
      <c r="C7" s="404" t="s">
        <v>145</v>
      </c>
      <c r="D7" s="404" t="s">
        <v>145</v>
      </c>
      <c r="E7" s="404">
        <v>102968.55899999999</v>
      </c>
      <c r="F7" s="404">
        <v>19126.321</v>
      </c>
      <c r="G7" s="404">
        <v>17506.841</v>
      </c>
      <c r="H7" s="404">
        <v>14048.978999999999</v>
      </c>
      <c r="I7" s="404">
        <v>110742.518</v>
      </c>
      <c r="J7" s="404">
        <v>9927.4560000000001</v>
      </c>
      <c r="K7" s="404">
        <v>20237</v>
      </c>
      <c r="L7" s="404">
        <v>106712.11499999999</v>
      </c>
      <c r="M7" s="408">
        <f t="shared" si="0"/>
        <v>404472.78899999999</v>
      </c>
      <c r="N7" s="306"/>
      <c r="R7" s="329"/>
    </row>
    <row r="8" spans="1:18" ht="12.75" customHeight="1" x14ac:dyDescent="0.2">
      <c r="A8" s="266">
        <v>1992</v>
      </c>
      <c r="B8" s="404">
        <v>3044</v>
      </c>
      <c r="C8" s="404" t="s">
        <v>145</v>
      </c>
      <c r="D8" s="404" t="s">
        <v>145</v>
      </c>
      <c r="E8" s="404">
        <v>100425.11900000001</v>
      </c>
      <c r="F8" s="404">
        <v>18659.46</v>
      </c>
      <c r="G8" s="404">
        <v>17440.347000000002</v>
      </c>
      <c r="H8" s="404">
        <v>13615.632</v>
      </c>
      <c r="I8" s="404">
        <v>116655.25599999999</v>
      </c>
      <c r="J8" s="404">
        <v>9812.0300000000007</v>
      </c>
      <c r="K8" s="404">
        <v>20599.661</v>
      </c>
      <c r="L8" s="404">
        <v>111706.40900000004</v>
      </c>
      <c r="M8" s="408">
        <f t="shared" si="0"/>
        <v>411957.91400000011</v>
      </c>
      <c r="N8" s="306"/>
    </row>
    <row r="9" spans="1:18" ht="12.75" customHeight="1" x14ac:dyDescent="0.2">
      <c r="A9" s="266">
        <v>1993</v>
      </c>
      <c r="B9" s="404">
        <v>2339</v>
      </c>
      <c r="C9" s="404" t="s">
        <v>145</v>
      </c>
      <c r="D9" s="404" t="s">
        <v>145</v>
      </c>
      <c r="E9" s="404">
        <v>100436.78200000001</v>
      </c>
      <c r="F9" s="404">
        <v>19126.241000000002</v>
      </c>
      <c r="G9" s="404">
        <v>17527.145</v>
      </c>
      <c r="H9" s="404">
        <v>13208.915999999999</v>
      </c>
      <c r="I9" s="404">
        <v>121067.40300000001</v>
      </c>
      <c r="J9" s="404">
        <v>10215.466</v>
      </c>
      <c r="K9" s="404">
        <v>21787.748</v>
      </c>
      <c r="L9" s="404">
        <v>113127.82399999996</v>
      </c>
      <c r="M9" s="408">
        <f t="shared" si="0"/>
        <v>418836.52500000002</v>
      </c>
      <c r="N9" s="306"/>
      <c r="O9" s="321"/>
    </row>
    <row r="10" spans="1:18" ht="12.75" customHeight="1" x14ac:dyDescent="0.2">
      <c r="A10" s="266">
        <v>1994</v>
      </c>
      <c r="B10" s="404">
        <v>2711</v>
      </c>
      <c r="C10" s="404" t="s">
        <v>145</v>
      </c>
      <c r="D10" s="404" t="s">
        <v>145</v>
      </c>
      <c r="E10" s="404">
        <v>97737.866999999998</v>
      </c>
      <c r="F10" s="404">
        <v>18258.855</v>
      </c>
      <c r="G10" s="404">
        <v>17692.004000000001</v>
      </c>
      <c r="H10" s="404">
        <v>12308.169</v>
      </c>
      <c r="I10" s="404">
        <v>125661.738</v>
      </c>
      <c r="J10" s="404">
        <v>10090.037</v>
      </c>
      <c r="K10" s="404">
        <v>23201.752</v>
      </c>
      <c r="L10" s="404">
        <v>117716.22900000005</v>
      </c>
      <c r="M10" s="408">
        <f t="shared" si="0"/>
        <v>425377.65100000001</v>
      </c>
      <c r="N10" s="306"/>
    </row>
    <row r="11" spans="1:18" ht="12.75" customHeight="1" x14ac:dyDescent="0.2">
      <c r="A11" s="266">
        <v>1995</v>
      </c>
      <c r="B11" s="404">
        <v>2882</v>
      </c>
      <c r="C11" s="404" t="s">
        <v>145</v>
      </c>
      <c r="D11" s="404" t="s">
        <v>145</v>
      </c>
      <c r="E11" s="404">
        <v>98549.429000000004</v>
      </c>
      <c r="F11" s="404">
        <v>17765.03</v>
      </c>
      <c r="G11" s="404">
        <v>17374.855</v>
      </c>
      <c r="H11" s="404">
        <v>11637.423000000001</v>
      </c>
      <c r="I11" s="404">
        <v>130772.424</v>
      </c>
      <c r="J11" s="404">
        <v>10086.047</v>
      </c>
      <c r="K11" s="404">
        <v>25458.795999999998</v>
      </c>
      <c r="L11" s="404">
        <v>123131.51299999998</v>
      </c>
      <c r="M11" s="408">
        <f t="shared" si="0"/>
        <v>437657.51699999999</v>
      </c>
      <c r="N11" s="306"/>
    </row>
    <row r="12" spans="1:18" ht="12.75" customHeight="1" x14ac:dyDescent="0.2">
      <c r="A12" s="266">
        <v>1996</v>
      </c>
      <c r="B12" s="404">
        <v>2948</v>
      </c>
      <c r="C12" s="404" t="s">
        <v>145</v>
      </c>
      <c r="D12" s="404" t="s">
        <v>145</v>
      </c>
      <c r="E12" s="404">
        <v>99162.721999999994</v>
      </c>
      <c r="F12" s="404">
        <v>17518.655999999999</v>
      </c>
      <c r="G12" s="404">
        <v>17724.584999999999</v>
      </c>
      <c r="H12" s="404">
        <v>11499.299000000001</v>
      </c>
      <c r="I12" s="404">
        <v>140062.99299999999</v>
      </c>
      <c r="J12" s="404">
        <v>10455.937</v>
      </c>
      <c r="K12" s="404">
        <v>25532.637999999999</v>
      </c>
      <c r="L12" s="404">
        <v>126802.60799999995</v>
      </c>
      <c r="M12" s="408">
        <f t="shared" si="0"/>
        <v>451707.43799999991</v>
      </c>
      <c r="N12" s="306"/>
    </row>
    <row r="13" spans="1:18" ht="12.75" customHeight="1" x14ac:dyDescent="0.2">
      <c r="A13" s="266">
        <v>1997</v>
      </c>
      <c r="B13" s="404">
        <v>2642</v>
      </c>
      <c r="C13" s="404" t="s">
        <v>145</v>
      </c>
      <c r="D13" s="404" t="s">
        <v>145</v>
      </c>
      <c r="E13" s="404">
        <v>102111.538</v>
      </c>
      <c r="F13" s="404">
        <v>17691.64</v>
      </c>
      <c r="G13" s="404">
        <v>17201.848999999998</v>
      </c>
      <c r="H13" s="404">
        <v>11807.993</v>
      </c>
      <c r="I13" s="404">
        <v>148085.432</v>
      </c>
      <c r="J13" s="404">
        <v>10261.866</v>
      </c>
      <c r="K13" s="404">
        <v>26910.333999999999</v>
      </c>
      <c r="L13" s="404">
        <v>129201.95999999996</v>
      </c>
      <c r="M13" s="408">
        <f t="shared" si="0"/>
        <v>465914.61199999991</v>
      </c>
      <c r="N13" s="306"/>
    </row>
    <row r="14" spans="1:18" ht="12.75" customHeight="1" x14ac:dyDescent="0.2">
      <c r="A14" s="266">
        <v>1998</v>
      </c>
      <c r="B14" s="404">
        <v>2708</v>
      </c>
      <c r="C14" s="404" t="s">
        <v>145</v>
      </c>
      <c r="D14" s="404" t="s">
        <v>145</v>
      </c>
      <c r="E14" s="404">
        <v>104570.82399999999</v>
      </c>
      <c r="F14" s="404">
        <v>16926.566999999999</v>
      </c>
      <c r="G14" s="404">
        <v>16295.870999999999</v>
      </c>
      <c r="H14" s="404">
        <v>11698.352999999999</v>
      </c>
      <c r="I14" s="404">
        <v>151808.361</v>
      </c>
      <c r="J14" s="404">
        <v>10484.315000000001</v>
      </c>
      <c r="K14" s="404">
        <v>28648</v>
      </c>
      <c r="L14" s="404">
        <v>132959.53900000005</v>
      </c>
      <c r="M14" s="408">
        <f t="shared" si="0"/>
        <v>476099.83000000007</v>
      </c>
      <c r="N14" s="306"/>
    </row>
    <row r="15" spans="1:18" ht="12.75" customHeight="1" x14ac:dyDescent="0.2">
      <c r="A15" s="266">
        <v>1999</v>
      </c>
      <c r="B15" s="404">
        <v>2861</v>
      </c>
      <c r="C15" s="404" t="s">
        <v>145</v>
      </c>
      <c r="D15" s="404" t="s">
        <v>145</v>
      </c>
      <c r="E15" s="404">
        <v>104270.713</v>
      </c>
      <c r="F15" s="404">
        <v>16510.71</v>
      </c>
      <c r="G15" s="404">
        <v>16429.937000000002</v>
      </c>
      <c r="H15" s="404">
        <v>10818.822</v>
      </c>
      <c r="I15" s="404">
        <v>154930.929</v>
      </c>
      <c r="J15" s="404">
        <v>11395.846</v>
      </c>
      <c r="K15" s="404">
        <v>30280.36</v>
      </c>
      <c r="L15" s="404">
        <v>135801.35399999993</v>
      </c>
      <c r="M15" s="408">
        <f t="shared" si="0"/>
        <v>483299.67099999997</v>
      </c>
      <c r="N15" s="306"/>
    </row>
    <row r="16" spans="1:18" ht="12.75" customHeight="1" x14ac:dyDescent="0.2">
      <c r="A16" s="266">
        <v>2000</v>
      </c>
      <c r="B16" s="404">
        <v>2798</v>
      </c>
      <c r="C16" s="404" t="s">
        <v>145</v>
      </c>
      <c r="D16" s="404" t="s">
        <v>145</v>
      </c>
      <c r="E16" s="404">
        <v>104937.315</v>
      </c>
      <c r="F16" s="404">
        <v>16386.149000000001</v>
      </c>
      <c r="G16" s="404">
        <v>17744.332999999999</v>
      </c>
      <c r="H16" s="404">
        <v>10832.528</v>
      </c>
      <c r="I16" s="404">
        <v>164590.60699999999</v>
      </c>
      <c r="J16" s="404">
        <v>10992.967000000001</v>
      </c>
      <c r="K16" s="404">
        <v>33278.671000000002</v>
      </c>
      <c r="L16" s="404">
        <v>137815.56599999999</v>
      </c>
      <c r="M16" s="408">
        <f t="shared" si="0"/>
        <v>499376.13600000006</v>
      </c>
      <c r="N16" s="306"/>
    </row>
    <row r="17" spans="1:18" ht="12.75" customHeight="1" x14ac:dyDescent="0.2">
      <c r="A17" s="266">
        <v>2001</v>
      </c>
      <c r="B17" s="404">
        <v>2844</v>
      </c>
      <c r="C17" s="404" t="s">
        <v>145</v>
      </c>
      <c r="D17" s="404" t="s">
        <v>145</v>
      </c>
      <c r="E17" s="404">
        <v>108684.076</v>
      </c>
      <c r="F17" s="404">
        <v>16052.531999999999</v>
      </c>
      <c r="G17" s="404">
        <v>18197.264999999999</v>
      </c>
      <c r="H17" s="404">
        <v>10681.558000000001</v>
      </c>
      <c r="I17" s="404">
        <v>165981.48499999999</v>
      </c>
      <c r="J17" s="404">
        <v>11232.72</v>
      </c>
      <c r="K17" s="404">
        <v>36274.188000000002</v>
      </c>
      <c r="L17" s="404">
        <v>143291.97800000006</v>
      </c>
      <c r="M17" s="408">
        <f t="shared" si="0"/>
        <v>513239.80200000003</v>
      </c>
      <c r="N17" s="306"/>
    </row>
    <row r="18" spans="1:18" ht="12.75" customHeight="1" x14ac:dyDescent="0.2">
      <c r="A18" s="266">
        <v>2002</v>
      </c>
      <c r="B18" s="404">
        <v>3082</v>
      </c>
      <c r="C18" s="404" t="s">
        <v>145</v>
      </c>
      <c r="D18" s="404" t="s">
        <v>145</v>
      </c>
      <c r="E18" s="404">
        <v>114812.351</v>
      </c>
      <c r="F18" s="404">
        <v>15588.401</v>
      </c>
      <c r="G18" s="404">
        <v>18360.248</v>
      </c>
      <c r="H18" s="404">
        <v>10187.976000000001</v>
      </c>
      <c r="I18" s="404">
        <v>167590.27600000001</v>
      </c>
      <c r="J18" s="404">
        <v>11491.344999999999</v>
      </c>
      <c r="K18" s="404">
        <v>37965.536</v>
      </c>
      <c r="L18" s="404">
        <v>148261.99499999994</v>
      </c>
      <c r="M18" s="408">
        <f t="shared" si="0"/>
        <v>527340.12799999991</v>
      </c>
      <c r="N18" s="306"/>
    </row>
    <row r="19" spans="1:18" ht="12.75" customHeight="1" x14ac:dyDescent="0.2">
      <c r="A19" s="266">
        <v>2003</v>
      </c>
      <c r="B19" s="404">
        <v>2916.0219999999999</v>
      </c>
      <c r="C19" s="404" t="s">
        <v>145</v>
      </c>
      <c r="D19" s="404" t="s">
        <v>145</v>
      </c>
      <c r="E19" s="404">
        <v>122122.204</v>
      </c>
      <c r="F19" s="404">
        <v>15818.355</v>
      </c>
      <c r="G19" s="404">
        <v>18889.932000000001</v>
      </c>
      <c r="H19" s="404">
        <v>10347</v>
      </c>
      <c r="I19" s="404">
        <v>169685.98499999999</v>
      </c>
      <c r="J19" s="404">
        <v>12018.218999999999</v>
      </c>
      <c r="K19" s="404">
        <v>41086.307000000001</v>
      </c>
      <c r="L19" s="404">
        <v>153231.24799999991</v>
      </c>
      <c r="M19" s="408">
        <f t="shared" si="0"/>
        <v>546115.27199999988</v>
      </c>
      <c r="N19" s="306"/>
    </row>
    <row r="20" spans="1:18" ht="12.75" customHeight="1" x14ac:dyDescent="0.2">
      <c r="A20" s="266">
        <v>2004</v>
      </c>
      <c r="B20" s="404">
        <v>3071.67</v>
      </c>
      <c r="C20" s="404" t="s">
        <v>145</v>
      </c>
      <c r="D20" s="404" t="s">
        <v>145</v>
      </c>
      <c r="E20" s="404">
        <v>133193.424</v>
      </c>
      <c r="F20" s="404">
        <v>16091.013999999999</v>
      </c>
      <c r="G20" s="404">
        <v>19884.425999999999</v>
      </c>
      <c r="H20" s="404">
        <v>10403.171</v>
      </c>
      <c r="I20" s="404">
        <v>178549.71299999999</v>
      </c>
      <c r="J20" s="404">
        <v>12192.968999999999</v>
      </c>
      <c r="K20" s="404">
        <v>46113.521999999997</v>
      </c>
      <c r="L20" s="404">
        <v>158517.74800000002</v>
      </c>
      <c r="M20" s="408">
        <f t="shared" si="0"/>
        <v>578017.65700000001</v>
      </c>
      <c r="N20" s="306"/>
    </row>
    <row r="21" spans="1:18" ht="12.75" customHeight="1" x14ac:dyDescent="0.2">
      <c r="A21" s="266">
        <v>2005</v>
      </c>
      <c r="B21" s="404">
        <v>3359.8990000000003</v>
      </c>
      <c r="C21" s="404" t="s">
        <v>145</v>
      </c>
      <c r="D21" s="404" t="s">
        <v>145</v>
      </c>
      <c r="E21" s="404">
        <v>144666.978</v>
      </c>
      <c r="F21" s="404">
        <v>16047.057000000001</v>
      </c>
      <c r="G21" s="404">
        <v>21814.406999999999</v>
      </c>
      <c r="H21" s="404">
        <v>10387.463</v>
      </c>
      <c r="I21" s="404">
        <v>192171.66899999999</v>
      </c>
      <c r="J21" s="404">
        <v>12483.058999999999</v>
      </c>
      <c r="K21" s="404">
        <v>51776.497000000003</v>
      </c>
      <c r="L21" s="404">
        <v>167158.20799999998</v>
      </c>
      <c r="M21" s="408">
        <f t="shared" si="0"/>
        <v>619865.23699999996</v>
      </c>
      <c r="N21" s="306"/>
    </row>
    <row r="22" spans="1:18" ht="12.75" customHeight="1" x14ac:dyDescent="0.2">
      <c r="A22" s="266">
        <v>2006</v>
      </c>
      <c r="B22" s="404">
        <v>3843.7740000000003</v>
      </c>
      <c r="C22" s="404" t="s">
        <v>145</v>
      </c>
      <c r="D22" s="404" t="s">
        <v>145</v>
      </c>
      <c r="E22" s="404">
        <v>154469.48499999999</v>
      </c>
      <c r="F22" s="404">
        <v>15754.457</v>
      </c>
      <c r="G22" s="404">
        <v>22255.08</v>
      </c>
      <c r="H22" s="404">
        <v>10450.138000000001</v>
      </c>
      <c r="I22" s="404">
        <v>209830.3</v>
      </c>
      <c r="J22" s="404">
        <v>11945.459000000001</v>
      </c>
      <c r="K22" s="404">
        <v>56070.987000000001</v>
      </c>
      <c r="L22" s="404">
        <v>180577.92799999996</v>
      </c>
      <c r="M22" s="408">
        <f t="shared" si="0"/>
        <v>665197.60799999989</v>
      </c>
      <c r="N22" s="306"/>
    </row>
    <row r="23" spans="1:18" ht="12.75" customHeight="1" x14ac:dyDescent="0.2">
      <c r="A23" s="266">
        <v>2007</v>
      </c>
      <c r="B23" s="404">
        <v>4266</v>
      </c>
      <c r="C23" s="404" t="s">
        <v>145</v>
      </c>
      <c r="D23" s="404" t="s">
        <v>145</v>
      </c>
      <c r="E23" s="404">
        <v>160055.443</v>
      </c>
      <c r="F23" s="404">
        <v>15063.046</v>
      </c>
      <c r="G23" s="404">
        <v>22945.530999999999</v>
      </c>
      <c r="H23" s="404">
        <v>10568.880999999999</v>
      </c>
      <c r="I23" s="404">
        <v>230332.33499999999</v>
      </c>
      <c r="J23" s="404">
        <v>12111.529</v>
      </c>
      <c r="K23" s="404">
        <v>61837.01</v>
      </c>
      <c r="L23" s="404">
        <v>199814.56199999998</v>
      </c>
      <c r="M23" s="408">
        <f t="shared" si="0"/>
        <v>716994.33699999994</v>
      </c>
      <c r="N23" s="306"/>
    </row>
    <row r="24" spans="1:18" ht="12.75" customHeight="1" x14ac:dyDescent="0.2">
      <c r="A24" s="266">
        <v>2008</v>
      </c>
      <c r="B24" s="404">
        <v>4534.0010000000002</v>
      </c>
      <c r="C24" s="404" t="s">
        <v>145</v>
      </c>
      <c r="D24" s="404" t="s">
        <v>145</v>
      </c>
      <c r="E24" s="404">
        <v>165940.321</v>
      </c>
      <c r="F24" s="404">
        <v>15236.63</v>
      </c>
      <c r="G24" s="404">
        <v>23879.388999999999</v>
      </c>
      <c r="H24" s="404">
        <v>10603.656999999999</v>
      </c>
      <c r="I24" s="404">
        <v>254406.78400000001</v>
      </c>
      <c r="J24" s="404">
        <v>13209.91</v>
      </c>
      <c r="K24" s="404">
        <v>67227.099000000002</v>
      </c>
      <c r="L24" s="404">
        <v>226082.77499999991</v>
      </c>
      <c r="M24" s="408">
        <f t="shared" si="0"/>
        <v>781120.56599999988</v>
      </c>
      <c r="N24" s="306"/>
      <c r="R24" s="329"/>
    </row>
    <row r="25" spans="1:18" ht="12.75" customHeight="1" x14ac:dyDescent="0.2">
      <c r="A25" s="266">
        <v>2009</v>
      </c>
      <c r="B25" s="404">
        <v>4318.5259999999998</v>
      </c>
      <c r="C25" s="404" t="s">
        <v>145</v>
      </c>
      <c r="D25" s="404" t="s">
        <v>145</v>
      </c>
      <c r="E25" s="404">
        <v>172070.97500000001</v>
      </c>
      <c r="F25" s="404">
        <v>14154.642</v>
      </c>
      <c r="G25" s="404">
        <v>25040.221000000001</v>
      </c>
      <c r="H25" s="404">
        <v>10786.313</v>
      </c>
      <c r="I25" s="404">
        <v>266630.92099999997</v>
      </c>
      <c r="J25" s="404">
        <v>13887.804</v>
      </c>
      <c r="K25" s="404">
        <v>76890.813999999998</v>
      </c>
      <c r="L25" s="404">
        <v>249213</v>
      </c>
      <c r="M25" s="408">
        <f t="shared" si="0"/>
        <v>832993.21600000001</v>
      </c>
      <c r="N25" s="306"/>
      <c r="O25" s="270"/>
      <c r="R25" s="330"/>
    </row>
    <row r="26" spans="1:18" ht="12.75" customHeight="1" x14ac:dyDescent="0.2">
      <c r="A26" s="266">
        <v>2010</v>
      </c>
      <c r="B26" s="404">
        <v>4069.5619999999999</v>
      </c>
      <c r="C26" s="404" t="s">
        <v>145</v>
      </c>
      <c r="D26" s="404" t="s">
        <v>145</v>
      </c>
      <c r="E26" s="404">
        <v>183893.79500000001</v>
      </c>
      <c r="F26" s="404">
        <v>14572.050999999999</v>
      </c>
      <c r="G26" s="404">
        <v>27286.116999999998</v>
      </c>
      <c r="H26" s="404">
        <v>10552.632</v>
      </c>
      <c r="I26" s="404">
        <v>285029.87099999998</v>
      </c>
      <c r="J26" s="404">
        <v>15598.995999999999</v>
      </c>
      <c r="K26" s="404">
        <v>90997.163</v>
      </c>
      <c r="L26" s="404">
        <v>280740</v>
      </c>
      <c r="M26" s="408">
        <f t="shared" si="0"/>
        <v>912740.18700000015</v>
      </c>
      <c r="N26" s="306"/>
      <c r="R26" s="329"/>
    </row>
    <row r="27" spans="1:18" ht="12.75" customHeight="1" x14ac:dyDescent="0.2">
      <c r="A27" s="266">
        <v>2011</v>
      </c>
      <c r="B27" s="404">
        <v>3840.3009999999999</v>
      </c>
      <c r="C27" s="404" t="s">
        <v>145</v>
      </c>
      <c r="D27" s="404" t="s">
        <v>145</v>
      </c>
      <c r="E27" s="404">
        <v>205011.239</v>
      </c>
      <c r="F27" s="404">
        <v>14208.08</v>
      </c>
      <c r="G27" s="404">
        <v>16806.815999999999</v>
      </c>
      <c r="H27" s="404">
        <v>8636.8169999999991</v>
      </c>
      <c r="I27" s="404">
        <v>298243.495</v>
      </c>
      <c r="J27" s="404">
        <v>16584.366000000002</v>
      </c>
      <c r="K27" s="404">
        <v>106297.842</v>
      </c>
      <c r="L27" s="404">
        <v>312187.27799999999</v>
      </c>
      <c r="M27" s="408">
        <f t="shared" si="0"/>
        <v>981816.23399999994</v>
      </c>
      <c r="N27" s="306"/>
      <c r="R27" s="329"/>
    </row>
    <row r="28" spans="1:18" ht="12.75" customHeight="1" x14ac:dyDescent="0.2">
      <c r="A28" s="266">
        <v>2012</v>
      </c>
      <c r="B28" s="404">
        <v>3361.165</v>
      </c>
      <c r="C28" s="404">
        <v>11028.378000000001</v>
      </c>
      <c r="D28" s="404">
        <v>1714.7719999999999</v>
      </c>
      <c r="E28" s="404">
        <v>190646.25</v>
      </c>
      <c r="F28" s="404">
        <v>14366.482</v>
      </c>
      <c r="G28" s="404">
        <v>18010.197999999997</v>
      </c>
      <c r="H28" s="404">
        <v>9867.8739999999998</v>
      </c>
      <c r="I28" s="404">
        <v>304941.43999999994</v>
      </c>
      <c r="J28" s="404">
        <v>17826.575000000001</v>
      </c>
      <c r="K28" s="404">
        <v>120123.90699999999</v>
      </c>
      <c r="L28" s="404">
        <v>342651.36099999992</v>
      </c>
      <c r="M28" s="408">
        <f t="shared" si="0"/>
        <v>1034538.4019999998</v>
      </c>
      <c r="N28" s="270"/>
      <c r="O28" s="270"/>
      <c r="P28" s="270"/>
      <c r="Q28" s="270"/>
      <c r="R28" s="330"/>
    </row>
    <row r="29" spans="1:18" ht="12.75" customHeight="1" x14ac:dyDescent="0.2">
      <c r="A29" s="266">
        <v>2013</v>
      </c>
      <c r="B29" s="404">
        <v>3277.6729999999998</v>
      </c>
      <c r="C29" s="404">
        <v>11939.229000000001</v>
      </c>
      <c r="D29" s="404">
        <v>1547.6559999999999</v>
      </c>
      <c r="E29" s="404">
        <v>181236.47900000005</v>
      </c>
      <c r="F29" s="404">
        <v>14454.201000000001</v>
      </c>
      <c r="G29" s="404">
        <v>31487.850999999981</v>
      </c>
      <c r="H29" s="404">
        <v>9604.9350000000104</v>
      </c>
      <c r="I29" s="404">
        <v>302872.23599999899</v>
      </c>
      <c r="J29" s="404">
        <v>19196.703999999801</v>
      </c>
      <c r="K29" s="404">
        <v>129215.95000000001</v>
      </c>
      <c r="L29" s="404">
        <v>366993.81600000011</v>
      </c>
      <c r="M29" s="408">
        <f t="shared" ref="M29:M34" si="1">SUM(B29:L29)</f>
        <v>1071826.7299999991</v>
      </c>
      <c r="N29" s="270"/>
      <c r="O29" s="270"/>
      <c r="P29" s="270"/>
      <c r="Q29" s="270"/>
      <c r="R29" s="330"/>
    </row>
    <row r="30" spans="1:18" ht="12.75" customHeight="1" x14ac:dyDescent="0.2">
      <c r="A30" s="266">
        <v>2014</v>
      </c>
      <c r="B30" s="404">
        <v>3190.5230000000001</v>
      </c>
      <c r="C30" s="404">
        <v>14065.572</v>
      </c>
      <c r="D30" s="404">
        <v>1572.2080000000001</v>
      </c>
      <c r="E30" s="404">
        <v>188370.72500000001</v>
      </c>
      <c r="F30" s="404">
        <v>13632.843000000001</v>
      </c>
      <c r="G30" s="404">
        <v>31570.802</v>
      </c>
      <c r="H30" s="404">
        <v>9330.1</v>
      </c>
      <c r="I30" s="404">
        <v>302417.39</v>
      </c>
      <c r="J30" s="404">
        <v>20322.142</v>
      </c>
      <c r="K30" s="404">
        <v>139583.867</v>
      </c>
      <c r="L30" s="404">
        <v>394895.22000000009</v>
      </c>
      <c r="M30" s="408">
        <f t="shared" si="1"/>
        <v>1118951.392</v>
      </c>
      <c r="N30" s="270"/>
      <c r="O30" s="306"/>
      <c r="P30" s="506"/>
      <c r="Q30" s="270"/>
      <c r="R30" s="329"/>
    </row>
    <row r="31" spans="1:18" ht="12.75" customHeight="1" x14ac:dyDescent="0.2">
      <c r="A31" s="266">
        <v>2015</v>
      </c>
      <c r="B31" s="404">
        <v>3107.0459999999998</v>
      </c>
      <c r="C31" s="404">
        <v>14931.897000000001</v>
      </c>
      <c r="D31" s="404">
        <v>1385.3889999999999</v>
      </c>
      <c r="E31" s="404">
        <v>189355.049</v>
      </c>
      <c r="F31" s="404">
        <v>14219.949000000001</v>
      </c>
      <c r="G31" s="404">
        <v>40641.826000000001</v>
      </c>
      <c r="H31" s="404">
        <v>12755.789000000001</v>
      </c>
      <c r="I31" s="404">
        <v>308870.07400000002</v>
      </c>
      <c r="J31" s="404">
        <v>21431.052</v>
      </c>
      <c r="K31" s="404">
        <v>147096.84700000001</v>
      </c>
      <c r="L31" s="404">
        <v>415990.201</v>
      </c>
      <c r="M31" s="408">
        <f t="shared" si="1"/>
        <v>1169785.1189999999</v>
      </c>
      <c r="N31" s="270"/>
      <c r="O31" s="306"/>
      <c r="P31" s="506"/>
      <c r="Q31" s="270"/>
      <c r="R31" s="329"/>
    </row>
    <row r="32" spans="1:18" ht="12.75" customHeight="1" x14ac:dyDescent="0.2">
      <c r="A32" s="266">
        <v>2016</v>
      </c>
      <c r="B32" s="404">
        <v>2754</v>
      </c>
      <c r="C32" s="404">
        <v>14999.954</v>
      </c>
      <c r="D32" s="404">
        <v>1393.13</v>
      </c>
      <c r="E32" s="404">
        <v>193088.921</v>
      </c>
      <c r="F32" s="404">
        <v>15437.337</v>
      </c>
      <c r="G32" s="404">
        <v>45010.828000000001</v>
      </c>
      <c r="H32" s="404">
        <v>12891.842000000001</v>
      </c>
      <c r="I32" s="404">
        <v>315156.973</v>
      </c>
      <c r="J32" s="404">
        <v>23408.531999999999</v>
      </c>
      <c r="K32" s="404">
        <v>157776.92300000001</v>
      </c>
      <c r="L32" s="404">
        <v>428740.60200000001</v>
      </c>
      <c r="M32" s="408">
        <f t="shared" si="1"/>
        <v>1210659.0419999999</v>
      </c>
      <c r="N32" s="270"/>
      <c r="O32" s="306"/>
      <c r="P32" s="506"/>
      <c r="Q32" s="270"/>
      <c r="R32" s="329"/>
    </row>
    <row r="33" spans="1:22" ht="12.75" customHeight="1" x14ac:dyDescent="0.2">
      <c r="A33" s="266">
        <v>2017</v>
      </c>
      <c r="B33" s="404">
        <v>2645.1680000000001</v>
      </c>
      <c r="C33" s="404">
        <v>16924.260999999999</v>
      </c>
      <c r="D33" s="404">
        <v>1283.069</v>
      </c>
      <c r="E33" s="404">
        <v>199078.02</v>
      </c>
      <c r="F33" s="404">
        <v>15147.434999999999</v>
      </c>
      <c r="G33" s="404">
        <v>49245.362999999998</v>
      </c>
      <c r="H33" s="404">
        <v>13188.924999999999</v>
      </c>
      <c r="I33" s="404">
        <v>308038.33399999997</v>
      </c>
      <c r="J33" s="404">
        <v>25485.232</v>
      </c>
      <c r="K33" s="404">
        <v>167487.565</v>
      </c>
      <c r="L33" s="404">
        <v>454480.12299999991</v>
      </c>
      <c r="M33" s="408">
        <f t="shared" si="1"/>
        <v>1253003.4949999999</v>
      </c>
      <c r="N33" s="270"/>
      <c r="O33" s="270"/>
      <c r="P33" s="270"/>
      <c r="Q33" s="270"/>
      <c r="R33" s="329"/>
      <c r="U33" s="270"/>
      <c r="V33" s="505"/>
    </row>
    <row r="34" spans="1:22" ht="12.75" customHeight="1" x14ac:dyDescent="0.2">
      <c r="A34" s="515">
        <v>2018</v>
      </c>
      <c r="B34" s="621">
        <v>2646.1489999999999</v>
      </c>
      <c r="C34" s="410">
        <v>20170.96</v>
      </c>
      <c r="D34" s="410">
        <v>1402.26</v>
      </c>
      <c r="E34" s="410">
        <v>196422.54</v>
      </c>
      <c r="F34" s="410">
        <v>15236.4</v>
      </c>
      <c r="G34" s="410">
        <v>48370.559999999998</v>
      </c>
      <c r="H34" s="410">
        <v>13089.14</v>
      </c>
      <c r="I34" s="410">
        <v>308341.02</v>
      </c>
      <c r="J34" s="410">
        <v>27158.58</v>
      </c>
      <c r="K34" s="410">
        <v>181801.26</v>
      </c>
      <c r="L34" s="410">
        <v>472877.96</v>
      </c>
      <c r="M34" s="413">
        <f t="shared" si="1"/>
        <v>1287516.8290000001</v>
      </c>
      <c r="N34" s="270"/>
      <c r="O34" s="270"/>
      <c r="P34" s="270"/>
      <c r="Q34" s="270"/>
      <c r="R34" s="329"/>
      <c r="U34" s="270"/>
      <c r="V34" s="505"/>
    </row>
    <row r="35" spans="1:22" ht="6.75" customHeight="1" x14ac:dyDescent="0.2">
      <c r="A35" s="602"/>
      <c r="B35" s="381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603"/>
      <c r="N35" s="270"/>
      <c r="O35" s="270"/>
      <c r="P35" s="270"/>
      <c r="Q35" s="270"/>
    </row>
    <row r="36" spans="1:22" ht="12.75" x14ac:dyDescent="0.2">
      <c r="A36" s="3" t="s">
        <v>221</v>
      </c>
    </row>
    <row r="37" spans="1:22" ht="12.75" x14ac:dyDescent="0.2">
      <c r="A37" s="305" t="s">
        <v>226</v>
      </c>
      <c r="B37" s="270"/>
      <c r="C37" s="270"/>
      <c r="D37" s="270"/>
      <c r="J37" s="270"/>
      <c r="K37" s="270"/>
      <c r="M37" s="27"/>
    </row>
    <row r="38" spans="1:22" ht="12.75" x14ac:dyDescent="0.2">
      <c r="A38" s="3" t="s">
        <v>283</v>
      </c>
      <c r="M38" s="27"/>
    </row>
    <row r="39" spans="1:22" ht="12.75" x14ac:dyDescent="0.2">
      <c r="A39" s="305" t="s">
        <v>282</v>
      </c>
      <c r="C39" s="270"/>
      <c r="D39" s="270"/>
      <c r="K39" s="270"/>
      <c r="M39" s="27"/>
      <c r="N39" s="27"/>
    </row>
    <row r="40" spans="1:22" ht="14.25" x14ac:dyDescent="0.2">
      <c r="A40" s="3" t="s">
        <v>291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22" ht="14.25" x14ac:dyDescent="0.2">
      <c r="A41" s="305" t="s">
        <v>292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22" ht="12.75" x14ac:dyDescent="0.2">
      <c r="A42" s="3"/>
      <c r="M42" s="27"/>
    </row>
    <row r="43" spans="1:22" x14ac:dyDescent="0.2">
      <c r="M43" s="27"/>
    </row>
    <row r="44" spans="1:22" x14ac:dyDescent="0.2"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</row>
    <row r="47" spans="1:22" x14ac:dyDescent="0.2">
      <c r="C47" s="270"/>
      <c r="D47" s="270"/>
      <c r="E47" s="270"/>
      <c r="F47" s="270"/>
      <c r="G47" s="270"/>
      <c r="H47" s="505"/>
      <c r="I47" s="270"/>
      <c r="J47" s="270"/>
      <c r="K47" s="270"/>
      <c r="L47" s="270"/>
    </row>
  </sheetData>
  <mergeCells count="1">
    <mergeCell ref="A1:J2"/>
  </mergeCells>
  <pageMargins left="0.7" right="0.7" top="0.75" bottom="0.75" header="0.3" footer="0.3"/>
  <pageSetup paperSize="9" scale="68" orientation="portrait" r:id="rId1"/>
  <colBreaks count="1" manualBreakCount="1">
    <brk id="13" max="1048575" man="1"/>
  </colBreaks>
  <ignoredErrors>
    <ignoredError sqref="M6:M26 M28:M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2AF32"/>
    <pageSetUpPr fitToPage="1"/>
  </sheetPr>
  <dimension ref="A1:S29"/>
  <sheetViews>
    <sheetView zoomScaleNormal="100" workbookViewId="0">
      <selection sqref="A1:H2"/>
    </sheetView>
  </sheetViews>
  <sheetFormatPr defaultColWidth="9.33203125" defaultRowHeight="11.25" x14ac:dyDescent="0.2"/>
  <cols>
    <col min="1" max="1" width="3.83203125" style="1" customWidth="1"/>
    <col min="2" max="2" width="44.6640625" style="1" customWidth="1"/>
    <col min="3" max="3" width="18.6640625" style="1" customWidth="1"/>
    <col min="4" max="11" width="9.6640625" style="321" customWidth="1"/>
    <col min="12" max="12" width="9.6640625" style="1" customWidth="1"/>
    <col min="13" max="13" width="9.6640625" style="299" customWidth="1"/>
    <col min="14" max="14" width="2.83203125" style="299" customWidth="1"/>
    <col min="15" max="16384" width="9.33203125" style="1"/>
  </cols>
  <sheetData>
    <row r="1" spans="1:19" ht="24.75" customHeight="1" x14ac:dyDescent="0.25">
      <c r="A1" s="698" t="s">
        <v>316</v>
      </c>
      <c r="B1" s="699"/>
      <c r="C1" s="699"/>
      <c r="D1" s="699"/>
      <c r="E1" s="699"/>
      <c r="F1" s="699"/>
      <c r="G1" s="699"/>
      <c r="H1" s="699"/>
      <c r="J1" s="490"/>
      <c r="K1" s="490"/>
      <c r="L1" s="334"/>
      <c r="M1" s="473"/>
      <c r="N1" s="473"/>
      <c r="O1" s="334"/>
      <c r="P1" s="334"/>
      <c r="Q1" s="334"/>
      <c r="R1" s="334"/>
      <c r="S1" s="334"/>
    </row>
    <row r="2" spans="1:19" ht="15" x14ac:dyDescent="0.25">
      <c r="A2" s="699"/>
      <c r="B2" s="699"/>
      <c r="C2" s="699"/>
      <c r="D2" s="699"/>
      <c r="E2" s="699"/>
      <c r="F2" s="699"/>
      <c r="G2" s="699"/>
      <c r="H2" s="699"/>
      <c r="J2" s="490"/>
      <c r="K2" s="490"/>
      <c r="L2" s="334"/>
      <c r="M2" s="473"/>
      <c r="N2" s="473"/>
      <c r="O2" s="334"/>
      <c r="P2" s="334"/>
      <c r="Q2" s="334"/>
      <c r="R2" s="334"/>
      <c r="S2" s="334"/>
    </row>
    <row r="3" spans="1:19" ht="15.75" thickBot="1" x14ac:dyDescent="0.3">
      <c r="A3" s="320" t="s">
        <v>317</v>
      </c>
      <c r="B3" s="281"/>
      <c r="C3" s="281"/>
      <c r="D3" s="491"/>
      <c r="E3" s="491"/>
      <c r="F3" s="491"/>
      <c r="G3" s="491"/>
      <c r="H3" s="491"/>
    </row>
    <row r="4" spans="1:19" ht="13.5" thickBot="1" x14ac:dyDescent="0.25">
      <c r="A4" s="275"/>
      <c r="B4" s="275"/>
      <c r="C4" s="275"/>
      <c r="D4" s="492">
        <v>2008</v>
      </c>
      <c r="E4" s="492">
        <v>2009</v>
      </c>
      <c r="F4" s="492">
        <v>2010</v>
      </c>
      <c r="G4" s="492">
        <v>2011</v>
      </c>
      <c r="H4" s="492">
        <v>2012</v>
      </c>
      <c r="I4" s="492">
        <v>2013</v>
      </c>
      <c r="J4" s="492">
        <v>2014</v>
      </c>
      <c r="K4" s="492">
        <v>2015</v>
      </c>
      <c r="L4" s="492">
        <v>2016</v>
      </c>
      <c r="M4" s="492">
        <v>2017</v>
      </c>
      <c r="N4" s="492"/>
      <c r="O4" s="492">
        <v>2018</v>
      </c>
    </row>
    <row r="5" spans="1:19" ht="12.75" customHeight="1" x14ac:dyDescent="0.2">
      <c r="A5" s="276"/>
      <c r="B5" s="277"/>
      <c r="C5" s="278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</row>
    <row r="6" spans="1:19" ht="39" customHeight="1" x14ac:dyDescent="0.2">
      <c r="A6" s="696" t="s">
        <v>260</v>
      </c>
      <c r="B6" s="697"/>
      <c r="C6" s="697"/>
      <c r="D6" s="494">
        <f t="shared" ref="D6:K6" si="0">SUM(D8:D9)</f>
        <v>871</v>
      </c>
      <c r="E6" s="494">
        <f t="shared" si="0"/>
        <v>856</v>
      </c>
      <c r="F6" s="494">
        <f t="shared" si="0"/>
        <v>949</v>
      </c>
      <c r="G6" s="494">
        <f t="shared" si="0"/>
        <v>890</v>
      </c>
      <c r="H6" s="494">
        <f t="shared" si="0"/>
        <v>806</v>
      </c>
      <c r="I6" s="494">
        <f t="shared" si="0"/>
        <v>825</v>
      </c>
      <c r="J6" s="494">
        <f t="shared" si="0"/>
        <v>850</v>
      </c>
      <c r="K6" s="494">
        <f t="shared" si="0"/>
        <v>867</v>
      </c>
      <c r="L6" s="494">
        <f>SUM(L8:L9)</f>
        <v>754</v>
      </c>
      <c r="M6" s="494">
        <v>784</v>
      </c>
      <c r="N6" s="428" t="s">
        <v>431</v>
      </c>
      <c r="O6" s="494">
        <f>SUM(O8:O9)</f>
        <v>852</v>
      </c>
    </row>
    <row r="7" spans="1:19" ht="13.5" customHeight="1" x14ac:dyDescent="0.2">
      <c r="B7" s="277" t="s">
        <v>242</v>
      </c>
      <c r="C7" s="34"/>
      <c r="D7" s="495"/>
      <c r="E7" s="495"/>
      <c r="F7" s="495"/>
      <c r="G7" s="495"/>
      <c r="H7" s="495"/>
      <c r="M7" s="495"/>
      <c r="N7" s="495"/>
    </row>
    <row r="8" spans="1:19" ht="13.5" customHeight="1" x14ac:dyDescent="0.2">
      <c r="B8" s="462" t="s">
        <v>243</v>
      </c>
      <c r="C8" s="273"/>
      <c r="D8" s="496">
        <v>430</v>
      </c>
      <c r="E8" s="496">
        <v>423</v>
      </c>
      <c r="F8" s="496">
        <v>412</v>
      </c>
      <c r="G8" s="496">
        <v>386</v>
      </c>
      <c r="H8" s="496">
        <v>333</v>
      </c>
      <c r="I8" s="496">
        <v>339</v>
      </c>
      <c r="J8" s="496">
        <v>325</v>
      </c>
      <c r="K8" s="496">
        <v>328</v>
      </c>
      <c r="L8" s="496">
        <v>319</v>
      </c>
      <c r="M8" s="496">
        <v>317</v>
      </c>
      <c r="N8" s="428" t="s">
        <v>431</v>
      </c>
      <c r="O8" s="496">
        <v>331</v>
      </c>
    </row>
    <row r="9" spans="1:19" ht="13.5" customHeight="1" x14ac:dyDescent="0.2">
      <c r="B9" s="462" t="s">
        <v>244</v>
      </c>
      <c r="C9" s="273"/>
      <c r="D9" s="496">
        <v>441</v>
      </c>
      <c r="E9" s="496">
        <v>433</v>
      </c>
      <c r="F9" s="496">
        <v>537</v>
      </c>
      <c r="G9" s="496">
        <v>504</v>
      </c>
      <c r="H9" s="496">
        <v>473</v>
      </c>
      <c r="I9" s="496">
        <v>486</v>
      </c>
      <c r="J9" s="496">
        <v>525</v>
      </c>
      <c r="K9" s="496">
        <v>539</v>
      </c>
      <c r="L9" s="496">
        <v>435</v>
      </c>
      <c r="M9" s="496">
        <v>467</v>
      </c>
      <c r="N9" s="496"/>
      <c r="O9" s="496">
        <v>521</v>
      </c>
    </row>
    <row r="10" spans="1:19" ht="12.75" customHeight="1" x14ac:dyDescent="0.2">
      <c r="A10" s="277"/>
      <c r="B10" s="277"/>
      <c r="C10" s="34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</row>
    <row r="11" spans="1:19" ht="27.75" customHeight="1" x14ac:dyDescent="0.2">
      <c r="A11" s="696" t="s">
        <v>245</v>
      </c>
      <c r="B11" s="697"/>
      <c r="C11" s="697"/>
      <c r="D11" s="494">
        <f>SUM(D13:D14)</f>
        <v>170</v>
      </c>
      <c r="E11" s="494">
        <f>SUM(E13:E14)</f>
        <v>151</v>
      </c>
      <c r="F11" s="494">
        <f t="shared" ref="F11:K11" si="1">SUM(F13:F14)</f>
        <v>313</v>
      </c>
      <c r="G11" s="494">
        <f t="shared" si="1"/>
        <v>361</v>
      </c>
      <c r="H11" s="494">
        <f t="shared" si="1"/>
        <v>202</v>
      </c>
      <c r="I11" s="494">
        <f t="shared" si="1"/>
        <v>153</v>
      </c>
      <c r="J11" s="494">
        <f t="shared" si="1"/>
        <v>121</v>
      </c>
      <c r="K11" s="494">
        <f t="shared" si="1"/>
        <v>149</v>
      </c>
      <c r="L11" s="494">
        <f>SUM(L13:L14)</f>
        <v>156</v>
      </c>
      <c r="M11" s="494">
        <f>SUM(M13:M14)</f>
        <v>114</v>
      </c>
      <c r="N11" s="494"/>
      <c r="O11" s="494">
        <f>SUM(O13:O14)</f>
        <v>108</v>
      </c>
    </row>
    <row r="12" spans="1:19" ht="13.5" customHeight="1" x14ac:dyDescent="0.2">
      <c r="A12" s="279"/>
      <c r="B12" s="277" t="s">
        <v>242</v>
      </c>
      <c r="C12" s="34"/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</row>
    <row r="13" spans="1:19" ht="13.5" customHeight="1" x14ac:dyDescent="0.2">
      <c r="A13" s="279"/>
      <c r="B13" s="462" t="s">
        <v>243</v>
      </c>
      <c r="C13" s="273"/>
      <c r="D13" s="496">
        <v>72</v>
      </c>
      <c r="E13" s="496">
        <v>50</v>
      </c>
      <c r="F13" s="496">
        <v>80</v>
      </c>
      <c r="G13" s="496">
        <v>175</v>
      </c>
      <c r="H13" s="496">
        <v>65</v>
      </c>
      <c r="I13" s="496">
        <v>72</v>
      </c>
      <c r="J13" s="496">
        <v>55</v>
      </c>
      <c r="K13" s="496">
        <v>48</v>
      </c>
      <c r="L13" s="496">
        <v>56</v>
      </c>
      <c r="M13" s="496">
        <v>39</v>
      </c>
      <c r="N13" s="496"/>
      <c r="O13" s="496">
        <v>21</v>
      </c>
    </row>
    <row r="14" spans="1:19" ht="13.5" customHeight="1" x14ac:dyDescent="0.2">
      <c r="A14" s="279"/>
      <c r="B14" s="462" t="s">
        <v>246</v>
      </c>
      <c r="C14" s="273"/>
      <c r="D14" s="496">
        <v>98</v>
      </c>
      <c r="E14" s="496">
        <v>101</v>
      </c>
      <c r="F14" s="496">
        <v>233</v>
      </c>
      <c r="G14" s="496">
        <v>186</v>
      </c>
      <c r="H14" s="496">
        <v>137</v>
      </c>
      <c r="I14" s="496">
        <v>81</v>
      </c>
      <c r="J14" s="496">
        <v>66</v>
      </c>
      <c r="K14" s="496">
        <v>101</v>
      </c>
      <c r="L14" s="496">
        <v>100</v>
      </c>
      <c r="M14" s="496">
        <v>75</v>
      </c>
      <c r="N14" s="496"/>
      <c r="O14" s="496">
        <v>87</v>
      </c>
    </row>
    <row r="15" spans="1:19" ht="12.75" customHeight="1" x14ac:dyDescent="0.2">
      <c r="A15" s="277"/>
      <c r="B15" s="277"/>
      <c r="C15" s="34"/>
      <c r="D15" s="495"/>
      <c r="E15" s="495"/>
      <c r="F15" s="495"/>
      <c r="G15" s="495"/>
      <c r="H15" s="495"/>
      <c r="I15" s="495"/>
      <c r="J15" s="495"/>
      <c r="K15" s="495"/>
      <c r="L15" s="495"/>
      <c r="M15" s="495"/>
      <c r="N15" s="495"/>
    </row>
    <row r="16" spans="1:19" ht="28.5" customHeight="1" x14ac:dyDescent="0.2">
      <c r="A16" s="696" t="s">
        <v>259</v>
      </c>
      <c r="B16" s="697"/>
      <c r="C16" s="697"/>
      <c r="D16" s="494">
        <f>SUM(D18:D19)</f>
        <v>701</v>
      </c>
      <c r="E16" s="494">
        <f>SUM(E18:E19)</f>
        <v>705</v>
      </c>
      <c r="F16" s="494">
        <f t="shared" ref="F16:K16" si="2">SUM(F18:F19)</f>
        <v>636</v>
      </c>
      <c r="G16" s="494">
        <f t="shared" si="2"/>
        <v>529</v>
      </c>
      <c r="H16" s="494">
        <f t="shared" si="2"/>
        <v>604</v>
      </c>
      <c r="I16" s="494">
        <f t="shared" si="2"/>
        <v>672</v>
      </c>
      <c r="J16" s="494">
        <f t="shared" si="2"/>
        <v>729</v>
      </c>
      <c r="K16" s="494">
        <f t="shared" si="2"/>
        <v>718</v>
      </c>
      <c r="L16" s="494">
        <f>SUM(L18:L19)</f>
        <v>598</v>
      </c>
      <c r="M16" s="494">
        <f>SUM(M18:M19)</f>
        <v>670</v>
      </c>
      <c r="N16" s="428" t="s">
        <v>431</v>
      </c>
      <c r="O16" s="494">
        <f>SUM(O18:O19)</f>
        <v>744</v>
      </c>
    </row>
    <row r="17" spans="1:15" ht="13.5" customHeight="1" x14ac:dyDescent="0.2">
      <c r="A17" s="279"/>
      <c r="B17" s="277" t="s">
        <v>242</v>
      </c>
      <c r="C17" s="34"/>
      <c r="D17" s="495"/>
      <c r="E17" s="495"/>
      <c r="F17" s="495"/>
      <c r="G17" s="495"/>
      <c r="H17" s="495"/>
      <c r="I17" s="495"/>
      <c r="J17" s="495"/>
      <c r="K17" s="495"/>
      <c r="L17" s="495"/>
      <c r="M17" s="495"/>
      <c r="N17" s="495"/>
    </row>
    <row r="18" spans="1:15" ht="13.5" customHeight="1" x14ac:dyDescent="0.2">
      <c r="A18" s="279"/>
      <c r="B18" s="462" t="s">
        <v>243</v>
      </c>
      <c r="C18" s="273"/>
      <c r="D18" s="496">
        <f t="shared" ref="D18:K19" si="3">SUM(D8-D13)</f>
        <v>358</v>
      </c>
      <c r="E18" s="496">
        <f t="shared" si="3"/>
        <v>373</v>
      </c>
      <c r="F18" s="496">
        <f t="shared" si="3"/>
        <v>332</v>
      </c>
      <c r="G18" s="496">
        <f t="shared" si="3"/>
        <v>211</v>
      </c>
      <c r="H18" s="496">
        <f t="shared" si="3"/>
        <v>268</v>
      </c>
      <c r="I18" s="496">
        <f t="shared" si="3"/>
        <v>267</v>
      </c>
      <c r="J18" s="496">
        <f t="shared" si="3"/>
        <v>270</v>
      </c>
      <c r="K18" s="496">
        <f t="shared" si="3"/>
        <v>280</v>
      </c>
      <c r="L18" s="496">
        <f>SUM(L8-L13)</f>
        <v>263</v>
      </c>
      <c r="M18" s="496">
        <f>SUM(M8-M13)</f>
        <v>278</v>
      </c>
      <c r="N18" s="428" t="s">
        <v>431</v>
      </c>
      <c r="O18" s="496">
        <f>SUM(O8-O13)</f>
        <v>310</v>
      </c>
    </row>
    <row r="19" spans="1:15" ht="13.5" customHeight="1" thickBot="1" x14ac:dyDescent="0.25">
      <c r="A19" s="280"/>
      <c r="B19" s="463" t="s">
        <v>244</v>
      </c>
      <c r="C19" s="274"/>
      <c r="D19" s="497">
        <f t="shared" si="3"/>
        <v>343</v>
      </c>
      <c r="E19" s="497">
        <f t="shared" si="3"/>
        <v>332</v>
      </c>
      <c r="F19" s="497">
        <f t="shared" si="3"/>
        <v>304</v>
      </c>
      <c r="G19" s="497">
        <f t="shared" si="3"/>
        <v>318</v>
      </c>
      <c r="H19" s="497">
        <f t="shared" si="3"/>
        <v>336</v>
      </c>
      <c r="I19" s="497">
        <f t="shared" si="3"/>
        <v>405</v>
      </c>
      <c r="J19" s="497">
        <f t="shared" si="3"/>
        <v>459</v>
      </c>
      <c r="K19" s="497">
        <f t="shared" si="3"/>
        <v>438</v>
      </c>
      <c r="L19" s="497">
        <f>SUM(L9-L14)</f>
        <v>335</v>
      </c>
      <c r="M19" s="497">
        <f>SUM(M9-M14)</f>
        <v>392</v>
      </c>
      <c r="N19" s="497"/>
      <c r="O19" s="497">
        <f>SUM(O9-O14)</f>
        <v>434</v>
      </c>
    </row>
    <row r="20" spans="1:15" ht="12.75" x14ac:dyDescent="0.2">
      <c r="A20" s="3" t="s">
        <v>263</v>
      </c>
    </row>
    <row r="21" spans="1:15" ht="12.75" x14ac:dyDescent="0.2">
      <c r="A21" s="305" t="s">
        <v>223</v>
      </c>
    </row>
    <row r="22" spans="1:15" x14ac:dyDescent="0.2">
      <c r="A22" s="1" t="s">
        <v>438</v>
      </c>
      <c r="K22" s="498"/>
    </row>
    <row r="23" spans="1:15" x14ac:dyDescent="0.2">
      <c r="A23" s="236" t="s">
        <v>439</v>
      </c>
      <c r="H23" s="599"/>
    </row>
    <row r="24" spans="1:15" x14ac:dyDescent="0.2">
      <c r="D24" s="498"/>
      <c r="E24" s="498"/>
      <c r="F24" s="498"/>
      <c r="G24" s="498"/>
      <c r="H24" s="498"/>
      <c r="I24" s="498"/>
      <c r="J24" s="498"/>
      <c r="K24" s="498"/>
      <c r="L24" s="343"/>
    </row>
    <row r="25" spans="1:15" x14ac:dyDescent="0.2">
      <c r="D25" s="498"/>
      <c r="E25" s="498"/>
      <c r="F25" s="498"/>
      <c r="G25" s="498"/>
      <c r="H25" s="498"/>
      <c r="I25" s="498"/>
      <c r="J25" s="498"/>
      <c r="K25" s="498"/>
    </row>
    <row r="26" spans="1:15" x14ac:dyDescent="0.2">
      <c r="M26" s="1"/>
      <c r="N26" s="1"/>
    </row>
    <row r="27" spans="1:15" x14ac:dyDescent="0.2">
      <c r="M27" s="1"/>
      <c r="N27" s="1"/>
    </row>
    <row r="28" spans="1:15" x14ac:dyDescent="0.2">
      <c r="M28" s="1"/>
      <c r="N28" s="1"/>
    </row>
    <row r="29" spans="1:15" x14ac:dyDescent="0.2">
      <c r="M29" s="1"/>
      <c r="N29" s="1"/>
    </row>
  </sheetData>
  <mergeCells count="4">
    <mergeCell ref="A16:C16"/>
    <mergeCell ref="A1:H2"/>
    <mergeCell ref="A6:C6"/>
    <mergeCell ref="A11:C11"/>
  </mergeCells>
  <pageMargins left="0.7" right="0.7" top="0.75" bottom="0.75" header="0.3" footer="0.3"/>
  <pageSetup paperSize="9" fitToHeight="0" orientation="landscape" r:id="rId1"/>
  <ignoredErrors>
    <ignoredError sqref="L6 L18:L1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2AF32"/>
    <pageSetUpPr fitToPage="1"/>
  </sheetPr>
  <dimension ref="A1:N30"/>
  <sheetViews>
    <sheetView zoomScaleNormal="100" workbookViewId="0">
      <selection sqref="A1:J2"/>
    </sheetView>
  </sheetViews>
  <sheetFormatPr defaultColWidth="9.33203125" defaultRowHeight="11.25" x14ac:dyDescent="0.2"/>
  <cols>
    <col min="1" max="1" width="5" style="1" customWidth="1"/>
    <col min="2" max="2" width="54" style="1" customWidth="1"/>
    <col min="3" max="3" width="13" style="1" customWidth="1"/>
    <col min="4" max="4" width="9.6640625" style="1" customWidth="1"/>
    <col min="5" max="12" width="9.6640625" style="321" customWidth="1"/>
    <col min="13" max="13" width="9.6640625" style="1" customWidth="1"/>
    <col min="14" max="14" width="10.6640625" style="1" customWidth="1"/>
    <col min="15" max="16384" width="9.33203125" style="1"/>
  </cols>
  <sheetData>
    <row r="1" spans="1:14" ht="22.5" customHeight="1" x14ac:dyDescent="0.2">
      <c r="A1" s="700" t="s">
        <v>378</v>
      </c>
      <c r="B1" s="701"/>
      <c r="C1" s="701"/>
      <c r="D1" s="701"/>
      <c r="E1" s="701"/>
      <c r="F1" s="701"/>
      <c r="G1" s="701"/>
      <c r="H1" s="701"/>
      <c r="I1" s="697"/>
      <c r="J1" s="697"/>
    </row>
    <row r="2" spans="1:14" x14ac:dyDescent="0.2">
      <c r="A2" s="701"/>
      <c r="B2" s="701"/>
      <c r="C2" s="701"/>
      <c r="D2" s="701"/>
      <c r="E2" s="701"/>
      <c r="F2" s="701"/>
      <c r="G2" s="701"/>
      <c r="H2" s="701"/>
      <c r="I2" s="697"/>
      <c r="J2" s="697"/>
    </row>
    <row r="3" spans="1:14" ht="12" thickBot="1" x14ac:dyDescent="0.25">
      <c r="A3" s="236" t="s">
        <v>379</v>
      </c>
    </row>
    <row r="4" spans="1:14" ht="13.5" thickBot="1" x14ac:dyDescent="0.25">
      <c r="A4" s="271"/>
      <c r="B4" s="271"/>
      <c r="C4" s="271"/>
      <c r="D4" s="499">
        <v>2008</v>
      </c>
      <c r="E4" s="499">
        <v>2009</v>
      </c>
      <c r="F4" s="499">
        <v>2010</v>
      </c>
      <c r="G4" s="499">
        <v>2011</v>
      </c>
      <c r="H4" s="499">
        <v>2012</v>
      </c>
      <c r="I4" s="499">
        <v>2013</v>
      </c>
      <c r="J4" s="499">
        <v>2014</v>
      </c>
      <c r="K4" s="499">
        <v>2015</v>
      </c>
      <c r="L4" s="499">
        <v>2016</v>
      </c>
      <c r="M4" s="499">
        <v>2017</v>
      </c>
      <c r="N4" s="499">
        <v>2018</v>
      </c>
    </row>
    <row r="5" spans="1:14" ht="12.75" customHeight="1" x14ac:dyDescent="0.2">
      <c r="A5" s="276"/>
      <c r="B5" s="277"/>
      <c r="C5" s="277"/>
      <c r="D5" s="500"/>
      <c r="E5" s="500"/>
      <c r="F5" s="500"/>
      <c r="G5" s="500"/>
      <c r="H5" s="495"/>
      <c r="M5" s="321"/>
      <c r="N5" s="321"/>
    </row>
    <row r="6" spans="1:14" ht="39" customHeight="1" x14ac:dyDescent="0.2">
      <c r="A6" s="696" t="s">
        <v>260</v>
      </c>
      <c r="B6" s="697"/>
      <c r="C6" s="697"/>
      <c r="D6" s="494">
        <f t="shared" ref="D6:L6" si="0">SUM(D8:D9)</f>
        <v>4319.8274770000007</v>
      </c>
      <c r="E6" s="494">
        <f t="shared" si="0"/>
        <v>3826.7825000000003</v>
      </c>
      <c r="F6" s="494">
        <f t="shared" si="0"/>
        <v>5094.2061059999996</v>
      </c>
      <c r="G6" s="494">
        <f t="shared" si="0"/>
        <v>5043.0640000000003</v>
      </c>
      <c r="H6" s="494">
        <f t="shared" si="0"/>
        <v>4945.7723210000004</v>
      </c>
      <c r="I6" s="494">
        <f t="shared" si="0"/>
        <v>5196.3459999999995</v>
      </c>
      <c r="J6" s="494">
        <f t="shared" si="0"/>
        <v>5695.812852</v>
      </c>
      <c r="K6" s="494">
        <f t="shared" si="0"/>
        <v>5815.7354620000006</v>
      </c>
      <c r="L6" s="494">
        <f t="shared" si="0"/>
        <v>5087.7211150000003</v>
      </c>
      <c r="M6" s="494">
        <f>SUM(M8:M9)</f>
        <v>5105.1280320000005</v>
      </c>
      <c r="N6" s="494">
        <f>SUM(N8:N9)</f>
        <v>5595.9094640000003</v>
      </c>
    </row>
    <row r="7" spans="1:14" ht="13.5" customHeight="1" x14ac:dyDescent="0.2">
      <c r="B7" s="277" t="s">
        <v>242</v>
      </c>
      <c r="C7" s="277"/>
      <c r="D7" s="500"/>
      <c r="E7" s="500"/>
      <c r="F7" s="500"/>
      <c r="G7" s="495"/>
      <c r="H7" s="495"/>
      <c r="I7" s="495"/>
    </row>
    <row r="8" spans="1:14" ht="13.5" customHeight="1" x14ac:dyDescent="0.2">
      <c r="B8" s="462" t="s">
        <v>243</v>
      </c>
      <c r="C8" s="462"/>
      <c r="D8" s="496">
        <v>1632.2599</v>
      </c>
      <c r="E8" s="496">
        <v>1332.7825</v>
      </c>
      <c r="F8" s="496">
        <v>1575.625</v>
      </c>
      <c r="G8" s="496">
        <v>1433.0640000000001</v>
      </c>
      <c r="H8" s="496">
        <v>1221.798</v>
      </c>
      <c r="I8" s="496">
        <v>1211.346</v>
      </c>
      <c r="J8" s="496">
        <v>1163.9518519999999</v>
      </c>
      <c r="K8" s="496">
        <v>1138.9659999999999</v>
      </c>
      <c r="L8" s="496">
        <v>1075.0480170000001</v>
      </c>
      <c r="M8" s="496">
        <v>1006.997443</v>
      </c>
      <c r="N8" s="496">
        <v>997.62527499999999</v>
      </c>
    </row>
    <row r="9" spans="1:14" ht="13.5" customHeight="1" x14ac:dyDescent="0.2">
      <c r="B9" s="462" t="s">
        <v>244</v>
      </c>
      <c r="C9" s="462"/>
      <c r="D9" s="496">
        <v>2687.5675770000003</v>
      </c>
      <c r="E9" s="496">
        <v>2494</v>
      </c>
      <c r="F9" s="496">
        <v>3518.5811060000001</v>
      </c>
      <c r="G9" s="496">
        <v>3610</v>
      </c>
      <c r="H9" s="496">
        <v>3723.9743210000001</v>
      </c>
      <c r="I9" s="496">
        <v>3985</v>
      </c>
      <c r="J9" s="496">
        <v>4531.8609999999999</v>
      </c>
      <c r="K9" s="496">
        <v>4676.7694620000002</v>
      </c>
      <c r="L9" s="496">
        <v>4012.6730980000002</v>
      </c>
      <c r="M9" s="496">
        <v>4098.1305890000003</v>
      </c>
      <c r="N9" s="496">
        <v>4598.284189</v>
      </c>
    </row>
    <row r="10" spans="1:14" ht="12.75" customHeight="1" x14ac:dyDescent="0.2">
      <c r="A10" s="277"/>
      <c r="B10" s="277"/>
      <c r="C10" s="277"/>
      <c r="D10" s="500"/>
      <c r="E10" s="500"/>
      <c r="F10" s="500"/>
      <c r="G10" s="495"/>
      <c r="H10" s="495"/>
      <c r="I10" s="495"/>
      <c r="M10" s="321"/>
      <c r="N10" s="321"/>
    </row>
    <row r="11" spans="1:14" ht="25.5" customHeight="1" x14ac:dyDescent="0.2">
      <c r="A11" s="696" t="s">
        <v>245</v>
      </c>
      <c r="B11" s="697"/>
      <c r="C11" s="697"/>
      <c r="D11" s="494">
        <f t="shared" ref="D11:L11" si="1">SUM(D13:D14)</f>
        <v>991.33159600000022</v>
      </c>
      <c r="E11" s="494">
        <f t="shared" si="1"/>
        <v>791.35953100000006</v>
      </c>
      <c r="F11" s="494">
        <f t="shared" si="1"/>
        <v>2409.9638199999999</v>
      </c>
      <c r="G11" s="494">
        <f t="shared" si="1"/>
        <v>2132</v>
      </c>
      <c r="H11" s="494">
        <f t="shared" si="1"/>
        <v>1382.366012</v>
      </c>
      <c r="I11" s="494">
        <f t="shared" si="1"/>
        <v>1252.1408999999999</v>
      </c>
      <c r="J11" s="494">
        <f t="shared" si="1"/>
        <v>941.85613699999999</v>
      </c>
      <c r="K11" s="494">
        <f t="shared" si="1"/>
        <v>1527.7976080000001</v>
      </c>
      <c r="L11" s="494">
        <f t="shared" si="1"/>
        <v>1533.299051</v>
      </c>
      <c r="M11" s="494">
        <f>SUM(M13:M14)</f>
        <v>1014.301067</v>
      </c>
      <c r="N11" s="494">
        <f>SUM(N13:N14)</f>
        <v>811.64312999999993</v>
      </c>
    </row>
    <row r="12" spans="1:14" ht="13.5" customHeight="1" x14ac:dyDescent="0.2">
      <c r="A12" s="279"/>
      <c r="B12" s="277" t="s">
        <v>242</v>
      </c>
      <c r="C12" s="277"/>
      <c r="D12" s="500"/>
      <c r="E12" s="500"/>
      <c r="F12" s="500"/>
      <c r="G12" s="495"/>
      <c r="H12" s="495"/>
      <c r="I12" s="495"/>
      <c r="M12" s="321"/>
      <c r="N12" s="321"/>
    </row>
    <row r="13" spans="1:14" ht="13.5" customHeight="1" x14ac:dyDescent="0.2">
      <c r="A13" s="279"/>
      <c r="B13" s="462" t="s">
        <v>243</v>
      </c>
      <c r="C13" s="462"/>
      <c r="D13" s="496">
        <v>573.0412560000002</v>
      </c>
      <c r="E13" s="496">
        <v>348.359531</v>
      </c>
      <c r="F13" s="496">
        <v>762.02099999999996</v>
      </c>
      <c r="G13" s="496">
        <v>777</v>
      </c>
      <c r="H13" s="496">
        <v>547.51900000000001</v>
      </c>
      <c r="I13" s="496">
        <v>549.31399999999996</v>
      </c>
      <c r="J13" s="496">
        <v>511.35493700000001</v>
      </c>
      <c r="K13" s="496">
        <v>507.68860799999999</v>
      </c>
      <c r="L13" s="496">
        <v>467.40489400000001</v>
      </c>
      <c r="M13" s="496">
        <v>381.629594</v>
      </c>
      <c r="N13" s="496">
        <v>100.39304999999999</v>
      </c>
    </row>
    <row r="14" spans="1:14" ht="13.5" customHeight="1" x14ac:dyDescent="0.2">
      <c r="A14" s="279"/>
      <c r="B14" s="462" t="s">
        <v>246</v>
      </c>
      <c r="C14" s="462"/>
      <c r="D14" s="496">
        <v>418.29034000000001</v>
      </c>
      <c r="E14" s="496">
        <v>443</v>
      </c>
      <c r="F14" s="496">
        <v>1647.94282</v>
      </c>
      <c r="G14" s="496">
        <v>1355</v>
      </c>
      <c r="H14" s="496">
        <v>834.84701199999995</v>
      </c>
      <c r="I14" s="496">
        <v>702.82690000000002</v>
      </c>
      <c r="J14" s="496">
        <v>430.50119999999998</v>
      </c>
      <c r="K14" s="496">
        <v>1020.109</v>
      </c>
      <c r="L14" s="496">
        <v>1065.894157</v>
      </c>
      <c r="M14" s="496">
        <v>632.67147299999999</v>
      </c>
      <c r="N14" s="496">
        <v>711.25007999999991</v>
      </c>
    </row>
    <row r="15" spans="1:14" ht="12.75" customHeight="1" x14ac:dyDescent="0.2">
      <c r="A15" s="277"/>
      <c r="B15" s="277"/>
      <c r="C15" s="277"/>
      <c r="D15" s="500"/>
      <c r="E15" s="500"/>
      <c r="F15" s="500"/>
      <c r="G15" s="495"/>
      <c r="H15" s="495"/>
      <c r="I15" s="495"/>
      <c r="M15" s="321"/>
      <c r="N15" s="321"/>
    </row>
    <row r="16" spans="1:14" ht="29.25" customHeight="1" x14ac:dyDescent="0.2">
      <c r="A16" s="696" t="s">
        <v>259</v>
      </c>
      <c r="B16" s="697"/>
      <c r="C16" s="697"/>
      <c r="D16" s="494">
        <f t="shared" ref="D16:L16" si="2">SUM(D18:D19)</f>
        <v>3328.4958809999998</v>
      </c>
      <c r="E16" s="494">
        <f t="shared" si="2"/>
        <v>3035.4229690000002</v>
      </c>
      <c r="F16" s="494">
        <f t="shared" si="2"/>
        <v>2684.2422860000001</v>
      </c>
      <c r="G16" s="494">
        <f t="shared" si="2"/>
        <v>2911.0640000000003</v>
      </c>
      <c r="H16" s="494">
        <f t="shared" si="2"/>
        <v>3563.4063090000004</v>
      </c>
      <c r="I16" s="494">
        <f t="shared" si="2"/>
        <v>3944.2051000000001</v>
      </c>
      <c r="J16" s="494">
        <f t="shared" si="2"/>
        <v>4753.9567150000003</v>
      </c>
      <c r="K16" s="494">
        <f t="shared" si="2"/>
        <v>4287.9378539999998</v>
      </c>
      <c r="L16" s="494">
        <f t="shared" si="2"/>
        <v>3554.4220640000003</v>
      </c>
      <c r="M16" s="494">
        <f>SUM(M18:M19)</f>
        <v>4090.8269650000002</v>
      </c>
      <c r="N16" s="494">
        <f>SUM(N18:N19)</f>
        <v>4784.2663339999999</v>
      </c>
    </row>
    <row r="17" spans="1:14" ht="13.5" customHeight="1" x14ac:dyDescent="0.2">
      <c r="A17" s="279"/>
      <c r="B17" s="277" t="s">
        <v>242</v>
      </c>
      <c r="C17" s="277"/>
      <c r="D17" s="500"/>
      <c r="E17" s="500"/>
      <c r="F17" s="500"/>
      <c r="G17" s="495"/>
      <c r="H17" s="495"/>
      <c r="I17" s="495"/>
      <c r="M17" s="321"/>
      <c r="N17" s="321"/>
    </row>
    <row r="18" spans="1:14" ht="13.5" customHeight="1" x14ac:dyDescent="0.2">
      <c r="A18" s="279"/>
      <c r="B18" s="462" t="s">
        <v>243</v>
      </c>
      <c r="C18" s="462"/>
      <c r="D18" s="496">
        <f t="shared" ref="D18:L18" si="3">D8-D13</f>
        <v>1059.2186439999998</v>
      </c>
      <c r="E18" s="496">
        <f t="shared" si="3"/>
        <v>984.42296899999997</v>
      </c>
      <c r="F18" s="496">
        <f t="shared" si="3"/>
        <v>813.60400000000004</v>
      </c>
      <c r="G18" s="496">
        <f t="shared" si="3"/>
        <v>656.06400000000008</v>
      </c>
      <c r="H18" s="496">
        <f t="shared" si="3"/>
        <v>674.279</v>
      </c>
      <c r="I18" s="496">
        <f t="shared" si="3"/>
        <v>662.03200000000004</v>
      </c>
      <c r="J18" s="496">
        <f t="shared" si="3"/>
        <v>652.59691499999985</v>
      </c>
      <c r="K18" s="496">
        <f t="shared" si="3"/>
        <v>631.27739199999996</v>
      </c>
      <c r="L18" s="496">
        <f t="shared" si="3"/>
        <v>607.64312300000006</v>
      </c>
      <c r="M18" s="496">
        <f>M8-M13</f>
        <v>625.36784899999998</v>
      </c>
      <c r="N18" s="496">
        <f>N8-N13</f>
        <v>897.23222499999997</v>
      </c>
    </row>
    <row r="19" spans="1:14" ht="13.5" customHeight="1" thickBot="1" x14ac:dyDescent="0.25">
      <c r="A19" s="280"/>
      <c r="B19" s="463" t="s">
        <v>244</v>
      </c>
      <c r="C19" s="463"/>
      <c r="D19" s="497">
        <f t="shared" ref="D19:L19" si="4">D9-D14</f>
        <v>2269.2772370000002</v>
      </c>
      <c r="E19" s="497">
        <f t="shared" si="4"/>
        <v>2051</v>
      </c>
      <c r="F19" s="497">
        <f t="shared" si="4"/>
        <v>1870.6382860000001</v>
      </c>
      <c r="G19" s="497">
        <f t="shared" si="4"/>
        <v>2255</v>
      </c>
      <c r="H19" s="497">
        <f t="shared" si="4"/>
        <v>2889.1273090000004</v>
      </c>
      <c r="I19" s="497">
        <f t="shared" si="4"/>
        <v>3282.1731</v>
      </c>
      <c r="J19" s="497">
        <f t="shared" si="4"/>
        <v>4101.3598000000002</v>
      </c>
      <c r="K19" s="497">
        <f t="shared" si="4"/>
        <v>3656.6604620000003</v>
      </c>
      <c r="L19" s="497">
        <f t="shared" si="4"/>
        <v>2946.7789410000005</v>
      </c>
      <c r="M19" s="497">
        <f>M9-M14</f>
        <v>3465.4591160000004</v>
      </c>
      <c r="N19" s="497">
        <f>N9-N14</f>
        <v>3887.0341090000002</v>
      </c>
    </row>
    <row r="20" spans="1:14" ht="12.75" x14ac:dyDescent="0.2">
      <c r="A20" s="3" t="s">
        <v>263</v>
      </c>
      <c r="B20" s="11"/>
      <c r="C20" s="11"/>
      <c r="D20" s="11"/>
      <c r="E20" s="501"/>
      <c r="F20" s="501"/>
      <c r="G20" s="501"/>
      <c r="H20" s="501"/>
      <c r="J20" s="502"/>
    </row>
    <row r="21" spans="1:14" ht="12.75" x14ac:dyDescent="0.2">
      <c r="A21" s="305" t="s">
        <v>223</v>
      </c>
      <c r="B21" s="11"/>
      <c r="C21" s="11"/>
      <c r="D21" s="11"/>
      <c r="E21" s="503"/>
      <c r="F21" s="501"/>
      <c r="G21" s="503"/>
      <c r="H21" s="503"/>
      <c r="J21" s="502"/>
    </row>
    <row r="22" spans="1:14" ht="12" x14ac:dyDescent="0.2">
      <c r="A22" s="170"/>
      <c r="E22" s="498"/>
      <c r="F22" s="498"/>
      <c r="G22" s="498"/>
      <c r="H22" s="498"/>
      <c r="J22" s="502"/>
      <c r="K22" s="504"/>
      <c r="L22" s="504"/>
    </row>
    <row r="23" spans="1:14" ht="12" x14ac:dyDescent="0.2">
      <c r="A23" s="225"/>
      <c r="D23" s="270"/>
      <c r="E23" s="504"/>
      <c r="F23" s="504"/>
      <c r="G23" s="504"/>
      <c r="H23" s="504"/>
      <c r="I23" s="504"/>
      <c r="J23" s="504"/>
      <c r="K23" s="502"/>
    </row>
    <row r="24" spans="1:14" ht="12.75" x14ac:dyDescent="0.2">
      <c r="E24" s="500"/>
      <c r="F24" s="500"/>
      <c r="G24" s="500"/>
      <c r="H24" s="500"/>
      <c r="I24" s="500"/>
      <c r="J24" s="500"/>
      <c r="K24" s="500"/>
    </row>
    <row r="25" spans="1:14" ht="12.75" x14ac:dyDescent="0.2">
      <c r="D25" s="272"/>
      <c r="E25" s="494"/>
      <c r="F25" s="494"/>
      <c r="G25" s="494"/>
      <c r="H25" s="494"/>
    </row>
    <row r="27" spans="1:14" ht="12.75" x14ac:dyDescent="0.2">
      <c r="D27" s="272"/>
      <c r="E27" s="494"/>
      <c r="F27" s="494"/>
      <c r="G27" s="494"/>
      <c r="H27" s="494"/>
    </row>
    <row r="30" spans="1:14" ht="12.75" x14ac:dyDescent="0.2">
      <c r="D30" s="272"/>
      <c r="E30" s="494"/>
      <c r="F30" s="494"/>
      <c r="G30" s="494"/>
      <c r="H30" s="494"/>
    </row>
  </sheetData>
  <mergeCells count="4">
    <mergeCell ref="A1:J2"/>
    <mergeCell ref="A6:C6"/>
    <mergeCell ref="A11:C11"/>
    <mergeCell ref="A16:C16"/>
  </mergeCells>
  <pageMargins left="0.7" right="0.7" top="0.75" bottom="0.75" header="0.3" footer="0.3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52AF32"/>
    <pageSetUpPr fitToPage="1"/>
  </sheetPr>
  <dimension ref="A1:S60"/>
  <sheetViews>
    <sheetView zoomScaleNormal="100" workbookViewId="0"/>
  </sheetViews>
  <sheetFormatPr defaultColWidth="9.33203125" defaultRowHeight="11.25" x14ac:dyDescent="0.2"/>
  <cols>
    <col min="1" max="1" width="46.5" style="1" customWidth="1"/>
    <col min="2" max="2" width="11.33203125" style="1" customWidth="1"/>
    <col min="3" max="3" width="2.83203125" style="1" customWidth="1"/>
    <col min="4" max="4" width="12.83203125" style="1" customWidth="1"/>
    <col min="5" max="5" width="2.83203125" style="1" customWidth="1"/>
    <col min="6" max="6" width="11.33203125" style="1" customWidth="1"/>
    <col min="7" max="7" width="2.83203125" style="1" customWidth="1"/>
    <col min="8" max="8" width="12.83203125" style="1" customWidth="1"/>
    <col min="9" max="9" width="2.83203125" style="1" customWidth="1"/>
    <col min="10" max="10" width="11.33203125" style="1" customWidth="1"/>
    <col min="11" max="11" width="2.83203125" style="1" customWidth="1"/>
    <col min="12" max="12" width="12.83203125" style="1" customWidth="1"/>
    <col min="13" max="13" width="2.83203125" style="1" customWidth="1"/>
    <col min="14" max="16" width="9.33203125" style="1"/>
    <col min="17" max="19" width="9.33203125" style="628"/>
    <col min="20" max="16384" width="9.33203125" style="1"/>
  </cols>
  <sheetData>
    <row r="1" spans="1:16" ht="15" x14ac:dyDescent="0.25">
      <c r="A1" s="28" t="s">
        <v>322</v>
      </c>
    </row>
    <row r="2" spans="1:16" x14ac:dyDescent="0.2">
      <c r="A2" s="236" t="s">
        <v>380</v>
      </c>
    </row>
    <row r="3" spans="1:16" ht="12.75" x14ac:dyDescent="0.2">
      <c r="A3" s="91" t="s">
        <v>1</v>
      </c>
      <c r="B3" s="704" t="s">
        <v>114</v>
      </c>
      <c r="C3" s="705"/>
      <c r="D3" s="705"/>
      <c r="E3" s="121"/>
      <c r="F3" s="705" t="s">
        <v>115</v>
      </c>
      <c r="G3" s="705"/>
      <c r="H3" s="705"/>
      <c r="I3" s="185"/>
      <c r="J3" s="704" t="s">
        <v>5</v>
      </c>
      <c r="K3" s="705"/>
      <c r="L3" s="705"/>
      <c r="M3" s="113"/>
    </row>
    <row r="4" spans="1:16" ht="12.75" x14ac:dyDescent="0.2">
      <c r="A4" s="95"/>
      <c r="B4" s="702" t="s">
        <v>175</v>
      </c>
      <c r="C4" s="703"/>
      <c r="D4" s="703"/>
      <c r="E4" s="229"/>
      <c r="F4" s="703" t="s">
        <v>176</v>
      </c>
      <c r="G4" s="703"/>
      <c r="H4" s="703"/>
      <c r="I4" s="228"/>
      <c r="J4" s="702" t="s">
        <v>42</v>
      </c>
      <c r="K4" s="703"/>
      <c r="L4" s="703"/>
      <c r="M4" s="114"/>
    </row>
    <row r="5" spans="1:16" ht="19.5" customHeight="1" x14ac:dyDescent="0.2">
      <c r="A5" s="92" t="s">
        <v>2</v>
      </c>
      <c r="B5" s="95" t="s">
        <v>3</v>
      </c>
      <c r="C5" s="3"/>
      <c r="D5" s="3" t="s">
        <v>109</v>
      </c>
      <c r="E5" s="111"/>
      <c r="F5" s="95" t="s">
        <v>3</v>
      </c>
      <c r="G5" s="3"/>
      <c r="H5" s="3" t="s">
        <v>109</v>
      </c>
      <c r="I5" s="111"/>
      <c r="J5" s="95" t="s">
        <v>3</v>
      </c>
      <c r="K5" s="3"/>
      <c r="L5" s="3" t="s">
        <v>109</v>
      </c>
      <c r="M5" s="114"/>
    </row>
    <row r="6" spans="1:16" ht="49.5" customHeight="1" x14ac:dyDescent="0.2">
      <c r="A6" s="93"/>
      <c r="B6" s="128" t="s">
        <v>4</v>
      </c>
      <c r="C6" s="129"/>
      <c r="D6" s="129" t="s">
        <v>143</v>
      </c>
      <c r="E6" s="130"/>
      <c r="F6" s="128" t="s">
        <v>4</v>
      </c>
      <c r="G6" s="129"/>
      <c r="H6" s="129" t="s">
        <v>143</v>
      </c>
      <c r="I6" s="130"/>
      <c r="J6" s="128" t="s">
        <v>4</v>
      </c>
      <c r="K6" s="129"/>
      <c r="L6" s="129" t="s">
        <v>143</v>
      </c>
      <c r="M6" s="133"/>
    </row>
    <row r="7" spans="1:16" ht="12.75" x14ac:dyDescent="0.2">
      <c r="A7" s="91" t="s">
        <v>7</v>
      </c>
      <c r="B7" s="187">
        <v>46</v>
      </c>
      <c r="C7" s="428"/>
      <c r="D7" s="37">
        <v>2.3959999999999999</v>
      </c>
      <c r="E7" s="430"/>
      <c r="F7" s="106">
        <v>130</v>
      </c>
      <c r="G7" s="428"/>
      <c r="H7" s="37">
        <v>1701.5989999999999</v>
      </c>
      <c r="I7" s="428"/>
      <c r="J7" s="235">
        <f>B7+F7</f>
        <v>176</v>
      </c>
      <c r="K7" s="31"/>
      <c r="L7" s="37">
        <f>D7+H7</f>
        <v>1703.9949999999999</v>
      </c>
      <c r="M7" s="433"/>
    </row>
    <row r="8" spans="1:16" ht="12.75" x14ac:dyDescent="0.2">
      <c r="A8" s="95" t="s">
        <v>167</v>
      </c>
      <c r="B8" s="187">
        <v>397</v>
      </c>
      <c r="C8" s="428"/>
      <c r="D8" s="37">
        <v>15.145</v>
      </c>
      <c r="E8" s="431"/>
      <c r="F8" s="106">
        <v>188</v>
      </c>
      <c r="G8" s="428"/>
      <c r="H8" s="37">
        <v>944.55</v>
      </c>
      <c r="I8" s="428"/>
      <c r="J8" s="108">
        <f>B8+F8</f>
        <v>585</v>
      </c>
      <c r="K8" s="428"/>
      <c r="L8" s="37">
        <f>D8+H8</f>
        <v>959.69499999999994</v>
      </c>
      <c r="M8" s="431"/>
      <c r="P8" s="30"/>
    </row>
    <row r="9" spans="1:16" ht="12.75" x14ac:dyDescent="0.2">
      <c r="A9" s="96" t="s">
        <v>8</v>
      </c>
      <c r="B9" s="414">
        <f>SUM(B7:B8)</f>
        <v>443</v>
      </c>
      <c r="C9" s="428"/>
      <c r="D9" s="38">
        <f>SUM(D7:D8)</f>
        <v>17.541</v>
      </c>
      <c r="E9" s="431"/>
      <c r="F9" s="105">
        <f>SUM(F7:F8)</f>
        <v>318</v>
      </c>
      <c r="G9" s="428"/>
      <c r="H9" s="616">
        <f>SUM(H7:H8)</f>
        <v>2646.1489999999999</v>
      </c>
      <c r="I9" s="428"/>
      <c r="J9" s="109">
        <f>SUM(J7:J8)</f>
        <v>761</v>
      </c>
      <c r="K9" s="428"/>
      <c r="L9" s="616">
        <f>SUM(L7:L8)</f>
        <v>2663.6899999999996</v>
      </c>
      <c r="M9" s="431"/>
      <c r="P9" s="30"/>
    </row>
    <row r="10" spans="1:16" ht="12.75" x14ac:dyDescent="0.2">
      <c r="A10" s="95"/>
      <c r="B10" s="187"/>
      <c r="C10" s="428"/>
      <c r="D10" s="37"/>
      <c r="E10" s="431"/>
      <c r="F10" s="106"/>
      <c r="G10" s="428"/>
      <c r="H10" s="37"/>
      <c r="I10" s="428"/>
      <c r="J10" s="108"/>
      <c r="K10" s="428"/>
      <c r="L10" s="37"/>
      <c r="M10" s="431"/>
    </row>
    <row r="11" spans="1:16" ht="12.75" x14ac:dyDescent="0.2">
      <c r="A11" s="95" t="s">
        <v>9</v>
      </c>
      <c r="B11" s="187">
        <v>98</v>
      </c>
      <c r="C11" s="428"/>
      <c r="D11" s="37">
        <v>4.3879999999999999</v>
      </c>
      <c r="E11" s="431"/>
      <c r="F11" s="106">
        <v>121</v>
      </c>
      <c r="G11" s="428"/>
      <c r="H11" s="37">
        <v>91.043999999999997</v>
      </c>
      <c r="I11" s="428"/>
      <c r="J11" s="108">
        <f>B11+F11</f>
        <v>219</v>
      </c>
      <c r="K11" s="31"/>
      <c r="L11" s="37">
        <f>D11+H11</f>
        <v>95.432000000000002</v>
      </c>
      <c r="M11" s="431"/>
    </row>
    <row r="12" spans="1:16" ht="12.75" x14ac:dyDescent="0.2">
      <c r="A12" s="95" t="s">
        <v>141</v>
      </c>
      <c r="B12" s="187">
        <v>198</v>
      </c>
      <c r="C12" s="428"/>
      <c r="D12" s="37">
        <v>7.7249999999999996</v>
      </c>
      <c r="E12" s="431"/>
      <c r="F12" s="106">
        <v>139</v>
      </c>
      <c r="G12" s="428"/>
      <c r="H12" s="37">
        <v>74.182000000000002</v>
      </c>
      <c r="I12" s="428"/>
      <c r="J12" s="108">
        <f>B12+F12</f>
        <v>337</v>
      </c>
      <c r="K12" s="428"/>
      <c r="L12" s="37">
        <f>D12+H12</f>
        <v>81.906999999999996</v>
      </c>
      <c r="M12" s="431"/>
    </row>
    <row r="13" spans="1:16" ht="12.75" x14ac:dyDescent="0.2">
      <c r="A13" s="92" t="s">
        <v>6</v>
      </c>
      <c r="B13" s="187"/>
      <c r="C13" s="428"/>
      <c r="D13" s="37"/>
      <c r="E13" s="431"/>
      <c r="F13" s="106"/>
      <c r="G13" s="428"/>
      <c r="H13" s="37"/>
      <c r="I13" s="428"/>
      <c r="J13" s="108"/>
      <c r="K13" s="428"/>
      <c r="L13" s="37"/>
      <c r="M13" s="431"/>
    </row>
    <row r="14" spans="1:16" ht="12.75" x14ac:dyDescent="0.2">
      <c r="A14" s="96" t="s">
        <v>107</v>
      </c>
      <c r="B14" s="414">
        <f>SUM(B11:B12)</f>
        <v>296</v>
      </c>
      <c r="C14" s="428"/>
      <c r="D14" s="38">
        <f>SUM(D11:D12)</f>
        <v>12.113</v>
      </c>
      <c r="E14" s="431"/>
      <c r="F14" s="105">
        <f>SUM(F11:F12)</f>
        <v>260</v>
      </c>
      <c r="G14" s="428"/>
      <c r="H14" s="616">
        <f>SUM(H11:H12)</f>
        <v>165.226</v>
      </c>
      <c r="I14" s="428"/>
      <c r="J14" s="109">
        <f>SUM(J11:J12)</f>
        <v>556</v>
      </c>
      <c r="K14" s="428"/>
      <c r="L14" s="38">
        <f>SUM(L11:L12)</f>
        <v>177.339</v>
      </c>
      <c r="M14" s="431"/>
    </row>
    <row r="15" spans="1:16" ht="12.75" x14ac:dyDescent="0.2">
      <c r="A15" s="95"/>
      <c r="B15" s="414"/>
      <c r="C15" s="428"/>
      <c r="D15" s="38"/>
      <c r="E15" s="431"/>
      <c r="F15" s="105"/>
      <c r="G15" s="428"/>
      <c r="H15" s="38"/>
      <c r="I15" s="428"/>
      <c r="J15" s="109"/>
      <c r="K15" s="428"/>
      <c r="L15" s="38"/>
      <c r="M15" s="431"/>
    </row>
    <row r="16" spans="1:16" ht="12.75" x14ac:dyDescent="0.2">
      <c r="A16" s="96" t="s">
        <v>10</v>
      </c>
      <c r="B16" s="414">
        <f>SUM(B14,B9)</f>
        <v>739</v>
      </c>
      <c r="C16" s="467"/>
      <c r="D16" s="38">
        <f>SUM(D14,D9)</f>
        <v>29.654</v>
      </c>
      <c r="E16" s="468"/>
      <c r="F16" s="105">
        <f>SUM(F14,F9)</f>
        <v>578</v>
      </c>
      <c r="G16" s="467"/>
      <c r="H16" s="616">
        <f>SUM(H14,H9)</f>
        <v>2811.375</v>
      </c>
      <c r="I16" s="467"/>
      <c r="J16" s="109">
        <f>SUM(J14,J9)</f>
        <v>1317</v>
      </c>
      <c r="K16" s="469"/>
      <c r="L16" s="38">
        <f>SUM(L14,L9)</f>
        <v>2841.0289999999995</v>
      </c>
      <c r="M16" s="470"/>
    </row>
    <row r="17" spans="1:13" ht="12.75" x14ac:dyDescent="0.2">
      <c r="A17" s="93"/>
      <c r="B17" s="464"/>
      <c r="C17" s="465"/>
      <c r="D17" s="326"/>
      <c r="E17" s="466"/>
      <c r="F17" s="325"/>
      <c r="G17" s="465"/>
      <c r="H17" s="326"/>
      <c r="I17" s="465"/>
      <c r="J17" s="324"/>
      <c r="K17" s="465"/>
      <c r="L17" s="326"/>
      <c r="M17" s="466"/>
    </row>
    <row r="18" spans="1:13" ht="12.75" x14ac:dyDescent="0.2">
      <c r="A18" s="1" t="s">
        <v>422</v>
      </c>
      <c r="B18" s="526"/>
      <c r="C18" s="428"/>
      <c r="D18" s="106"/>
      <c r="E18" s="428"/>
      <c r="F18" s="106"/>
      <c r="G18" s="428"/>
      <c r="H18" s="106"/>
      <c r="I18" s="428"/>
      <c r="J18" s="106"/>
      <c r="K18" s="428"/>
      <c r="L18" s="106"/>
      <c r="M18" s="428"/>
    </row>
    <row r="19" spans="1:13" ht="12.75" x14ac:dyDescent="0.2">
      <c r="A19" s="1" t="s">
        <v>420</v>
      </c>
      <c r="B19" s="526"/>
      <c r="C19" s="428"/>
      <c r="D19" s="106"/>
      <c r="E19" s="428"/>
      <c r="F19" s="106"/>
      <c r="G19" s="428"/>
      <c r="H19" s="106"/>
      <c r="I19" s="428"/>
      <c r="J19" s="106"/>
      <c r="K19" s="428"/>
      <c r="L19" s="106"/>
      <c r="M19" s="428"/>
    </row>
    <row r="20" spans="1:13" ht="12.75" x14ac:dyDescent="0.2">
      <c r="A20" s="236" t="s">
        <v>423</v>
      </c>
      <c r="B20" s="526"/>
      <c r="C20" s="428"/>
      <c r="D20" s="106"/>
      <c r="E20" s="428"/>
      <c r="F20" s="106"/>
      <c r="G20" s="428"/>
      <c r="H20" s="106"/>
      <c r="I20" s="428"/>
      <c r="J20" s="106"/>
      <c r="K20" s="428"/>
      <c r="L20" s="106"/>
      <c r="M20" s="428"/>
    </row>
    <row r="21" spans="1:13" ht="12.75" x14ac:dyDescent="0.2">
      <c r="A21" s="236" t="s">
        <v>421</v>
      </c>
      <c r="B21" s="526"/>
      <c r="C21" s="428"/>
      <c r="D21" s="106"/>
      <c r="E21" s="428"/>
      <c r="F21" s="106"/>
      <c r="G21" s="428"/>
      <c r="H21" s="106"/>
      <c r="I21" s="428"/>
      <c r="J21" s="106"/>
      <c r="K21" s="428"/>
      <c r="L21" s="106"/>
      <c r="M21" s="428"/>
    </row>
    <row r="24" spans="1:13" x14ac:dyDescent="0.2">
      <c r="H24" s="674"/>
    </row>
    <row r="26" spans="1:13" ht="15" x14ac:dyDescent="0.25">
      <c r="A26" s="28" t="s">
        <v>370</v>
      </c>
    </row>
    <row r="27" spans="1:13" x14ac:dyDescent="0.2">
      <c r="A27" s="236" t="s">
        <v>381</v>
      </c>
    </row>
    <row r="28" spans="1:13" ht="12.75" x14ac:dyDescent="0.2">
      <c r="A28" s="91" t="s">
        <v>1</v>
      </c>
      <c r="B28" s="704" t="s">
        <v>114</v>
      </c>
      <c r="C28" s="705"/>
      <c r="D28" s="705"/>
      <c r="E28" s="121"/>
      <c r="F28" s="705" t="s">
        <v>115</v>
      </c>
      <c r="G28" s="705"/>
      <c r="H28" s="705"/>
      <c r="I28" s="185"/>
      <c r="J28" s="704" t="s">
        <v>5</v>
      </c>
      <c r="K28" s="705"/>
      <c r="L28" s="705"/>
      <c r="M28" s="113"/>
    </row>
    <row r="29" spans="1:13" ht="12.75" x14ac:dyDescent="0.2">
      <c r="A29" s="95"/>
      <c r="B29" s="702" t="s">
        <v>175</v>
      </c>
      <c r="C29" s="703"/>
      <c r="D29" s="703"/>
      <c r="E29" s="229"/>
      <c r="F29" s="703" t="s">
        <v>176</v>
      </c>
      <c r="G29" s="703"/>
      <c r="H29" s="703"/>
      <c r="I29" s="228"/>
      <c r="J29" s="702" t="s">
        <v>42</v>
      </c>
      <c r="K29" s="703"/>
      <c r="L29" s="703"/>
      <c r="M29" s="114"/>
    </row>
    <row r="30" spans="1:13" ht="19.5" customHeight="1" x14ac:dyDescent="0.2">
      <c r="A30" s="92" t="s">
        <v>2</v>
      </c>
      <c r="B30" s="95" t="s">
        <v>3</v>
      </c>
      <c r="C30" s="3"/>
      <c r="D30" s="3" t="s">
        <v>109</v>
      </c>
      <c r="E30" s="111"/>
      <c r="F30" s="95" t="s">
        <v>3</v>
      </c>
      <c r="G30" s="3"/>
      <c r="H30" s="3" t="s">
        <v>109</v>
      </c>
      <c r="I30" s="111"/>
      <c r="J30" s="95" t="s">
        <v>3</v>
      </c>
      <c r="K30" s="3"/>
      <c r="L30" s="3" t="s">
        <v>109</v>
      </c>
      <c r="M30" s="114"/>
    </row>
    <row r="31" spans="1:13" ht="49.5" customHeight="1" x14ac:dyDescent="0.2">
      <c r="A31" s="93"/>
      <c r="B31" s="128" t="s">
        <v>4</v>
      </c>
      <c r="C31" s="129"/>
      <c r="D31" s="129" t="s">
        <v>143</v>
      </c>
      <c r="E31" s="130"/>
      <c r="F31" s="128" t="s">
        <v>4</v>
      </c>
      <c r="G31" s="129"/>
      <c r="H31" s="129" t="s">
        <v>143</v>
      </c>
      <c r="I31" s="130"/>
      <c r="J31" s="128" t="s">
        <v>4</v>
      </c>
      <c r="K31" s="129"/>
      <c r="L31" s="129" t="s">
        <v>143</v>
      </c>
      <c r="M31" s="133"/>
    </row>
    <row r="32" spans="1:13" ht="12.75" x14ac:dyDescent="0.2">
      <c r="A32" s="91" t="s">
        <v>7</v>
      </c>
      <c r="B32" s="187">
        <v>48</v>
      </c>
      <c r="C32" s="428"/>
      <c r="D32" s="37">
        <v>2.552</v>
      </c>
      <c r="E32" s="430"/>
      <c r="F32" s="106">
        <v>114</v>
      </c>
      <c r="G32" s="428"/>
      <c r="H32" s="37">
        <v>1725.4159999999999</v>
      </c>
      <c r="I32" s="431" t="s">
        <v>431</v>
      </c>
      <c r="J32" s="235">
        <f>B32+F32</f>
        <v>162</v>
      </c>
      <c r="K32" s="31"/>
      <c r="L32" s="37">
        <f>D32+H32</f>
        <v>1727.9679999999998</v>
      </c>
      <c r="M32" s="431" t="s">
        <v>431</v>
      </c>
    </row>
    <row r="33" spans="1:19" ht="14.25" customHeight="1" x14ac:dyDescent="0.2">
      <c r="A33" s="95" t="s">
        <v>167</v>
      </c>
      <c r="B33" s="187">
        <v>491</v>
      </c>
      <c r="C33" s="428" t="s">
        <v>431</v>
      </c>
      <c r="D33" s="37">
        <v>18.803999999999998</v>
      </c>
      <c r="E33" s="431"/>
      <c r="F33" s="106">
        <v>191</v>
      </c>
      <c r="G33" s="428" t="s">
        <v>431</v>
      </c>
      <c r="H33" s="37">
        <v>919.75200000000007</v>
      </c>
      <c r="I33" s="431" t="s">
        <v>431</v>
      </c>
      <c r="J33" s="108">
        <f>B33+F33</f>
        <v>682</v>
      </c>
      <c r="K33" s="428"/>
      <c r="L33" s="37">
        <f>D33+H33</f>
        <v>938.55600000000004</v>
      </c>
      <c r="M33" s="431" t="s">
        <v>431</v>
      </c>
      <c r="O33" s="31"/>
    </row>
    <row r="34" spans="1:19" ht="12.75" x14ac:dyDescent="0.2">
      <c r="A34" s="96" t="s">
        <v>8</v>
      </c>
      <c r="B34" s="109">
        <f>SUM(B32:B33)</f>
        <v>539</v>
      </c>
      <c r="C34" s="428" t="s">
        <v>431</v>
      </c>
      <c r="D34" s="38">
        <v>21.355999999999998</v>
      </c>
      <c r="E34" s="431"/>
      <c r="F34" s="105">
        <f>SUM(F32:F33)</f>
        <v>305</v>
      </c>
      <c r="G34" s="428" t="s">
        <v>431</v>
      </c>
      <c r="H34" s="38">
        <v>2645.1680000000001</v>
      </c>
      <c r="I34" s="431" t="s">
        <v>431</v>
      </c>
      <c r="J34" s="109">
        <f>SUM(J32:J33)</f>
        <v>844</v>
      </c>
      <c r="K34" s="428"/>
      <c r="L34" s="38">
        <f>SUM(L32:L33)</f>
        <v>2666.5239999999999</v>
      </c>
      <c r="M34" s="431" t="s">
        <v>431</v>
      </c>
    </row>
    <row r="35" spans="1:19" ht="12.75" x14ac:dyDescent="0.2">
      <c r="A35" s="95"/>
      <c r="B35" s="187"/>
      <c r="C35" s="428"/>
      <c r="D35" s="37"/>
      <c r="E35" s="431"/>
      <c r="F35" s="106"/>
      <c r="G35" s="428"/>
      <c r="H35" s="37"/>
      <c r="I35" s="428"/>
      <c r="J35" s="108"/>
      <c r="K35" s="428"/>
      <c r="L35" s="37"/>
      <c r="M35" s="431" t="s">
        <v>431</v>
      </c>
    </row>
    <row r="36" spans="1:19" ht="12.75" x14ac:dyDescent="0.2">
      <c r="A36" s="95" t="s">
        <v>9</v>
      </c>
      <c r="B36" s="187">
        <v>123</v>
      </c>
      <c r="C36" s="428"/>
      <c r="D36" s="37">
        <v>5.423</v>
      </c>
      <c r="E36" s="431"/>
      <c r="F36" s="106">
        <v>125</v>
      </c>
      <c r="G36" s="428"/>
      <c r="H36" s="37">
        <v>101.60299999999999</v>
      </c>
      <c r="I36" s="428"/>
      <c r="J36" s="108">
        <f>B36+F36</f>
        <v>248</v>
      </c>
      <c r="K36" s="31"/>
      <c r="L36" s="37">
        <f>D36+H36</f>
        <v>107.026</v>
      </c>
      <c r="M36" s="431"/>
    </row>
    <row r="37" spans="1:19" ht="12.75" x14ac:dyDescent="0.2">
      <c r="A37" s="95" t="s">
        <v>141</v>
      </c>
      <c r="B37" s="187">
        <v>291</v>
      </c>
      <c r="C37" s="428"/>
      <c r="D37" s="37">
        <v>10.798</v>
      </c>
      <c r="E37" s="431"/>
      <c r="F37" s="106">
        <v>132</v>
      </c>
      <c r="G37" s="428"/>
      <c r="H37" s="37">
        <v>56.393999999999998</v>
      </c>
      <c r="I37" s="428"/>
      <c r="J37" s="108">
        <f>B37+F37</f>
        <v>423</v>
      </c>
      <c r="K37" s="428"/>
      <c r="L37" s="37">
        <f>D37+H37</f>
        <v>67.191999999999993</v>
      </c>
      <c r="M37" s="431"/>
    </row>
    <row r="38" spans="1:19" ht="12.75" x14ac:dyDescent="0.2">
      <c r="A38" s="92" t="s">
        <v>6</v>
      </c>
      <c r="B38" s="187"/>
      <c r="C38" s="428"/>
      <c r="D38" s="37"/>
      <c r="E38" s="431"/>
      <c r="F38" s="106"/>
      <c r="G38" s="428"/>
      <c r="H38" s="37"/>
      <c r="I38" s="428"/>
      <c r="J38" s="108"/>
      <c r="K38" s="428"/>
      <c r="L38" s="37"/>
      <c r="M38" s="431"/>
    </row>
    <row r="39" spans="1:19" ht="12.75" x14ac:dyDescent="0.2">
      <c r="A39" s="96" t="s">
        <v>107</v>
      </c>
      <c r="B39" s="414">
        <v>414</v>
      </c>
      <c r="C39" s="428"/>
      <c r="D39" s="38">
        <v>16.167999999999999</v>
      </c>
      <c r="E39" s="431"/>
      <c r="F39" s="105">
        <f>SUM(F36:F38)</f>
        <v>257</v>
      </c>
      <c r="G39" s="428"/>
      <c r="H39" s="38">
        <f>SUM(H36:H38)</f>
        <v>157.99699999999999</v>
      </c>
      <c r="I39" s="428"/>
      <c r="J39" s="109">
        <f>SUM(J36:J38)</f>
        <v>671</v>
      </c>
      <c r="K39" s="428"/>
      <c r="L39" s="38">
        <f>SUM(L36:L38)</f>
        <v>174.21799999999999</v>
      </c>
      <c r="M39" s="431"/>
    </row>
    <row r="40" spans="1:19" ht="12.75" x14ac:dyDescent="0.2">
      <c r="A40" s="96"/>
      <c r="B40" s="414"/>
      <c r="C40" s="428"/>
      <c r="D40" s="38"/>
      <c r="E40" s="431"/>
      <c r="F40" s="105"/>
      <c r="G40" s="428"/>
      <c r="H40" s="38"/>
      <c r="I40" s="428"/>
      <c r="J40" s="109"/>
      <c r="K40" s="428"/>
      <c r="L40" s="38"/>
      <c r="M40" s="431"/>
    </row>
    <row r="41" spans="1:19" ht="12.75" x14ac:dyDescent="0.2">
      <c r="A41" s="88" t="s">
        <v>382</v>
      </c>
      <c r="B41" s="414">
        <f>B34+B39</f>
        <v>953</v>
      </c>
      <c r="C41" s="428" t="s">
        <v>431</v>
      </c>
      <c r="D41" s="38">
        <f>D34+D39</f>
        <v>37.524000000000001</v>
      </c>
      <c r="E41" s="431"/>
      <c r="F41" s="414">
        <f>F34+F39</f>
        <v>562</v>
      </c>
      <c r="G41" s="428" t="s">
        <v>431</v>
      </c>
      <c r="H41" s="38">
        <f>H34+H39</f>
        <v>2803.165</v>
      </c>
      <c r="I41" s="431" t="s">
        <v>431</v>
      </c>
      <c r="J41" s="414">
        <f>J34+J39</f>
        <v>1515</v>
      </c>
      <c r="K41" s="428"/>
      <c r="L41" s="38">
        <f>L34+L39</f>
        <v>2840.7419999999997</v>
      </c>
      <c r="M41" s="431" t="s">
        <v>431</v>
      </c>
    </row>
    <row r="42" spans="1:19" ht="12.75" x14ac:dyDescent="0.2">
      <c r="A42" s="88" t="s">
        <v>304</v>
      </c>
      <c r="B42" s="414">
        <v>960</v>
      </c>
      <c r="C42" s="428"/>
      <c r="D42" s="38">
        <v>37.331000000000003</v>
      </c>
      <c r="E42" s="431"/>
      <c r="F42" s="105">
        <v>564</v>
      </c>
      <c r="G42" s="428"/>
      <c r="H42" s="38">
        <v>2903.2889999999998</v>
      </c>
      <c r="I42" s="428"/>
      <c r="J42" s="109">
        <v>1524</v>
      </c>
      <c r="K42" s="428"/>
      <c r="L42" s="38">
        <v>2940.62</v>
      </c>
      <c r="M42" s="431"/>
    </row>
    <row r="43" spans="1:19" ht="12.75" x14ac:dyDescent="0.2">
      <c r="A43" s="88" t="s">
        <v>293</v>
      </c>
      <c r="B43" s="414">
        <v>959</v>
      </c>
      <c r="C43" s="428"/>
      <c r="D43" s="38">
        <v>37.74</v>
      </c>
      <c r="E43" s="431"/>
      <c r="F43" s="105">
        <v>564</v>
      </c>
      <c r="G43" s="428"/>
      <c r="H43" s="38">
        <v>3253.8199999999997</v>
      </c>
      <c r="I43" s="428"/>
      <c r="J43" s="109">
        <v>1523</v>
      </c>
      <c r="K43" s="428"/>
      <c r="L43" s="38">
        <v>3291.5599999999995</v>
      </c>
      <c r="M43" s="431"/>
    </row>
    <row r="44" spans="1:19" ht="12.75" x14ac:dyDescent="0.2">
      <c r="A44" s="88" t="s">
        <v>264</v>
      </c>
      <c r="B44" s="414">
        <v>981</v>
      </c>
      <c r="C44" s="428"/>
      <c r="D44" s="38">
        <v>38.649000000000001</v>
      </c>
      <c r="E44" s="431"/>
      <c r="F44" s="105">
        <v>562</v>
      </c>
      <c r="G44" s="428"/>
      <c r="H44" s="38">
        <v>3331.78</v>
      </c>
      <c r="I44" s="428"/>
      <c r="J44" s="109">
        <v>1543</v>
      </c>
      <c r="K44" s="428"/>
      <c r="L44" s="38">
        <v>3370.4290000000001</v>
      </c>
      <c r="M44" s="431"/>
    </row>
    <row r="45" spans="1:19" ht="12.75" x14ac:dyDescent="0.2">
      <c r="A45" s="88" t="s">
        <v>247</v>
      </c>
      <c r="B45" s="414">
        <v>994</v>
      </c>
      <c r="C45" s="428"/>
      <c r="D45" s="38">
        <v>39.254000000000005</v>
      </c>
      <c r="E45" s="431"/>
      <c r="F45" s="105">
        <v>572</v>
      </c>
      <c r="G45" s="428"/>
      <c r="H45" s="38">
        <v>3416.1119999999996</v>
      </c>
      <c r="I45" s="428"/>
      <c r="J45" s="109">
        <v>1566</v>
      </c>
      <c r="K45" s="428"/>
      <c r="L45" s="38">
        <v>3455.3659999999995</v>
      </c>
      <c r="M45" s="431"/>
    </row>
    <row r="46" spans="1:19" s="30" customFormat="1" ht="12.75" x14ac:dyDescent="0.2">
      <c r="A46" s="88" t="s">
        <v>248</v>
      </c>
      <c r="B46" s="109">
        <v>1015</v>
      </c>
      <c r="C46" s="428"/>
      <c r="D46" s="38">
        <v>39.999000000000002</v>
      </c>
      <c r="E46" s="431"/>
      <c r="F46" s="105">
        <v>554</v>
      </c>
      <c r="G46" s="428"/>
      <c r="H46" s="38">
        <v>3480.6979999999999</v>
      </c>
      <c r="I46" s="428"/>
      <c r="J46" s="109">
        <v>1569</v>
      </c>
      <c r="K46" s="428"/>
      <c r="L46" s="38">
        <v>3520.6969999999997</v>
      </c>
      <c r="M46" s="431"/>
      <c r="Q46" s="678"/>
      <c r="R46" s="678"/>
      <c r="S46" s="678"/>
    </row>
    <row r="47" spans="1:19" s="30" customFormat="1" ht="12.75" x14ac:dyDescent="0.2">
      <c r="A47" s="88" t="s">
        <v>249</v>
      </c>
      <c r="B47" s="109">
        <v>1006</v>
      </c>
      <c r="C47" s="428"/>
      <c r="D47" s="38">
        <v>40.088000000000001</v>
      </c>
      <c r="E47" s="431"/>
      <c r="F47" s="105">
        <v>617</v>
      </c>
      <c r="G47" s="428"/>
      <c r="H47" s="38">
        <v>3985.4749999999999</v>
      </c>
      <c r="I47" s="428"/>
      <c r="J47" s="109">
        <v>1623</v>
      </c>
      <c r="K47" s="428"/>
      <c r="L47" s="38">
        <v>4025.5630000000001</v>
      </c>
      <c r="M47" s="431"/>
      <c r="Q47" s="678"/>
      <c r="R47" s="678"/>
      <c r="S47" s="678"/>
    </row>
    <row r="48" spans="1:19" s="30" customFormat="1" ht="12.75" x14ac:dyDescent="0.2">
      <c r="A48" s="88" t="s">
        <v>250</v>
      </c>
      <c r="B48" s="109">
        <v>1005</v>
      </c>
      <c r="C48" s="428"/>
      <c r="D48" s="38">
        <v>40.101999999999997</v>
      </c>
      <c r="E48" s="431"/>
      <c r="F48" s="105">
        <v>639</v>
      </c>
      <c r="G48" s="428"/>
      <c r="H48" s="38">
        <v>4211.3850000000002</v>
      </c>
      <c r="I48" s="428"/>
      <c r="J48" s="109">
        <v>1644</v>
      </c>
      <c r="K48" s="428"/>
      <c r="L48" s="38">
        <v>4251.4870000000001</v>
      </c>
      <c r="M48" s="431"/>
      <c r="Q48" s="678"/>
      <c r="R48" s="678"/>
      <c r="S48" s="678"/>
    </row>
    <row r="49" spans="1:14" ht="12.75" x14ac:dyDescent="0.2">
      <c r="A49" s="304"/>
      <c r="B49" s="324"/>
      <c r="C49" s="429"/>
      <c r="D49" s="326"/>
      <c r="E49" s="432"/>
      <c r="F49" s="325"/>
      <c r="G49" s="429"/>
      <c r="H49" s="326"/>
      <c r="I49" s="429"/>
      <c r="J49" s="324"/>
      <c r="K49" s="429"/>
      <c r="L49" s="326"/>
      <c r="M49" s="432"/>
    </row>
    <row r="50" spans="1:14" x14ac:dyDescent="0.2">
      <c r="A50" s="1" t="s">
        <v>438</v>
      </c>
    </row>
    <row r="51" spans="1:14" x14ac:dyDescent="0.2">
      <c r="A51" s="236" t="s">
        <v>439</v>
      </c>
    </row>
    <row r="52" spans="1:14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1:14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1:14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4" x14ac:dyDescent="0.2">
      <c r="B57" s="27"/>
      <c r="D57" s="27"/>
      <c r="F57" s="27"/>
      <c r="H57" s="31"/>
      <c r="J57" s="31"/>
      <c r="L57" s="31"/>
    </row>
    <row r="58" spans="1:14" x14ac:dyDescent="0.2">
      <c r="B58" s="27"/>
    </row>
    <row r="59" spans="1:14" x14ac:dyDescent="0.2">
      <c r="B59" s="27"/>
    </row>
    <row r="60" spans="1:14" x14ac:dyDescent="0.2">
      <c r="B60" s="27"/>
    </row>
  </sheetData>
  <mergeCells count="12">
    <mergeCell ref="B29:D29"/>
    <mergeCell ref="F29:H29"/>
    <mergeCell ref="J29:L29"/>
    <mergeCell ref="J3:L3"/>
    <mergeCell ref="F3:H3"/>
    <mergeCell ref="B3:D3"/>
    <mergeCell ref="B28:D28"/>
    <mergeCell ref="F28:H28"/>
    <mergeCell ref="J28:L28"/>
    <mergeCell ref="B4:D4"/>
    <mergeCell ref="F4:H4"/>
    <mergeCell ref="J4:L4"/>
  </mergeCells>
  <pageMargins left="0.70866141732283472" right="0.70866141732283472" top="0.52" bottom="0.74803149606299213" header="0.31496062992125984" footer="0.31496062992125984"/>
  <pageSetup paperSize="9" scale="81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52AF32"/>
    <pageSetUpPr fitToPage="1"/>
  </sheetPr>
  <dimension ref="A1:X51"/>
  <sheetViews>
    <sheetView zoomScaleNormal="100" workbookViewId="0"/>
  </sheetViews>
  <sheetFormatPr defaultColWidth="9.33203125" defaultRowHeight="11.25" x14ac:dyDescent="0.2"/>
  <cols>
    <col min="1" max="1" width="63.5" style="1" customWidth="1"/>
    <col min="2" max="2" width="11.6640625" style="1" customWidth="1"/>
    <col min="3" max="3" width="2.83203125" style="1" customWidth="1"/>
    <col min="4" max="4" width="12.5" style="1" customWidth="1"/>
    <col min="5" max="5" width="2.83203125" style="1" customWidth="1"/>
    <col min="6" max="6" width="14.6640625" style="1" customWidth="1"/>
    <col min="7" max="7" width="2.83203125" style="1" customWidth="1"/>
    <col min="8" max="8" width="11.6640625" style="1" customWidth="1"/>
    <col min="9" max="9" width="2.83203125" style="1" customWidth="1"/>
    <col min="10" max="10" width="12.5" style="1" customWidth="1"/>
    <col min="11" max="11" width="2.83203125" style="1" customWidth="1"/>
    <col min="12" max="12" width="14.6640625" style="1" customWidth="1"/>
    <col min="13" max="13" width="2.83203125" style="1" customWidth="1"/>
    <col min="14" max="14" width="11.6640625" style="1" customWidth="1"/>
    <col min="15" max="15" width="2.83203125" style="1" customWidth="1"/>
    <col min="16" max="16" width="12.5" style="1" customWidth="1"/>
    <col min="17" max="17" width="2.83203125" style="1" customWidth="1"/>
    <col min="18" max="18" width="14.6640625" style="1" customWidth="1"/>
    <col min="19" max="19" width="2.83203125" style="1" customWidth="1"/>
    <col min="20" max="20" width="9.33203125" style="1"/>
    <col min="21" max="21" width="10.6640625" style="1" bestFit="1" customWidth="1"/>
    <col min="22" max="22" width="9.83203125" style="1" bestFit="1" customWidth="1"/>
    <col min="23" max="23" width="11.33203125" style="1" bestFit="1" customWidth="1"/>
    <col min="24" max="24" width="10.1640625" style="1" bestFit="1" customWidth="1"/>
    <col min="25" max="16384" width="9.33203125" style="1"/>
  </cols>
  <sheetData>
    <row r="1" spans="1:24" ht="25.5" customHeight="1" x14ac:dyDescent="0.25">
      <c r="A1" s="28" t="s">
        <v>384</v>
      </c>
    </row>
    <row r="2" spans="1:24" ht="16.5" customHeight="1" x14ac:dyDescent="0.2">
      <c r="A2" s="236" t="s">
        <v>385</v>
      </c>
    </row>
    <row r="3" spans="1:24" s="132" customFormat="1" ht="18" customHeight="1" x14ac:dyDescent="0.2">
      <c r="A3" s="161" t="s">
        <v>1</v>
      </c>
      <c r="B3" s="708" t="s">
        <v>114</v>
      </c>
      <c r="C3" s="709"/>
      <c r="D3" s="709"/>
      <c r="E3" s="709"/>
      <c r="F3" s="709"/>
      <c r="G3" s="335"/>
      <c r="H3" s="708" t="s">
        <v>115</v>
      </c>
      <c r="I3" s="709"/>
      <c r="J3" s="709"/>
      <c r="K3" s="709"/>
      <c r="L3" s="709"/>
      <c r="M3" s="335"/>
      <c r="N3" s="708" t="s">
        <v>5</v>
      </c>
      <c r="O3" s="709"/>
      <c r="P3" s="709"/>
      <c r="Q3" s="709"/>
      <c r="R3" s="709"/>
      <c r="S3" s="310"/>
    </row>
    <row r="4" spans="1:24" s="132" customFormat="1" ht="18" customHeight="1" x14ac:dyDescent="0.2">
      <c r="A4" s="145"/>
      <c r="B4" s="706" t="s">
        <v>175</v>
      </c>
      <c r="C4" s="707"/>
      <c r="D4" s="707"/>
      <c r="E4" s="707"/>
      <c r="F4" s="707"/>
      <c r="G4" s="516"/>
      <c r="H4" s="706" t="s">
        <v>176</v>
      </c>
      <c r="I4" s="707"/>
      <c r="J4" s="707"/>
      <c r="K4" s="707"/>
      <c r="L4" s="707"/>
      <c r="M4" s="516"/>
      <c r="N4" s="706" t="s">
        <v>42</v>
      </c>
      <c r="O4" s="707"/>
      <c r="P4" s="707"/>
      <c r="Q4" s="707"/>
      <c r="R4" s="707"/>
      <c r="S4" s="539"/>
    </row>
    <row r="5" spans="1:24" ht="18" customHeight="1" x14ac:dyDescent="0.2">
      <c r="A5" s="162" t="s">
        <v>2</v>
      </c>
      <c r="B5" s="145" t="s">
        <v>3</v>
      </c>
      <c r="C5" s="146"/>
      <c r="D5" s="146" t="s">
        <v>109</v>
      </c>
      <c r="E5" s="146"/>
      <c r="F5" s="146" t="s">
        <v>228</v>
      </c>
      <c r="G5" s="146"/>
      <c r="H5" s="145" t="s">
        <v>3</v>
      </c>
      <c r="I5" s="146"/>
      <c r="J5" s="146" t="s">
        <v>109</v>
      </c>
      <c r="K5" s="146"/>
      <c r="L5" s="146" t="s">
        <v>228</v>
      </c>
      <c r="M5" s="146"/>
      <c r="N5" s="145" t="s">
        <v>3</v>
      </c>
      <c r="O5" s="146"/>
      <c r="P5" s="146" t="s">
        <v>109</v>
      </c>
      <c r="Q5" s="146"/>
      <c r="R5" s="146" t="s">
        <v>228</v>
      </c>
      <c r="S5" s="114"/>
      <c r="V5" s="628"/>
      <c r="W5" s="628"/>
      <c r="X5" s="628"/>
    </row>
    <row r="6" spans="1:24" s="131" customFormat="1" ht="49.5" customHeight="1" x14ac:dyDescent="0.2">
      <c r="A6" s="163"/>
      <c r="B6" s="107" t="s">
        <v>4</v>
      </c>
      <c r="C6" s="104"/>
      <c r="D6" s="104" t="s">
        <v>143</v>
      </c>
      <c r="E6" s="104"/>
      <c r="F6" s="104" t="s">
        <v>227</v>
      </c>
      <c r="G6" s="104"/>
      <c r="H6" s="107" t="s">
        <v>4</v>
      </c>
      <c r="I6" s="104"/>
      <c r="J6" s="104" t="s">
        <v>143</v>
      </c>
      <c r="K6" s="104"/>
      <c r="L6" s="104" t="s">
        <v>227</v>
      </c>
      <c r="M6" s="104"/>
      <c r="N6" s="107" t="s">
        <v>4</v>
      </c>
      <c r="O6" s="104"/>
      <c r="P6" s="104" t="s">
        <v>143</v>
      </c>
      <c r="Q6" s="104"/>
      <c r="R6" s="104" t="s">
        <v>227</v>
      </c>
      <c r="S6" s="540"/>
      <c r="U6" s="680"/>
      <c r="V6" s="628"/>
      <c r="W6" s="628"/>
      <c r="X6" s="628"/>
    </row>
    <row r="7" spans="1:24" ht="12.75" x14ac:dyDescent="0.2">
      <c r="A7" s="91" t="s">
        <v>76</v>
      </c>
      <c r="B7" s="235">
        <v>10</v>
      </c>
      <c r="C7" s="524"/>
      <c r="D7" s="36">
        <v>0.505</v>
      </c>
      <c r="E7" s="532"/>
      <c r="F7" s="36">
        <v>0.35299999999999998</v>
      </c>
      <c r="G7" s="527"/>
      <c r="H7" s="235">
        <v>44</v>
      </c>
      <c r="I7" s="524"/>
      <c r="J7" s="36">
        <v>306.77999999999997</v>
      </c>
      <c r="K7" s="532"/>
      <c r="L7" s="36">
        <v>432.98200000000003</v>
      </c>
      <c r="M7" s="527"/>
      <c r="N7" s="520">
        <f>B7+H7</f>
        <v>54</v>
      </c>
      <c r="O7" s="537"/>
      <c r="P7" s="37">
        <f>D7+J7</f>
        <v>307.28499999999997</v>
      </c>
      <c r="Q7" s="532"/>
      <c r="R7" s="37">
        <f>F7+L7</f>
        <v>433.33500000000004</v>
      </c>
      <c r="S7" s="433"/>
      <c r="T7" s="674"/>
      <c r="V7" s="674"/>
      <c r="W7" s="674"/>
      <c r="X7" s="628"/>
    </row>
    <row r="8" spans="1:24" ht="12.75" x14ac:dyDescent="0.2">
      <c r="A8" s="95" t="s">
        <v>77</v>
      </c>
      <c r="B8" s="287" t="s">
        <v>137</v>
      </c>
      <c r="C8" s="120"/>
      <c r="D8" s="186" t="s">
        <v>137</v>
      </c>
      <c r="E8" s="533"/>
      <c r="F8" s="186" t="s">
        <v>137</v>
      </c>
      <c r="G8" s="528"/>
      <c r="H8" s="187">
        <v>5</v>
      </c>
      <c r="I8" s="526"/>
      <c r="J8" s="186">
        <v>14.760999999999999</v>
      </c>
      <c r="K8" s="533"/>
      <c r="L8" s="186">
        <v>19.14</v>
      </c>
      <c r="M8" s="528"/>
      <c r="N8" s="520">
        <v>5</v>
      </c>
      <c r="O8" s="537"/>
      <c r="P8" s="37">
        <v>14.760999999999999</v>
      </c>
      <c r="Q8" s="534"/>
      <c r="R8" s="37">
        <v>19.14</v>
      </c>
      <c r="S8" s="541"/>
      <c r="T8" s="674"/>
      <c r="V8" s="674"/>
      <c r="W8" s="628"/>
      <c r="X8" s="628"/>
    </row>
    <row r="9" spans="1:24" ht="12.75" x14ac:dyDescent="0.2">
      <c r="A9" s="95" t="s">
        <v>78</v>
      </c>
      <c r="B9" s="108">
        <v>36</v>
      </c>
      <c r="C9" s="106"/>
      <c r="D9" s="37">
        <v>1.891</v>
      </c>
      <c r="E9" s="534"/>
      <c r="F9" s="37">
        <v>1.2290000000000001</v>
      </c>
      <c r="G9" s="529"/>
      <c r="H9" s="187">
        <v>81</v>
      </c>
      <c r="I9" s="526"/>
      <c r="J9" s="186">
        <v>1380.058</v>
      </c>
      <c r="K9" s="533"/>
      <c r="L9" s="186">
        <v>708.31600000000003</v>
      </c>
      <c r="M9" s="528"/>
      <c r="N9" s="520">
        <f>B9+H9</f>
        <v>117</v>
      </c>
      <c r="O9" s="537"/>
      <c r="P9" s="37">
        <f>D9+J9</f>
        <v>1381.9490000000001</v>
      </c>
      <c r="Q9" s="534"/>
      <c r="R9" s="37">
        <f>F9+L9</f>
        <v>709.54500000000007</v>
      </c>
      <c r="S9" s="541"/>
      <c r="T9" s="674"/>
      <c r="V9" s="674"/>
      <c r="W9" s="302"/>
      <c r="X9" s="628"/>
    </row>
    <row r="10" spans="1:24" ht="12.75" x14ac:dyDescent="0.2">
      <c r="A10" s="96" t="s">
        <v>79</v>
      </c>
      <c r="B10" s="109">
        <f t="shared" ref="B10:R10" si="0">SUM(B7:B9)</f>
        <v>46</v>
      </c>
      <c r="C10" s="105"/>
      <c r="D10" s="38">
        <f t="shared" si="0"/>
        <v>2.3959999999999999</v>
      </c>
      <c r="E10" s="535"/>
      <c r="F10" s="38">
        <f t="shared" si="0"/>
        <v>1.5820000000000001</v>
      </c>
      <c r="G10" s="530"/>
      <c r="H10" s="109">
        <f t="shared" si="0"/>
        <v>130</v>
      </c>
      <c r="I10" s="105"/>
      <c r="J10" s="38">
        <f t="shared" si="0"/>
        <v>1701.5989999999999</v>
      </c>
      <c r="K10" s="535"/>
      <c r="L10" s="38">
        <f t="shared" si="0"/>
        <v>1160.4380000000001</v>
      </c>
      <c r="M10" s="530"/>
      <c r="N10" s="521">
        <f t="shared" si="0"/>
        <v>176</v>
      </c>
      <c r="O10" s="538"/>
      <c r="P10" s="38">
        <f t="shared" si="0"/>
        <v>1703.9950000000001</v>
      </c>
      <c r="Q10" s="535"/>
      <c r="R10" s="38">
        <f t="shared" si="0"/>
        <v>1162.02</v>
      </c>
      <c r="S10" s="470"/>
      <c r="W10" s="628"/>
      <c r="X10" s="628"/>
    </row>
    <row r="11" spans="1:24" ht="12.75" x14ac:dyDescent="0.2">
      <c r="A11" s="95"/>
      <c r="B11" s="108"/>
      <c r="C11" s="106"/>
      <c r="D11" s="37"/>
      <c r="E11" s="534"/>
      <c r="F11" s="37"/>
      <c r="G11" s="529"/>
      <c r="H11" s="108"/>
      <c r="I11" s="106"/>
      <c r="J11" s="37"/>
      <c r="K11" s="534"/>
      <c r="L11" s="37"/>
      <c r="M11" s="529"/>
      <c r="N11" s="520"/>
      <c r="O11" s="537"/>
      <c r="P11" s="37"/>
      <c r="Q11" s="534"/>
      <c r="R11" s="37"/>
      <c r="S11" s="541"/>
      <c r="W11" s="628"/>
      <c r="X11" s="628"/>
    </row>
    <row r="12" spans="1:24" ht="12.75" x14ac:dyDescent="0.2">
      <c r="A12" s="95" t="s">
        <v>80</v>
      </c>
      <c r="B12" s="108">
        <v>4</v>
      </c>
      <c r="C12" s="106"/>
      <c r="D12" s="37">
        <v>0.25600000000000001</v>
      </c>
      <c r="E12" s="534"/>
      <c r="F12" s="186">
        <v>2.3E-2</v>
      </c>
      <c r="G12" s="528"/>
      <c r="H12" s="108">
        <v>36</v>
      </c>
      <c r="I12" s="106"/>
      <c r="J12" s="37">
        <v>820.43100000000004</v>
      </c>
      <c r="K12" s="534"/>
      <c r="L12" s="37">
        <v>143.59100000000001</v>
      </c>
      <c r="M12" s="529"/>
      <c r="N12" s="520">
        <f>B12+H12</f>
        <v>40</v>
      </c>
      <c r="O12" s="537"/>
      <c r="P12" s="37">
        <f>D12+J12</f>
        <v>820.68700000000001</v>
      </c>
      <c r="Q12" s="534"/>
      <c r="R12" s="37">
        <f>F12+L12</f>
        <v>143.614</v>
      </c>
      <c r="S12" s="541"/>
      <c r="T12" s="674"/>
      <c r="V12" s="674"/>
      <c r="W12" s="628"/>
      <c r="X12" s="628"/>
    </row>
    <row r="13" spans="1:24" ht="12.75" x14ac:dyDescent="0.2">
      <c r="A13" s="95" t="s">
        <v>270</v>
      </c>
      <c r="B13" s="108">
        <v>393</v>
      </c>
      <c r="C13" s="106"/>
      <c r="D13" s="37">
        <v>14.888999999999999</v>
      </c>
      <c r="E13" s="534"/>
      <c r="F13" s="37">
        <v>1.62</v>
      </c>
      <c r="G13" s="529"/>
      <c r="H13" s="108">
        <v>152</v>
      </c>
      <c r="I13" s="106"/>
      <c r="J13" s="37">
        <v>124.119</v>
      </c>
      <c r="K13" s="534"/>
      <c r="L13" s="37">
        <v>31.173999999999999</v>
      </c>
      <c r="M13" s="529"/>
      <c r="N13" s="520">
        <f>B13+H13</f>
        <v>545</v>
      </c>
      <c r="O13" s="537"/>
      <c r="P13" s="37">
        <f>D13+J13</f>
        <v>139.00800000000001</v>
      </c>
      <c r="Q13" s="534"/>
      <c r="R13" s="37">
        <f>F13+L13</f>
        <v>32.793999999999997</v>
      </c>
      <c r="S13" s="541"/>
      <c r="T13" s="674"/>
      <c r="V13" s="674"/>
      <c r="W13" s="628"/>
      <c r="X13" s="628"/>
    </row>
    <row r="14" spans="1:24" ht="12.75" x14ac:dyDescent="0.2">
      <c r="A14" s="96" t="s">
        <v>271</v>
      </c>
      <c r="B14" s="109">
        <f>SUM(B12:B13)</f>
        <v>397</v>
      </c>
      <c r="C14" s="105"/>
      <c r="D14" s="38">
        <f t="shared" ref="D14:R14" si="1">SUM(D12:D13)</f>
        <v>15.145</v>
      </c>
      <c r="E14" s="535"/>
      <c r="F14" s="38">
        <f t="shared" si="1"/>
        <v>1.643</v>
      </c>
      <c r="G14" s="530"/>
      <c r="H14" s="109">
        <f t="shared" si="1"/>
        <v>188</v>
      </c>
      <c r="I14" s="105"/>
      <c r="J14" s="38">
        <f t="shared" si="1"/>
        <v>944.55000000000007</v>
      </c>
      <c r="K14" s="535"/>
      <c r="L14" s="38">
        <f t="shared" si="1"/>
        <v>174.76500000000001</v>
      </c>
      <c r="M14" s="530"/>
      <c r="N14" s="521">
        <f t="shared" si="1"/>
        <v>585</v>
      </c>
      <c r="O14" s="538"/>
      <c r="P14" s="38">
        <f t="shared" si="1"/>
        <v>959.69500000000005</v>
      </c>
      <c r="Q14" s="535"/>
      <c r="R14" s="38">
        <f t="shared" si="1"/>
        <v>176.40800000000002</v>
      </c>
      <c r="S14" s="470"/>
      <c r="T14" s="270"/>
      <c r="V14" s="679"/>
      <c r="W14" s="628"/>
      <c r="X14" s="628"/>
    </row>
    <row r="15" spans="1:24" ht="12.75" x14ac:dyDescent="0.2">
      <c r="A15" s="97"/>
      <c r="B15" s="108"/>
      <c r="C15" s="106"/>
      <c r="D15" s="37"/>
      <c r="E15" s="534"/>
      <c r="F15" s="37"/>
      <c r="G15" s="529"/>
      <c r="H15" s="108"/>
      <c r="I15" s="106"/>
      <c r="J15" s="37"/>
      <c r="K15" s="534"/>
      <c r="L15" s="37"/>
      <c r="M15" s="529"/>
      <c r="N15" s="520"/>
      <c r="O15" s="537"/>
      <c r="P15" s="37"/>
      <c r="Q15" s="534"/>
      <c r="R15" s="37"/>
      <c r="S15" s="541"/>
      <c r="V15" s="679"/>
      <c r="W15" s="628"/>
      <c r="X15" s="628"/>
    </row>
    <row r="16" spans="1:24" ht="12.75" x14ac:dyDescent="0.2">
      <c r="A16" s="96" t="s">
        <v>272</v>
      </c>
      <c r="B16" s="109">
        <f t="shared" ref="B16:R16" si="2">SUM(B14,B10)</f>
        <v>443</v>
      </c>
      <c r="C16" s="105"/>
      <c r="D16" s="38">
        <f t="shared" si="2"/>
        <v>17.541</v>
      </c>
      <c r="E16" s="535"/>
      <c r="F16" s="38">
        <f t="shared" si="2"/>
        <v>3.2250000000000001</v>
      </c>
      <c r="G16" s="530"/>
      <c r="H16" s="109">
        <f t="shared" si="2"/>
        <v>318</v>
      </c>
      <c r="I16" s="105"/>
      <c r="J16" s="38">
        <f t="shared" si="2"/>
        <v>2646.1489999999999</v>
      </c>
      <c r="K16" s="535"/>
      <c r="L16" s="38">
        <f t="shared" si="2"/>
        <v>1335.2030000000002</v>
      </c>
      <c r="M16" s="530"/>
      <c r="N16" s="521">
        <f t="shared" si="2"/>
        <v>761</v>
      </c>
      <c r="O16" s="538"/>
      <c r="P16" s="38">
        <f t="shared" si="2"/>
        <v>2663.69</v>
      </c>
      <c r="Q16" s="535"/>
      <c r="R16" s="38">
        <f t="shared" si="2"/>
        <v>1338.4279999999999</v>
      </c>
      <c r="S16" s="470"/>
      <c r="V16" s="679"/>
    </row>
    <row r="17" spans="1:24" ht="12.75" x14ac:dyDescent="0.2">
      <c r="A17" s="118"/>
      <c r="B17" s="110"/>
      <c r="C17" s="525"/>
      <c r="D17" s="39"/>
      <c r="E17" s="536"/>
      <c r="F17" s="39"/>
      <c r="G17" s="531"/>
      <c r="H17" s="110"/>
      <c r="I17" s="525"/>
      <c r="J17" s="39"/>
      <c r="K17" s="536"/>
      <c r="L17" s="39"/>
      <c r="M17" s="531"/>
      <c r="N17" s="110"/>
      <c r="O17" s="525"/>
      <c r="P17" s="39"/>
      <c r="Q17" s="536"/>
      <c r="R17" s="39"/>
      <c r="S17" s="347"/>
      <c r="W17" s="222"/>
      <c r="X17" s="31"/>
    </row>
    <row r="18" spans="1:24" ht="12.75" x14ac:dyDescent="0.2">
      <c r="A18" s="1" t="s">
        <v>422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V18" s="269"/>
      <c r="W18" s="302"/>
    </row>
    <row r="19" spans="1:24" ht="12.75" x14ac:dyDescent="0.2">
      <c r="A19" s="1" t="s">
        <v>420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683"/>
      <c r="M19" s="117"/>
      <c r="N19" s="117"/>
      <c r="O19" s="117"/>
      <c r="P19" s="117"/>
      <c r="Q19" s="117"/>
      <c r="R19" s="117"/>
      <c r="V19" s="222"/>
      <c r="W19" s="222"/>
      <c r="X19" s="31"/>
    </row>
    <row r="20" spans="1:24" ht="12.75" x14ac:dyDescent="0.2">
      <c r="A20" s="236" t="s">
        <v>423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V20" s="31"/>
      <c r="X20" s="31"/>
    </row>
    <row r="21" spans="1:24" ht="12.75" x14ac:dyDescent="0.2">
      <c r="A21" s="236" t="s">
        <v>421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V21" s="31"/>
      <c r="W21" s="222"/>
      <c r="X21" s="222"/>
    </row>
    <row r="22" spans="1:24" x14ac:dyDescent="0.2">
      <c r="N22" s="682"/>
      <c r="V22" s="31"/>
      <c r="W22" s="31"/>
      <c r="X22" s="31"/>
    </row>
    <row r="23" spans="1:24" x14ac:dyDescent="0.2">
      <c r="H23" s="506"/>
      <c r="I23" s="506"/>
      <c r="J23" s="559"/>
      <c r="K23" s="506"/>
      <c r="L23" s="559"/>
      <c r="M23" s="505"/>
      <c r="U23" s="31"/>
    </row>
    <row r="24" spans="1:24" x14ac:dyDescent="0.2">
      <c r="H24" s="505"/>
      <c r="I24" s="505"/>
      <c r="J24" s="270"/>
      <c r="K24" s="505"/>
      <c r="L24" s="505"/>
      <c r="M24" s="505"/>
      <c r="P24" s="31"/>
      <c r="V24" s="31"/>
      <c r="W24" s="31"/>
      <c r="X24" s="31"/>
    </row>
    <row r="25" spans="1:24" ht="22.5" customHeight="1" x14ac:dyDescent="0.25">
      <c r="A25" s="28" t="s">
        <v>383</v>
      </c>
      <c r="H25" s="31"/>
      <c r="I25" s="31"/>
      <c r="J25" s="505"/>
      <c r="K25" s="506"/>
      <c r="L25" s="302"/>
      <c r="V25" s="31"/>
      <c r="W25" s="31"/>
      <c r="X25" s="31"/>
    </row>
    <row r="26" spans="1:24" ht="18.75" customHeight="1" x14ac:dyDescent="0.2">
      <c r="A26" s="236" t="s">
        <v>386</v>
      </c>
      <c r="V26" s="31"/>
      <c r="W26" s="222"/>
      <c r="X26" s="222"/>
    </row>
    <row r="27" spans="1:24" ht="17.25" customHeight="1" x14ac:dyDescent="0.2">
      <c r="A27" s="161" t="s">
        <v>1</v>
      </c>
      <c r="B27" s="708" t="s">
        <v>114</v>
      </c>
      <c r="C27" s="709"/>
      <c r="D27" s="709"/>
      <c r="E27" s="709"/>
      <c r="F27" s="709"/>
      <c r="G27" s="335"/>
      <c r="H27" s="708" t="s">
        <v>115</v>
      </c>
      <c r="I27" s="709"/>
      <c r="J27" s="709"/>
      <c r="K27" s="709"/>
      <c r="L27" s="709"/>
      <c r="M27" s="335"/>
      <c r="N27" s="708" t="s">
        <v>5</v>
      </c>
      <c r="O27" s="709"/>
      <c r="P27" s="709"/>
      <c r="Q27" s="709"/>
      <c r="R27" s="709"/>
      <c r="S27" s="113"/>
      <c r="V27" s="269"/>
      <c r="W27" s="31"/>
    </row>
    <row r="28" spans="1:24" ht="17.25" customHeight="1" x14ac:dyDescent="0.2">
      <c r="A28" s="145"/>
      <c r="B28" s="706" t="s">
        <v>175</v>
      </c>
      <c r="C28" s="707"/>
      <c r="D28" s="707"/>
      <c r="E28" s="707"/>
      <c r="F28" s="707"/>
      <c r="G28" s="516"/>
      <c r="H28" s="706" t="s">
        <v>176</v>
      </c>
      <c r="I28" s="707"/>
      <c r="J28" s="707"/>
      <c r="K28" s="707"/>
      <c r="L28" s="707"/>
      <c r="M28" s="516"/>
      <c r="N28" s="706" t="s">
        <v>42</v>
      </c>
      <c r="O28" s="707"/>
      <c r="P28" s="707"/>
      <c r="Q28" s="707"/>
      <c r="R28" s="707"/>
      <c r="S28" s="114"/>
      <c r="V28" s="31"/>
      <c r="W28" s="31"/>
    </row>
    <row r="29" spans="1:24" ht="18.75" customHeight="1" x14ac:dyDescent="0.2">
      <c r="A29" s="162" t="s">
        <v>2</v>
      </c>
      <c r="B29" s="145" t="s">
        <v>3</v>
      </c>
      <c r="C29" s="146"/>
      <c r="D29" s="146" t="s">
        <v>109</v>
      </c>
      <c r="E29" s="146"/>
      <c r="F29" s="146" t="s">
        <v>228</v>
      </c>
      <c r="G29" s="146"/>
      <c r="H29" s="145" t="s">
        <v>3</v>
      </c>
      <c r="I29" s="146"/>
      <c r="J29" s="146" t="s">
        <v>109</v>
      </c>
      <c r="K29" s="146"/>
      <c r="L29" s="146" t="s">
        <v>228</v>
      </c>
      <c r="M29" s="146"/>
      <c r="N29" s="145" t="s">
        <v>3</v>
      </c>
      <c r="O29" s="146"/>
      <c r="P29" s="146" t="s">
        <v>109</v>
      </c>
      <c r="Q29" s="146"/>
      <c r="R29" s="146" t="s">
        <v>228</v>
      </c>
      <c r="S29" s="114"/>
    </row>
    <row r="30" spans="1:24" ht="49.5" customHeight="1" x14ac:dyDescent="0.2">
      <c r="A30" s="163"/>
      <c r="B30" s="107" t="s">
        <v>4</v>
      </c>
      <c r="C30" s="104"/>
      <c r="D30" s="104" t="s">
        <v>143</v>
      </c>
      <c r="E30" s="104"/>
      <c r="F30" s="104" t="s">
        <v>227</v>
      </c>
      <c r="G30" s="104"/>
      <c r="H30" s="107" t="s">
        <v>4</v>
      </c>
      <c r="I30" s="104"/>
      <c r="J30" s="104" t="s">
        <v>143</v>
      </c>
      <c r="K30" s="104"/>
      <c r="L30" s="104" t="s">
        <v>227</v>
      </c>
      <c r="M30" s="104"/>
      <c r="N30" s="107" t="s">
        <v>4</v>
      </c>
      <c r="O30" s="104"/>
      <c r="P30" s="104" t="s">
        <v>143</v>
      </c>
      <c r="Q30" s="104"/>
      <c r="R30" s="104" t="s">
        <v>227</v>
      </c>
      <c r="S30" s="347"/>
      <c r="U30" s="296"/>
      <c r="V30" s="31"/>
    </row>
    <row r="31" spans="1:24" ht="12.75" x14ac:dyDescent="0.2">
      <c r="A31" s="91" t="s">
        <v>76</v>
      </c>
      <c r="B31" s="235">
        <v>10</v>
      </c>
      <c r="C31" s="524"/>
      <c r="D31" s="36">
        <v>0.505</v>
      </c>
      <c r="E31" s="532"/>
      <c r="F31" s="36">
        <v>0.35299999999999998</v>
      </c>
      <c r="G31" s="527"/>
      <c r="H31" s="235">
        <v>31</v>
      </c>
      <c r="I31" s="524"/>
      <c r="J31" s="36">
        <v>221.49</v>
      </c>
      <c r="K31" s="583"/>
      <c r="L31" s="36">
        <v>318.92600000000004</v>
      </c>
      <c r="M31" s="586"/>
      <c r="N31" s="520">
        <f>B31+H31</f>
        <v>41</v>
      </c>
      <c r="O31" s="537"/>
      <c r="P31" s="37">
        <f>D31+J31</f>
        <v>221.995</v>
      </c>
      <c r="Q31" s="585"/>
      <c r="R31" s="37">
        <f>F31+L31</f>
        <v>319.27900000000005</v>
      </c>
      <c r="S31" s="430"/>
    </row>
    <row r="32" spans="1:24" ht="12.75" x14ac:dyDescent="0.2">
      <c r="A32" s="95" t="s">
        <v>84</v>
      </c>
      <c r="B32" s="287" t="s">
        <v>137</v>
      </c>
      <c r="C32" s="120"/>
      <c r="D32" s="186" t="s">
        <v>137</v>
      </c>
      <c r="E32" s="533"/>
      <c r="F32" s="186" t="s">
        <v>137</v>
      </c>
      <c r="G32" s="528"/>
      <c r="H32" s="187">
        <v>5</v>
      </c>
      <c r="I32" s="526"/>
      <c r="J32" s="186">
        <v>14.691000000000001</v>
      </c>
      <c r="K32" s="584"/>
      <c r="L32" s="186">
        <v>19.14</v>
      </c>
      <c r="M32" s="428"/>
      <c r="N32" s="520">
        <v>5</v>
      </c>
      <c r="O32" s="537"/>
      <c r="P32" s="37">
        <v>14.691000000000001</v>
      </c>
      <c r="Q32" s="585"/>
      <c r="R32" s="37">
        <v>18.928999999999998</v>
      </c>
      <c r="S32" s="431"/>
      <c r="U32" s="680"/>
    </row>
    <row r="33" spans="1:23" ht="12.75" x14ac:dyDescent="0.2">
      <c r="A33" s="95" t="s">
        <v>78</v>
      </c>
      <c r="B33" s="108">
        <v>38</v>
      </c>
      <c r="C33" s="106"/>
      <c r="D33" s="37">
        <v>2.0470000000000002</v>
      </c>
      <c r="E33" s="534"/>
      <c r="F33" s="37">
        <v>1.319</v>
      </c>
      <c r="G33" s="529"/>
      <c r="H33" s="187">
        <v>78</v>
      </c>
      <c r="I33" s="526"/>
      <c r="J33" s="186">
        <v>1489.2349999999999</v>
      </c>
      <c r="K33" s="428" t="s">
        <v>431</v>
      </c>
      <c r="L33" s="186">
        <v>823.04300000000001</v>
      </c>
      <c r="M33" s="428" t="s">
        <v>431</v>
      </c>
      <c r="N33" s="520">
        <v>116</v>
      </c>
      <c r="O33" s="537"/>
      <c r="P33" s="37">
        <f>D33+J33</f>
        <v>1491.2819999999999</v>
      </c>
      <c r="Q33" s="428" t="s">
        <v>431</v>
      </c>
      <c r="R33" s="37">
        <f>F33+L33</f>
        <v>824.36199999999997</v>
      </c>
      <c r="S33" s="431" t="s">
        <v>431</v>
      </c>
      <c r="U33" s="31"/>
      <c r="V33" s="31"/>
      <c r="W33" s="31"/>
    </row>
    <row r="34" spans="1:23" ht="12.75" x14ac:dyDescent="0.2">
      <c r="A34" s="96" t="s">
        <v>79</v>
      </c>
      <c r="B34" s="109">
        <v>48</v>
      </c>
      <c r="C34" s="105"/>
      <c r="D34" s="38">
        <v>2.552</v>
      </c>
      <c r="E34" s="535"/>
      <c r="F34" s="38">
        <v>1.6719999999999999</v>
      </c>
      <c r="G34" s="530"/>
      <c r="H34" s="109">
        <f>SUM(H31:H33)</f>
        <v>114</v>
      </c>
      <c r="I34" s="105"/>
      <c r="J34" s="38">
        <f>SUM(J31:J33)</f>
        <v>1725.4159999999999</v>
      </c>
      <c r="K34" s="428" t="s">
        <v>431</v>
      </c>
      <c r="L34" s="38">
        <f>SUM(L31:L33)</f>
        <v>1161.1089999999999</v>
      </c>
      <c r="M34" s="428" t="s">
        <v>431</v>
      </c>
      <c r="N34" s="521">
        <f>SUM(N31:N33)</f>
        <v>162</v>
      </c>
      <c r="O34" s="538"/>
      <c r="P34" s="38">
        <f>SUM(P31:P33)</f>
        <v>1727.9679999999998</v>
      </c>
      <c r="Q34" s="428" t="s">
        <v>431</v>
      </c>
      <c r="R34" s="38">
        <f>SUM(R31:R33)</f>
        <v>1162.57</v>
      </c>
      <c r="S34" s="431" t="s">
        <v>431</v>
      </c>
      <c r="U34" s="31"/>
      <c r="V34" s="31"/>
    </row>
    <row r="35" spans="1:23" ht="12.75" x14ac:dyDescent="0.2">
      <c r="A35" s="95"/>
      <c r="B35" s="108"/>
      <c r="C35" s="106"/>
      <c r="D35" s="37"/>
      <c r="E35" s="534"/>
      <c r="F35" s="37"/>
      <c r="G35" s="529"/>
      <c r="H35" s="108"/>
      <c r="I35" s="106"/>
      <c r="J35" s="37"/>
      <c r="K35" s="585"/>
      <c r="L35" s="37"/>
      <c r="M35" s="587"/>
      <c r="N35" s="520"/>
      <c r="O35" s="537"/>
      <c r="P35" s="37"/>
      <c r="Q35" s="585"/>
      <c r="R35" s="37"/>
      <c r="S35" s="431"/>
      <c r="U35" s="31"/>
      <c r="W35" s="31"/>
    </row>
    <row r="36" spans="1:23" ht="12.75" x14ac:dyDescent="0.2">
      <c r="A36" s="95" t="s">
        <v>80</v>
      </c>
      <c r="B36" s="108">
        <v>5</v>
      </c>
      <c r="C36" s="106"/>
      <c r="D36" s="37">
        <v>0.35199999999999998</v>
      </c>
      <c r="E36" s="428"/>
      <c r="F36" s="37">
        <v>7.2999999999999995E-2</v>
      </c>
      <c r="G36" s="528"/>
      <c r="H36" s="108">
        <v>40</v>
      </c>
      <c r="I36" s="106"/>
      <c r="J36" s="37">
        <v>839.99300000000005</v>
      </c>
      <c r="K36" s="428" t="s">
        <v>431</v>
      </c>
      <c r="L36" s="37">
        <v>151.12900000000002</v>
      </c>
      <c r="M36" s="428" t="s">
        <v>431</v>
      </c>
      <c r="N36" s="520">
        <f>B36+H36</f>
        <v>45</v>
      </c>
      <c r="O36" s="537"/>
      <c r="P36" s="37">
        <f>D36+J36</f>
        <v>840.34500000000003</v>
      </c>
      <c r="Q36" s="428" t="s">
        <v>431</v>
      </c>
      <c r="R36" s="37">
        <f>F36+L36</f>
        <v>151.20200000000003</v>
      </c>
      <c r="S36" s="431" t="s">
        <v>431</v>
      </c>
      <c r="U36" s="31"/>
      <c r="V36" s="31"/>
    </row>
    <row r="37" spans="1:23" ht="12.75" x14ac:dyDescent="0.2">
      <c r="A37" s="95" t="s">
        <v>270</v>
      </c>
      <c r="B37" s="108">
        <v>486</v>
      </c>
      <c r="C37" s="428" t="s">
        <v>431</v>
      </c>
      <c r="D37" s="37">
        <v>18.452000000000002</v>
      </c>
      <c r="E37" s="106"/>
      <c r="F37" s="37">
        <v>2.254</v>
      </c>
      <c r="G37" s="431"/>
      <c r="H37" s="108">
        <v>151</v>
      </c>
      <c r="I37" s="428" t="s">
        <v>431</v>
      </c>
      <c r="J37" s="37">
        <v>79.759</v>
      </c>
      <c r="K37" s="428" t="s">
        <v>431</v>
      </c>
      <c r="L37" s="37">
        <v>21.260999999999999</v>
      </c>
      <c r="M37" s="428" t="s">
        <v>431</v>
      </c>
      <c r="N37" s="520">
        <f>B37+H37</f>
        <v>637</v>
      </c>
      <c r="O37" s="428"/>
      <c r="P37" s="37">
        <f>D37+J37</f>
        <v>98.210999999999999</v>
      </c>
      <c r="Q37" s="428" t="s">
        <v>431</v>
      </c>
      <c r="R37" s="37">
        <f>F37+L37</f>
        <v>23.515000000000001</v>
      </c>
      <c r="S37" s="431" t="s">
        <v>431</v>
      </c>
      <c r="V37" s="611"/>
    </row>
    <row r="38" spans="1:23" ht="12.75" x14ac:dyDescent="0.2">
      <c r="A38" s="96" t="s">
        <v>271</v>
      </c>
      <c r="B38" s="109">
        <f>SUM(B36:B37)</f>
        <v>491</v>
      </c>
      <c r="C38" s="428" t="s">
        <v>431</v>
      </c>
      <c r="D38" s="38">
        <v>18.804000000000002</v>
      </c>
      <c r="E38" s="428"/>
      <c r="F38" s="38">
        <v>2.327</v>
      </c>
      <c r="G38" s="431"/>
      <c r="H38" s="109">
        <f>SUM(H36:H37)</f>
        <v>191</v>
      </c>
      <c r="I38" s="428" t="s">
        <v>431</v>
      </c>
      <c r="J38" s="38">
        <f>SUM(J36:J37)</f>
        <v>919.75200000000007</v>
      </c>
      <c r="K38" s="428" t="s">
        <v>431</v>
      </c>
      <c r="L38" s="38">
        <f>L36+L37</f>
        <v>172.39000000000001</v>
      </c>
      <c r="M38" s="428" t="s">
        <v>431</v>
      </c>
      <c r="N38" s="521">
        <f>SUM(N36:N37)</f>
        <v>682</v>
      </c>
      <c r="O38" s="428"/>
      <c r="P38" s="38">
        <f>SUM(P36:P37)</f>
        <v>938.55600000000004</v>
      </c>
      <c r="Q38" s="428" t="s">
        <v>431</v>
      </c>
      <c r="R38" s="38">
        <f>SUM(R36:R37)</f>
        <v>174.71700000000004</v>
      </c>
      <c r="S38" s="431" t="s">
        <v>431</v>
      </c>
    </row>
    <row r="39" spans="1:23" ht="12.75" x14ac:dyDescent="0.2">
      <c r="A39" s="97"/>
      <c r="B39" s="108"/>
      <c r="C39" s="428"/>
      <c r="D39" s="37"/>
      <c r="E39" s="106"/>
      <c r="F39" s="38"/>
      <c r="G39" s="529"/>
      <c r="H39" s="108"/>
      <c r="I39" s="106"/>
      <c r="J39" s="37"/>
      <c r="K39" s="585"/>
      <c r="L39" s="37"/>
      <c r="M39" s="587"/>
      <c r="N39" s="520"/>
      <c r="O39" s="537"/>
      <c r="P39" s="37"/>
      <c r="Q39" s="615"/>
      <c r="R39" s="37"/>
      <c r="S39" s="431"/>
    </row>
    <row r="40" spans="1:23" ht="12.75" x14ac:dyDescent="0.2">
      <c r="A40" s="96" t="s">
        <v>306</v>
      </c>
      <c r="B40" s="109">
        <f>B34+B38</f>
        <v>539</v>
      </c>
      <c r="C40" s="428" t="s">
        <v>431</v>
      </c>
      <c r="D40" s="38">
        <f>D34+D38</f>
        <v>21.356000000000002</v>
      </c>
      <c r="E40" s="428"/>
      <c r="F40" s="38">
        <v>3.9989999999999997</v>
      </c>
      <c r="G40" s="431"/>
      <c r="H40" s="38">
        <f>H34+H38</f>
        <v>305</v>
      </c>
      <c r="I40" s="428" t="s">
        <v>431</v>
      </c>
      <c r="J40" s="38">
        <f>J34+J38</f>
        <v>2645.1680000000001</v>
      </c>
      <c r="K40" s="428" t="s">
        <v>431</v>
      </c>
      <c r="L40" s="38">
        <f>L34+L38</f>
        <v>1333.499</v>
      </c>
      <c r="M40" s="431" t="s">
        <v>431</v>
      </c>
      <c r="N40" s="681">
        <f>N34+N38</f>
        <v>844</v>
      </c>
      <c r="O40" s="428"/>
      <c r="P40" s="38">
        <f>P34+P38</f>
        <v>2666.5239999999999</v>
      </c>
      <c r="Q40" s="428" t="s">
        <v>431</v>
      </c>
      <c r="R40" s="38">
        <f>R34+R38</f>
        <v>1337.287</v>
      </c>
      <c r="S40" s="431" t="s">
        <v>431</v>
      </c>
    </row>
    <row r="41" spans="1:23" ht="12.75" x14ac:dyDescent="0.2">
      <c r="A41" s="96" t="s">
        <v>295</v>
      </c>
      <c r="B41" s="109">
        <v>544</v>
      </c>
      <c r="C41" s="105"/>
      <c r="D41" s="38">
        <v>21.448</v>
      </c>
      <c r="E41" s="535"/>
      <c r="F41" s="38">
        <v>4.008</v>
      </c>
      <c r="G41" s="530"/>
      <c r="H41" s="109">
        <v>310</v>
      </c>
      <c r="I41" s="105"/>
      <c r="J41" s="38">
        <v>2754.1910000000003</v>
      </c>
      <c r="K41" s="585"/>
      <c r="L41" s="38">
        <v>1441.8059999999998</v>
      </c>
      <c r="M41" s="587"/>
      <c r="N41" s="109">
        <v>854</v>
      </c>
      <c r="O41" s="105"/>
      <c r="P41" s="38">
        <v>2775.6390000000001</v>
      </c>
      <c r="Q41" s="585"/>
      <c r="R41" s="38">
        <v>1445.8139999999999</v>
      </c>
      <c r="S41" s="587"/>
    </row>
    <row r="42" spans="1:23" ht="12.75" x14ac:dyDescent="0.2">
      <c r="A42" s="96" t="s">
        <v>267</v>
      </c>
      <c r="B42" s="109">
        <v>546</v>
      </c>
      <c r="C42" s="105"/>
      <c r="D42" s="38">
        <v>21.797000000000001</v>
      </c>
      <c r="E42" s="535"/>
      <c r="F42" s="38">
        <v>2.3140000000000001</v>
      </c>
      <c r="G42" s="530"/>
      <c r="H42" s="109">
        <v>319</v>
      </c>
      <c r="I42" s="105"/>
      <c r="J42" s="38">
        <v>3107.0459999999998</v>
      </c>
      <c r="K42" s="535"/>
      <c r="L42" s="38">
        <v>1676.3240000000001</v>
      </c>
      <c r="M42" s="530"/>
      <c r="N42" s="109">
        <v>865</v>
      </c>
      <c r="O42" s="105"/>
      <c r="P42" s="38">
        <v>3128.8429999999998</v>
      </c>
      <c r="Q42" s="535"/>
      <c r="R42" s="38">
        <v>1678.6380000000001</v>
      </c>
      <c r="S42" s="530"/>
    </row>
    <row r="43" spans="1:23" ht="12.75" x14ac:dyDescent="0.2">
      <c r="A43" s="96" t="s">
        <v>265</v>
      </c>
      <c r="B43" s="109">
        <v>552</v>
      </c>
      <c r="C43" s="105"/>
      <c r="D43" s="38">
        <v>21.873000000000001</v>
      </c>
      <c r="E43" s="535"/>
      <c r="F43" s="38">
        <v>2.2709999999999999</v>
      </c>
      <c r="G43" s="530"/>
      <c r="H43" s="109">
        <v>320</v>
      </c>
      <c r="I43" s="105"/>
      <c r="J43" s="38">
        <v>3190.5230000000001</v>
      </c>
      <c r="K43" s="535"/>
      <c r="L43" s="38">
        <v>1710.7170000000001</v>
      </c>
      <c r="M43" s="530"/>
      <c r="N43" s="109">
        <v>872</v>
      </c>
      <c r="O43" s="105"/>
      <c r="P43" s="38">
        <v>3212.3959999999997</v>
      </c>
      <c r="Q43" s="535"/>
      <c r="R43" s="38">
        <v>1712.9879999999998</v>
      </c>
      <c r="S43" s="530"/>
    </row>
    <row r="44" spans="1:23" ht="12.75" customHeight="1" x14ac:dyDescent="0.2">
      <c r="A44" s="96" t="s">
        <v>258</v>
      </c>
      <c r="B44" s="109">
        <v>568</v>
      </c>
      <c r="C44" s="105"/>
      <c r="D44" s="38">
        <v>22.238</v>
      </c>
      <c r="E44" s="535"/>
      <c r="F44" s="38">
        <v>5.5179999999999998</v>
      </c>
      <c r="G44" s="530"/>
      <c r="H44" s="109">
        <v>326</v>
      </c>
      <c r="I44" s="105"/>
      <c r="J44" s="38">
        <v>3277.6729999999998</v>
      </c>
      <c r="K44" s="535"/>
      <c r="L44" s="38">
        <v>1759.183</v>
      </c>
      <c r="M44" s="530"/>
      <c r="N44" s="109">
        <v>894</v>
      </c>
      <c r="O44" s="105"/>
      <c r="P44" s="38">
        <v>3299.9110000000005</v>
      </c>
      <c r="Q44" s="535"/>
      <c r="R44" s="38">
        <v>1764.7010000000002</v>
      </c>
      <c r="S44" s="530"/>
    </row>
    <row r="45" spans="1:23" s="30" customFormat="1" ht="12.75" x14ac:dyDescent="0.2">
      <c r="A45" s="88" t="s">
        <v>251</v>
      </c>
      <c r="B45" s="109">
        <v>570</v>
      </c>
      <c r="C45" s="105"/>
      <c r="D45" s="38">
        <v>22.143999999999998</v>
      </c>
      <c r="E45" s="535"/>
      <c r="F45" s="38">
        <v>4.4740000000000002</v>
      </c>
      <c r="G45" s="530"/>
      <c r="H45" s="109">
        <v>339</v>
      </c>
      <c r="I45" s="105"/>
      <c r="J45" s="38">
        <v>3361.165</v>
      </c>
      <c r="K45" s="535"/>
      <c r="L45" s="38">
        <v>1806.0920000000001</v>
      </c>
      <c r="M45" s="530"/>
      <c r="N45" s="109">
        <v>909</v>
      </c>
      <c r="O45" s="105"/>
      <c r="P45" s="38">
        <v>3383.3089999999997</v>
      </c>
      <c r="Q45" s="535"/>
      <c r="R45" s="38">
        <v>1810.566</v>
      </c>
      <c r="S45" s="530"/>
    </row>
    <row r="46" spans="1:23" s="30" customFormat="1" ht="12.75" x14ac:dyDescent="0.2">
      <c r="A46" s="88" t="s">
        <v>252</v>
      </c>
      <c r="B46" s="109">
        <v>586</v>
      </c>
      <c r="C46" s="105"/>
      <c r="D46" s="38">
        <v>22.786999999999999</v>
      </c>
      <c r="E46" s="535"/>
      <c r="F46" s="38">
        <v>43.689</v>
      </c>
      <c r="G46" s="530"/>
      <c r="H46" s="109">
        <v>364</v>
      </c>
      <c r="I46" s="105"/>
      <c r="J46" s="38">
        <v>3840.3009999999999</v>
      </c>
      <c r="K46" s="535"/>
      <c r="L46" s="38">
        <v>2069.2959999999998</v>
      </c>
      <c r="M46" s="530"/>
      <c r="N46" s="109">
        <v>950</v>
      </c>
      <c r="O46" s="105"/>
      <c r="P46" s="38">
        <v>3863.0879999999997</v>
      </c>
      <c r="Q46" s="535"/>
      <c r="R46" s="38">
        <v>2112.9849999999997</v>
      </c>
      <c r="S46" s="530"/>
    </row>
    <row r="47" spans="1:23" s="30" customFormat="1" ht="12.75" x14ac:dyDescent="0.2">
      <c r="A47" s="88" t="s">
        <v>253</v>
      </c>
      <c r="B47" s="109">
        <v>591</v>
      </c>
      <c r="C47" s="105"/>
      <c r="D47" s="38">
        <v>23.068000000000001</v>
      </c>
      <c r="E47" s="535"/>
      <c r="F47" s="38">
        <v>55.575000000000003</v>
      </c>
      <c r="G47" s="530"/>
      <c r="H47" s="109">
        <v>385</v>
      </c>
      <c r="I47" s="105"/>
      <c r="J47" s="38">
        <v>4069.5619999999999</v>
      </c>
      <c r="K47" s="535"/>
      <c r="L47" s="38">
        <v>2266.4789999999998</v>
      </c>
      <c r="M47" s="530"/>
      <c r="N47" s="109">
        <v>976</v>
      </c>
      <c r="O47" s="105"/>
      <c r="P47" s="38">
        <v>4092.63</v>
      </c>
      <c r="Q47" s="535"/>
      <c r="R47" s="38">
        <v>2322.0539999999996</v>
      </c>
      <c r="S47" s="530"/>
    </row>
    <row r="48" spans="1:23" ht="12.75" x14ac:dyDescent="0.2">
      <c r="A48" s="304"/>
      <c r="B48" s="324"/>
      <c r="C48" s="325"/>
      <c r="D48" s="326"/>
      <c r="E48" s="542"/>
      <c r="F48" s="326"/>
      <c r="G48" s="543"/>
      <c r="H48" s="324"/>
      <c r="I48" s="325"/>
      <c r="J48" s="326"/>
      <c r="K48" s="542"/>
      <c r="L48" s="326"/>
      <c r="M48" s="543"/>
      <c r="N48" s="324"/>
      <c r="O48" s="325"/>
      <c r="P48" s="326"/>
      <c r="Q48" s="542"/>
      <c r="R48" s="326"/>
      <c r="S48" s="543"/>
    </row>
    <row r="49" spans="1:19" ht="12.75" x14ac:dyDescent="0.2">
      <c r="A49" s="1" t="s">
        <v>438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spans="1:19" ht="12.75" x14ac:dyDescent="0.2">
      <c r="A50" s="236" t="s">
        <v>439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</row>
    <row r="51" spans="1:19" x14ac:dyDescent="0.2">
      <c r="H51" s="31"/>
      <c r="I51" s="31"/>
      <c r="J51" s="31"/>
      <c r="K51" s="31"/>
      <c r="L51" s="31"/>
      <c r="M51" s="31"/>
    </row>
  </sheetData>
  <mergeCells count="12">
    <mergeCell ref="B28:F28"/>
    <mergeCell ref="H28:L28"/>
    <mergeCell ref="N28:R28"/>
    <mergeCell ref="N3:R3"/>
    <mergeCell ref="H3:L3"/>
    <mergeCell ref="B3:F3"/>
    <mergeCell ref="B27:F27"/>
    <mergeCell ref="H27:L27"/>
    <mergeCell ref="N27:R27"/>
    <mergeCell ref="B4:F4"/>
    <mergeCell ref="H4:L4"/>
    <mergeCell ref="N4:R4"/>
  </mergeCells>
  <pageMargins left="0.70866141732283472" right="0.70866141732283472" top="0.74803149606299213" bottom="0.15748031496062992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2AF32"/>
  </sheetPr>
  <dimension ref="A1:G48"/>
  <sheetViews>
    <sheetView zoomScaleNormal="100" workbookViewId="0">
      <selection sqref="A1:F1"/>
    </sheetView>
  </sheetViews>
  <sheetFormatPr defaultColWidth="9.1640625" defaultRowHeight="11.25" x14ac:dyDescent="0.2"/>
  <cols>
    <col min="1" max="1" width="64.83203125" style="1" customWidth="1"/>
    <col min="2" max="2" width="14.33203125" style="1" customWidth="1"/>
    <col min="3" max="3" width="2.83203125" style="1" customWidth="1"/>
    <col min="4" max="4" width="17.6640625" style="1" customWidth="1"/>
    <col min="5" max="5" width="2.83203125" style="1" customWidth="1"/>
    <col min="6" max="6" width="17.6640625" style="1" customWidth="1"/>
    <col min="7" max="7" width="2.83203125" style="1" customWidth="1"/>
    <col min="8" max="16384" width="9.1640625" style="1"/>
  </cols>
  <sheetData>
    <row r="1" spans="1:7" ht="30.6" customHeight="1" x14ac:dyDescent="0.25">
      <c r="A1" s="700" t="s">
        <v>389</v>
      </c>
      <c r="B1" s="697"/>
      <c r="C1" s="697"/>
      <c r="D1" s="697"/>
      <c r="E1" s="697"/>
      <c r="F1" s="697"/>
    </row>
    <row r="2" spans="1:7" x14ac:dyDescent="0.2">
      <c r="A2" s="236" t="s">
        <v>327</v>
      </c>
    </row>
    <row r="3" spans="1:7" ht="12.75" x14ac:dyDescent="0.2">
      <c r="A3" s="161" t="s">
        <v>1</v>
      </c>
      <c r="B3" s="708" t="s">
        <v>296</v>
      </c>
      <c r="C3" s="709"/>
      <c r="D3" s="709"/>
      <c r="E3" s="709"/>
      <c r="F3" s="709"/>
      <c r="G3" s="113"/>
    </row>
    <row r="4" spans="1:7" ht="12.75" x14ac:dyDescent="0.2">
      <c r="A4" s="145"/>
      <c r="B4" s="706" t="s">
        <v>297</v>
      </c>
      <c r="C4" s="707"/>
      <c r="D4" s="707"/>
      <c r="E4" s="707"/>
      <c r="F4" s="707"/>
      <c r="G4" s="114"/>
    </row>
    <row r="5" spans="1:7" ht="12.75" x14ac:dyDescent="0.2">
      <c r="A5" s="162" t="s">
        <v>2</v>
      </c>
      <c r="B5" s="145" t="s">
        <v>3</v>
      </c>
      <c r="C5" s="146"/>
      <c r="D5" s="146" t="s">
        <v>109</v>
      </c>
      <c r="E5" s="146"/>
      <c r="F5" s="146" t="s">
        <v>228</v>
      </c>
      <c r="G5" s="114"/>
    </row>
    <row r="6" spans="1:7" ht="25.5" x14ac:dyDescent="0.2">
      <c r="A6" s="163"/>
      <c r="B6" s="107" t="s">
        <v>4</v>
      </c>
      <c r="C6" s="104"/>
      <c r="D6" s="104" t="s">
        <v>143</v>
      </c>
      <c r="E6" s="104"/>
      <c r="F6" s="104" t="s">
        <v>309</v>
      </c>
      <c r="G6" s="347"/>
    </row>
    <row r="7" spans="1:7" ht="12.75" x14ac:dyDescent="0.2">
      <c r="A7" s="91" t="s">
        <v>76</v>
      </c>
      <c r="B7" s="235">
        <v>38</v>
      </c>
      <c r="C7" s="524"/>
      <c r="D7" s="36">
        <v>304.608</v>
      </c>
      <c r="E7" s="532"/>
      <c r="F7" s="36">
        <v>430.399</v>
      </c>
      <c r="G7" s="113"/>
    </row>
    <row r="8" spans="1:7" ht="12.75" x14ac:dyDescent="0.2">
      <c r="A8" s="95" t="s">
        <v>77</v>
      </c>
      <c r="B8" s="187">
        <v>4</v>
      </c>
      <c r="C8" s="526"/>
      <c r="D8" s="186">
        <v>14.558999999999999</v>
      </c>
      <c r="E8" s="533"/>
      <c r="F8" s="186">
        <v>18.82</v>
      </c>
      <c r="G8" s="114"/>
    </row>
    <row r="9" spans="1:7" ht="12.75" x14ac:dyDescent="0.2">
      <c r="A9" s="95" t="s">
        <v>78</v>
      </c>
      <c r="B9" s="187">
        <v>47</v>
      </c>
      <c r="C9" s="526"/>
      <c r="D9" s="186">
        <v>1374.126</v>
      </c>
      <c r="E9" s="533"/>
      <c r="F9" s="186">
        <v>703.08399999999995</v>
      </c>
      <c r="G9" s="114"/>
    </row>
    <row r="10" spans="1:7" ht="12.75" x14ac:dyDescent="0.2">
      <c r="A10" s="96" t="s">
        <v>79</v>
      </c>
      <c r="B10" s="109">
        <f>SUM(B7:B9)</f>
        <v>89</v>
      </c>
      <c r="C10" s="105"/>
      <c r="D10" s="38">
        <f>SUM(D7:D9)</f>
        <v>1693.2930000000001</v>
      </c>
      <c r="E10" s="535"/>
      <c r="F10" s="38">
        <f>SUM(F7:F9)</f>
        <v>1152.3029999999999</v>
      </c>
      <c r="G10" s="114"/>
    </row>
    <row r="11" spans="1:7" ht="12.75" x14ac:dyDescent="0.2">
      <c r="A11" s="95"/>
      <c r="B11" s="108"/>
      <c r="C11" s="106"/>
      <c r="D11" s="37"/>
      <c r="E11" s="534"/>
      <c r="F11" s="37"/>
      <c r="G11" s="114"/>
    </row>
    <row r="12" spans="1:7" ht="12.75" x14ac:dyDescent="0.2">
      <c r="A12" s="95" t="s">
        <v>80</v>
      </c>
      <c r="B12" s="108">
        <v>27</v>
      </c>
      <c r="C12" s="106"/>
      <c r="D12" s="37">
        <v>818.72299999999996</v>
      </c>
      <c r="E12" s="534"/>
      <c r="F12" s="37">
        <v>143.19</v>
      </c>
      <c r="G12" s="114"/>
    </row>
    <row r="13" spans="1:7" ht="12.75" x14ac:dyDescent="0.2">
      <c r="A13" s="95" t="s">
        <v>270</v>
      </c>
      <c r="B13" s="108">
        <v>13</v>
      </c>
      <c r="C13" s="106"/>
      <c r="D13" s="37">
        <v>95.343999999999994</v>
      </c>
      <c r="E13" s="534"/>
      <c r="F13" s="37">
        <v>15.978999999999999</v>
      </c>
      <c r="G13" s="114"/>
    </row>
    <row r="14" spans="1:7" ht="12.75" x14ac:dyDescent="0.2">
      <c r="A14" s="96" t="s">
        <v>271</v>
      </c>
      <c r="B14" s="109">
        <f>SUM(B12:B13)</f>
        <v>40</v>
      </c>
      <c r="C14" s="105"/>
      <c r="D14" s="38">
        <f>SUM(D12:D13)</f>
        <v>914.06700000000001</v>
      </c>
      <c r="E14" s="535"/>
      <c r="F14" s="38">
        <f>SUM(F12:F13)</f>
        <v>159.16899999999998</v>
      </c>
      <c r="G14" s="114"/>
    </row>
    <row r="15" spans="1:7" ht="12.75" x14ac:dyDescent="0.2">
      <c r="A15" s="97"/>
      <c r="B15" s="108"/>
      <c r="C15" s="106"/>
      <c r="D15" s="37"/>
      <c r="E15" s="534"/>
      <c r="F15" s="37"/>
      <c r="G15" s="114"/>
    </row>
    <row r="16" spans="1:7" ht="12.75" x14ac:dyDescent="0.2">
      <c r="A16" s="96" t="s">
        <v>272</v>
      </c>
      <c r="B16" s="109">
        <f>SUM(B14,B10)</f>
        <v>129</v>
      </c>
      <c r="C16" s="105"/>
      <c r="D16" s="38">
        <f>SUM(D14,D10)</f>
        <v>2607.36</v>
      </c>
      <c r="E16" s="535"/>
      <c r="F16" s="38">
        <f>SUM(F14,F10)</f>
        <v>1311.4719999999998</v>
      </c>
      <c r="G16" s="114"/>
    </row>
    <row r="17" spans="1:7" ht="12.75" x14ac:dyDescent="0.2">
      <c r="A17" s="118"/>
      <c r="B17" s="110"/>
      <c r="C17" s="525"/>
      <c r="D17" s="39"/>
      <c r="E17" s="536"/>
      <c r="F17" s="39"/>
      <c r="G17" s="347"/>
    </row>
    <row r="19" spans="1:7" x14ac:dyDescent="0.2">
      <c r="B19" s="505"/>
      <c r="C19" s="505"/>
      <c r="D19" s="505"/>
      <c r="E19" s="505"/>
      <c r="F19" s="505"/>
    </row>
    <row r="20" spans="1:7" x14ac:dyDescent="0.2">
      <c r="B20" s="306"/>
      <c r="C20" s="306"/>
      <c r="D20" s="306"/>
      <c r="E20" s="306"/>
      <c r="F20" s="306"/>
    </row>
    <row r="21" spans="1:7" ht="15" x14ac:dyDescent="0.25">
      <c r="A21" s="28" t="s">
        <v>387</v>
      </c>
    </row>
    <row r="22" spans="1:7" x14ac:dyDescent="0.2">
      <c r="A22" s="236" t="s">
        <v>388</v>
      </c>
    </row>
    <row r="23" spans="1:7" ht="12.75" x14ac:dyDescent="0.2">
      <c r="A23" s="161" t="s">
        <v>1</v>
      </c>
      <c r="B23" s="708" t="s">
        <v>296</v>
      </c>
      <c r="C23" s="709"/>
      <c r="D23" s="709"/>
      <c r="E23" s="709"/>
      <c r="F23" s="709"/>
      <c r="G23" s="113"/>
    </row>
    <row r="24" spans="1:7" ht="12.75" x14ac:dyDescent="0.2">
      <c r="A24" s="145"/>
      <c r="B24" s="706" t="s">
        <v>297</v>
      </c>
      <c r="C24" s="707"/>
      <c r="D24" s="707"/>
      <c r="E24" s="707"/>
      <c r="F24" s="707"/>
      <c r="G24" s="114"/>
    </row>
    <row r="25" spans="1:7" ht="12.75" x14ac:dyDescent="0.2">
      <c r="A25" s="162" t="s">
        <v>2</v>
      </c>
      <c r="B25" s="145" t="s">
        <v>3</v>
      </c>
      <c r="C25" s="146"/>
      <c r="D25" s="146" t="s">
        <v>109</v>
      </c>
      <c r="E25" s="146"/>
      <c r="F25" s="146" t="s">
        <v>228</v>
      </c>
      <c r="G25" s="114"/>
    </row>
    <row r="26" spans="1:7" ht="25.5" x14ac:dyDescent="0.2">
      <c r="A26" s="163"/>
      <c r="B26" s="107" t="s">
        <v>4</v>
      </c>
      <c r="C26" s="104"/>
      <c r="D26" s="104" t="s">
        <v>143</v>
      </c>
      <c r="E26" s="104"/>
      <c r="F26" s="104" t="s">
        <v>309</v>
      </c>
      <c r="G26" s="347"/>
    </row>
    <row r="27" spans="1:7" ht="12.75" x14ac:dyDescent="0.2">
      <c r="A27" s="91" t="s">
        <v>76</v>
      </c>
      <c r="B27" s="235">
        <v>25</v>
      </c>
      <c r="C27" s="524"/>
      <c r="D27" s="36">
        <v>219.33799999999999</v>
      </c>
      <c r="E27" s="532"/>
      <c r="F27" s="36">
        <v>316.20299999999997</v>
      </c>
      <c r="G27" s="113"/>
    </row>
    <row r="28" spans="1:7" ht="12.75" x14ac:dyDescent="0.2">
      <c r="A28" s="95" t="s">
        <v>84</v>
      </c>
      <c r="B28" s="187">
        <v>4</v>
      </c>
      <c r="C28" s="526"/>
      <c r="D28" s="186">
        <v>14.489000000000001</v>
      </c>
      <c r="E28" s="533"/>
      <c r="F28" s="186">
        <v>18.609000000000002</v>
      </c>
      <c r="G28" s="114"/>
    </row>
    <row r="29" spans="1:7" ht="12.75" x14ac:dyDescent="0.2">
      <c r="A29" s="95" t="s">
        <v>78</v>
      </c>
      <c r="B29" s="187">
        <v>49</v>
      </c>
      <c r="C29" s="526"/>
      <c r="D29" s="186">
        <v>1483.3109999999999</v>
      </c>
      <c r="E29" s="533"/>
      <c r="F29" s="186">
        <v>822.78099999999995</v>
      </c>
      <c r="G29" s="114"/>
    </row>
    <row r="30" spans="1:7" ht="12.75" x14ac:dyDescent="0.2">
      <c r="A30" s="96" t="s">
        <v>79</v>
      </c>
      <c r="B30" s="109">
        <f>SUM(B27:B29)</f>
        <v>78</v>
      </c>
      <c r="C30" s="105"/>
      <c r="D30" s="38">
        <f>SUM(D27:D29)</f>
        <v>1717.1379999999999</v>
      </c>
      <c r="E30" s="535"/>
      <c r="F30" s="38">
        <f>SUM(F27:F29)</f>
        <v>1157.5929999999998</v>
      </c>
      <c r="G30" s="114"/>
    </row>
    <row r="31" spans="1:7" ht="12.75" x14ac:dyDescent="0.2">
      <c r="A31" s="95"/>
      <c r="B31" s="108"/>
      <c r="C31" s="106"/>
      <c r="D31" s="37"/>
      <c r="E31" s="534"/>
      <c r="F31" s="37"/>
      <c r="G31" s="114"/>
    </row>
    <row r="32" spans="1:7" ht="12.75" x14ac:dyDescent="0.2">
      <c r="A32" s="95" t="s">
        <v>80</v>
      </c>
      <c r="B32" s="108">
        <v>29</v>
      </c>
      <c r="C32" s="106"/>
      <c r="D32" s="37">
        <v>826.351</v>
      </c>
      <c r="E32" s="534"/>
      <c r="F32" s="37">
        <v>149.56700000000001</v>
      </c>
      <c r="G32" s="114"/>
    </row>
    <row r="33" spans="1:7" ht="12.75" x14ac:dyDescent="0.2">
      <c r="A33" s="95" t="s">
        <v>270</v>
      </c>
      <c r="B33" s="108">
        <v>11</v>
      </c>
      <c r="C33" s="106"/>
      <c r="D33" s="37">
        <v>50.853000000000002</v>
      </c>
      <c r="E33" s="534"/>
      <c r="F33" s="37">
        <v>7.4880000000000004</v>
      </c>
      <c r="G33" s="114"/>
    </row>
    <row r="34" spans="1:7" ht="12.75" x14ac:dyDescent="0.2">
      <c r="A34" s="96" t="s">
        <v>271</v>
      </c>
      <c r="B34" s="109">
        <f>SUM(B32:B33)</f>
        <v>40</v>
      </c>
      <c r="C34" s="105"/>
      <c r="D34" s="38">
        <f>SUM(D32:D33)</f>
        <v>877.20399999999995</v>
      </c>
      <c r="E34" s="535"/>
      <c r="F34" s="38">
        <f>SUM(F32:F33)</f>
        <v>157.05500000000001</v>
      </c>
      <c r="G34" s="114"/>
    </row>
    <row r="35" spans="1:7" ht="12.75" x14ac:dyDescent="0.2">
      <c r="A35" s="97"/>
      <c r="B35" s="108"/>
      <c r="C35" s="106"/>
      <c r="D35" s="37"/>
      <c r="E35" s="534"/>
      <c r="F35" s="37"/>
      <c r="G35" s="114"/>
    </row>
    <row r="36" spans="1:7" ht="12.75" x14ac:dyDescent="0.2">
      <c r="A36" s="96" t="s">
        <v>306</v>
      </c>
      <c r="B36" s="109">
        <f>B30+B34</f>
        <v>118</v>
      </c>
      <c r="C36" s="106"/>
      <c r="D36" s="38">
        <f>D30+D34</f>
        <v>2594.3419999999996</v>
      </c>
      <c r="E36" s="534"/>
      <c r="F36" s="38">
        <f>F30+F34</f>
        <v>1314.6479999999999</v>
      </c>
      <c r="G36" s="114"/>
    </row>
    <row r="37" spans="1:7" ht="12.75" x14ac:dyDescent="0.2">
      <c r="A37" s="96" t="s">
        <v>295</v>
      </c>
      <c r="B37" s="109">
        <v>122</v>
      </c>
      <c r="C37" s="105"/>
      <c r="D37" s="38">
        <v>2706.1109999999999</v>
      </c>
      <c r="E37" s="535"/>
      <c r="F37" s="38">
        <v>1421.48</v>
      </c>
      <c r="G37" s="114"/>
    </row>
    <row r="38" spans="1:7" ht="12.75" x14ac:dyDescent="0.2">
      <c r="A38" s="96" t="s">
        <v>267</v>
      </c>
      <c r="B38" s="109">
        <v>132</v>
      </c>
      <c r="C38" s="105"/>
      <c r="D38" s="38">
        <v>3069.6329999999998</v>
      </c>
      <c r="E38" s="535"/>
      <c r="F38" s="38">
        <v>1658.6460000000002</v>
      </c>
      <c r="G38" s="114"/>
    </row>
    <row r="39" spans="1:7" ht="12.75" x14ac:dyDescent="0.2">
      <c r="A39" s="96" t="s">
        <v>265</v>
      </c>
      <c r="B39" s="109">
        <v>133</v>
      </c>
      <c r="C39" s="105"/>
      <c r="D39" s="38">
        <v>3165.8110000000001</v>
      </c>
      <c r="E39" s="535"/>
      <c r="F39" s="38">
        <v>1693.3430000000001</v>
      </c>
      <c r="G39" s="114"/>
    </row>
    <row r="40" spans="1:7" ht="12.75" x14ac:dyDescent="0.2">
      <c r="A40" s="96" t="s">
        <v>258</v>
      </c>
      <c r="B40" s="109">
        <v>139</v>
      </c>
      <c r="C40" s="105"/>
      <c r="D40" s="38">
        <v>3240.4870000000001</v>
      </c>
      <c r="E40" s="535"/>
      <c r="F40" s="38">
        <v>1741.797</v>
      </c>
      <c r="G40" s="114"/>
    </row>
    <row r="41" spans="1:7" ht="12.75" x14ac:dyDescent="0.2">
      <c r="A41" s="96" t="s">
        <v>251</v>
      </c>
      <c r="B41" s="109">
        <v>146</v>
      </c>
      <c r="C41" s="105"/>
      <c r="D41" s="38">
        <v>3322.2190000000001</v>
      </c>
      <c r="E41" s="535"/>
      <c r="F41" s="38">
        <v>1787.566</v>
      </c>
      <c r="G41" s="114"/>
    </row>
    <row r="42" spans="1:7" ht="12.75" x14ac:dyDescent="0.2">
      <c r="A42" s="96" t="s">
        <v>252</v>
      </c>
      <c r="B42" s="109">
        <v>167</v>
      </c>
      <c r="C42" s="105"/>
      <c r="D42" s="38">
        <v>3802.8470000000002</v>
      </c>
      <c r="E42" s="535"/>
      <c r="F42" s="38">
        <v>1989.4179999999999</v>
      </c>
      <c r="G42" s="114"/>
    </row>
    <row r="43" spans="1:7" ht="12.75" x14ac:dyDescent="0.2">
      <c r="A43" s="96" t="s">
        <v>253</v>
      </c>
      <c r="B43" s="109">
        <v>186</v>
      </c>
      <c r="C43" s="105"/>
      <c r="D43" s="38">
        <v>4029.991</v>
      </c>
      <c r="E43" s="535"/>
      <c r="F43" s="38">
        <v>2204.9679999999998</v>
      </c>
      <c r="G43" s="114"/>
    </row>
    <row r="44" spans="1:7" ht="12.75" x14ac:dyDescent="0.2">
      <c r="A44" s="327"/>
      <c r="B44" s="324"/>
      <c r="C44" s="325"/>
      <c r="D44" s="326"/>
      <c r="E44" s="542"/>
      <c r="F44" s="326"/>
      <c r="G44" s="347"/>
    </row>
    <row r="45" spans="1:7" x14ac:dyDescent="0.2">
      <c r="B45" s="31"/>
      <c r="C45" s="31"/>
      <c r="D45" s="31"/>
      <c r="E45" s="31"/>
      <c r="F45" s="31"/>
    </row>
    <row r="46" spans="1:7" x14ac:dyDescent="0.2">
      <c r="B46" s="269"/>
      <c r="C46" s="269"/>
      <c r="D46" s="269"/>
      <c r="E46" s="269"/>
      <c r="F46" s="269"/>
    </row>
    <row r="47" spans="1:7" x14ac:dyDescent="0.2">
      <c r="D47" s="269"/>
      <c r="E47" s="269"/>
      <c r="F47" s="269"/>
    </row>
    <row r="48" spans="1:7" x14ac:dyDescent="0.2">
      <c r="D48" s="269"/>
      <c r="E48" s="269"/>
      <c r="F48" s="269"/>
    </row>
  </sheetData>
  <mergeCells count="5">
    <mergeCell ref="B23:F23"/>
    <mergeCell ref="B24:F24"/>
    <mergeCell ref="B3:F3"/>
    <mergeCell ref="B4:F4"/>
    <mergeCell ref="A1:F1"/>
  </mergeCells>
  <pageMargins left="0.25" right="0.25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52AF32"/>
    <pageSetUpPr fitToPage="1"/>
  </sheetPr>
  <dimension ref="A1:N46"/>
  <sheetViews>
    <sheetView zoomScaleNormal="100" workbookViewId="0"/>
  </sheetViews>
  <sheetFormatPr defaultColWidth="9.33203125" defaultRowHeight="11.25" x14ac:dyDescent="0.2"/>
  <cols>
    <col min="1" max="1" width="58.83203125" style="1" customWidth="1"/>
    <col min="2" max="2" width="11.1640625" style="1" customWidth="1"/>
    <col min="3" max="3" width="3.1640625" style="1" customWidth="1"/>
    <col min="4" max="4" width="11.1640625" style="1" customWidth="1"/>
    <col min="5" max="5" width="3.1640625" style="1" customWidth="1"/>
    <col min="6" max="6" width="11.1640625" style="1" customWidth="1"/>
    <col min="7" max="7" width="3.1640625" style="1" customWidth="1"/>
    <col min="8" max="8" width="11.1640625" style="1" customWidth="1"/>
    <col min="9" max="9" width="3.1640625" style="1" customWidth="1"/>
    <col min="10" max="10" width="12.83203125" style="1" customWidth="1"/>
    <col min="11" max="11" width="3" style="1" customWidth="1"/>
    <col min="12" max="12" width="11.1640625" style="1" customWidth="1"/>
    <col min="13" max="13" width="2.6640625" style="1" customWidth="1"/>
    <col min="14" max="16384" width="9.33203125" style="1"/>
  </cols>
  <sheetData>
    <row r="1" spans="1:14" ht="18.75" customHeight="1" x14ac:dyDescent="0.25">
      <c r="A1" s="28" t="s">
        <v>328</v>
      </c>
    </row>
    <row r="2" spans="1:14" ht="16.5" customHeight="1" x14ac:dyDescent="0.2">
      <c r="A2" s="236" t="s">
        <v>329</v>
      </c>
    </row>
    <row r="3" spans="1:14" s="132" customFormat="1" ht="18" customHeight="1" x14ac:dyDescent="0.2">
      <c r="A3" s="161" t="s">
        <v>1</v>
      </c>
      <c r="B3" s="708" t="s">
        <v>114</v>
      </c>
      <c r="C3" s="709"/>
      <c r="D3" s="709"/>
      <c r="E3" s="337"/>
      <c r="F3" s="709" t="s">
        <v>115</v>
      </c>
      <c r="G3" s="709"/>
      <c r="H3" s="709"/>
      <c r="I3" s="335"/>
      <c r="J3" s="708" t="s">
        <v>5</v>
      </c>
      <c r="K3" s="709"/>
      <c r="L3" s="709"/>
      <c r="M3" s="337"/>
    </row>
    <row r="4" spans="1:14" s="132" customFormat="1" ht="18" customHeight="1" x14ac:dyDescent="0.2">
      <c r="A4" s="145"/>
      <c r="B4" s="706" t="s">
        <v>175</v>
      </c>
      <c r="C4" s="707"/>
      <c r="D4" s="707"/>
      <c r="E4" s="336"/>
      <c r="F4" s="707" t="s">
        <v>176</v>
      </c>
      <c r="G4" s="707"/>
      <c r="H4" s="707"/>
      <c r="I4" s="336"/>
      <c r="J4" s="706" t="s">
        <v>42</v>
      </c>
      <c r="K4" s="707"/>
      <c r="L4" s="707"/>
      <c r="M4" s="336"/>
    </row>
    <row r="5" spans="1:14" s="132" customFormat="1" ht="22.5" customHeight="1" x14ac:dyDescent="0.2">
      <c r="A5" s="162" t="s">
        <v>2</v>
      </c>
      <c r="B5" s="145" t="s">
        <v>3</v>
      </c>
      <c r="C5" s="146"/>
      <c r="D5" s="146" t="s">
        <v>109</v>
      </c>
      <c r="E5" s="147"/>
      <c r="F5" s="146" t="s">
        <v>3</v>
      </c>
      <c r="G5" s="146"/>
      <c r="H5" s="146" t="s">
        <v>109</v>
      </c>
      <c r="I5" s="147"/>
      <c r="J5" s="145" t="s">
        <v>3</v>
      </c>
      <c r="K5" s="146"/>
      <c r="L5" s="146" t="s">
        <v>109</v>
      </c>
      <c r="M5" s="147"/>
    </row>
    <row r="6" spans="1:14" ht="49.5" customHeight="1" x14ac:dyDescent="0.2">
      <c r="A6" s="93"/>
      <c r="B6" s="107" t="s">
        <v>4</v>
      </c>
      <c r="C6" s="104"/>
      <c r="D6" s="104" t="s">
        <v>143</v>
      </c>
      <c r="E6" s="112"/>
      <c r="F6" s="104" t="s">
        <v>4</v>
      </c>
      <c r="G6" s="104"/>
      <c r="H6" s="104" t="s">
        <v>143</v>
      </c>
      <c r="I6" s="112"/>
      <c r="J6" s="107" t="s">
        <v>4</v>
      </c>
      <c r="K6" s="104"/>
      <c r="L6" s="104" t="s">
        <v>143</v>
      </c>
      <c r="M6" s="112"/>
    </row>
    <row r="7" spans="1:14" ht="12.75" x14ac:dyDescent="0.2">
      <c r="A7" s="94" t="s">
        <v>81</v>
      </c>
      <c r="B7" s="204">
        <v>98</v>
      </c>
      <c r="C7" s="617"/>
      <c r="D7" s="618">
        <v>4.3879999999999999</v>
      </c>
      <c r="E7" s="619"/>
      <c r="F7" s="617">
        <v>121</v>
      </c>
      <c r="G7" s="620"/>
      <c r="H7" s="618">
        <v>91.043999999999997</v>
      </c>
      <c r="I7" s="115"/>
      <c r="J7" s="292">
        <f>SUM(B7,F7)</f>
        <v>219</v>
      </c>
      <c r="K7" s="40"/>
      <c r="L7" s="333">
        <f>SUM(H7,D7)</f>
        <v>95.432000000000002</v>
      </c>
      <c r="M7" s="115"/>
      <c r="N7" s="27"/>
    </row>
    <row r="8" spans="1:14" ht="12.75" x14ac:dyDescent="0.2">
      <c r="A8" s="95"/>
      <c r="B8" s="289"/>
      <c r="C8" s="4"/>
      <c r="D8" s="332"/>
      <c r="E8" s="290"/>
      <c r="F8" s="4"/>
      <c r="G8" s="41"/>
      <c r="H8" s="332"/>
      <c r="I8" s="290"/>
      <c r="J8" s="289"/>
      <c r="K8" s="41"/>
      <c r="L8" s="332"/>
      <c r="M8" s="290"/>
      <c r="N8" s="27"/>
    </row>
    <row r="9" spans="1:14" ht="12.75" x14ac:dyDescent="0.2">
      <c r="A9" s="95" t="s">
        <v>82</v>
      </c>
      <c r="B9" s="287" t="s">
        <v>137</v>
      </c>
      <c r="C9" s="120"/>
      <c r="D9" s="294" t="s">
        <v>137</v>
      </c>
      <c r="E9" s="295"/>
      <c r="F9" s="4">
        <v>1</v>
      </c>
      <c r="G9" s="41"/>
      <c r="H9" s="332">
        <v>9.6050000000000004</v>
      </c>
      <c r="I9" s="290"/>
      <c r="J9" s="289">
        <v>1</v>
      </c>
      <c r="K9" s="41"/>
      <c r="L9" s="332">
        <v>9.6050000000000004</v>
      </c>
      <c r="M9" s="290"/>
      <c r="N9" s="27"/>
    </row>
    <row r="10" spans="1:14" ht="12.75" x14ac:dyDescent="0.2">
      <c r="A10" s="95" t="s">
        <v>268</v>
      </c>
      <c r="B10" s="289">
        <v>69</v>
      </c>
      <c r="C10" s="4"/>
      <c r="D10" s="332">
        <v>3.12</v>
      </c>
      <c r="E10" s="290"/>
      <c r="F10" s="4">
        <v>58</v>
      </c>
      <c r="G10" s="41"/>
      <c r="H10" s="332">
        <v>15.867000000000001</v>
      </c>
      <c r="I10" s="290"/>
      <c r="J10" s="289">
        <f>SUM(B10,F10)</f>
        <v>127</v>
      </c>
      <c r="K10" s="41"/>
      <c r="L10" s="332">
        <f>SUM(D10,H10)</f>
        <v>18.987000000000002</v>
      </c>
      <c r="M10" s="290"/>
      <c r="N10" s="27"/>
    </row>
    <row r="11" spans="1:14" ht="12.75" x14ac:dyDescent="0.2">
      <c r="A11" s="95" t="s">
        <v>269</v>
      </c>
      <c r="B11" s="289">
        <v>129</v>
      </c>
      <c r="C11" s="4"/>
      <c r="D11" s="332">
        <v>4.6050000000000004</v>
      </c>
      <c r="E11" s="290"/>
      <c r="F11" s="4">
        <v>80</v>
      </c>
      <c r="G11" s="41"/>
      <c r="H11" s="332">
        <v>48.81</v>
      </c>
      <c r="I11" s="290"/>
      <c r="J11" s="289">
        <f>SUM(B11,F11)</f>
        <v>209</v>
      </c>
      <c r="K11" s="41"/>
      <c r="L11" s="332">
        <f>SUM(D11,H11)</f>
        <v>53.415000000000006</v>
      </c>
      <c r="M11" s="290"/>
      <c r="N11" s="27"/>
    </row>
    <row r="12" spans="1:14" ht="12.75" x14ac:dyDescent="0.2">
      <c r="A12" s="96" t="s">
        <v>141</v>
      </c>
      <c r="B12" s="293">
        <f>SUM(B9:B11)</f>
        <v>198</v>
      </c>
      <c r="C12" s="41"/>
      <c r="D12" s="333">
        <f>SUM(D9:D11)</f>
        <v>7.7250000000000005</v>
      </c>
      <c r="E12" s="115"/>
      <c r="F12" s="117">
        <f>SUM(F9:F11)</f>
        <v>139</v>
      </c>
      <c r="G12" s="41"/>
      <c r="H12" s="117">
        <f>SUM(H9:H11)</f>
        <v>74.282000000000011</v>
      </c>
      <c r="I12" s="115"/>
      <c r="J12" s="293">
        <f>SUM(J9:J11)</f>
        <v>337</v>
      </c>
      <c r="K12" s="42"/>
      <c r="L12" s="333">
        <f>SUM(L9:L11)</f>
        <v>82.007000000000005</v>
      </c>
      <c r="M12" s="115"/>
      <c r="N12" s="27"/>
    </row>
    <row r="13" spans="1:14" ht="12.75" x14ac:dyDescent="0.2">
      <c r="A13" s="97" t="s">
        <v>6</v>
      </c>
      <c r="B13" s="293"/>
      <c r="C13" s="117"/>
      <c r="D13" s="333"/>
      <c r="E13" s="115"/>
      <c r="F13" s="117"/>
      <c r="G13" s="42"/>
      <c r="H13" s="333"/>
      <c r="I13" s="115"/>
      <c r="J13" s="293"/>
      <c r="K13" s="42"/>
      <c r="L13" s="333"/>
      <c r="M13" s="115"/>
      <c r="N13" s="27"/>
    </row>
    <row r="14" spans="1:14" ht="12.75" x14ac:dyDescent="0.2">
      <c r="A14" s="87"/>
      <c r="B14" s="289"/>
      <c r="C14" s="4"/>
      <c r="D14" s="332"/>
      <c r="E14" s="290"/>
      <c r="F14" s="4"/>
      <c r="G14" s="41"/>
      <c r="H14" s="332"/>
      <c r="I14" s="290"/>
      <c r="J14" s="289"/>
      <c r="K14" s="41"/>
      <c r="L14" s="332"/>
      <c r="M14" s="290"/>
      <c r="N14" s="27"/>
    </row>
    <row r="15" spans="1:14" ht="12.75" x14ac:dyDescent="0.2">
      <c r="A15" s="88" t="s">
        <v>83</v>
      </c>
      <c r="B15" s="293">
        <f>SUM(B12,B7)</f>
        <v>296</v>
      </c>
      <c r="C15" s="117"/>
      <c r="D15" s="333">
        <f>SUM(D12,D7)</f>
        <v>12.113</v>
      </c>
      <c r="E15" s="115"/>
      <c r="F15" s="117">
        <f>SUM(F12,F7)</f>
        <v>260</v>
      </c>
      <c r="G15" s="42"/>
      <c r="H15" s="333">
        <f>SUM(H12,H7)</f>
        <v>165.32600000000002</v>
      </c>
      <c r="I15" s="115"/>
      <c r="J15" s="293">
        <f>SUM(J12,J7)</f>
        <v>556</v>
      </c>
      <c r="K15" s="42"/>
      <c r="L15" s="333">
        <f>SUM(L12,L7)</f>
        <v>177.43900000000002</v>
      </c>
      <c r="M15" s="290"/>
      <c r="N15" s="27"/>
    </row>
    <row r="16" spans="1:14" ht="12.75" x14ac:dyDescent="0.2">
      <c r="A16" s="304"/>
      <c r="B16" s="328"/>
      <c r="C16" s="5"/>
      <c r="D16" s="338"/>
      <c r="E16" s="476"/>
      <c r="F16" s="5"/>
      <c r="G16" s="477"/>
      <c r="H16" s="338"/>
      <c r="I16" s="476"/>
      <c r="J16" s="328"/>
      <c r="K16" s="477"/>
      <c r="L16" s="338"/>
      <c r="M16" s="347"/>
      <c r="N16" s="27"/>
    </row>
    <row r="17" spans="1:14" ht="12.75" x14ac:dyDescent="0.2">
      <c r="A17" s="1" t="s">
        <v>422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N17" s="27"/>
    </row>
    <row r="18" spans="1:14" ht="12.75" x14ac:dyDescent="0.2">
      <c r="A18" s="1" t="s">
        <v>420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27"/>
    </row>
    <row r="19" spans="1:14" ht="12.75" x14ac:dyDescent="0.2">
      <c r="A19" s="236" t="s">
        <v>423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N19" s="27"/>
    </row>
    <row r="20" spans="1:14" ht="12.75" x14ac:dyDescent="0.2">
      <c r="A20" s="236" t="s">
        <v>421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N20" s="27"/>
    </row>
    <row r="21" spans="1:14" x14ac:dyDescent="0.2">
      <c r="N21" s="27"/>
    </row>
    <row r="22" spans="1:14" x14ac:dyDescent="0.2">
      <c r="N22" s="27"/>
    </row>
    <row r="23" spans="1:14" x14ac:dyDescent="0.2">
      <c r="N23" s="27"/>
    </row>
    <row r="24" spans="1:14" ht="16.5" customHeight="1" x14ac:dyDescent="0.25">
      <c r="A24" s="28" t="s">
        <v>376</v>
      </c>
      <c r="N24" s="27"/>
    </row>
    <row r="25" spans="1:14" ht="16.5" customHeight="1" x14ac:dyDescent="0.2">
      <c r="A25" s="236" t="s">
        <v>377</v>
      </c>
      <c r="N25" s="27"/>
    </row>
    <row r="26" spans="1:14" ht="18.75" customHeight="1" x14ac:dyDescent="0.2">
      <c r="A26" s="161" t="s">
        <v>1</v>
      </c>
      <c r="B26" s="708" t="s">
        <v>114</v>
      </c>
      <c r="C26" s="709"/>
      <c r="D26" s="709"/>
      <c r="E26" s="337"/>
      <c r="F26" s="709" t="s">
        <v>115</v>
      </c>
      <c r="G26" s="709"/>
      <c r="H26" s="709"/>
      <c r="I26" s="335"/>
      <c r="J26" s="708" t="s">
        <v>5</v>
      </c>
      <c r="K26" s="709"/>
      <c r="L26" s="709"/>
      <c r="M26" s="337"/>
      <c r="N26" s="27"/>
    </row>
    <row r="27" spans="1:14" ht="18.75" customHeight="1" x14ac:dyDescent="0.2">
      <c r="A27" s="145"/>
      <c r="B27" s="706" t="s">
        <v>175</v>
      </c>
      <c r="C27" s="707"/>
      <c r="D27" s="707"/>
      <c r="E27" s="336"/>
      <c r="F27" s="707" t="s">
        <v>176</v>
      </c>
      <c r="G27" s="707"/>
      <c r="H27" s="707"/>
      <c r="I27" s="336"/>
      <c r="J27" s="706" t="s">
        <v>42</v>
      </c>
      <c r="K27" s="707"/>
      <c r="L27" s="707"/>
      <c r="M27" s="336"/>
      <c r="N27" s="27"/>
    </row>
    <row r="28" spans="1:14" ht="24" customHeight="1" x14ac:dyDescent="0.2">
      <c r="A28" s="162" t="s">
        <v>2</v>
      </c>
      <c r="B28" s="145" t="s">
        <v>3</v>
      </c>
      <c r="C28" s="146"/>
      <c r="D28" s="146" t="s">
        <v>109</v>
      </c>
      <c r="E28" s="147"/>
      <c r="F28" s="146" t="s">
        <v>3</v>
      </c>
      <c r="G28" s="146"/>
      <c r="H28" s="146" t="s">
        <v>109</v>
      </c>
      <c r="I28" s="147"/>
      <c r="J28" s="145" t="s">
        <v>3</v>
      </c>
      <c r="K28" s="146"/>
      <c r="L28" s="146" t="s">
        <v>109</v>
      </c>
      <c r="M28" s="147"/>
      <c r="N28" s="27"/>
    </row>
    <row r="29" spans="1:14" ht="49.5" customHeight="1" x14ac:dyDescent="0.2">
      <c r="A29" s="93"/>
      <c r="B29" s="107" t="s">
        <v>4</v>
      </c>
      <c r="C29" s="104"/>
      <c r="D29" s="104" t="s">
        <v>143</v>
      </c>
      <c r="E29" s="112"/>
      <c r="F29" s="104" t="s">
        <v>4</v>
      </c>
      <c r="G29" s="104"/>
      <c r="H29" s="104" t="s">
        <v>143</v>
      </c>
      <c r="I29" s="112"/>
      <c r="J29" s="107" t="s">
        <v>4</v>
      </c>
      <c r="K29" s="104"/>
      <c r="L29" s="104" t="s">
        <v>143</v>
      </c>
      <c r="M29" s="112"/>
      <c r="N29" s="27"/>
    </row>
    <row r="30" spans="1:14" ht="12.75" x14ac:dyDescent="0.2">
      <c r="A30" s="94" t="s">
        <v>100</v>
      </c>
      <c r="B30" s="292">
        <v>123</v>
      </c>
      <c r="C30" s="288"/>
      <c r="D30" s="331">
        <v>5.423</v>
      </c>
      <c r="E30" s="291"/>
      <c r="F30" s="288">
        <v>125</v>
      </c>
      <c r="G30" s="40"/>
      <c r="H30" s="331">
        <v>101.60299999999999</v>
      </c>
      <c r="I30" s="115"/>
      <c r="J30" s="292">
        <f>SUM(B30,F30)</f>
        <v>248</v>
      </c>
      <c r="K30" s="40"/>
      <c r="L30" s="333">
        <f>SUM(H30,D30)</f>
        <v>107.026</v>
      </c>
      <c r="M30" s="115"/>
      <c r="N30" s="27"/>
    </row>
    <row r="31" spans="1:14" ht="12.75" x14ac:dyDescent="0.2">
      <c r="A31" s="95"/>
      <c r="B31" s="289"/>
      <c r="C31" s="4"/>
      <c r="D31" s="332"/>
      <c r="E31" s="290"/>
      <c r="F31" s="4"/>
      <c r="G31" s="41"/>
      <c r="H31" s="332"/>
      <c r="I31" s="290"/>
      <c r="J31" s="289"/>
      <c r="K31" s="41"/>
      <c r="L31" s="332"/>
      <c r="M31" s="290"/>
      <c r="N31" s="27"/>
    </row>
    <row r="32" spans="1:14" ht="12.75" x14ac:dyDescent="0.2">
      <c r="A32" s="95" t="s">
        <v>82</v>
      </c>
      <c r="B32" s="287" t="s">
        <v>137</v>
      </c>
      <c r="C32" s="120"/>
      <c r="D32" s="294" t="s">
        <v>137</v>
      </c>
      <c r="E32" s="295"/>
      <c r="F32" s="4">
        <v>1</v>
      </c>
      <c r="G32" s="41"/>
      <c r="H32" s="332">
        <v>9.6050000000000004</v>
      </c>
      <c r="I32" s="290"/>
      <c r="J32" s="289">
        <f>SUM(B32,F32)</f>
        <v>1</v>
      </c>
      <c r="K32" s="41"/>
      <c r="L32" s="332">
        <f>SUM(D32,H32)</f>
        <v>9.6050000000000004</v>
      </c>
      <c r="M32" s="290"/>
      <c r="N32" s="27"/>
    </row>
    <row r="33" spans="1:14" ht="12.75" x14ac:dyDescent="0.2">
      <c r="A33" s="95" t="s">
        <v>268</v>
      </c>
      <c r="B33" s="289">
        <v>80</v>
      </c>
      <c r="C33" s="4"/>
      <c r="D33" s="332">
        <v>3.7149999999999999</v>
      </c>
      <c r="E33" s="290"/>
      <c r="F33" s="4">
        <v>56</v>
      </c>
      <c r="G33" s="41"/>
      <c r="H33" s="332">
        <v>15.225</v>
      </c>
      <c r="I33" s="290"/>
      <c r="J33" s="289">
        <f>SUM(B33,F33)</f>
        <v>136</v>
      </c>
      <c r="K33" s="41"/>
      <c r="L33" s="332">
        <f>SUM(D33,H33)</f>
        <v>18.939999999999998</v>
      </c>
      <c r="M33" s="290"/>
      <c r="N33" s="27"/>
    </row>
    <row r="34" spans="1:14" ht="12.75" x14ac:dyDescent="0.2">
      <c r="A34" s="95" t="s">
        <v>269</v>
      </c>
      <c r="B34" s="289">
        <v>211</v>
      </c>
      <c r="C34" s="4"/>
      <c r="D34" s="332">
        <v>7.0830000000000002</v>
      </c>
      <c r="E34" s="290"/>
      <c r="F34" s="4">
        <v>75</v>
      </c>
      <c r="G34" s="41"/>
      <c r="H34" s="332">
        <v>31.564</v>
      </c>
      <c r="I34" s="290"/>
      <c r="J34" s="289">
        <f>SUM(B34,F34)</f>
        <v>286</v>
      </c>
      <c r="K34" s="41"/>
      <c r="L34" s="332">
        <f>SUM(D34,H34)</f>
        <v>38.646999999999998</v>
      </c>
      <c r="M34" s="290"/>
      <c r="N34" s="27"/>
    </row>
    <row r="35" spans="1:14" ht="12.75" x14ac:dyDescent="0.2">
      <c r="A35" s="96" t="s">
        <v>141</v>
      </c>
      <c r="B35" s="293">
        <f>SUM(B32:B34)</f>
        <v>291</v>
      </c>
      <c r="C35" s="41"/>
      <c r="D35" s="333">
        <f>SUM(D32:D34)</f>
        <v>10.798</v>
      </c>
      <c r="E35" s="115"/>
      <c r="F35" s="117">
        <f>SUM(F32:F34)</f>
        <v>132</v>
      </c>
      <c r="G35" s="41"/>
      <c r="H35" s="117">
        <f>SUM(H32:H34)</f>
        <v>56.393999999999998</v>
      </c>
      <c r="I35" s="115"/>
      <c r="J35" s="293">
        <f>SUM(J32:J34)</f>
        <v>423</v>
      </c>
      <c r="K35" s="42"/>
      <c r="L35" s="333">
        <f>SUM(L32:L34)</f>
        <v>67.191999999999993</v>
      </c>
      <c r="M35" s="115"/>
      <c r="N35" s="27"/>
    </row>
    <row r="36" spans="1:14" ht="12.75" x14ac:dyDescent="0.2">
      <c r="A36" s="97" t="s">
        <v>6</v>
      </c>
      <c r="B36" s="293"/>
      <c r="C36" s="117"/>
      <c r="D36" s="333"/>
      <c r="E36" s="115"/>
      <c r="F36" s="117"/>
      <c r="G36" s="42"/>
      <c r="H36" s="333"/>
      <c r="I36" s="115"/>
      <c r="J36" s="293"/>
      <c r="K36" s="42"/>
      <c r="L36" s="333"/>
      <c r="M36" s="115"/>
      <c r="N36" s="27"/>
    </row>
    <row r="37" spans="1:14" ht="12.75" x14ac:dyDescent="0.2">
      <c r="A37" s="95"/>
      <c r="B37" s="289"/>
      <c r="C37" s="4"/>
      <c r="D37" s="332"/>
      <c r="E37" s="290"/>
      <c r="F37" s="4"/>
      <c r="G37" s="41"/>
      <c r="H37" s="332"/>
      <c r="I37" s="290"/>
      <c r="J37" s="289"/>
      <c r="K37" s="41"/>
      <c r="L37" s="332"/>
      <c r="M37" s="290"/>
      <c r="N37" s="27"/>
    </row>
    <row r="38" spans="1:14" ht="12.75" x14ac:dyDescent="0.2">
      <c r="A38" s="96" t="s">
        <v>390</v>
      </c>
      <c r="B38" s="293">
        <f>B30+B35</f>
        <v>414</v>
      </c>
      <c r="C38" s="4"/>
      <c r="D38" s="333">
        <f>D30+D35</f>
        <v>16.221</v>
      </c>
      <c r="E38" s="115"/>
      <c r="F38" s="117">
        <f>F30+F35</f>
        <v>257</v>
      </c>
      <c r="G38" s="42"/>
      <c r="H38" s="333">
        <f>H30+H35</f>
        <v>157.99699999999999</v>
      </c>
      <c r="I38" s="115"/>
      <c r="J38" s="293">
        <f>J30+J35</f>
        <v>671</v>
      </c>
      <c r="K38" s="42"/>
      <c r="L38" s="333">
        <f>L30+L35</f>
        <v>174.21799999999999</v>
      </c>
      <c r="M38" s="290"/>
      <c r="N38" s="27"/>
    </row>
    <row r="39" spans="1:14" ht="12.75" x14ac:dyDescent="0.2">
      <c r="A39" s="96" t="s">
        <v>305</v>
      </c>
      <c r="B39" s="293">
        <v>416</v>
      </c>
      <c r="C39" s="117"/>
      <c r="D39" s="333">
        <v>15.882999999999999</v>
      </c>
      <c r="E39" s="115"/>
      <c r="F39" s="117">
        <v>254</v>
      </c>
      <c r="G39" s="42"/>
      <c r="H39" s="333">
        <v>149.09800000000001</v>
      </c>
      <c r="I39" s="115"/>
      <c r="J39" s="293">
        <v>670</v>
      </c>
      <c r="K39" s="42"/>
      <c r="L39" s="333">
        <v>164.98099999999999</v>
      </c>
      <c r="M39" s="290"/>
      <c r="N39" s="27"/>
    </row>
    <row r="40" spans="1:14" ht="12.75" x14ac:dyDescent="0.2">
      <c r="A40" s="96" t="s">
        <v>294</v>
      </c>
      <c r="B40" s="293">
        <v>413</v>
      </c>
      <c r="C40" s="434"/>
      <c r="D40" s="117">
        <v>15.943</v>
      </c>
      <c r="E40" s="115"/>
      <c r="F40" s="117">
        <v>245</v>
      </c>
      <c r="G40" s="42"/>
      <c r="H40" s="117">
        <v>146.774</v>
      </c>
      <c r="I40" s="117"/>
      <c r="J40" s="293">
        <v>658</v>
      </c>
      <c r="K40" s="42"/>
      <c r="L40" s="333">
        <v>162.71699999999998</v>
      </c>
      <c r="M40" s="115"/>
      <c r="N40" s="27"/>
    </row>
    <row r="41" spans="1:14" ht="12.75" x14ac:dyDescent="0.2">
      <c r="A41" s="96" t="s">
        <v>266</v>
      </c>
      <c r="B41" s="293">
        <v>429</v>
      </c>
      <c r="C41" s="434"/>
      <c r="D41" s="117">
        <v>16.776</v>
      </c>
      <c r="E41" s="436"/>
      <c r="F41" s="117">
        <v>242</v>
      </c>
      <c r="G41" s="434"/>
      <c r="H41" s="117">
        <v>141.25700000000001</v>
      </c>
      <c r="I41" s="438"/>
      <c r="J41" s="293">
        <f>SUM(B41,F41)</f>
        <v>671</v>
      </c>
      <c r="K41" s="434"/>
      <c r="L41" s="333">
        <f>SUM(D41,H41)</f>
        <v>158.03300000000002</v>
      </c>
      <c r="M41" s="436"/>
      <c r="N41" s="27"/>
    </row>
    <row r="42" spans="1:14" ht="12.95" customHeight="1" x14ac:dyDescent="0.2">
      <c r="A42" s="96" t="s">
        <v>254</v>
      </c>
      <c r="B42" s="293">
        <v>426</v>
      </c>
      <c r="C42" s="434"/>
      <c r="D42" s="117">
        <v>17.016000000000002</v>
      </c>
      <c r="E42" s="436"/>
      <c r="F42" s="117">
        <v>246</v>
      </c>
      <c r="G42" s="434"/>
      <c r="H42" s="117">
        <v>138.43899999999999</v>
      </c>
      <c r="I42" s="438"/>
      <c r="J42" s="293">
        <f>SUM(B42,F42)</f>
        <v>672</v>
      </c>
      <c r="K42" s="434"/>
      <c r="L42" s="333">
        <f>SUM(D42,H42)</f>
        <v>155.45499999999998</v>
      </c>
      <c r="M42" s="436"/>
      <c r="N42" s="27"/>
    </row>
    <row r="43" spans="1:14" ht="12.95" customHeight="1" x14ac:dyDescent="0.2">
      <c r="A43" s="88" t="s">
        <v>257</v>
      </c>
      <c r="B43" s="293">
        <v>445</v>
      </c>
      <c r="C43" s="434"/>
      <c r="D43" s="117">
        <v>17.855</v>
      </c>
      <c r="E43" s="436"/>
      <c r="F43" s="117">
        <v>215</v>
      </c>
      <c r="G43" s="434"/>
      <c r="H43" s="117">
        <v>119.533</v>
      </c>
      <c r="I43" s="438"/>
      <c r="J43" s="293">
        <f>SUM(B43,F43)</f>
        <v>660</v>
      </c>
      <c r="K43" s="434"/>
      <c r="L43" s="333">
        <f>SUM(D43,H43)</f>
        <v>137.38800000000001</v>
      </c>
      <c r="M43" s="436"/>
      <c r="N43" s="27"/>
    </row>
    <row r="44" spans="1:14" ht="12.95" customHeight="1" x14ac:dyDescent="0.2">
      <c r="A44" s="88" t="s">
        <v>256</v>
      </c>
      <c r="B44" s="293">
        <v>420</v>
      </c>
      <c r="C44" s="434"/>
      <c r="D44" s="117">
        <v>17.300999999999998</v>
      </c>
      <c r="E44" s="436"/>
      <c r="F44" s="117">
        <v>253</v>
      </c>
      <c r="G44" s="434"/>
      <c r="H44" s="117">
        <v>145.17400000000001</v>
      </c>
      <c r="I44" s="438"/>
      <c r="J44" s="293">
        <f>SUM(B44,F44)</f>
        <v>673</v>
      </c>
      <c r="K44" s="434"/>
      <c r="L44" s="333">
        <f>SUM(D44,H44)</f>
        <v>162.47499999999999</v>
      </c>
      <c r="M44" s="436"/>
      <c r="N44" s="27"/>
    </row>
    <row r="45" spans="1:14" ht="12.95" customHeight="1" x14ac:dyDescent="0.2">
      <c r="A45" s="88" t="s">
        <v>255</v>
      </c>
      <c r="B45" s="293">
        <v>414</v>
      </c>
      <c r="C45" s="434"/>
      <c r="D45" s="117">
        <v>17.033999999999999</v>
      </c>
      <c r="E45" s="436"/>
      <c r="F45" s="117">
        <v>254</v>
      </c>
      <c r="G45" s="434"/>
      <c r="H45" s="117">
        <v>141.82300000000001</v>
      </c>
      <c r="I45" s="438"/>
      <c r="J45" s="293">
        <f>SUM(B45,F45)</f>
        <v>668</v>
      </c>
      <c r="K45" s="434"/>
      <c r="L45" s="333">
        <f>SUM(D45,H45)</f>
        <v>158.857</v>
      </c>
      <c r="M45" s="436"/>
      <c r="N45" s="27"/>
    </row>
    <row r="46" spans="1:14" ht="12.75" x14ac:dyDescent="0.2">
      <c r="A46" s="327"/>
      <c r="B46" s="328"/>
      <c r="C46" s="435"/>
      <c r="D46" s="5"/>
      <c r="E46" s="437"/>
      <c r="F46" s="5"/>
      <c r="G46" s="435"/>
      <c r="H46" s="5"/>
      <c r="I46" s="437"/>
      <c r="J46" s="328"/>
      <c r="K46" s="435"/>
      <c r="L46" s="338"/>
      <c r="M46" s="437"/>
      <c r="N46" s="27"/>
    </row>
  </sheetData>
  <mergeCells count="12">
    <mergeCell ref="B27:D27"/>
    <mergeCell ref="F27:H27"/>
    <mergeCell ref="J27:L27"/>
    <mergeCell ref="B3:D3"/>
    <mergeCell ref="F3:H3"/>
    <mergeCell ref="J3:L3"/>
    <mergeCell ref="B26:D26"/>
    <mergeCell ref="F26:H26"/>
    <mergeCell ref="J26:L26"/>
    <mergeCell ref="B4:D4"/>
    <mergeCell ref="F4:H4"/>
    <mergeCell ref="J4:L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52AF32"/>
    <pageSetUpPr fitToPage="1"/>
  </sheetPr>
  <dimension ref="A1:Y30"/>
  <sheetViews>
    <sheetView zoomScaleNormal="100" workbookViewId="0">
      <selection sqref="A1:P2"/>
    </sheetView>
  </sheetViews>
  <sheetFormatPr defaultColWidth="9.33203125" defaultRowHeight="11.25" x14ac:dyDescent="0.2"/>
  <cols>
    <col min="1" max="1" width="66.5" style="1" customWidth="1"/>
    <col min="2" max="2" width="10.83203125" style="1" customWidth="1"/>
    <col min="3" max="3" width="2.33203125" style="1" customWidth="1"/>
    <col min="4" max="4" width="13.6640625" style="1" customWidth="1"/>
    <col min="5" max="5" width="3" style="1" customWidth="1"/>
    <col min="6" max="6" width="14.5" style="1" customWidth="1"/>
    <col min="7" max="7" width="2.33203125" style="1" customWidth="1"/>
    <col min="8" max="8" width="10.83203125" style="1" customWidth="1"/>
    <col min="9" max="9" width="2.33203125" style="1" customWidth="1"/>
    <col min="10" max="10" width="13.6640625" style="1" customWidth="1"/>
    <col min="11" max="11" width="2.33203125" style="1" customWidth="1"/>
    <col min="12" max="12" width="15.6640625" style="1" customWidth="1"/>
    <col min="13" max="13" width="2.33203125" style="1" customWidth="1"/>
    <col min="14" max="14" width="10.83203125" style="1" customWidth="1"/>
    <col min="15" max="15" width="2.33203125" style="1" customWidth="1"/>
    <col min="16" max="16" width="13.6640625" style="1" customWidth="1"/>
    <col min="17" max="17" width="2.33203125" style="1" customWidth="1"/>
    <col min="18" max="18" width="15.6640625" style="1" customWidth="1"/>
    <col min="19" max="19" width="2.33203125" style="1" customWidth="1"/>
    <col min="20" max="16384" width="9.33203125" style="1"/>
  </cols>
  <sheetData>
    <row r="1" spans="1:19" ht="21" customHeight="1" x14ac:dyDescent="0.2">
      <c r="A1" s="713" t="s">
        <v>391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518"/>
    </row>
    <row r="2" spans="1:19" ht="17.25" customHeight="1" x14ac:dyDescent="0.2">
      <c r="A2" s="713"/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518"/>
    </row>
    <row r="3" spans="1:19" ht="12.75" customHeight="1" x14ac:dyDescent="0.2">
      <c r="A3" s="714" t="s">
        <v>392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</row>
    <row r="4" spans="1:19" ht="17.25" customHeight="1" x14ac:dyDescent="0.2">
      <c r="A4" s="716"/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5"/>
      <c r="N4" s="715"/>
      <c r="O4" s="715"/>
      <c r="P4" s="715"/>
      <c r="Q4" s="519"/>
    </row>
    <row r="5" spans="1:19" s="132" customFormat="1" ht="31.5" customHeight="1" x14ac:dyDescent="0.2">
      <c r="A5" s="157" t="s">
        <v>1</v>
      </c>
      <c r="B5" s="710" t="s">
        <v>194</v>
      </c>
      <c r="C5" s="711"/>
      <c r="D5" s="712"/>
      <c r="E5" s="712"/>
      <c r="F5" s="712"/>
      <c r="G5" s="344"/>
      <c r="H5" s="711" t="s">
        <v>195</v>
      </c>
      <c r="I5" s="711"/>
      <c r="J5" s="712"/>
      <c r="K5" s="712"/>
      <c r="L5" s="712"/>
      <c r="M5" s="517"/>
      <c r="N5" s="710" t="s">
        <v>196</v>
      </c>
      <c r="O5" s="711"/>
      <c r="P5" s="712"/>
      <c r="Q5" s="712"/>
      <c r="R5" s="712"/>
      <c r="S5" s="344"/>
    </row>
    <row r="6" spans="1:19" ht="24.75" customHeight="1" x14ac:dyDescent="0.2">
      <c r="A6" s="158" t="s">
        <v>2</v>
      </c>
      <c r="B6" s="142" t="s">
        <v>3</v>
      </c>
      <c r="C6" s="143"/>
      <c r="D6" s="143" t="s">
        <v>109</v>
      </c>
      <c r="E6" s="143"/>
      <c r="F6" s="143" t="s">
        <v>228</v>
      </c>
      <c r="G6" s="144"/>
      <c r="H6" s="143" t="s">
        <v>3</v>
      </c>
      <c r="I6" s="143"/>
      <c r="J6" s="143" t="s">
        <v>109</v>
      </c>
      <c r="K6" s="143"/>
      <c r="L6" s="143" t="s">
        <v>228</v>
      </c>
      <c r="M6" s="143"/>
      <c r="N6" s="142" t="s">
        <v>3</v>
      </c>
      <c r="O6" s="143"/>
      <c r="P6" s="143" t="s">
        <v>109</v>
      </c>
      <c r="Q6" s="143"/>
      <c r="R6" s="143" t="s">
        <v>228</v>
      </c>
      <c r="S6" s="144"/>
    </row>
    <row r="7" spans="1:19" ht="49.5" customHeight="1" x14ac:dyDescent="0.2">
      <c r="A7" s="159"/>
      <c r="B7" s="134" t="s">
        <v>4</v>
      </c>
      <c r="C7" s="135"/>
      <c r="D7" s="135" t="s">
        <v>147</v>
      </c>
      <c r="E7" s="135"/>
      <c r="F7" s="135" t="s">
        <v>227</v>
      </c>
      <c r="G7" s="136"/>
      <c r="H7" s="135" t="s">
        <v>4</v>
      </c>
      <c r="I7" s="135"/>
      <c r="J7" s="135" t="s">
        <v>147</v>
      </c>
      <c r="K7" s="135"/>
      <c r="L7" s="135" t="s">
        <v>227</v>
      </c>
      <c r="M7" s="135"/>
      <c r="N7" s="134" t="s">
        <v>4</v>
      </c>
      <c r="O7" s="135"/>
      <c r="P7" s="135" t="s">
        <v>147</v>
      </c>
      <c r="Q7" s="135"/>
      <c r="R7" s="135" t="s">
        <v>227</v>
      </c>
      <c r="S7" s="136"/>
    </row>
    <row r="8" spans="1:19" ht="12.75" x14ac:dyDescent="0.2">
      <c r="A8" s="108" t="s">
        <v>76</v>
      </c>
      <c r="B8" s="235">
        <v>44</v>
      </c>
      <c r="C8" s="439"/>
      <c r="D8" s="36">
        <v>306.77999999999997</v>
      </c>
      <c r="E8" s="439"/>
      <c r="F8" s="36">
        <v>432.98200000000003</v>
      </c>
      <c r="G8" s="443"/>
      <c r="H8" s="545">
        <v>275</v>
      </c>
      <c r="I8" s="350"/>
      <c r="J8" s="351">
        <v>7386.808</v>
      </c>
      <c r="K8" s="350"/>
      <c r="L8" s="351">
        <v>12506.23</v>
      </c>
      <c r="M8" s="545"/>
      <c r="N8" s="108">
        <f>B8+H8</f>
        <v>319</v>
      </c>
      <c r="O8" s="106"/>
      <c r="P8" s="37">
        <f>D8+J8</f>
        <v>7693.5879999999997</v>
      </c>
      <c r="Q8" s="532"/>
      <c r="R8" s="37">
        <f>F8+L8</f>
        <v>12939.212</v>
      </c>
      <c r="S8" s="114"/>
    </row>
    <row r="9" spans="1:19" ht="12.75" x14ac:dyDescent="0.2">
      <c r="A9" s="108" t="s">
        <v>84</v>
      </c>
      <c r="B9" s="108">
        <v>5</v>
      </c>
      <c r="C9" s="440"/>
      <c r="D9" s="37">
        <v>14.760999999999999</v>
      </c>
      <c r="E9" s="440"/>
      <c r="F9" s="37">
        <v>19.14</v>
      </c>
      <c r="G9" s="443"/>
      <c r="H9" s="545">
        <v>14</v>
      </c>
      <c r="I9" s="350"/>
      <c r="J9" s="351">
        <v>250.011</v>
      </c>
      <c r="K9" s="350"/>
      <c r="L9" s="351">
        <v>412.935</v>
      </c>
      <c r="M9" s="545"/>
      <c r="N9" s="108">
        <f>B9+H9</f>
        <v>19</v>
      </c>
      <c r="O9" s="106"/>
      <c r="P9" s="37">
        <f>D9+J9</f>
        <v>264.77199999999999</v>
      </c>
      <c r="Q9" s="534"/>
      <c r="R9" s="37">
        <f>F9+L9</f>
        <v>432.07499999999999</v>
      </c>
      <c r="S9" s="114"/>
    </row>
    <row r="10" spans="1:19" ht="12.75" x14ac:dyDescent="0.2">
      <c r="A10" s="108" t="s">
        <v>78</v>
      </c>
      <c r="B10" s="108">
        <v>81</v>
      </c>
      <c r="C10" s="440"/>
      <c r="D10" s="37">
        <v>1380.058</v>
      </c>
      <c r="E10" s="440"/>
      <c r="F10" s="37">
        <v>708.31600000000003</v>
      </c>
      <c r="G10" s="443"/>
      <c r="H10" s="545">
        <v>162</v>
      </c>
      <c r="I10" s="350"/>
      <c r="J10" s="351">
        <v>5869.9110000000001</v>
      </c>
      <c r="K10" s="350"/>
      <c r="L10" s="351">
        <v>2708.8939999999998</v>
      </c>
      <c r="M10" s="545"/>
      <c r="N10" s="108">
        <f>B10+H10</f>
        <v>243</v>
      </c>
      <c r="O10" s="106"/>
      <c r="P10" s="37">
        <f>D10+J10</f>
        <v>7249.9690000000001</v>
      </c>
      <c r="Q10" s="534"/>
      <c r="R10" s="37">
        <f>F10+L10</f>
        <v>3417.21</v>
      </c>
      <c r="S10" s="114"/>
    </row>
    <row r="11" spans="1:19" ht="12.75" x14ac:dyDescent="0.2">
      <c r="A11" s="109" t="s">
        <v>79</v>
      </c>
      <c r="B11" s="109">
        <f>SUM(B8:B10)</f>
        <v>130</v>
      </c>
      <c r="C11" s="441"/>
      <c r="D11" s="38">
        <f>SUM(D8:D10)</f>
        <v>1701.5989999999999</v>
      </c>
      <c r="E11" s="441"/>
      <c r="F11" s="38">
        <f>SUM(F8:F10)</f>
        <v>1160.4380000000001</v>
      </c>
      <c r="G11" s="444"/>
      <c r="H11" s="380">
        <f>SUM(H8:H10)</f>
        <v>451</v>
      </c>
      <c r="I11" s="353"/>
      <c r="J11" s="352">
        <f t="shared" ref="J11:R11" si="0">SUM(J8:J10)</f>
        <v>13506.73</v>
      </c>
      <c r="K11" s="353"/>
      <c r="L11" s="352">
        <f t="shared" si="0"/>
        <v>15628.058999999999</v>
      </c>
      <c r="M11" s="546"/>
      <c r="N11" s="109">
        <f t="shared" si="0"/>
        <v>581</v>
      </c>
      <c r="O11" s="105"/>
      <c r="P11" s="38">
        <f t="shared" si="0"/>
        <v>15208.329</v>
      </c>
      <c r="Q11" s="535"/>
      <c r="R11" s="38">
        <f t="shared" si="0"/>
        <v>16788.496999999999</v>
      </c>
      <c r="S11" s="114"/>
    </row>
    <row r="12" spans="1:19" ht="12.75" x14ac:dyDescent="0.2">
      <c r="A12" s="108"/>
      <c r="B12" s="108"/>
      <c r="C12" s="440"/>
      <c r="D12" s="37"/>
      <c r="E12" s="440"/>
      <c r="F12" s="37"/>
      <c r="G12" s="443"/>
      <c r="H12" s="545"/>
      <c r="I12" s="350"/>
      <c r="J12" s="351"/>
      <c r="K12" s="350"/>
      <c r="L12" s="351"/>
      <c r="M12" s="545"/>
      <c r="N12" s="108"/>
      <c r="O12" s="106"/>
      <c r="P12" s="37"/>
      <c r="Q12" s="534"/>
      <c r="R12" s="37"/>
      <c r="S12" s="114"/>
    </row>
    <row r="13" spans="1:19" ht="12.75" x14ac:dyDescent="0.2">
      <c r="A13" s="108" t="s">
        <v>80</v>
      </c>
      <c r="B13" s="108">
        <v>36</v>
      </c>
      <c r="C13" s="440"/>
      <c r="D13" s="37">
        <v>820.43100000000004</v>
      </c>
      <c r="E13" s="440"/>
      <c r="F13" s="37">
        <v>143.59100000000001</v>
      </c>
      <c r="G13" s="443"/>
      <c r="H13" s="545">
        <v>30</v>
      </c>
      <c r="I13" s="350"/>
      <c r="J13" s="351">
        <v>829.55</v>
      </c>
      <c r="K13" s="350"/>
      <c r="L13" s="351">
        <v>200.25200000000001</v>
      </c>
      <c r="M13" s="545"/>
      <c r="N13" s="108">
        <f>B13+H13</f>
        <v>66</v>
      </c>
      <c r="O13" s="106"/>
      <c r="P13" s="37">
        <f>D13+J13</f>
        <v>1649.981</v>
      </c>
      <c r="Q13" s="534"/>
      <c r="R13" s="37">
        <f>F13+L13</f>
        <v>343.84300000000002</v>
      </c>
      <c r="S13" s="114"/>
    </row>
    <row r="14" spans="1:19" ht="12.75" x14ac:dyDescent="0.2">
      <c r="A14" s="108" t="s">
        <v>270</v>
      </c>
      <c r="B14" s="108">
        <v>152</v>
      </c>
      <c r="C14" s="440"/>
      <c r="D14" s="37">
        <v>124.119</v>
      </c>
      <c r="E14" s="440"/>
      <c r="F14" s="37">
        <v>31.173999999999999</v>
      </c>
      <c r="G14" s="443"/>
      <c r="H14" s="545">
        <v>5</v>
      </c>
      <c r="I14" s="350"/>
      <c r="J14" s="351">
        <v>19.177</v>
      </c>
      <c r="K14" s="350"/>
      <c r="L14" s="351">
        <v>3.806</v>
      </c>
      <c r="M14" s="545"/>
      <c r="N14" s="108">
        <f>B14+H14</f>
        <v>157</v>
      </c>
      <c r="O14" s="106"/>
      <c r="P14" s="37">
        <f>D14+J14</f>
        <v>143.29599999999999</v>
      </c>
      <c r="Q14" s="534"/>
      <c r="R14" s="37">
        <f>F14+L14</f>
        <v>34.979999999999997</v>
      </c>
      <c r="S14" s="114"/>
    </row>
    <row r="15" spans="1:19" ht="12.75" x14ac:dyDescent="0.2">
      <c r="A15" s="109" t="s">
        <v>273</v>
      </c>
      <c r="B15" s="109">
        <f>SUM(B13:B14)</f>
        <v>188</v>
      </c>
      <c r="C15" s="441"/>
      <c r="D15" s="38">
        <f>SUM(D13:D14)</f>
        <v>944.55000000000007</v>
      </c>
      <c r="E15" s="441"/>
      <c r="F15" s="38">
        <f>SUM(F13:F14)</f>
        <v>174.76500000000001</v>
      </c>
      <c r="G15" s="444"/>
      <c r="H15" s="546">
        <f t="shared" ref="H15:R15" si="1">SUM(H13:H14)</f>
        <v>35</v>
      </c>
      <c r="I15" s="353"/>
      <c r="J15" s="352">
        <f t="shared" si="1"/>
        <v>848.72699999999998</v>
      </c>
      <c r="K15" s="353"/>
      <c r="L15" s="352">
        <f t="shared" si="1"/>
        <v>204.05800000000002</v>
      </c>
      <c r="M15" s="546"/>
      <c r="N15" s="109">
        <f t="shared" si="1"/>
        <v>223</v>
      </c>
      <c r="O15" s="105"/>
      <c r="P15" s="38">
        <f t="shared" si="1"/>
        <v>1793.277</v>
      </c>
      <c r="Q15" s="535"/>
      <c r="R15" s="38">
        <f t="shared" si="1"/>
        <v>378.82300000000004</v>
      </c>
      <c r="S15" s="114"/>
    </row>
    <row r="16" spans="1:19" ht="12.75" x14ac:dyDescent="0.2">
      <c r="A16" s="160"/>
      <c r="B16" s="108"/>
      <c r="C16" s="440"/>
      <c r="D16" s="37"/>
      <c r="E16" s="440"/>
      <c r="F16" s="37"/>
      <c r="G16" s="443"/>
      <c r="H16" s="545"/>
      <c r="I16" s="350"/>
      <c r="J16" s="545"/>
      <c r="K16" s="350"/>
      <c r="L16" s="351"/>
      <c r="M16" s="545"/>
      <c r="N16" s="108"/>
      <c r="O16" s="106"/>
      <c r="P16" s="37"/>
      <c r="Q16" s="534"/>
      <c r="R16" s="37"/>
      <c r="S16" s="114"/>
    </row>
    <row r="17" spans="1:25" ht="12.75" x14ac:dyDescent="0.2">
      <c r="A17" s="415" t="s">
        <v>393</v>
      </c>
      <c r="B17" s="109">
        <f>B11+B15</f>
        <v>318</v>
      </c>
      <c r="C17" s="441"/>
      <c r="D17" s="38">
        <f>D11+D15</f>
        <v>2646.1489999999999</v>
      </c>
      <c r="E17" s="441"/>
      <c r="F17" s="38">
        <f>F11+F15</f>
        <v>1335.2030000000002</v>
      </c>
      <c r="G17" s="444"/>
      <c r="H17" s="546">
        <f>H11+H15</f>
        <v>486</v>
      </c>
      <c r="I17" s="353"/>
      <c r="J17" s="546">
        <f>J11+J15</f>
        <v>14355.457</v>
      </c>
      <c r="K17" s="353"/>
      <c r="L17" s="352">
        <f>L11+L15</f>
        <v>15832.117</v>
      </c>
      <c r="M17" s="546"/>
      <c r="N17" s="109">
        <f>N11+N15</f>
        <v>804</v>
      </c>
      <c r="O17" s="105"/>
      <c r="P17" s="38">
        <f>P11+P15</f>
        <v>17001.606</v>
      </c>
      <c r="Q17" s="535"/>
      <c r="R17" s="38">
        <f>R11+R15</f>
        <v>17167.32</v>
      </c>
      <c r="S17" s="114"/>
    </row>
    <row r="18" spans="1:25" ht="12.75" x14ac:dyDescent="0.2">
      <c r="A18" s="415" t="s">
        <v>306</v>
      </c>
      <c r="B18" s="109">
        <v>305</v>
      </c>
      <c r="C18" s="428" t="s">
        <v>431</v>
      </c>
      <c r="D18" s="38">
        <v>2645.1680000000001</v>
      </c>
      <c r="E18" s="428" t="s">
        <v>431</v>
      </c>
      <c r="F18" s="38">
        <v>1333.499</v>
      </c>
      <c r="G18" s="431" t="s">
        <v>431</v>
      </c>
      <c r="H18" s="546">
        <v>443</v>
      </c>
      <c r="I18" s="353"/>
      <c r="J18" s="546">
        <v>12715.421999999999</v>
      </c>
      <c r="K18" s="353"/>
      <c r="L18" s="352">
        <v>13324.04</v>
      </c>
      <c r="M18" s="546"/>
      <c r="N18" s="109">
        <f>SUM(B18,H18)</f>
        <v>748</v>
      </c>
      <c r="O18" s="428" t="s">
        <v>431</v>
      </c>
      <c r="P18" s="38">
        <f t="shared" ref="P18:P25" si="2">SUM(D18,J18)</f>
        <v>15360.589999999998</v>
      </c>
      <c r="Q18" s="428" t="s">
        <v>431</v>
      </c>
      <c r="R18" s="38">
        <f>SUM(F18,L18)</f>
        <v>14657.539000000001</v>
      </c>
      <c r="S18" s="431" t="s">
        <v>431</v>
      </c>
      <c r="U18" s="31"/>
      <c r="V18" s="31"/>
      <c r="W18" s="31"/>
      <c r="X18" s="31"/>
      <c r="Y18" s="31"/>
    </row>
    <row r="19" spans="1:25" ht="12.75" x14ac:dyDescent="0.2">
      <c r="A19" s="415" t="s">
        <v>295</v>
      </c>
      <c r="B19" s="109">
        <v>310</v>
      </c>
      <c r="C19" s="441"/>
      <c r="D19" s="38">
        <v>2754.1909999999998</v>
      </c>
      <c r="E19" s="588"/>
      <c r="F19" s="38">
        <v>1441.8059999999998</v>
      </c>
      <c r="G19" s="589"/>
      <c r="H19" s="546">
        <v>429</v>
      </c>
      <c r="I19" s="353"/>
      <c r="J19" s="546">
        <v>11269.546999999999</v>
      </c>
      <c r="K19" s="353"/>
      <c r="L19" s="352">
        <v>12645.227000000001</v>
      </c>
      <c r="M19" s="546"/>
      <c r="N19" s="109">
        <f t="shared" ref="N19:N25" si="3">SUM(B19,H19)</f>
        <v>739</v>
      </c>
      <c r="O19" s="105"/>
      <c r="P19" s="38">
        <f t="shared" si="2"/>
        <v>14023.737999999998</v>
      </c>
      <c r="Q19" s="535"/>
      <c r="R19" s="38">
        <f t="shared" ref="R19:R25" si="4">SUM(F19,L19)</f>
        <v>14087.033000000001</v>
      </c>
      <c r="S19" s="114"/>
    </row>
    <row r="20" spans="1:25" ht="12.75" customHeight="1" x14ac:dyDescent="0.2">
      <c r="A20" s="415" t="s">
        <v>267</v>
      </c>
      <c r="B20" s="109">
        <v>319</v>
      </c>
      <c r="C20" s="434"/>
      <c r="D20" s="38">
        <v>3107.0459999999998</v>
      </c>
      <c r="E20" s="434"/>
      <c r="F20" s="38">
        <v>1676.3240000000001</v>
      </c>
      <c r="G20" s="436"/>
      <c r="H20" s="546">
        <v>490</v>
      </c>
      <c r="I20" s="353"/>
      <c r="J20" s="352">
        <v>11264.181</v>
      </c>
      <c r="K20" s="353"/>
      <c r="L20" s="352">
        <v>14266.870999999999</v>
      </c>
      <c r="M20" s="546"/>
      <c r="N20" s="109">
        <f t="shared" si="3"/>
        <v>809</v>
      </c>
      <c r="O20" s="105"/>
      <c r="P20" s="38">
        <f t="shared" si="2"/>
        <v>14371.227000000001</v>
      </c>
      <c r="Q20" s="535"/>
      <c r="R20" s="38">
        <f>SUM(F20,L20)</f>
        <v>15943.195</v>
      </c>
      <c r="S20" s="114"/>
    </row>
    <row r="21" spans="1:25" ht="12.75" customHeight="1" x14ac:dyDescent="0.2">
      <c r="A21" s="415" t="s">
        <v>265</v>
      </c>
      <c r="B21" s="109">
        <v>320</v>
      </c>
      <c r="C21" s="434"/>
      <c r="D21" s="38">
        <v>3190.5230000000001</v>
      </c>
      <c r="E21" s="434"/>
      <c r="F21" s="38">
        <v>1710.7170000000001</v>
      </c>
      <c r="G21" s="436"/>
      <c r="H21" s="546">
        <v>477</v>
      </c>
      <c r="I21" s="353"/>
      <c r="J21" s="352">
        <v>13406.782999999999</v>
      </c>
      <c r="K21" s="353"/>
      <c r="L21" s="352">
        <v>16806.418999999998</v>
      </c>
      <c r="M21" s="546"/>
      <c r="N21" s="109">
        <f t="shared" si="3"/>
        <v>797</v>
      </c>
      <c r="O21" s="105"/>
      <c r="P21" s="38">
        <f t="shared" si="2"/>
        <v>16597.306</v>
      </c>
      <c r="Q21" s="535"/>
      <c r="R21" s="38">
        <f t="shared" si="4"/>
        <v>18517.135999999999</v>
      </c>
      <c r="S21" s="114"/>
    </row>
    <row r="22" spans="1:25" s="30" customFormat="1" ht="12.75" customHeight="1" x14ac:dyDescent="0.2">
      <c r="A22" s="96" t="s">
        <v>258</v>
      </c>
      <c r="B22" s="109">
        <v>326</v>
      </c>
      <c r="C22" s="434"/>
      <c r="D22" s="38">
        <v>3277.6680000000001</v>
      </c>
      <c r="E22" s="434"/>
      <c r="F22" s="38">
        <v>1759.183</v>
      </c>
      <c r="G22" s="436"/>
      <c r="H22" s="546">
        <v>485</v>
      </c>
      <c r="I22" s="353"/>
      <c r="J22" s="352">
        <v>11510.739</v>
      </c>
      <c r="K22" s="353"/>
      <c r="L22" s="352">
        <v>12935.646000000001</v>
      </c>
      <c r="M22" s="550"/>
      <c r="N22" s="109">
        <f t="shared" si="3"/>
        <v>811</v>
      </c>
      <c r="O22" s="105"/>
      <c r="P22" s="38">
        <f t="shared" si="2"/>
        <v>14788.406999999999</v>
      </c>
      <c r="Q22" s="535"/>
      <c r="R22" s="38">
        <f t="shared" si="4"/>
        <v>14694.829000000002</v>
      </c>
      <c r="S22" s="544"/>
    </row>
    <row r="23" spans="1:25" s="30" customFormat="1" ht="12.75" x14ac:dyDescent="0.2">
      <c r="A23" s="88" t="s">
        <v>251</v>
      </c>
      <c r="B23" s="109">
        <v>339</v>
      </c>
      <c r="C23" s="434"/>
      <c r="D23" s="38">
        <v>3361.165</v>
      </c>
      <c r="E23" s="434"/>
      <c r="F23" s="38">
        <v>1806.0920000000001</v>
      </c>
      <c r="G23" s="436"/>
      <c r="H23" s="546">
        <v>457</v>
      </c>
      <c r="I23" s="353"/>
      <c r="J23" s="352">
        <v>11807.187</v>
      </c>
      <c r="K23" s="353"/>
      <c r="L23" s="352">
        <v>13904</v>
      </c>
      <c r="M23" s="550"/>
      <c r="N23" s="109">
        <f t="shared" si="3"/>
        <v>796</v>
      </c>
      <c r="O23" s="105"/>
      <c r="P23" s="38">
        <f t="shared" si="2"/>
        <v>15168.351999999999</v>
      </c>
      <c r="Q23" s="535"/>
      <c r="R23" s="38">
        <f t="shared" si="4"/>
        <v>15710.092000000001</v>
      </c>
      <c r="S23" s="544"/>
    </row>
    <row r="24" spans="1:25" s="30" customFormat="1" ht="12.75" x14ac:dyDescent="0.2">
      <c r="A24" s="88" t="s">
        <v>252</v>
      </c>
      <c r="B24" s="109">
        <v>364</v>
      </c>
      <c r="C24" s="434"/>
      <c r="D24" s="38">
        <v>3840.3009999999999</v>
      </c>
      <c r="E24" s="434"/>
      <c r="F24" s="38">
        <v>2069.2959999999998</v>
      </c>
      <c r="G24" s="436"/>
      <c r="H24" s="546">
        <v>452</v>
      </c>
      <c r="I24" s="353"/>
      <c r="J24" s="352">
        <v>9344</v>
      </c>
      <c r="K24" s="353"/>
      <c r="L24" s="352">
        <v>13071</v>
      </c>
      <c r="M24" s="550"/>
      <c r="N24" s="109">
        <f t="shared" si="3"/>
        <v>816</v>
      </c>
      <c r="O24" s="105"/>
      <c r="P24" s="38">
        <f t="shared" si="2"/>
        <v>13184.300999999999</v>
      </c>
      <c r="Q24" s="535"/>
      <c r="R24" s="38">
        <f t="shared" si="4"/>
        <v>15140.296</v>
      </c>
      <c r="S24" s="544"/>
    </row>
    <row r="25" spans="1:25" s="30" customFormat="1" ht="12.75" x14ac:dyDescent="0.2">
      <c r="A25" s="88" t="s">
        <v>253</v>
      </c>
      <c r="B25" s="109">
        <v>385</v>
      </c>
      <c r="C25" s="434"/>
      <c r="D25" s="38">
        <v>4069.5619999999999</v>
      </c>
      <c r="E25" s="434"/>
      <c r="F25" s="38">
        <v>2266.4789999999998</v>
      </c>
      <c r="G25" s="436"/>
      <c r="H25" s="546">
        <v>443</v>
      </c>
      <c r="I25" s="353"/>
      <c r="J25" s="352">
        <v>8234</v>
      </c>
      <c r="K25" s="353"/>
      <c r="L25" s="352">
        <v>11463</v>
      </c>
      <c r="M25" s="550"/>
      <c r="N25" s="109">
        <f t="shared" si="3"/>
        <v>828</v>
      </c>
      <c r="O25" s="105"/>
      <c r="P25" s="38">
        <f t="shared" si="2"/>
        <v>12303.562</v>
      </c>
      <c r="Q25" s="535"/>
      <c r="R25" s="38">
        <f t="shared" si="4"/>
        <v>13729.478999999999</v>
      </c>
      <c r="S25" s="544"/>
    </row>
    <row r="26" spans="1:25" ht="12.75" x14ac:dyDescent="0.2">
      <c r="A26" s="304"/>
      <c r="B26" s="426"/>
      <c r="C26" s="442"/>
      <c r="D26" s="427"/>
      <c r="E26" s="442"/>
      <c r="F26" s="427"/>
      <c r="G26" s="445"/>
      <c r="H26" s="549"/>
      <c r="I26" s="354"/>
      <c r="J26" s="547"/>
      <c r="K26" s="354"/>
      <c r="L26" s="547"/>
      <c r="M26" s="551"/>
      <c r="N26" s="426"/>
      <c r="O26" s="548"/>
      <c r="P26" s="427"/>
      <c r="Q26" s="552"/>
      <c r="R26" s="427"/>
      <c r="S26" s="347"/>
    </row>
    <row r="27" spans="1:25" x14ac:dyDescent="0.2">
      <c r="A27" s="1" t="s">
        <v>438</v>
      </c>
    </row>
    <row r="28" spans="1:25" x14ac:dyDescent="0.2">
      <c r="A28" s="236" t="s">
        <v>439</v>
      </c>
    </row>
    <row r="30" spans="1:25" x14ac:dyDescent="0.2">
      <c r="N30" s="27"/>
      <c r="O30" s="27"/>
      <c r="P30" s="27"/>
      <c r="Q30" s="27"/>
    </row>
  </sheetData>
  <mergeCells count="5">
    <mergeCell ref="B5:F5"/>
    <mergeCell ref="H5:L5"/>
    <mergeCell ref="N5:R5"/>
    <mergeCell ref="A1:P2"/>
    <mergeCell ref="A3:P4"/>
  </mergeCells>
  <pageMargins left="0.55118110236220474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25</vt:i4>
      </vt:variant>
    </vt:vector>
  </HeadingPairs>
  <TitlesOfParts>
    <vt:vector size="52" baseType="lpstr">
      <vt:lpstr>Titel</vt:lpstr>
      <vt:lpstr>Innehåll Contents</vt:lpstr>
      <vt:lpstr>Texttabell 1.1</vt:lpstr>
      <vt:lpstr>Texttabell 1.2</vt:lpstr>
      <vt:lpstr>tab1a b</vt:lpstr>
      <vt:lpstr>tab2a b</vt:lpstr>
      <vt:lpstr>tab3a b</vt:lpstr>
      <vt:lpstr>tab4a b</vt:lpstr>
      <vt:lpstr>tab5</vt:lpstr>
      <vt:lpstr>tab6</vt:lpstr>
      <vt:lpstr>tab7</vt:lpstr>
      <vt:lpstr>tab8</vt:lpstr>
      <vt:lpstr>tab 9 &amp; 10</vt:lpstr>
      <vt:lpstr>tab11</vt:lpstr>
      <vt:lpstr>tab12</vt:lpstr>
      <vt:lpstr>tab13</vt:lpstr>
      <vt:lpstr>tab14</vt:lpstr>
      <vt:lpstr>tab 15</vt:lpstr>
      <vt:lpstr>tab16</vt:lpstr>
      <vt:lpstr>tab17</vt:lpstr>
      <vt:lpstr>tab18</vt:lpstr>
      <vt:lpstr>tab19</vt:lpstr>
      <vt:lpstr>tab20</vt:lpstr>
      <vt:lpstr>tab21a</vt:lpstr>
      <vt:lpstr>tab21b</vt:lpstr>
      <vt:lpstr>tab22</vt:lpstr>
      <vt:lpstr>tab23</vt:lpstr>
      <vt:lpstr>'Innehåll Contents'!Utskriftsområde</vt:lpstr>
      <vt:lpstr>'tab 15'!Utskriftsområde</vt:lpstr>
      <vt:lpstr>'tab 9 &amp; 10'!Utskriftsområde</vt:lpstr>
      <vt:lpstr>'tab11'!Utskriftsområde</vt:lpstr>
      <vt:lpstr>'tab12'!Utskriftsområde</vt:lpstr>
      <vt:lpstr>'tab13'!Utskriftsområde</vt:lpstr>
      <vt:lpstr>'tab14'!Utskriftsområde</vt:lpstr>
      <vt:lpstr>'tab16'!Utskriftsområde</vt:lpstr>
      <vt:lpstr>'tab17'!Utskriftsområde</vt:lpstr>
      <vt:lpstr>'tab18'!Utskriftsområde</vt:lpstr>
      <vt:lpstr>'tab19'!Utskriftsområde</vt:lpstr>
      <vt:lpstr>'tab1a b'!Utskriftsområde</vt:lpstr>
      <vt:lpstr>'tab20'!Utskriftsområde</vt:lpstr>
      <vt:lpstr>tab21a!Utskriftsområde</vt:lpstr>
      <vt:lpstr>tab21b!Utskriftsområde</vt:lpstr>
      <vt:lpstr>'tab22'!Utskriftsområde</vt:lpstr>
      <vt:lpstr>'tab23'!Utskriftsområde</vt:lpstr>
      <vt:lpstr>'tab2a b'!Utskriftsområde</vt:lpstr>
      <vt:lpstr>'tab3a b'!Utskriftsområde</vt:lpstr>
      <vt:lpstr>'tab4a b'!Utskriftsområde</vt:lpstr>
      <vt:lpstr>'tab6'!Utskriftsområde</vt:lpstr>
      <vt:lpstr>'tab7'!Utskriftsområde</vt:lpstr>
      <vt:lpstr>'tab8'!Utskriftsområde</vt:lpstr>
      <vt:lpstr>'Texttabell 1.1'!Utskriftsområde</vt:lpstr>
      <vt:lpstr>'Texttabell 1.2'!Utskriftsområde</vt:lpstr>
    </vt:vector>
  </TitlesOfParts>
  <Company>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Björn Tano</cp:lastModifiedBy>
  <cp:lastPrinted>2018-05-03T07:19:21Z</cp:lastPrinted>
  <dcterms:created xsi:type="dcterms:W3CDTF">2010-05-21T08:37:42Z</dcterms:created>
  <dcterms:modified xsi:type="dcterms:W3CDTF">2020-05-15T11:06:37Z</dcterms:modified>
</cp:coreProperties>
</file>