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8390" windowHeight="11505"/>
  </bookViews>
  <sheets>
    <sheet name="Titel" sheetId="38" r:id="rId1"/>
    <sheet name="tab_0" sheetId="8" r:id="rId2"/>
    <sheet name="tab1a" sheetId="37" r:id="rId3"/>
    <sheet name="tab2a" sheetId="36" r:id="rId4"/>
    <sheet name="tab3a" sheetId="35" r:id="rId5"/>
    <sheet name="tab1b" sheetId="10" r:id="rId6"/>
    <sheet name="tab2b" sheetId="11" r:id="rId7"/>
    <sheet name="tab3b" sheetId="12" r:id="rId8"/>
    <sheet name="tab4" sheetId="13" r:id="rId9"/>
    <sheet name="tab5" sheetId="14" r:id="rId10"/>
    <sheet name="tab6" sheetId="15" r:id="rId11"/>
    <sheet name="tab7" sheetId="16" r:id="rId12"/>
    <sheet name="tab8" sheetId="17" r:id="rId13"/>
    <sheet name="tab9" sheetId="18" r:id="rId14"/>
    <sheet name="tab10" sheetId="20" r:id="rId15"/>
    <sheet name="tab11" sheetId="19" r:id="rId16"/>
    <sheet name="tab12" sheetId="21" r:id="rId17"/>
    <sheet name="tab13" sheetId="22" r:id="rId18"/>
    <sheet name="tab14" sheetId="23" r:id="rId19"/>
    <sheet name="tab15" sheetId="24" r:id="rId20"/>
    <sheet name="tab16" sheetId="26" r:id="rId21"/>
    <sheet name="tab17" sheetId="27" r:id="rId22"/>
    <sheet name="tab18" sheetId="28" r:id="rId23"/>
    <sheet name="tab19" sheetId="34" r:id="rId24"/>
    <sheet name="tab20" sheetId="29" r:id="rId25"/>
    <sheet name="tab21" sheetId="30" r:id="rId26"/>
  </sheets>
  <definedNames>
    <definedName name="OLE_LINK1" localSheetId="25">'tab21'!$A$2</definedName>
    <definedName name="OLE_LINK2" localSheetId="23">'tab19'!$A$1</definedName>
  </definedNames>
  <calcPr calcId="125725"/>
</workbook>
</file>

<file path=xl/calcChain.xml><?xml version="1.0" encoding="utf-8"?>
<calcChain xmlns="http://schemas.openxmlformats.org/spreadsheetml/2006/main">
  <c r="K15" i="8"/>
  <c r="J7" i="11"/>
  <c r="C16" i="35"/>
  <c r="B16"/>
  <c r="E16"/>
  <c r="D16"/>
  <c r="E11"/>
  <c r="D11"/>
  <c r="C11"/>
  <c r="B11"/>
  <c r="G9"/>
  <c r="F9"/>
  <c r="G8"/>
  <c r="F8"/>
  <c r="G6"/>
  <c r="G16"/>
  <c r="F6"/>
  <c r="F16"/>
  <c r="K15" i="37"/>
  <c r="J15"/>
  <c r="H13"/>
  <c r="H17"/>
  <c r="F13"/>
  <c r="F17"/>
  <c r="D13"/>
  <c r="D17"/>
  <c r="B13"/>
  <c r="B17"/>
  <c r="K11"/>
  <c r="J11"/>
  <c r="K10"/>
  <c r="K13"/>
  <c r="J10"/>
  <c r="J13"/>
  <c r="K8"/>
  <c r="J8"/>
  <c r="K7"/>
  <c r="J7"/>
  <c r="K6"/>
  <c r="J6"/>
  <c r="E24" i="34"/>
  <c r="E23"/>
  <c r="E22"/>
  <c r="E21"/>
  <c r="E20"/>
  <c r="E19"/>
  <c r="E18"/>
  <c r="G13"/>
  <c r="F13"/>
  <c r="E13"/>
  <c r="E11"/>
  <c r="E10"/>
  <c r="E9"/>
  <c r="E8"/>
  <c r="E7"/>
  <c r="E6"/>
  <c r="E5"/>
  <c r="J12" i="11"/>
  <c r="I12"/>
  <c r="H12"/>
  <c r="J11"/>
  <c r="I11"/>
  <c r="H11"/>
  <c r="J8"/>
  <c r="I8"/>
  <c r="H8"/>
  <c r="I7"/>
  <c r="H7"/>
  <c r="J6"/>
  <c r="I6"/>
  <c r="H6"/>
  <c r="E25" i="26"/>
  <c r="E22" i="27"/>
  <c r="C17" i="19"/>
  <c r="B17"/>
  <c r="B17" i="18"/>
  <c r="C17" i="17"/>
  <c r="B17"/>
  <c r="F33" i="16"/>
  <c r="D33"/>
  <c r="J12" i="13"/>
  <c r="I12"/>
  <c r="H12"/>
  <c r="J11"/>
  <c r="I11"/>
  <c r="H11"/>
  <c r="J8"/>
  <c r="I8"/>
  <c r="H8"/>
  <c r="J7"/>
  <c r="I7"/>
  <c r="H7"/>
  <c r="J6"/>
  <c r="I6"/>
  <c r="H6"/>
  <c r="C15" i="30"/>
  <c r="D15"/>
  <c r="B15"/>
  <c r="K8" i="8"/>
  <c r="M13" i="15"/>
  <c r="M13" i="14"/>
  <c r="N53"/>
  <c r="C53"/>
  <c r="C13"/>
  <c r="D24" i="29"/>
  <c r="E24"/>
  <c r="F29"/>
  <c r="L29"/>
  <c r="D29"/>
  <c r="F28"/>
  <c r="L28"/>
  <c r="D28"/>
  <c r="F27"/>
  <c r="L27"/>
  <c r="D27"/>
  <c r="F26"/>
  <c r="L26"/>
  <c r="D26"/>
  <c r="F25"/>
  <c r="L25"/>
  <c r="D25"/>
  <c r="F24"/>
  <c r="F30"/>
  <c r="D30"/>
  <c r="E30"/>
  <c r="F27" i="28"/>
  <c r="L27"/>
  <c r="E27"/>
  <c r="K27"/>
  <c r="D27"/>
  <c r="J27"/>
  <c r="F26"/>
  <c r="L26"/>
  <c r="E26"/>
  <c r="K26"/>
  <c r="D26"/>
  <c r="J26"/>
  <c r="F25"/>
  <c r="L25"/>
  <c r="E25"/>
  <c r="K25"/>
  <c r="D25"/>
  <c r="J25"/>
  <c r="F24"/>
  <c r="L24"/>
  <c r="E24"/>
  <c r="K24"/>
  <c r="D24"/>
  <c r="J24"/>
  <c r="F23"/>
  <c r="L23"/>
  <c r="E23"/>
  <c r="K23"/>
  <c r="D23"/>
  <c r="J23"/>
  <c r="J28"/>
  <c r="G14"/>
  <c r="H14"/>
  <c r="I14"/>
  <c r="I28"/>
  <c r="H28"/>
  <c r="G28"/>
  <c r="L14"/>
  <c r="K14"/>
  <c r="J14"/>
  <c r="F14"/>
  <c r="E14"/>
  <c r="D14"/>
  <c r="F31" i="27"/>
  <c r="E43"/>
  <c r="D43"/>
  <c r="C43"/>
  <c r="B43"/>
  <c r="G40"/>
  <c r="F40"/>
  <c r="G37"/>
  <c r="F37"/>
  <c r="G34"/>
  <c r="F34"/>
  <c r="G31"/>
  <c r="G22"/>
  <c r="F22"/>
  <c r="D22"/>
  <c r="C22"/>
  <c r="B22"/>
  <c r="G46" i="26"/>
  <c r="F46"/>
  <c r="F43"/>
  <c r="G40"/>
  <c r="F40"/>
  <c r="G37"/>
  <c r="F37"/>
  <c r="F34"/>
  <c r="E49"/>
  <c r="D49"/>
  <c r="B49"/>
  <c r="F25"/>
  <c r="D25"/>
  <c r="B25"/>
  <c r="M11" i="20"/>
  <c r="L11"/>
  <c r="K11"/>
  <c r="J11"/>
  <c r="I11"/>
  <c r="H11"/>
  <c r="G11"/>
  <c r="F11"/>
  <c r="E11"/>
  <c r="D11"/>
  <c r="O11"/>
  <c r="N11"/>
  <c r="C17" i="18"/>
  <c r="I48" i="16"/>
  <c r="H48"/>
  <c r="G48"/>
  <c r="F47"/>
  <c r="L47"/>
  <c r="E47"/>
  <c r="K47"/>
  <c r="D47"/>
  <c r="F46"/>
  <c r="L46"/>
  <c r="E46"/>
  <c r="K46"/>
  <c r="D46"/>
  <c r="F45"/>
  <c r="L45"/>
  <c r="E45"/>
  <c r="K45"/>
  <c r="D45"/>
  <c r="F44"/>
  <c r="L44"/>
  <c r="E44"/>
  <c r="K44"/>
  <c r="D44"/>
  <c r="F43"/>
  <c r="L43"/>
  <c r="E43"/>
  <c r="K43"/>
  <c r="D43"/>
  <c r="F42"/>
  <c r="L42"/>
  <c r="E42"/>
  <c r="D42"/>
  <c r="J48"/>
  <c r="I38"/>
  <c r="H38"/>
  <c r="G38"/>
  <c r="F37"/>
  <c r="L37"/>
  <c r="E37"/>
  <c r="K37"/>
  <c r="D37"/>
  <c r="J37"/>
  <c r="F36"/>
  <c r="L36"/>
  <c r="E36"/>
  <c r="K36"/>
  <c r="D36"/>
  <c r="J36"/>
  <c r="F35"/>
  <c r="L35"/>
  <c r="E35"/>
  <c r="K35"/>
  <c r="D35"/>
  <c r="J35"/>
  <c r="F34"/>
  <c r="L34"/>
  <c r="E34"/>
  <c r="K34"/>
  <c r="D34"/>
  <c r="J34"/>
  <c r="E33"/>
  <c r="K33"/>
  <c r="L24"/>
  <c r="K24"/>
  <c r="J24"/>
  <c r="I24"/>
  <c r="H24"/>
  <c r="G24"/>
  <c r="F24"/>
  <c r="E24"/>
  <c r="D24"/>
  <c r="L14"/>
  <c r="K14"/>
  <c r="J14"/>
  <c r="I14"/>
  <c r="H14"/>
  <c r="G14"/>
  <c r="F14"/>
  <c r="E14"/>
  <c r="D14"/>
  <c r="C44" i="15"/>
  <c r="L48"/>
  <c r="K48"/>
  <c r="J48"/>
  <c r="I48"/>
  <c r="H48"/>
  <c r="G48"/>
  <c r="F48"/>
  <c r="E48"/>
  <c r="D48"/>
  <c r="C48"/>
  <c r="L47"/>
  <c r="K47"/>
  <c r="J47"/>
  <c r="I47"/>
  <c r="H47"/>
  <c r="G47"/>
  <c r="F47"/>
  <c r="E47"/>
  <c r="D47"/>
  <c r="C47"/>
  <c r="L46"/>
  <c r="K46"/>
  <c r="J46"/>
  <c r="I46"/>
  <c r="H46"/>
  <c r="G46"/>
  <c r="F46"/>
  <c r="E46"/>
  <c r="D46"/>
  <c r="C46"/>
  <c r="L45"/>
  <c r="K45"/>
  <c r="J45"/>
  <c r="I45"/>
  <c r="H45"/>
  <c r="G45"/>
  <c r="F45"/>
  <c r="E45"/>
  <c r="D45"/>
  <c r="C45"/>
  <c r="L44"/>
  <c r="K44"/>
  <c r="J44"/>
  <c r="I44"/>
  <c r="H44"/>
  <c r="G44"/>
  <c r="F44"/>
  <c r="E44"/>
  <c r="D44"/>
  <c r="L40"/>
  <c r="K40"/>
  <c r="J40"/>
  <c r="I40"/>
  <c r="H40"/>
  <c r="G40"/>
  <c r="F40"/>
  <c r="E40"/>
  <c r="D40"/>
  <c r="C40"/>
  <c r="N40"/>
  <c r="M40"/>
  <c r="L31"/>
  <c r="K31"/>
  <c r="J31"/>
  <c r="I31"/>
  <c r="H31"/>
  <c r="G31"/>
  <c r="F31"/>
  <c r="E31"/>
  <c r="D31"/>
  <c r="C31"/>
  <c r="N31"/>
  <c r="M31"/>
  <c r="L22"/>
  <c r="K22"/>
  <c r="J22"/>
  <c r="I22"/>
  <c r="H22"/>
  <c r="G22"/>
  <c r="F22"/>
  <c r="E22"/>
  <c r="D22"/>
  <c r="C22"/>
  <c r="N22"/>
  <c r="M22"/>
  <c r="L13"/>
  <c r="L49"/>
  <c r="K13"/>
  <c r="K49"/>
  <c r="J13"/>
  <c r="J49"/>
  <c r="I13"/>
  <c r="I49"/>
  <c r="H13"/>
  <c r="H49"/>
  <c r="G13"/>
  <c r="G49"/>
  <c r="F13"/>
  <c r="F49"/>
  <c r="E13"/>
  <c r="E49"/>
  <c r="D13"/>
  <c r="D49"/>
  <c r="C13"/>
  <c r="C49"/>
  <c r="N48"/>
  <c r="M48"/>
  <c r="N13"/>
  <c r="N49"/>
  <c r="M49"/>
  <c r="N49" i="14"/>
  <c r="M49"/>
  <c r="L49"/>
  <c r="K49"/>
  <c r="J49"/>
  <c r="I49"/>
  <c r="H49"/>
  <c r="G49"/>
  <c r="F49"/>
  <c r="E49"/>
  <c r="D49"/>
  <c r="C49"/>
  <c r="N40"/>
  <c r="M40"/>
  <c r="L40"/>
  <c r="K40"/>
  <c r="J40"/>
  <c r="I40"/>
  <c r="H40"/>
  <c r="G40"/>
  <c r="F40"/>
  <c r="E40"/>
  <c r="D40"/>
  <c r="C40"/>
  <c r="N31"/>
  <c r="M31"/>
  <c r="L31"/>
  <c r="K31"/>
  <c r="J31"/>
  <c r="I31"/>
  <c r="H31"/>
  <c r="G31"/>
  <c r="F31"/>
  <c r="E31"/>
  <c r="D31"/>
  <c r="C31"/>
  <c r="L22"/>
  <c r="K22"/>
  <c r="J22"/>
  <c r="I22"/>
  <c r="H22"/>
  <c r="G22"/>
  <c r="F22"/>
  <c r="E22"/>
  <c r="D22"/>
  <c r="C22"/>
  <c r="N13"/>
  <c r="L13"/>
  <c r="K13"/>
  <c r="J13"/>
  <c r="I13"/>
  <c r="H13"/>
  <c r="G13"/>
  <c r="F13"/>
  <c r="E13"/>
  <c r="D13"/>
  <c r="L57"/>
  <c r="K57"/>
  <c r="J57"/>
  <c r="I57"/>
  <c r="H57"/>
  <c r="G57"/>
  <c r="F57"/>
  <c r="E57"/>
  <c r="D57"/>
  <c r="C57"/>
  <c r="L56"/>
  <c r="K56"/>
  <c r="J56"/>
  <c r="I56"/>
  <c r="H56"/>
  <c r="G56"/>
  <c r="F56"/>
  <c r="E56"/>
  <c r="D56"/>
  <c r="C56"/>
  <c r="L55"/>
  <c r="K55"/>
  <c r="J55"/>
  <c r="I55"/>
  <c r="H55"/>
  <c r="G55"/>
  <c r="F55"/>
  <c r="E55"/>
  <c r="D55"/>
  <c r="C55"/>
  <c r="L54"/>
  <c r="K54"/>
  <c r="J54"/>
  <c r="I54"/>
  <c r="H54"/>
  <c r="G54"/>
  <c r="F54"/>
  <c r="E54"/>
  <c r="D54"/>
  <c r="C54"/>
  <c r="L53"/>
  <c r="K53"/>
  <c r="J53"/>
  <c r="I53"/>
  <c r="H53"/>
  <c r="G53"/>
  <c r="F53"/>
  <c r="E53"/>
  <c r="D53"/>
  <c r="N22"/>
  <c r="M22"/>
  <c r="K58"/>
  <c r="I58"/>
  <c r="G58"/>
  <c r="E58"/>
  <c r="N57"/>
  <c r="M57"/>
  <c r="N56"/>
  <c r="M56"/>
  <c r="N55"/>
  <c r="M55"/>
  <c r="N54"/>
  <c r="M54"/>
  <c r="M53"/>
  <c r="C14" i="13"/>
  <c r="C17"/>
  <c r="D14"/>
  <c r="E14"/>
  <c r="E17"/>
  <c r="F14"/>
  <c r="G14"/>
  <c r="H14"/>
  <c r="I14"/>
  <c r="J14"/>
  <c r="B14"/>
  <c r="B17"/>
  <c r="C9"/>
  <c r="D9"/>
  <c r="E9"/>
  <c r="F9"/>
  <c r="G9"/>
  <c r="H9"/>
  <c r="H17"/>
  <c r="I9"/>
  <c r="J9"/>
  <c r="B9"/>
  <c r="B14" i="11"/>
  <c r="I9"/>
  <c r="F9"/>
  <c r="C14"/>
  <c r="D14"/>
  <c r="E14"/>
  <c r="F14"/>
  <c r="F17"/>
  <c r="G14"/>
  <c r="H14"/>
  <c r="I14"/>
  <c r="J14"/>
  <c r="C9"/>
  <c r="D9"/>
  <c r="E9"/>
  <c r="E17"/>
  <c r="G9"/>
  <c r="H9"/>
  <c r="J9"/>
  <c r="J17"/>
  <c r="B9"/>
  <c r="C13" i="10"/>
  <c r="D13"/>
  <c r="E13"/>
  <c r="F13"/>
  <c r="G13"/>
  <c r="B13"/>
  <c r="C8"/>
  <c r="D8"/>
  <c r="E8"/>
  <c r="F8"/>
  <c r="G8"/>
  <c r="B8"/>
  <c r="G11" i="35"/>
  <c r="F11"/>
  <c r="K17" i="37"/>
  <c r="J17"/>
  <c r="F17" i="10"/>
  <c r="B17" i="11"/>
  <c r="D17"/>
  <c r="K38" i="16"/>
  <c r="F38"/>
  <c r="D38"/>
  <c r="I17" i="13"/>
  <c r="G17"/>
  <c r="D17" i="10"/>
  <c r="D58" i="14"/>
  <c r="B17" i="10"/>
  <c r="H17" i="11"/>
  <c r="J17" i="13"/>
  <c r="F17"/>
  <c r="D17"/>
  <c r="F58" i="14"/>
  <c r="H58"/>
  <c r="J58"/>
  <c r="L58"/>
  <c r="N58"/>
  <c r="C58"/>
  <c r="J24" i="29"/>
  <c r="L24"/>
  <c r="L30"/>
  <c r="E25"/>
  <c r="J25"/>
  <c r="E26"/>
  <c r="J26"/>
  <c r="E27"/>
  <c r="J27"/>
  <c r="E28"/>
  <c r="J28"/>
  <c r="E29"/>
  <c r="J29"/>
  <c r="L28" i="28"/>
  <c r="K28"/>
  <c r="D28"/>
  <c r="F28"/>
  <c r="E28"/>
  <c r="G43" i="27"/>
  <c r="F43"/>
  <c r="F49" i="26"/>
  <c r="L48" i="16"/>
  <c r="E48"/>
  <c r="J33"/>
  <c r="J38"/>
  <c r="L33"/>
  <c r="L38"/>
  <c r="E38"/>
  <c r="K42"/>
  <c r="K48"/>
  <c r="D48"/>
  <c r="F48"/>
  <c r="M58" i="14"/>
  <c r="I17" i="11"/>
  <c r="G17"/>
  <c r="C17"/>
  <c r="G17" i="10"/>
  <c r="E17"/>
  <c r="C17"/>
  <c r="K24" i="29"/>
  <c r="K29"/>
  <c r="K28"/>
  <c r="K27"/>
  <c r="K26"/>
  <c r="K25"/>
  <c r="J30"/>
  <c r="K30"/>
  <c r="J18" i="8"/>
  <c r="I18"/>
  <c r="H18"/>
  <c r="G18"/>
  <c r="F18"/>
  <c r="E18"/>
  <c r="D18"/>
  <c r="J17"/>
  <c r="I17"/>
  <c r="H17"/>
  <c r="G17"/>
  <c r="F17"/>
  <c r="E17"/>
  <c r="D17"/>
  <c r="J15"/>
  <c r="H15"/>
  <c r="G15"/>
  <c r="F15"/>
  <c r="D15"/>
  <c r="J10"/>
  <c r="I10"/>
  <c r="H10"/>
  <c r="G10"/>
  <c r="E10"/>
  <c r="D10"/>
  <c r="J5"/>
  <c r="I5"/>
  <c r="H5"/>
  <c r="G5"/>
  <c r="E5"/>
  <c r="D5"/>
  <c r="I15"/>
  <c r="E15"/>
</calcChain>
</file>

<file path=xl/sharedStrings.xml><?xml version="1.0" encoding="utf-8"?>
<sst xmlns="http://schemas.openxmlformats.org/spreadsheetml/2006/main" count="1031" uniqueCount="272">
  <si>
    <t>i 1000</t>
  </si>
  <si>
    <t>Ålder</t>
  </si>
  <si>
    <t>Handelsfartyg i svensk regi</t>
  </si>
  <si>
    <t>Därav:</t>
  </si>
  <si>
    <t>Svenskregistrerade fartyg</t>
  </si>
  <si>
    <t>Inhyrda utländska fartyg</t>
  </si>
  <si>
    <t>Uthyrda fartyg till utlandet</t>
  </si>
  <si>
    <t>Vidareuthyrda utländska fartyg</t>
  </si>
  <si>
    <t>Av svenska rederier disponerat tonnage</t>
  </si>
  <si>
    <t>Not: Uppgifter för 2002 framtagna av SCB</t>
  </si>
  <si>
    <t>Svenska och utländska fartyg i svensk regi 2002-2009. Miljoner bruttodräktighetsdagar</t>
  </si>
  <si>
    <t>Swedish and foreign vessels in Swedish service 2002-2009. Millions of gross tonnage-days</t>
  </si>
  <si>
    <t>Typ av fartyg</t>
  </si>
  <si>
    <t>Type of vessel/ship</t>
  </si>
  <si>
    <t>Bruttodräktighet 0-99</t>
  </si>
  <si>
    <t>Antal</t>
  </si>
  <si>
    <t>Brd i 1000</t>
  </si>
  <si>
    <t>Number</t>
  </si>
  <si>
    <t>Gross tonnage in 1000</t>
  </si>
  <si>
    <t>Bruttodräktighet 100-</t>
  </si>
  <si>
    <t>Totalt</t>
  </si>
  <si>
    <t>Övriga specialfartyg med motor</t>
  </si>
  <si>
    <t>Other special vessels driven by machinery</t>
  </si>
  <si>
    <r>
      <t>Lastfartyg/</t>
    </r>
    <r>
      <rPr>
        <i/>
        <sz val="10"/>
        <color indexed="8"/>
        <rFont val="Arial"/>
        <family val="2"/>
      </rPr>
      <t>Cargo ships</t>
    </r>
  </si>
  <si>
    <r>
      <t>Passagerarfartyg/</t>
    </r>
    <r>
      <rPr>
        <i/>
        <sz val="10"/>
        <color indexed="8"/>
        <rFont val="Arial"/>
        <family val="2"/>
      </rPr>
      <t>passenger ships</t>
    </r>
  </si>
  <si>
    <r>
      <t>Handelsfartyg/</t>
    </r>
    <r>
      <rPr>
        <b/>
        <i/>
        <sz val="10"/>
        <color indexed="8"/>
        <rFont val="Arial"/>
        <family val="2"/>
      </rPr>
      <t>Merchant ships</t>
    </r>
  </si>
  <si>
    <r>
      <t>Pråmar/</t>
    </r>
    <r>
      <rPr>
        <i/>
        <sz val="10"/>
        <color indexed="8"/>
        <rFont val="Arial"/>
        <family val="2"/>
      </rPr>
      <t>Barges</t>
    </r>
  </si>
  <si>
    <r>
      <t>Speciafartyg/</t>
    </r>
    <r>
      <rPr>
        <b/>
        <i/>
        <sz val="10"/>
        <color indexed="8"/>
        <rFont val="Arial"/>
        <family val="2"/>
      </rPr>
      <t>Special Ships</t>
    </r>
  </si>
  <si>
    <r>
      <t>Fiskefartyg/</t>
    </r>
    <r>
      <rPr>
        <i/>
        <sz val="10"/>
        <color indexed="8"/>
        <rFont val="Arial"/>
        <family val="2"/>
      </rPr>
      <t>Fishing vessels</t>
    </r>
  </si>
  <si>
    <r>
      <t>Samtliga fartyg/</t>
    </r>
    <r>
      <rPr>
        <b/>
        <i/>
        <sz val="10"/>
        <color indexed="8"/>
        <rFont val="Arial"/>
        <family val="2"/>
      </rPr>
      <t>All vessels</t>
    </r>
  </si>
  <si>
    <t>Dv i 1000</t>
  </si>
  <si>
    <t>Övriga passagerarfartyg</t>
  </si>
  <si>
    <t>Passagerarfartyg</t>
  </si>
  <si>
    <t>Passenger vessels</t>
  </si>
  <si>
    <t>Samtliga handelsfartyg</t>
  </si>
  <si>
    <t>All merchant vessels</t>
  </si>
  <si>
    <t>Bogser- och bärgningsfartyg</t>
  </si>
  <si>
    <t>Tugs and salvage ships</t>
  </si>
  <si>
    <t>Övriga specialfartyg</t>
  </si>
  <si>
    <t>Other special ships</t>
  </si>
  <si>
    <t>Samtliga specialfartyg</t>
  </si>
  <si>
    <t>Inhyrda handelsfartyg</t>
  </si>
  <si>
    <t>Svenska handelsfartyg</t>
  </si>
  <si>
    <t>Other Passenger ships</t>
  </si>
  <si>
    <t>Other passenger ships</t>
  </si>
  <si>
    <t>Passenger ships</t>
  </si>
  <si>
    <t>40- år</t>
  </si>
  <si>
    <t>15-39 år</t>
  </si>
  <si>
    <t>1-4 år</t>
  </si>
  <si>
    <t>5-14 år</t>
  </si>
  <si>
    <t>0 år</t>
  </si>
  <si>
    <t>Typ av fartyg, brd</t>
  </si>
  <si>
    <t>Samtliga fartyg</t>
  </si>
  <si>
    <t>Type of vessel/ship, brd</t>
  </si>
  <si>
    <t>Tankfartyg</t>
  </si>
  <si>
    <t>Tankers</t>
  </si>
  <si>
    <t>100 -</t>
  </si>
  <si>
    <t>500 -</t>
  </si>
  <si>
    <t>1 500 -</t>
  </si>
  <si>
    <t>5 000 -</t>
  </si>
  <si>
    <t>40 000 -</t>
  </si>
  <si>
    <t>Torrlastfartyg</t>
  </si>
  <si>
    <t>Dry cargo ships</t>
  </si>
  <si>
    <t>Bulkfartyg</t>
  </si>
  <si>
    <t>Bulk carriers</t>
  </si>
  <si>
    <t>Passagerarfärjor</t>
  </si>
  <si>
    <t>Passenger ferries</t>
  </si>
  <si>
    <t>All merchant vessels/ships</t>
  </si>
  <si>
    <t>Pråmar</t>
  </si>
  <si>
    <t>Barges</t>
  </si>
  <si>
    <t>Isbrytare</t>
  </si>
  <si>
    <t>Ice breakers</t>
  </si>
  <si>
    <t>Other special vessels</t>
  </si>
  <si>
    <t>All special vessels/ships</t>
  </si>
  <si>
    <t>Deadweight in 1000</t>
  </si>
  <si>
    <t>Fördelning efter bruttodräktighet</t>
  </si>
  <si>
    <t>Classified by gross tonnage</t>
  </si>
  <si>
    <t>Fördelning efter dödvikt</t>
  </si>
  <si>
    <t>Classified by deadweight</t>
  </si>
  <si>
    <t>1 -</t>
  </si>
  <si>
    <t>Samtliga lastfartyg</t>
  </si>
  <si>
    <t>All cargo ships</t>
  </si>
  <si>
    <t>Total</t>
  </si>
  <si>
    <t>Stockholm</t>
  </si>
  <si>
    <t>Göteborg</t>
  </si>
  <si>
    <t>Skärhamn</t>
  </si>
  <si>
    <t>Piteå</t>
  </si>
  <si>
    <t>Donsö</t>
  </si>
  <si>
    <t>Norrtälje</t>
  </si>
  <si>
    <t>Hönö</t>
  </si>
  <si>
    <t>Fotö</t>
  </si>
  <si>
    <t>Lysekil</t>
  </si>
  <si>
    <t>Norrköping</t>
  </si>
  <si>
    <t>Helsingborg</t>
  </si>
  <si>
    <t>Malmö</t>
  </si>
  <si>
    <t>Fiskebäck</t>
  </si>
  <si>
    <t>Kalmar</t>
  </si>
  <si>
    <t>Rönnäng</t>
  </si>
  <si>
    <t>Styrsö</t>
  </si>
  <si>
    <t>Träslövsläge</t>
  </si>
  <si>
    <t>Ystad</t>
  </si>
  <si>
    <t>Oskarshamn</t>
  </si>
  <si>
    <t>Trelleborg</t>
  </si>
  <si>
    <t>Dyrön</t>
  </si>
  <si>
    <t>Lidköping</t>
  </si>
  <si>
    <t>Visby</t>
  </si>
  <si>
    <t>Rörö</t>
  </si>
  <si>
    <t>Hemmahamn</t>
  </si>
  <si>
    <t>Home port</t>
  </si>
  <si>
    <t>Antal fartyg</t>
  </si>
  <si>
    <t>Number of ships</t>
  </si>
  <si>
    <t>Bruttodräktighet i 1000</t>
  </si>
  <si>
    <t>Gross tonnage</t>
  </si>
  <si>
    <t>Övriga</t>
  </si>
  <si>
    <t>Brutto-dräktighet</t>
  </si>
  <si>
    <t>Fiskefartyg</t>
  </si>
  <si>
    <t>Fishing ships</t>
  </si>
  <si>
    <t>250 -</t>
  </si>
  <si>
    <r>
      <t>Nyregistrerade/</t>
    </r>
    <r>
      <rPr>
        <i/>
        <sz val="10"/>
        <rFont val="Arial"/>
        <family val="2"/>
      </rPr>
      <t>Additions</t>
    </r>
  </si>
  <si>
    <r>
      <t>Avregistrerade/</t>
    </r>
    <r>
      <rPr>
        <i/>
        <sz val="10"/>
        <rFont val="Arial"/>
        <family val="2"/>
      </rPr>
      <t>Reductions</t>
    </r>
  </si>
  <si>
    <r>
      <t>Nettoförändring/</t>
    </r>
    <r>
      <rPr>
        <i/>
        <sz val="10"/>
        <rFont val="Arial"/>
        <family val="2"/>
      </rPr>
      <t>Net changes</t>
    </r>
  </si>
  <si>
    <r>
      <t>Tankfartyg /</t>
    </r>
    <r>
      <rPr>
        <i/>
        <sz val="10"/>
        <rFont val="Arial"/>
        <family val="2"/>
      </rPr>
      <t>Tankers</t>
    </r>
  </si>
  <si>
    <r>
      <t>Bulkfartyg /</t>
    </r>
    <r>
      <rPr>
        <i/>
        <sz val="10"/>
        <rFont val="Arial"/>
        <family val="2"/>
      </rPr>
      <t>Bulk carriers</t>
    </r>
  </si>
  <si>
    <r>
      <t>Torrlastfartyg/</t>
    </r>
    <r>
      <rPr>
        <i/>
        <sz val="10"/>
        <rFont val="Arial"/>
        <family val="2"/>
      </rPr>
      <t>Dry cargo ships</t>
    </r>
  </si>
  <si>
    <r>
      <t>Lastfartyg/</t>
    </r>
    <r>
      <rPr>
        <b/>
        <i/>
        <sz val="10"/>
        <rFont val="Arial"/>
        <family val="2"/>
      </rPr>
      <t>Cargo ships</t>
    </r>
  </si>
  <si>
    <r>
      <t>Passagerarfärjor/</t>
    </r>
    <r>
      <rPr>
        <i/>
        <sz val="10"/>
        <rFont val="Arial"/>
        <family val="2"/>
      </rPr>
      <t>Passenger ferries</t>
    </r>
  </si>
  <si>
    <r>
      <t>Passagerarfartyg/</t>
    </r>
    <r>
      <rPr>
        <b/>
        <i/>
        <sz val="10"/>
        <rFont val="Arial"/>
        <family val="2"/>
      </rPr>
      <t>Passenger ships</t>
    </r>
  </si>
  <si>
    <r>
      <t>Samtliga fartyg/</t>
    </r>
    <r>
      <rPr>
        <b/>
        <i/>
        <sz val="10"/>
        <rFont val="Arial"/>
        <family val="2"/>
      </rPr>
      <t>All vessels/ships</t>
    </r>
  </si>
  <si>
    <t>Förändring</t>
  </si>
  <si>
    <t>Change</t>
  </si>
  <si>
    <r>
      <t>Nybyggd i utlandet/</t>
    </r>
    <r>
      <rPr>
        <i/>
        <sz val="10"/>
        <rFont val="Arial"/>
        <family val="2"/>
      </rPr>
      <t>New built abroad</t>
    </r>
  </si>
  <si>
    <r>
      <t>Nybyggd i Sverige/</t>
    </r>
    <r>
      <rPr>
        <i/>
        <sz val="10"/>
        <rFont val="Arial"/>
        <family val="2"/>
      </rPr>
      <t>New built in Sweden</t>
    </r>
  </si>
  <si>
    <t>Inköpt begagnad från utlandet</t>
  </si>
  <si>
    <t>Second hand tonnage bought from abroad</t>
  </si>
  <si>
    <r>
      <t>Inflaggad/</t>
    </r>
    <r>
      <rPr>
        <i/>
        <sz val="10"/>
        <rFont val="Arial"/>
        <family val="2"/>
      </rPr>
      <t>Change to Swedish flag</t>
    </r>
  </si>
  <si>
    <r>
      <t>Total ökning/</t>
    </r>
    <r>
      <rPr>
        <b/>
        <i/>
        <sz val="10"/>
        <rFont val="Arial"/>
        <family val="2"/>
      </rPr>
      <t>Total additions</t>
    </r>
  </si>
  <si>
    <r>
      <t>Såld till utlandet/</t>
    </r>
    <r>
      <rPr>
        <i/>
        <sz val="10"/>
        <rFont val="Arial"/>
        <family val="2"/>
      </rPr>
      <t>Sold abroad</t>
    </r>
  </si>
  <si>
    <r>
      <t>Utflaggad/</t>
    </r>
    <r>
      <rPr>
        <i/>
        <sz val="10"/>
        <rFont val="Arial"/>
        <family val="2"/>
      </rPr>
      <t>Change to foreign flag</t>
    </r>
  </si>
  <si>
    <t>Avregistrerad/Deregistered</t>
  </si>
  <si>
    <r>
      <t>Total minskning/</t>
    </r>
    <r>
      <rPr>
        <b/>
        <i/>
        <sz val="10"/>
        <rFont val="Arial"/>
        <family val="2"/>
      </rPr>
      <t>Total reductions</t>
    </r>
  </si>
  <si>
    <t>Fartyg i svensk regi</t>
  </si>
  <si>
    <t>Uthyrda till utlandet</t>
  </si>
  <si>
    <t>Disponerat tonnage</t>
  </si>
  <si>
    <t>Vessels in Swedish service</t>
  </si>
  <si>
    <t>Chartered to foreign countries</t>
  </si>
  <si>
    <t>Tonnage at Swedish disposal</t>
  </si>
  <si>
    <t>Brd dagar i 1000</t>
  </si>
  <si>
    <t>Gross tonnage days in 1000</t>
  </si>
  <si>
    <r>
      <t>Svenska/</t>
    </r>
    <r>
      <rPr>
        <i/>
        <sz val="10"/>
        <rFont val="Arial"/>
        <family val="2"/>
      </rPr>
      <t>Swedish</t>
    </r>
  </si>
  <si>
    <r>
      <t>Utländska/</t>
    </r>
    <r>
      <rPr>
        <i/>
        <sz val="10"/>
        <rFont val="Arial"/>
        <family val="2"/>
      </rPr>
      <t>Foreign</t>
    </r>
  </si>
  <si>
    <r>
      <t>Totalt/</t>
    </r>
    <r>
      <rPr>
        <i/>
        <sz val="10"/>
        <rFont val="Arial"/>
        <family val="2"/>
      </rPr>
      <t>Total</t>
    </r>
  </si>
  <si>
    <r>
      <t>Totalt/</t>
    </r>
    <r>
      <rPr>
        <b/>
        <i/>
        <sz val="10"/>
        <rFont val="Arial"/>
        <family val="2"/>
      </rPr>
      <t>Total</t>
    </r>
  </si>
  <si>
    <t>Miljoner brutto-dräktighets-dagar</t>
  </si>
  <si>
    <t>Million gross tonnage days</t>
  </si>
  <si>
    <t>Huvudsaklig användning</t>
  </si>
  <si>
    <t>Main traffic</t>
  </si>
  <si>
    <t>I fart mellan svenska hamnar</t>
  </si>
  <si>
    <t>In service between Swedish ports</t>
  </si>
  <si>
    <t>I fart mellan svenska och utländska hamnar</t>
  </si>
  <si>
    <t>In service between Swedish and foreign ports</t>
  </si>
  <si>
    <t>I fart mellan utländska hamnar</t>
  </si>
  <si>
    <t>In service between foreign ports</t>
  </si>
  <si>
    <t>Ej använda under året</t>
  </si>
  <si>
    <t>Vessels not in use during the whole year</t>
  </si>
  <si>
    <t>Okänd användning</t>
  </si>
  <si>
    <t>Use unknown</t>
  </si>
  <si>
    <t>Miljoner brutto-dräktighetsdagar</t>
  </si>
  <si>
    <t>Huvudsakligen i fart mellan svenska och utländska hamnar</t>
  </si>
  <si>
    <t>Huvudsakligen i fart mellan utländska hamnar</t>
  </si>
  <si>
    <t>All vessels</t>
  </si>
  <si>
    <t>Age</t>
  </si>
  <si>
    <t>Operatörsstorlek</t>
  </si>
  <si>
    <t>Dödvikt</t>
  </si>
  <si>
    <t>Brd</t>
  </si>
  <si>
    <t>(Antal fartyg)</t>
  </si>
  <si>
    <t>8+</t>
  </si>
  <si>
    <r>
      <t>Tankfartyg/</t>
    </r>
    <r>
      <rPr>
        <i/>
        <sz val="10"/>
        <color indexed="8"/>
        <rFont val="Arial"/>
        <family val="2"/>
      </rPr>
      <t>Tankers</t>
    </r>
  </si>
  <si>
    <r>
      <t>Bulkfartyg/</t>
    </r>
    <r>
      <rPr>
        <i/>
        <sz val="10"/>
        <color indexed="8"/>
        <rFont val="Arial"/>
        <family val="2"/>
      </rPr>
      <t>Bulk carriers</t>
    </r>
  </si>
  <si>
    <r>
      <t>Torrlastfartyg/</t>
    </r>
    <r>
      <rPr>
        <i/>
        <sz val="10"/>
        <color indexed="8"/>
        <rFont val="Arial"/>
        <family val="2"/>
      </rPr>
      <t>Dry cargo ships</t>
    </r>
  </si>
  <si>
    <r>
      <t>Lastfartyg/</t>
    </r>
    <r>
      <rPr>
        <b/>
        <i/>
        <sz val="10"/>
        <color indexed="8"/>
        <rFont val="Arial"/>
        <family val="2"/>
      </rPr>
      <t>Cargo ships</t>
    </r>
  </si>
  <si>
    <r>
      <t>Passagerarfärjor/</t>
    </r>
    <r>
      <rPr>
        <i/>
        <sz val="10"/>
        <color indexed="8"/>
        <rFont val="Arial"/>
        <family val="2"/>
      </rPr>
      <t>Passenger ferries</t>
    </r>
  </si>
  <si>
    <r>
      <t>Pråmar/</t>
    </r>
    <r>
      <rPr>
        <b/>
        <i/>
        <sz val="10"/>
        <color indexed="8"/>
        <rFont val="Arial"/>
        <family val="2"/>
      </rPr>
      <t>Barges</t>
    </r>
  </si>
  <si>
    <r>
      <t>Isbrytare/</t>
    </r>
    <r>
      <rPr>
        <i/>
        <sz val="10"/>
        <color indexed="8"/>
        <rFont val="Arial"/>
        <family val="2"/>
      </rPr>
      <t>Ice breakers</t>
    </r>
  </si>
  <si>
    <r>
      <t>Samtliga specialfartyg/</t>
    </r>
    <r>
      <rPr>
        <b/>
        <i/>
        <sz val="10"/>
        <color indexed="8"/>
        <rFont val="Arial"/>
        <family val="2"/>
      </rPr>
      <t>All special ships</t>
    </r>
  </si>
  <si>
    <t>Okänd operatör</t>
  </si>
  <si>
    <r>
      <t>Bulkfartyg/</t>
    </r>
    <r>
      <rPr>
        <i/>
        <sz val="10"/>
        <color indexed="8"/>
        <rFont val="Arial"/>
        <family val="2"/>
      </rPr>
      <t>Bulkers</t>
    </r>
  </si>
  <si>
    <t>Svenska medborgare</t>
  </si>
  <si>
    <t>Utländska medborgare</t>
  </si>
  <si>
    <r>
      <t>Därav/</t>
    </r>
    <r>
      <rPr>
        <i/>
        <sz val="10"/>
        <rFont val="Arial"/>
        <family val="2"/>
      </rPr>
      <t>Whereof</t>
    </r>
  </si>
  <si>
    <t>Swedish citizens</t>
  </si>
  <si>
    <t>Foreign citizens</t>
  </si>
  <si>
    <r>
      <t>Män/</t>
    </r>
    <r>
      <rPr>
        <i/>
        <sz val="10"/>
        <rFont val="Arial"/>
        <family val="2"/>
      </rPr>
      <t>Men</t>
    </r>
  </si>
  <si>
    <r>
      <t>Kvinnor/</t>
    </r>
    <r>
      <rPr>
        <i/>
        <sz val="10"/>
        <rFont val="Arial"/>
        <family val="2"/>
      </rPr>
      <t>Women</t>
    </r>
  </si>
  <si>
    <r>
      <t>Befälhavare/</t>
    </r>
    <r>
      <rPr>
        <i/>
        <sz val="10"/>
        <rFont val="Arial"/>
        <family val="2"/>
      </rPr>
      <t>Masters</t>
    </r>
  </si>
  <si>
    <r>
      <t>Styrmän/</t>
    </r>
    <r>
      <rPr>
        <i/>
        <sz val="10"/>
        <rFont val="Arial"/>
        <family val="2"/>
      </rPr>
      <t>Mates</t>
    </r>
  </si>
  <si>
    <r>
      <t>Däckspersonal/</t>
    </r>
    <r>
      <rPr>
        <i/>
        <sz val="10"/>
        <rFont val="Arial"/>
        <family val="2"/>
      </rPr>
      <t>Deck hands</t>
    </r>
  </si>
  <si>
    <r>
      <t>Maskinbefäl/</t>
    </r>
    <r>
      <rPr>
        <i/>
        <sz val="10"/>
        <rFont val="Arial"/>
        <family val="2"/>
      </rPr>
      <t>Engineers</t>
    </r>
  </si>
  <si>
    <r>
      <t>Maskinpersonal/</t>
    </r>
    <r>
      <rPr>
        <i/>
        <sz val="10"/>
        <rFont val="Arial"/>
        <family val="2"/>
      </rPr>
      <t>Engine room staff</t>
    </r>
  </si>
  <si>
    <r>
      <t>Ekonomiföreståndare/</t>
    </r>
    <r>
      <rPr>
        <i/>
        <sz val="10"/>
        <rFont val="Arial"/>
        <family val="2"/>
      </rPr>
      <t>First steward</t>
    </r>
  </si>
  <si>
    <r>
      <t>Övrig ekonomipersonal/</t>
    </r>
    <r>
      <rPr>
        <i/>
        <sz val="10"/>
        <rFont val="Arial"/>
        <family val="2"/>
      </rPr>
      <t>Kitchen staff</t>
    </r>
  </si>
  <si>
    <r>
      <t>Därav män/</t>
    </r>
    <r>
      <rPr>
        <i/>
        <sz val="10"/>
        <rFont val="Arial"/>
        <family val="2"/>
      </rPr>
      <t>Whereof men</t>
    </r>
  </si>
  <si>
    <r>
      <t>Därav kvinnor/</t>
    </r>
    <r>
      <rPr>
        <i/>
        <sz val="10"/>
        <rFont val="Arial"/>
        <family val="2"/>
      </rPr>
      <t>Whereof women</t>
    </r>
  </si>
  <si>
    <r>
      <t>Totalt tidigare år/</t>
    </r>
    <r>
      <rPr>
        <i/>
        <sz val="10"/>
        <rFont val="Arial"/>
        <family val="2"/>
      </rPr>
      <t>Total previous years</t>
    </r>
  </si>
  <si>
    <t>Svenskregistrerade handels-, special- och fiskefartyg den 31 december 2008</t>
  </si>
  <si>
    <t>Swedish merchant-, special- and fishing vessels on 31st December 2008</t>
  </si>
  <si>
    <t>Svenskregistrerade handels-, special- och fiskefartyg den 31 december 2009</t>
  </si>
  <si>
    <t>Swedish merchant-, special- and fishing vessels on 31st December 2009</t>
  </si>
  <si>
    <t>Svenskregistrerade handelsfartyg den 31 december 2008</t>
  </si>
  <si>
    <t>Swedish merchant vessels classified by type on 31st December 2008</t>
  </si>
  <si>
    <t>Svenskregistrerade handelsfartyg den 31 december 2009</t>
  </si>
  <si>
    <t>Swedish merchant vessels classified by type on 31st December 2009</t>
  </si>
  <si>
    <t>Svenska specialfartyg fördelade efter typ 31 december 2008</t>
  </si>
  <si>
    <t>Swedish special vessels classified by type on 31st December 2008</t>
  </si>
  <si>
    <t>Svenska specialfartyg fördelade efter typ 31 december 2009</t>
  </si>
  <si>
    <t>Swedish special vessels classified by type on 31st December 2009</t>
  </si>
  <si>
    <t>Dödviktskapaciteten och genomsnittsåldern på svenska lastfartyg och passagerarfärjor den 31 december 2009. Fartyg med en bruttodräktighet om minst 100.</t>
  </si>
  <si>
    <t>Deadweight capacity and average age on Swedish cargo ships and passenger ferries on 31st December 2009.</t>
  </si>
  <si>
    <t>Dödviktskapaciteten på svenska lastfartyg och passagerarfärjor den 31 december 2009. Fartyg med en bruttodräktighet om minst 100.</t>
  </si>
  <si>
    <t>Deadweight capacity on Swedish cargo ships and passenger ferries on 31st December 2009</t>
  </si>
  <si>
    <t>Svenska och inhyrda utländska handelsfartyg fördelade efter typ av fartyg den 31 december 2009. Fartyg med en bruttodräktighet om minst 100.</t>
  </si>
  <si>
    <t>Swedish merchant vessels and merchant vessels chartered from abroad classified by type on 31st December 2009</t>
  </si>
  <si>
    <t>Storleks- och åldersfördelning av den svenska handelsflottan den 31 december 2009. Fartyg med en bruttodräktighet om minst 100.</t>
  </si>
  <si>
    <t>The Swedish merchant fleet classified by age and size on 31st December 2009</t>
  </si>
  <si>
    <t>Storleks- och åldersfördelning av svenska specialfartyg den 31 december 2009. Fartyg med en bruttodräktighet om minst 100.</t>
  </si>
  <si>
    <t>Swedish special vessels classified by size and age on 31st December 2009</t>
  </si>
  <si>
    <t>De största hemmahamnarna, efter bruttodräktighet, för handelsfartyg den 31 december 2009. Fartyg med en bruttodräktighet om minst 100.</t>
  </si>
  <si>
    <t>The largest home ports, by gross tonnage, of merchant vessels on 31st December 2009</t>
  </si>
  <si>
    <t>De största hemmahamnarna, efter bruttodräktighet, för specialfartyg den 31 december 2009. Fartyg med en bruttodräktighet om minst 100.</t>
  </si>
  <si>
    <t>The largest home ports, by gross tonnage, of special vessels on 31st December 2009</t>
  </si>
  <si>
    <t>Storleks- och åldersfördelning av svenska fiskefartyg den 31 december 2009. Fartyg med en bruttodräktighet om minst 100.</t>
  </si>
  <si>
    <t>Swedish fishing ships classified by size and age on 31st December 2009</t>
  </si>
  <si>
    <t>De största hemmahamnarna, efter bruttodräktighet, för fiskefartyg den 31 december 2009. Fartyg med en bruttodräktighet om minst 100.</t>
  </si>
  <si>
    <t>The largest home ports, by gross tonnage, of fishing ships on 31st December 2009</t>
  </si>
  <si>
    <t>Nettoförändringar för respektive typ av handelsfartyg år 2009. Fartyg med en bruttodräktighet om minst 100.</t>
  </si>
  <si>
    <t>Net changes by each type of merchant ships 2009</t>
  </si>
  <si>
    <t>Orsaker till förändringar av den svenska handelsflottan år 2009. Fartyg med en bruttodräktighet om minst 100.</t>
  </si>
  <si>
    <t>Reasons of change in the Swedish merchant fleet 2009</t>
  </si>
  <si>
    <t>Svenska och utländska fartyg i svensk regi 2009. Fartyg med en bruttodräktighet om minst 100.</t>
  </si>
  <si>
    <t>Swedish and foreign vessels in Swedish service 2009</t>
  </si>
  <si>
    <t>Den svenska handelsflottans fartyg fördelade efter användning 2006-2009. Fartyg med en bruttodräktighet om minst 100.</t>
  </si>
  <si>
    <t>The Swedish merchant fleet classified by different routes 2006-2009</t>
  </si>
  <si>
    <t>Den svenska handelsflottans fartyg fördelade efter användning och fartygstyp 2009. Fartyg med en bruttodräktighet om minst 100.</t>
  </si>
  <si>
    <t>The Swedish merchant fleet classified by different routes and by type 2009</t>
  </si>
  <si>
    <t>Inhyrda fartyg från utlandet fördelade efter användning och fartygstyp 2009. Fartyg med en bruttodräktighet om minst 100.</t>
  </si>
  <si>
    <t>Vessels chartered from abroad classified by different routes and by type 2009</t>
  </si>
  <si>
    <t>Inhyrda fartyg från utlandet fördelade efter fartygstyp och storlek 2009. Exklusive vidareuthyrda fartyg till utlandet. Fartyg med en bruttodräktighet om minst 100.</t>
  </si>
  <si>
    <t>Vessels chartered from abroad classified by type and by size 2009</t>
  </si>
  <si>
    <t>Ombordanställda i svenska rederier 2002-2009. Handelsfartyg med en bruttodräktighet om minst 300</t>
  </si>
  <si>
    <t>Crew employed in Swedish shipping companies 2002-2009. Merchant vessels with a gross tonnage of 300 or more</t>
  </si>
  <si>
    <t>Antal fartyg, total dödvikt och bruttodräktighet på svenska lastfartyg och passagerarfärjor den 31 december 2009, indelat per operatörernas storlek i antal kontrollerade fartyg med en bruttodräktighet om minst 100.</t>
  </si>
  <si>
    <t>Number of ships, deadweight and gross tonnage of Swedish cargo and passenger ships, by operator size in number of controlled ships.</t>
  </si>
  <si>
    <r>
      <t>Pråmar/</t>
    </r>
    <r>
      <rPr>
        <i/>
        <sz val="10"/>
        <rFont val="MS Sans Serif"/>
        <family val="2"/>
      </rPr>
      <t>Barges</t>
    </r>
  </si>
  <si>
    <r>
      <t>Lastfartyg /</t>
    </r>
    <r>
      <rPr>
        <i/>
        <sz val="10"/>
        <rFont val="Arial"/>
        <family val="2"/>
      </rPr>
      <t>Cargo ships</t>
    </r>
  </si>
  <si>
    <r>
      <t>Passagerarfartyg/</t>
    </r>
    <r>
      <rPr>
        <i/>
        <sz val="10"/>
        <rFont val="Arial"/>
        <family val="2"/>
      </rPr>
      <t>Passenger ships</t>
    </r>
  </si>
  <si>
    <r>
      <t>Handelsfartyg/</t>
    </r>
    <r>
      <rPr>
        <b/>
        <i/>
        <sz val="10"/>
        <rFont val="Arial"/>
        <family val="2"/>
      </rPr>
      <t>Merchant ships</t>
    </r>
  </si>
  <si>
    <t>Passagerarfartyg/</t>
  </si>
  <si>
    <t>Samtliga handelsfartyg/</t>
  </si>
  <si>
    <r>
      <t>Pråmar/</t>
    </r>
    <r>
      <rPr>
        <b/>
        <i/>
        <sz val="10"/>
        <rFont val="MS Sans Serif"/>
        <family val="2"/>
      </rPr>
      <t>Barges</t>
    </r>
  </si>
  <si>
    <r>
      <t>Isbrytare/</t>
    </r>
    <r>
      <rPr>
        <i/>
        <sz val="10"/>
        <rFont val="MS Sans Serif"/>
        <family val="2"/>
      </rPr>
      <t>Ice breakers</t>
    </r>
  </si>
  <si>
    <t>Other special vessles driven by machinery</t>
  </si>
  <si>
    <r>
      <t>Samtliga specialfartyg/</t>
    </r>
    <r>
      <rPr>
        <b/>
        <i/>
        <sz val="10"/>
        <rFont val="MS Sans Serif"/>
        <family val="2"/>
      </rPr>
      <t>All special ships</t>
    </r>
  </si>
  <si>
    <t>Uppgifterna avser antal påmönstrade den 30 september. Passagerarfärjor samt vissa andra rorofartyg kan ha flera besättningar påmänstrade samtidigt. Vissa sjömän på inhyrda fartyg ingår i beskrivningen.</t>
  </si>
  <si>
    <t xml:space="preserve">The figures show crew employed in Swedish shipping companies on 30th September. Passenger ferries and some other roro-ships might have several crews simultaneously employed. Some employees with foreign flags chartered by swedish companies </t>
  </si>
  <si>
    <r>
      <t>Specialfartyg/</t>
    </r>
    <r>
      <rPr>
        <b/>
        <i/>
        <sz val="10"/>
        <color indexed="8"/>
        <rFont val="Arial"/>
        <family val="2"/>
      </rPr>
      <t>Special ships</t>
    </r>
  </si>
  <si>
    <r>
      <t>Samtliga fartyg/</t>
    </r>
    <r>
      <rPr>
        <b/>
        <i/>
        <sz val="10"/>
        <color indexed="8"/>
        <rFont val="Arial"/>
        <family val="2"/>
      </rPr>
      <t>All vessels/ships</t>
    </r>
  </si>
  <si>
    <r>
      <t>Nettoförändring/</t>
    </r>
    <r>
      <rPr>
        <b/>
        <i/>
        <sz val="10"/>
        <rFont val="Arial"/>
        <family val="2"/>
      </rPr>
      <t>Net change</t>
    </r>
  </si>
  <si>
    <t>Brd-dagar i 1000</t>
  </si>
  <si>
    <t>Kontaktperson Trafikanalys</t>
  </si>
  <si>
    <t>Jan Östlund</t>
  </si>
  <si>
    <t>Swedish vessels and foreign vessels chartered from abroad, 2009</t>
  </si>
  <si>
    <t>010-414 42 24</t>
  </si>
  <si>
    <t>Svenska och utländska fartyg i svensk regi 2009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</si>
</sst>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0.0"/>
  </numFmts>
  <fonts count="24">
    <font>
      <sz val="8"/>
      <color theme="1"/>
      <name val="Arial"/>
      <family val="2"/>
    </font>
    <font>
      <sz val="8"/>
      <name val="Arial"/>
      <family val="2"/>
    </font>
    <font>
      <b/>
      <sz val="11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i/>
      <sz val="8"/>
      <name val="Arial"/>
      <family val="2"/>
    </font>
    <font>
      <i/>
      <sz val="10"/>
      <name val="MS Sans Serif"/>
      <family val="2"/>
    </font>
    <font>
      <sz val="8"/>
      <name val="MS Sans Serif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52">
    <xf numFmtId="0" fontId="0" fillId="0" borderId="0" xfId="0"/>
    <xf numFmtId="0" fontId="0" fillId="2" borderId="0" xfId="0" applyFill="1"/>
    <xf numFmtId="0" fontId="17" fillId="2" borderId="14" xfId="0" applyFont="1" applyFill="1" applyBorder="1"/>
    <xf numFmtId="0" fontId="18" fillId="2" borderId="15" xfId="0" applyFont="1" applyFill="1" applyBorder="1"/>
    <xf numFmtId="0" fontId="17" fillId="2" borderId="15" xfId="0" applyFont="1" applyFill="1" applyBorder="1"/>
    <xf numFmtId="0" fontId="19" fillId="2" borderId="15" xfId="0" applyFont="1" applyFill="1" applyBorder="1"/>
    <xf numFmtId="0" fontId="17" fillId="2" borderId="1" xfId="0" applyFont="1" applyFill="1" applyBorder="1"/>
    <xf numFmtId="0" fontId="18" fillId="2" borderId="2" xfId="0" applyFont="1" applyFill="1" applyBorder="1"/>
    <xf numFmtId="0" fontId="17" fillId="2" borderId="0" xfId="0" applyFont="1" applyFill="1" applyBorder="1"/>
    <xf numFmtId="3" fontId="17" fillId="2" borderId="0" xfId="0" applyNumberFormat="1" applyFont="1" applyFill="1" applyBorder="1"/>
    <xf numFmtId="0" fontId="17" fillId="2" borderId="2" xfId="0" applyFont="1" applyFill="1" applyBorder="1"/>
    <xf numFmtId="3" fontId="17" fillId="2" borderId="2" xfId="0" applyNumberFormat="1" applyFont="1" applyFill="1" applyBorder="1"/>
    <xf numFmtId="164" fontId="17" fillId="2" borderId="14" xfId="0" applyNumberFormat="1" applyFont="1" applyFill="1" applyBorder="1"/>
    <xf numFmtId="164" fontId="18" fillId="2" borderId="15" xfId="0" applyNumberFormat="1" applyFont="1" applyFill="1" applyBorder="1"/>
    <xf numFmtId="164" fontId="17" fillId="2" borderId="15" xfId="0" applyNumberFormat="1" applyFont="1" applyFill="1" applyBorder="1"/>
    <xf numFmtId="0" fontId="17" fillId="2" borderId="16" xfId="0" applyFont="1" applyFill="1" applyBorder="1"/>
    <xf numFmtId="0" fontId="18" fillId="2" borderId="16" xfId="0" applyFont="1" applyFill="1" applyBorder="1" applyAlignment="1">
      <alignment vertical="top" wrapText="1"/>
    </xf>
    <xf numFmtId="164" fontId="19" fillId="2" borderId="15" xfId="0" applyNumberFormat="1" applyFont="1" applyFill="1" applyBorder="1"/>
    <xf numFmtId="3" fontId="19" fillId="2" borderId="16" xfId="0" applyNumberFormat="1" applyFont="1" applyFill="1" applyBorder="1"/>
    <xf numFmtId="0" fontId="19" fillId="2" borderId="14" xfId="0" applyFont="1" applyFill="1" applyBorder="1"/>
    <xf numFmtId="3" fontId="19" fillId="2" borderId="14" xfId="0" applyNumberFormat="1" applyFont="1" applyFill="1" applyBorder="1"/>
    <xf numFmtId="3" fontId="17" fillId="2" borderId="15" xfId="0" applyNumberFormat="1" applyFont="1" applyFill="1" applyBorder="1"/>
    <xf numFmtId="3" fontId="19" fillId="2" borderId="15" xfId="0" applyNumberFormat="1" applyFont="1" applyFill="1" applyBorder="1"/>
    <xf numFmtId="0" fontId="19" fillId="2" borderId="16" xfId="0" applyFont="1" applyFill="1" applyBorder="1"/>
    <xf numFmtId="0" fontId="0" fillId="2" borderId="0" xfId="0" applyFont="1" applyFill="1"/>
    <xf numFmtId="164" fontId="17" fillId="2" borderId="16" xfId="0" applyNumberFormat="1" applyFont="1" applyFill="1" applyBorder="1"/>
    <xf numFmtId="164" fontId="18" fillId="2" borderId="16" xfId="0" applyNumberFormat="1" applyFont="1" applyFill="1" applyBorder="1" applyAlignment="1">
      <alignment vertical="top" wrapText="1"/>
    </xf>
    <xf numFmtId="164" fontId="19" fillId="2" borderId="16" xfId="0" applyNumberFormat="1" applyFont="1" applyFill="1" applyBorder="1"/>
    <xf numFmtId="0" fontId="17" fillId="2" borderId="0" xfId="0" applyFont="1" applyFill="1"/>
    <xf numFmtId="0" fontId="4" fillId="2" borderId="0" xfId="1" applyFill="1" applyBorder="1"/>
    <xf numFmtId="0" fontId="4" fillId="2" borderId="0" xfId="1" applyFill="1"/>
    <xf numFmtId="0" fontId="4" fillId="2" borderId="0" xfId="1" applyFont="1" applyFill="1" applyAlignment="1">
      <alignment horizontal="center"/>
    </xf>
    <xf numFmtId="0" fontId="4" fillId="2" borderId="2" xfId="1" applyFill="1" applyBorder="1"/>
    <xf numFmtId="0" fontId="12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0" xfId="1" applyFont="1" applyFill="1"/>
    <xf numFmtId="164" fontId="4" fillId="2" borderId="0" xfId="1" applyNumberFormat="1" applyFill="1"/>
    <xf numFmtId="0" fontId="4" fillId="2" borderId="2" xfId="1" applyFont="1" applyFill="1" applyBorder="1"/>
    <xf numFmtId="164" fontId="4" fillId="2" borderId="2" xfId="1" applyNumberFormat="1" applyFill="1" applyBorder="1"/>
    <xf numFmtId="0" fontId="4" fillId="2" borderId="0" xfId="1" applyFill="1" applyAlignment="1">
      <alignment horizontal="left"/>
    </xf>
    <xf numFmtId="0" fontId="2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3" fontId="3" fillId="2" borderId="0" xfId="0" applyNumberFormat="1" applyFont="1" applyFill="1" applyBorder="1"/>
    <xf numFmtId="0" fontId="4" fillId="2" borderId="3" xfId="0" applyFont="1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2" borderId="6" xfId="0" applyFont="1" applyFill="1" applyBorder="1"/>
    <xf numFmtId="0" fontId="12" fillId="2" borderId="5" xfId="0" applyFont="1" applyFill="1" applyBorder="1"/>
    <xf numFmtId="0" fontId="12" fillId="2" borderId="0" xfId="0" applyFont="1" applyFill="1" applyBorder="1"/>
    <xf numFmtId="0" fontId="12" fillId="2" borderId="6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right" indent="1"/>
    </xf>
    <xf numFmtId="164" fontId="4" fillId="2" borderId="10" xfId="0" applyNumberFormat="1" applyFont="1" applyFill="1" applyBorder="1" applyAlignment="1">
      <alignment horizontal="right" indent="1"/>
    </xf>
    <xf numFmtId="0" fontId="4" fillId="2" borderId="5" xfId="0" applyFont="1" applyFill="1" applyBorder="1" applyAlignment="1">
      <alignment horizontal="right"/>
    </xf>
    <xf numFmtId="165" fontId="4" fillId="2" borderId="1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/>
    <xf numFmtId="3" fontId="4" fillId="2" borderId="6" xfId="0" applyNumberFormat="1" applyFont="1" applyFill="1" applyBorder="1"/>
    <xf numFmtId="0" fontId="3" fillId="2" borderId="7" xfId="0" applyFont="1" applyFill="1" applyBorder="1" applyAlignment="1"/>
    <xf numFmtId="0" fontId="4" fillId="2" borderId="2" xfId="0" applyFont="1" applyFill="1" applyBorder="1" applyAlignment="1"/>
    <xf numFmtId="0" fontId="4" fillId="2" borderId="8" xfId="0" applyFont="1" applyFill="1" applyBorder="1" applyAlignment="1"/>
    <xf numFmtId="164" fontId="3" fillId="2" borderId="11" xfId="0" applyNumberFormat="1" applyFont="1" applyFill="1" applyBorder="1" applyAlignment="1">
      <alignment horizontal="right" indent="1"/>
    </xf>
    <xf numFmtId="165" fontId="3" fillId="2" borderId="11" xfId="0" applyNumberFormat="1" applyFont="1" applyFill="1" applyBorder="1" applyAlignment="1">
      <alignment horizontal="right" indent="1"/>
    </xf>
    <xf numFmtId="0" fontId="4" fillId="2" borderId="0" xfId="0" applyFont="1" applyFill="1"/>
    <xf numFmtId="0" fontId="12" fillId="2" borderId="5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 wrapText="1"/>
    </xf>
    <xf numFmtId="164" fontId="4" fillId="2" borderId="9" xfId="0" applyNumberFormat="1" applyFont="1" applyFill="1" applyBorder="1"/>
    <xf numFmtId="164" fontId="4" fillId="2" borderId="10" xfId="0" applyNumberFormat="1" applyFont="1" applyFill="1" applyBorder="1"/>
    <xf numFmtId="3" fontId="4" fillId="2" borderId="10" xfId="0" applyNumberFormat="1" applyFont="1" applyFill="1" applyBorder="1" applyAlignment="1">
      <alignment horizontal="right" indent="1"/>
    </xf>
    <xf numFmtId="3" fontId="3" fillId="2" borderId="11" xfId="0" applyNumberFormat="1" applyFont="1" applyFill="1" applyBorder="1" applyAlignment="1">
      <alignment horizontal="right" indent="1"/>
    </xf>
    <xf numFmtId="164" fontId="4" fillId="2" borderId="0" xfId="0" applyNumberFormat="1" applyFont="1" applyFill="1"/>
    <xf numFmtId="164" fontId="4" fillId="2" borderId="5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horizontal="center" vertical="top"/>
    </xf>
    <xf numFmtId="164" fontId="4" fillId="2" borderId="6" xfId="0" applyNumberFormat="1" applyFont="1" applyFill="1" applyBorder="1" applyAlignment="1">
      <alignment horizontal="center" vertical="top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/>
    <xf numFmtId="0" fontId="4" fillId="2" borderId="10" xfId="0" applyFont="1" applyFill="1" applyBorder="1"/>
    <xf numFmtId="0" fontId="12" fillId="2" borderId="10" xfId="0" applyFont="1" applyFill="1" applyBorder="1" applyAlignment="1">
      <alignment vertical="top"/>
    </xf>
    <xf numFmtId="0" fontId="4" fillId="2" borderId="11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/>
    <xf numFmtId="0" fontId="13" fillId="2" borderId="5" xfId="0" applyFont="1" applyFill="1" applyBorder="1"/>
    <xf numFmtId="0" fontId="4" fillId="2" borderId="5" xfId="0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/>
    <xf numFmtId="164" fontId="4" fillId="2" borderId="5" xfId="0" applyNumberFormat="1" applyFont="1" applyFill="1" applyBorder="1"/>
    <xf numFmtId="164" fontId="3" fillId="2" borderId="7" xfId="0" applyNumberFormat="1" applyFont="1" applyFill="1" applyBorder="1"/>
    <xf numFmtId="0" fontId="4" fillId="2" borderId="4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wrapText="1"/>
    </xf>
    <xf numFmtId="3" fontId="4" fillId="2" borderId="10" xfId="0" applyNumberFormat="1" applyFont="1" applyFill="1" applyBorder="1"/>
    <xf numFmtId="3" fontId="3" fillId="2" borderId="10" xfId="0" applyNumberFormat="1" applyFont="1" applyFill="1" applyBorder="1"/>
    <xf numFmtId="0" fontId="3" fillId="2" borderId="5" xfId="0" applyFont="1" applyFill="1" applyBorder="1"/>
    <xf numFmtId="3" fontId="3" fillId="2" borderId="11" xfId="0" applyNumberFormat="1" applyFont="1" applyFill="1" applyBorder="1"/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2" fillId="2" borderId="11" xfId="0" applyFont="1" applyFill="1" applyBorder="1" applyAlignment="1">
      <alignment vertical="top"/>
    </xf>
    <xf numFmtId="0" fontId="12" fillId="2" borderId="10" xfId="0" applyFont="1" applyFill="1" applyBorder="1" applyAlignment="1">
      <alignment wrapText="1"/>
    </xf>
    <xf numFmtId="0" fontId="3" fillId="2" borderId="10" xfId="0" applyFont="1" applyFill="1" applyBorder="1"/>
    <xf numFmtId="164" fontId="3" fillId="2" borderId="10" xfId="0" applyNumberFormat="1" applyFont="1" applyFill="1" applyBorder="1" applyAlignment="1"/>
    <xf numFmtId="0" fontId="3" fillId="2" borderId="11" xfId="0" applyFont="1" applyFill="1" applyBorder="1" applyAlignment="1">
      <alignment wrapText="1"/>
    </xf>
    <xf numFmtId="164" fontId="3" fillId="2" borderId="11" xfId="0" applyNumberFormat="1" applyFont="1" applyFill="1" applyBorder="1"/>
    <xf numFmtId="0" fontId="12" fillId="2" borderId="10" xfId="0" applyFont="1" applyFill="1" applyBorder="1"/>
    <xf numFmtId="164" fontId="3" fillId="2" borderId="10" xfId="0" applyNumberFormat="1" applyFont="1" applyFill="1" applyBorder="1"/>
    <xf numFmtId="0" fontId="3" fillId="2" borderId="10" xfId="0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indent="1"/>
    </xf>
    <xf numFmtId="3" fontId="4" fillId="2" borderId="0" xfId="0" applyNumberFormat="1" applyFont="1" applyFill="1" applyBorder="1"/>
    <xf numFmtId="0" fontId="3" fillId="2" borderId="7" xfId="0" applyFont="1" applyFill="1" applyBorder="1"/>
    <xf numFmtId="0" fontId="4" fillId="2" borderId="2" xfId="0" applyFont="1" applyFill="1" applyBorder="1"/>
    <xf numFmtId="0" fontId="4" fillId="2" borderId="8" xfId="0" applyFont="1" applyFill="1" applyBorder="1"/>
    <xf numFmtId="164" fontId="3" fillId="2" borderId="10" xfId="0" applyNumberFormat="1" applyFont="1" applyFill="1" applyBorder="1" applyAlignment="1">
      <alignment horizontal="right" indent="1"/>
    </xf>
    <xf numFmtId="0" fontId="4" fillId="2" borderId="14" xfId="0" applyFont="1" applyFill="1" applyBorder="1"/>
    <xf numFmtId="0" fontId="12" fillId="2" borderId="15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wrapText="1"/>
    </xf>
    <xf numFmtId="0" fontId="3" fillId="2" borderId="14" xfId="0" applyFont="1" applyFill="1" applyBorder="1"/>
    <xf numFmtId="164" fontId="4" fillId="2" borderId="14" xfId="0" applyNumberFormat="1" applyFont="1" applyFill="1" applyBorder="1" applyAlignment="1">
      <alignment horizontal="right" indent="1"/>
    </xf>
    <xf numFmtId="0" fontId="4" fillId="2" borderId="15" xfId="0" applyFont="1" applyFill="1" applyBorder="1"/>
    <xf numFmtId="164" fontId="4" fillId="2" borderId="15" xfId="0" applyNumberFormat="1" applyFont="1" applyFill="1" applyBorder="1" applyAlignment="1">
      <alignment horizontal="right" indent="1"/>
    </xf>
    <xf numFmtId="0" fontId="4" fillId="2" borderId="15" xfId="0" applyFont="1" applyFill="1" applyBorder="1" applyAlignment="1">
      <alignment horizontal="right"/>
    </xf>
    <xf numFmtId="164" fontId="4" fillId="2" borderId="15" xfId="0" applyNumberFormat="1" applyFont="1" applyFill="1" applyBorder="1"/>
    <xf numFmtId="0" fontId="3" fillId="2" borderId="15" xfId="0" applyFont="1" applyFill="1" applyBorder="1"/>
    <xf numFmtId="164" fontId="3" fillId="2" borderId="15" xfId="0" applyNumberFormat="1" applyFont="1" applyFill="1" applyBorder="1" applyAlignment="1">
      <alignment horizontal="right" indent="1"/>
    </xf>
    <xf numFmtId="0" fontId="3" fillId="2" borderId="16" xfId="0" applyFont="1" applyFill="1" applyBorder="1" applyAlignment="1"/>
    <xf numFmtId="0" fontId="4" fillId="2" borderId="16" xfId="0" applyFont="1" applyFill="1" applyBorder="1" applyAlignment="1"/>
    <xf numFmtId="164" fontId="3" fillId="2" borderId="16" xfId="0" applyNumberFormat="1" applyFont="1" applyFill="1" applyBorder="1" applyAlignment="1">
      <alignment horizontal="right" indent="1"/>
    </xf>
    <xf numFmtId="0" fontId="20" fillId="2" borderId="0" xfId="0" applyFont="1" applyFill="1"/>
    <xf numFmtId="0" fontId="3" fillId="2" borderId="12" xfId="0" applyFont="1" applyFill="1" applyBorder="1"/>
    <xf numFmtId="3" fontId="0" fillId="2" borderId="0" xfId="0" applyNumberFormat="1" applyFill="1"/>
    <xf numFmtId="0" fontId="3" fillId="2" borderId="0" xfId="0" applyFont="1" applyFill="1"/>
    <xf numFmtId="164" fontId="5" fillId="2" borderId="0" xfId="0" applyNumberFormat="1" applyFont="1" applyFill="1"/>
    <xf numFmtId="0" fontId="17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indent="1"/>
    </xf>
    <xf numFmtId="164" fontId="6" fillId="2" borderId="0" xfId="0" applyNumberFormat="1" applyFont="1" applyFill="1"/>
    <xf numFmtId="0" fontId="12" fillId="2" borderId="0" xfId="0" applyFont="1" applyFill="1" applyAlignment="1">
      <alignment horizontal="left" indent="1"/>
    </xf>
    <xf numFmtId="164" fontId="8" fillId="2" borderId="0" xfId="0" applyNumberFormat="1" applyFont="1" applyFill="1"/>
    <xf numFmtId="0" fontId="17" fillId="2" borderId="13" xfId="0" applyFont="1" applyFill="1" applyBorder="1" applyAlignment="1">
      <alignment horizontal="left" indent="1"/>
    </xf>
    <xf numFmtId="0" fontId="4" fillId="2" borderId="13" xfId="0" applyFont="1" applyFill="1" applyBorder="1" applyAlignment="1">
      <alignment horizontal="left" indent="1"/>
    </xf>
    <xf numFmtId="0" fontId="12" fillId="2" borderId="13" xfId="0" applyFont="1" applyFill="1" applyBorder="1" applyAlignment="1">
      <alignment horizontal="left" indent="1"/>
    </xf>
    <xf numFmtId="164" fontId="8" fillId="2" borderId="13" xfId="0" applyNumberFormat="1" applyFont="1" applyFill="1" applyBorder="1"/>
    <xf numFmtId="0" fontId="9" fillId="2" borderId="0" xfId="0" applyFont="1" applyFill="1"/>
    <xf numFmtId="0" fontId="6" fillId="2" borderId="0" xfId="0" applyFont="1" applyFill="1"/>
    <xf numFmtId="0" fontId="14" fillId="2" borderId="0" xfId="0" applyFont="1" applyFill="1"/>
    <xf numFmtId="0" fontId="19" fillId="2" borderId="0" xfId="0" applyFont="1" applyFill="1"/>
    <xf numFmtId="164" fontId="4" fillId="2" borderId="4" xfId="0" applyNumberFormat="1" applyFont="1" applyFill="1" applyBorder="1"/>
    <xf numFmtId="164" fontId="4" fillId="2" borderId="1" xfId="0" applyNumberFormat="1" applyFont="1" applyFill="1" applyBorder="1"/>
    <xf numFmtId="164" fontId="4" fillId="2" borderId="6" xfId="0" applyNumberFormat="1" applyFont="1" applyFill="1" applyBorder="1"/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164" fontId="3" fillId="2" borderId="0" xfId="0" applyNumberFormat="1" applyFont="1" applyFill="1" applyBorder="1"/>
    <xf numFmtId="0" fontId="3" fillId="2" borderId="11" xfId="0" applyFont="1" applyFill="1" applyBorder="1" applyAlignment="1"/>
    <xf numFmtId="164" fontId="3" fillId="2" borderId="8" xfId="0" applyNumberFormat="1" applyFont="1" applyFill="1" applyBorder="1"/>
    <xf numFmtId="164" fontId="3" fillId="2" borderId="2" xfId="0" applyNumberFormat="1" applyFont="1" applyFill="1" applyBorder="1"/>
    <xf numFmtId="0" fontId="21" fillId="2" borderId="15" xfId="0" applyFont="1" applyFill="1" applyBorder="1"/>
    <xf numFmtId="0" fontId="0" fillId="2" borderId="0" xfId="0" applyFill="1" applyAlignment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7" fillId="2" borderId="10" xfId="0" applyFont="1" applyFill="1" applyBorder="1"/>
    <xf numFmtId="164" fontId="17" fillId="2" borderId="5" xfId="0" applyNumberFormat="1" applyFont="1" applyFill="1" applyBorder="1"/>
    <xf numFmtId="164" fontId="17" fillId="2" borderId="6" xfId="0" applyNumberFormat="1" applyFont="1" applyFill="1" applyBorder="1"/>
    <xf numFmtId="164" fontId="17" fillId="2" borderId="0" xfId="0" applyNumberFormat="1" applyFont="1" applyFill="1" applyBorder="1"/>
    <xf numFmtId="164" fontId="17" fillId="2" borderId="10" xfId="0" applyNumberFormat="1" applyFont="1" applyFill="1" applyBorder="1"/>
    <xf numFmtId="0" fontId="17" fillId="2" borderId="10" xfId="0" applyFont="1" applyFill="1" applyBorder="1" applyAlignment="1">
      <alignment horizontal="left" indent="1"/>
    </xf>
    <xf numFmtId="0" fontId="21" fillId="2" borderId="16" xfId="0" applyFont="1" applyFill="1" applyBorder="1"/>
    <xf numFmtId="164" fontId="21" fillId="2" borderId="15" xfId="0" applyNumberFormat="1" applyFont="1" applyFill="1" applyBorder="1"/>
    <xf numFmtId="0" fontId="19" fillId="2" borderId="2" xfId="0" applyFont="1" applyFill="1" applyBorder="1"/>
    <xf numFmtId="3" fontId="19" fillId="2" borderId="2" xfId="0" applyNumberFormat="1" applyFont="1" applyFill="1" applyBorder="1"/>
    <xf numFmtId="0" fontId="3" fillId="2" borderId="0" xfId="1" applyFont="1" applyFill="1"/>
    <xf numFmtId="164" fontId="3" fillId="2" borderId="0" xfId="1" applyNumberFormat="1" applyFont="1" applyFill="1"/>
    <xf numFmtId="0" fontId="3" fillId="2" borderId="0" xfId="1" applyFont="1" applyFill="1" applyAlignment="1">
      <alignment horizontal="center"/>
    </xf>
    <xf numFmtId="0" fontId="13" fillId="2" borderId="2" xfId="1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14" fontId="16" fillId="0" borderId="0" xfId="0" applyNumberFormat="1" applyFont="1"/>
    <xf numFmtId="0" fontId="16" fillId="0" borderId="0" xfId="0" applyFont="1"/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12" fillId="2" borderId="5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center" vertical="top"/>
    </xf>
    <xf numFmtId="164" fontId="4" fillId="2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0" fillId="2" borderId="0" xfId="0" applyFill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180975</xdr:rowOff>
    </xdr:from>
    <xdr:to>
      <xdr:col>2</xdr:col>
      <xdr:colOff>161925</xdr:colOff>
      <xdr:row>19</xdr:row>
      <xdr:rowOff>19050</xdr:rowOff>
    </xdr:to>
    <xdr:pic>
      <xdr:nvPicPr>
        <xdr:cNvPr id="1029" name="Picture 1" descr="sos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19450"/>
          <a:ext cx="1390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4</xdr:row>
      <xdr:rowOff>123825</xdr:rowOff>
    </xdr:to>
    <xdr:pic>
      <xdr:nvPicPr>
        <xdr:cNvPr id="1030" name="Bildobjekt 2" descr="Trafikanalys_RGB 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334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58</xdr:row>
      <xdr:rowOff>19050</xdr:rowOff>
    </xdr:from>
    <xdr:to>
      <xdr:col>0</xdr:col>
      <xdr:colOff>1543050</xdr:colOff>
      <xdr:row>59</xdr:row>
      <xdr:rowOff>114300</xdr:rowOff>
    </xdr:to>
    <xdr:pic>
      <xdr:nvPicPr>
        <xdr:cNvPr id="102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65835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49</xdr:row>
      <xdr:rowOff>28575</xdr:rowOff>
    </xdr:from>
    <xdr:to>
      <xdr:col>0</xdr:col>
      <xdr:colOff>1543050</xdr:colOff>
      <xdr:row>50</xdr:row>
      <xdr:rowOff>123825</xdr:rowOff>
    </xdr:to>
    <xdr:pic>
      <xdr:nvPicPr>
        <xdr:cNvPr id="112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21055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48</xdr:row>
      <xdr:rowOff>19050</xdr:rowOff>
    </xdr:from>
    <xdr:to>
      <xdr:col>2</xdr:col>
      <xdr:colOff>171450</xdr:colOff>
      <xdr:row>49</xdr:row>
      <xdr:rowOff>114300</xdr:rowOff>
    </xdr:to>
    <xdr:pic>
      <xdr:nvPicPr>
        <xdr:cNvPr id="122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3343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66675</xdr:rowOff>
    </xdr:from>
    <xdr:to>
      <xdr:col>1</xdr:col>
      <xdr:colOff>733425</xdr:colOff>
      <xdr:row>20</xdr:row>
      <xdr:rowOff>142875</xdr:rowOff>
    </xdr:to>
    <xdr:pic>
      <xdr:nvPicPr>
        <xdr:cNvPr id="133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4325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57150</xdr:rowOff>
    </xdr:from>
    <xdr:to>
      <xdr:col>1</xdr:col>
      <xdr:colOff>733425</xdr:colOff>
      <xdr:row>20</xdr:row>
      <xdr:rowOff>133350</xdr:rowOff>
    </xdr:to>
    <xdr:pic>
      <xdr:nvPicPr>
        <xdr:cNvPr id="143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3372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11</xdr:row>
      <xdr:rowOff>66675</xdr:rowOff>
    </xdr:from>
    <xdr:to>
      <xdr:col>2</xdr:col>
      <xdr:colOff>476250</xdr:colOff>
      <xdr:row>13</xdr:row>
      <xdr:rowOff>19050</xdr:rowOff>
    </xdr:to>
    <xdr:pic>
      <xdr:nvPicPr>
        <xdr:cNvPr id="15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1455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28575</xdr:rowOff>
    </xdr:from>
    <xdr:to>
      <xdr:col>1</xdr:col>
      <xdr:colOff>733425</xdr:colOff>
      <xdr:row>20</xdr:row>
      <xdr:rowOff>104775</xdr:rowOff>
    </xdr:to>
    <xdr:pic>
      <xdr:nvPicPr>
        <xdr:cNvPr id="163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0515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16</xdr:row>
      <xdr:rowOff>19050</xdr:rowOff>
    </xdr:from>
    <xdr:to>
      <xdr:col>0</xdr:col>
      <xdr:colOff>1543050</xdr:colOff>
      <xdr:row>17</xdr:row>
      <xdr:rowOff>114300</xdr:rowOff>
    </xdr:to>
    <xdr:pic>
      <xdr:nvPicPr>
        <xdr:cNvPr id="174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0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18</xdr:row>
      <xdr:rowOff>19050</xdr:rowOff>
    </xdr:from>
    <xdr:to>
      <xdr:col>0</xdr:col>
      <xdr:colOff>1543050</xdr:colOff>
      <xdr:row>19</xdr:row>
      <xdr:rowOff>114300</xdr:rowOff>
    </xdr:to>
    <xdr:pic>
      <xdr:nvPicPr>
        <xdr:cNvPr id="184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432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41</xdr:row>
      <xdr:rowOff>28575</xdr:rowOff>
    </xdr:from>
    <xdr:to>
      <xdr:col>0</xdr:col>
      <xdr:colOff>1543050</xdr:colOff>
      <xdr:row>42</xdr:row>
      <xdr:rowOff>123825</xdr:rowOff>
    </xdr:to>
    <xdr:pic>
      <xdr:nvPicPr>
        <xdr:cNvPr id="194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199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2</xdr:col>
      <xdr:colOff>1219200</xdr:colOff>
      <xdr:row>20</xdr:row>
      <xdr:rowOff>76200</xdr:rowOff>
    </xdr:to>
    <xdr:pic>
      <xdr:nvPicPr>
        <xdr:cNvPr id="205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146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27</xdr:row>
      <xdr:rowOff>9525</xdr:rowOff>
    </xdr:from>
    <xdr:to>
      <xdr:col>0</xdr:col>
      <xdr:colOff>1543050</xdr:colOff>
      <xdr:row>28</xdr:row>
      <xdr:rowOff>104775</xdr:rowOff>
    </xdr:to>
    <xdr:pic>
      <xdr:nvPicPr>
        <xdr:cNvPr id="204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0958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49</xdr:row>
      <xdr:rowOff>9525</xdr:rowOff>
    </xdr:from>
    <xdr:to>
      <xdr:col>0</xdr:col>
      <xdr:colOff>1543050</xdr:colOff>
      <xdr:row>50</xdr:row>
      <xdr:rowOff>104775</xdr:rowOff>
    </xdr:to>
    <xdr:pic>
      <xdr:nvPicPr>
        <xdr:cNvPr id="21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79170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43</xdr:row>
      <xdr:rowOff>66675</xdr:rowOff>
    </xdr:from>
    <xdr:to>
      <xdr:col>0</xdr:col>
      <xdr:colOff>1543050</xdr:colOff>
      <xdr:row>45</xdr:row>
      <xdr:rowOff>19050</xdr:rowOff>
    </xdr:to>
    <xdr:pic>
      <xdr:nvPicPr>
        <xdr:cNvPr id="225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8190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28</xdr:row>
      <xdr:rowOff>19050</xdr:rowOff>
    </xdr:from>
    <xdr:to>
      <xdr:col>2</xdr:col>
      <xdr:colOff>323850</xdr:colOff>
      <xdr:row>29</xdr:row>
      <xdr:rowOff>114300</xdr:rowOff>
    </xdr:to>
    <xdr:pic>
      <xdr:nvPicPr>
        <xdr:cNvPr id="235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105400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30</xdr:row>
      <xdr:rowOff>66675</xdr:rowOff>
    </xdr:from>
    <xdr:to>
      <xdr:col>1</xdr:col>
      <xdr:colOff>1514475</xdr:colOff>
      <xdr:row>31</xdr:row>
      <xdr:rowOff>142875</xdr:rowOff>
    </xdr:to>
    <xdr:pic>
      <xdr:nvPicPr>
        <xdr:cNvPr id="245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00"/>
          <a:ext cx="1552575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30</xdr:row>
      <xdr:rowOff>19050</xdr:rowOff>
    </xdr:from>
    <xdr:to>
      <xdr:col>2</xdr:col>
      <xdr:colOff>476250</xdr:colOff>
      <xdr:row>31</xdr:row>
      <xdr:rowOff>114300</xdr:rowOff>
    </xdr:to>
    <xdr:pic>
      <xdr:nvPicPr>
        <xdr:cNvPr id="256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1339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16</xdr:row>
      <xdr:rowOff>19050</xdr:rowOff>
    </xdr:from>
    <xdr:to>
      <xdr:col>1</xdr:col>
      <xdr:colOff>466725</xdr:colOff>
      <xdr:row>17</xdr:row>
      <xdr:rowOff>114300</xdr:rowOff>
    </xdr:to>
    <xdr:pic>
      <xdr:nvPicPr>
        <xdr:cNvPr id="266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90800"/>
          <a:ext cx="1543050" cy="257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19050</xdr:rowOff>
    </xdr:from>
    <xdr:to>
      <xdr:col>0</xdr:col>
      <xdr:colOff>1543050</xdr:colOff>
      <xdr:row>18</xdr:row>
      <xdr:rowOff>114300</xdr:rowOff>
    </xdr:to>
    <xdr:pic>
      <xdr:nvPicPr>
        <xdr:cNvPr id="3075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765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19050</xdr:rowOff>
    </xdr:from>
    <xdr:to>
      <xdr:col>0</xdr:col>
      <xdr:colOff>1543050</xdr:colOff>
      <xdr:row>19</xdr:row>
      <xdr:rowOff>114300</xdr:rowOff>
    </xdr:to>
    <xdr:pic>
      <xdr:nvPicPr>
        <xdr:cNvPr id="4099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670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19050</xdr:rowOff>
    </xdr:from>
    <xdr:to>
      <xdr:col>0</xdr:col>
      <xdr:colOff>1543050</xdr:colOff>
      <xdr:row>17</xdr:row>
      <xdr:rowOff>114300</xdr:rowOff>
    </xdr:to>
    <xdr:pic>
      <xdr:nvPicPr>
        <xdr:cNvPr id="5123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4322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19050</xdr:rowOff>
    </xdr:from>
    <xdr:to>
      <xdr:col>0</xdr:col>
      <xdr:colOff>1543050</xdr:colOff>
      <xdr:row>19</xdr:row>
      <xdr:rowOff>114300</xdr:rowOff>
    </xdr:to>
    <xdr:pic>
      <xdr:nvPicPr>
        <xdr:cNvPr id="6147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670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19050</xdr:rowOff>
    </xdr:from>
    <xdr:to>
      <xdr:col>0</xdr:col>
      <xdr:colOff>1543050</xdr:colOff>
      <xdr:row>19</xdr:row>
      <xdr:rowOff>114300</xdr:rowOff>
    </xdr:to>
    <xdr:pic>
      <xdr:nvPicPr>
        <xdr:cNvPr id="7171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6707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19050</xdr:rowOff>
    </xdr:from>
    <xdr:to>
      <xdr:col>0</xdr:col>
      <xdr:colOff>1543050</xdr:colOff>
      <xdr:row>17</xdr:row>
      <xdr:rowOff>114300</xdr:rowOff>
    </xdr:to>
    <xdr:pic>
      <xdr:nvPicPr>
        <xdr:cNvPr id="8195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43225"/>
          <a:ext cx="15430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28575</xdr:rowOff>
    </xdr:from>
    <xdr:to>
      <xdr:col>0</xdr:col>
      <xdr:colOff>1543050</xdr:colOff>
      <xdr:row>18</xdr:row>
      <xdr:rowOff>123825</xdr:rowOff>
    </xdr:to>
    <xdr:pic>
      <xdr:nvPicPr>
        <xdr:cNvPr id="92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24175"/>
          <a:ext cx="1543050" cy="257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A16"/>
  <sheetViews>
    <sheetView tabSelected="1" workbookViewId="0">
      <selection activeCell="A21" sqref="A21"/>
    </sheetView>
  </sheetViews>
  <sheetFormatPr defaultRowHeight="11.25"/>
  <cols>
    <col min="1" max="1" width="12.1640625" bestFit="1" customWidth="1"/>
  </cols>
  <sheetData>
    <row r="9" spans="1:1" ht="23.25">
      <c r="A9" s="209" t="s">
        <v>271</v>
      </c>
    </row>
    <row r="10" spans="1:1" ht="23.25">
      <c r="A10" s="210" t="s">
        <v>269</v>
      </c>
    </row>
    <row r="11" spans="1:1" ht="23.25">
      <c r="A11" s="210"/>
    </row>
    <row r="12" spans="1:1" ht="15">
      <c r="A12" s="211">
        <v>40343</v>
      </c>
    </row>
    <row r="14" spans="1:1" ht="15">
      <c r="A14" s="212" t="s">
        <v>267</v>
      </c>
    </row>
    <row r="15" spans="1:1" ht="15">
      <c r="A15" s="212" t="s">
        <v>268</v>
      </c>
    </row>
    <row r="16" spans="1:1" ht="15">
      <c r="A16" s="212" t="s">
        <v>270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8"/>
  <sheetViews>
    <sheetView workbookViewId="0">
      <selection activeCell="A61" sqref="A61"/>
    </sheetView>
  </sheetViews>
  <sheetFormatPr defaultRowHeight="11.25"/>
  <cols>
    <col min="1" max="1" width="28.5" style="1" bestFit="1" customWidth="1"/>
    <col min="2" max="2" width="7.6640625" style="1" bestFit="1" customWidth="1"/>
    <col min="3" max="3" width="8.5" style="1" bestFit="1" customWidth="1"/>
    <col min="4" max="4" width="11" style="1" bestFit="1" customWidth="1"/>
    <col min="5" max="5" width="8.5" style="1" bestFit="1" customWidth="1"/>
    <col min="6" max="6" width="11" style="1" bestFit="1" customWidth="1"/>
    <col min="7" max="7" width="8.5" style="1" bestFit="1" customWidth="1"/>
    <col min="8" max="8" width="11" style="1" bestFit="1" customWidth="1"/>
    <col min="9" max="9" width="8.5" style="1" bestFit="1" customWidth="1"/>
    <col min="10" max="10" width="11" style="1" bestFit="1" customWidth="1"/>
    <col min="11" max="11" width="8.5" style="1" bestFit="1" customWidth="1"/>
    <col min="12" max="12" width="11" style="1" bestFit="1" customWidth="1"/>
    <col min="13" max="13" width="8.5" style="1" bestFit="1" customWidth="1"/>
    <col min="14" max="14" width="11" style="1" bestFit="1" customWidth="1"/>
    <col min="15" max="16384" width="9.33203125" style="1"/>
  </cols>
  <sheetData>
    <row r="1" spans="1:14" ht="12.75">
      <c r="A1" s="176" t="s">
        <v>221</v>
      </c>
    </row>
    <row r="2" spans="1:14">
      <c r="A2" s="24" t="s">
        <v>222</v>
      </c>
    </row>
    <row r="3" spans="1:14" ht="12.75">
      <c r="A3" s="142" t="s">
        <v>51</v>
      </c>
      <c r="B3" s="142"/>
      <c r="C3" s="222" t="s">
        <v>50</v>
      </c>
      <c r="D3" s="223"/>
      <c r="E3" s="222" t="s">
        <v>48</v>
      </c>
      <c r="F3" s="223"/>
      <c r="G3" s="222" t="s">
        <v>49</v>
      </c>
      <c r="H3" s="223"/>
      <c r="I3" s="222" t="s">
        <v>47</v>
      </c>
      <c r="J3" s="223"/>
      <c r="K3" s="222" t="s">
        <v>46</v>
      </c>
      <c r="L3" s="223"/>
      <c r="M3" s="222" t="s">
        <v>52</v>
      </c>
      <c r="N3" s="223"/>
    </row>
    <row r="4" spans="1:14" ht="12.75">
      <c r="A4" s="143" t="s">
        <v>53</v>
      </c>
      <c r="B4" s="143"/>
      <c r="C4" s="144" t="s">
        <v>15</v>
      </c>
      <c r="D4" s="144" t="s">
        <v>16</v>
      </c>
      <c r="E4" s="144" t="s">
        <v>15</v>
      </c>
      <c r="F4" s="144" t="s">
        <v>16</v>
      </c>
      <c r="G4" s="144" t="s">
        <v>15</v>
      </c>
      <c r="H4" s="144" t="s">
        <v>16</v>
      </c>
      <c r="I4" s="144" t="s">
        <v>15</v>
      </c>
      <c r="J4" s="144" t="s">
        <v>16</v>
      </c>
      <c r="K4" s="144" t="s">
        <v>15</v>
      </c>
      <c r="L4" s="144" t="s">
        <v>16</v>
      </c>
      <c r="M4" s="144" t="s">
        <v>15</v>
      </c>
      <c r="N4" s="144" t="s">
        <v>16</v>
      </c>
    </row>
    <row r="5" spans="1:14" ht="33.75">
      <c r="A5" s="145"/>
      <c r="B5" s="145"/>
      <c r="C5" s="146" t="s">
        <v>17</v>
      </c>
      <c r="D5" s="147" t="s">
        <v>18</v>
      </c>
      <c r="E5" s="146" t="s">
        <v>17</v>
      </c>
      <c r="F5" s="147" t="s">
        <v>18</v>
      </c>
      <c r="G5" s="146" t="s">
        <v>17</v>
      </c>
      <c r="H5" s="147" t="s">
        <v>18</v>
      </c>
      <c r="I5" s="146" t="s">
        <v>17</v>
      </c>
      <c r="J5" s="147" t="s">
        <v>18</v>
      </c>
      <c r="K5" s="146" t="s">
        <v>17</v>
      </c>
      <c r="L5" s="147" t="s">
        <v>18</v>
      </c>
      <c r="M5" s="146" t="s">
        <v>17</v>
      </c>
      <c r="N5" s="147" t="s">
        <v>18</v>
      </c>
    </row>
    <row r="6" spans="1:14" ht="12.75">
      <c r="A6" s="148" t="s">
        <v>54</v>
      </c>
      <c r="B6" s="142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ht="12.75">
      <c r="A7" s="143" t="s">
        <v>55</v>
      </c>
      <c r="B7" s="150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1:14" ht="12.75">
      <c r="A8" s="152" t="s">
        <v>56</v>
      </c>
      <c r="B8" s="153">
        <v>499</v>
      </c>
      <c r="C8" s="151">
        <v>0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151">
        <v>1</v>
      </c>
      <c r="J8" s="151">
        <v>0.46600000000000003</v>
      </c>
      <c r="K8" s="151">
        <v>10</v>
      </c>
      <c r="L8" s="151">
        <v>3.0220000000000002</v>
      </c>
      <c r="M8" s="151">
        <v>11</v>
      </c>
      <c r="N8" s="151">
        <v>3.4880000000000004</v>
      </c>
    </row>
    <row r="9" spans="1:14" ht="12.75">
      <c r="A9" s="152" t="s">
        <v>57</v>
      </c>
      <c r="B9" s="153">
        <v>1499</v>
      </c>
      <c r="C9" s="151">
        <v>0</v>
      </c>
      <c r="D9" s="151">
        <v>0</v>
      </c>
      <c r="E9" s="151">
        <v>0</v>
      </c>
      <c r="F9" s="151">
        <v>0</v>
      </c>
      <c r="G9" s="151">
        <v>2</v>
      </c>
      <c r="H9" s="151">
        <v>2.3410000000000002</v>
      </c>
      <c r="I9" s="151">
        <v>2</v>
      </c>
      <c r="J9" s="151">
        <v>2.1239999999999997</v>
      </c>
      <c r="K9" s="151">
        <v>0</v>
      </c>
      <c r="L9" s="151">
        <v>0</v>
      </c>
      <c r="M9" s="151">
        <v>4</v>
      </c>
      <c r="N9" s="151">
        <v>4.4649999999999999</v>
      </c>
    </row>
    <row r="10" spans="1:14" ht="12.75">
      <c r="A10" s="152" t="s">
        <v>58</v>
      </c>
      <c r="B10" s="153">
        <v>4999</v>
      </c>
      <c r="C10" s="151">
        <v>1</v>
      </c>
      <c r="D10" s="151">
        <v>4.2830000000000004</v>
      </c>
      <c r="E10" s="151">
        <v>4</v>
      </c>
      <c r="F10" s="151">
        <v>9.07</v>
      </c>
      <c r="G10" s="151">
        <v>10</v>
      </c>
      <c r="H10" s="151">
        <v>37.403000000000013</v>
      </c>
      <c r="I10" s="151">
        <v>4</v>
      </c>
      <c r="J10" s="151">
        <v>12.719999999999999</v>
      </c>
      <c r="K10" s="151">
        <v>0</v>
      </c>
      <c r="L10" s="151">
        <v>0</v>
      </c>
      <c r="M10" s="151">
        <v>19</v>
      </c>
      <c r="N10" s="151">
        <v>63.476000000000006</v>
      </c>
    </row>
    <row r="11" spans="1:14" ht="12.75">
      <c r="A11" s="152" t="s">
        <v>59</v>
      </c>
      <c r="B11" s="153">
        <v>39999</v>
      </c>
      <c r="C11" s="151">
        <v>0</v>
      </c>
      <c r="D11" s="151">
        <v>0</v>
      </c>
      <c r="E11" s="151">
        <v>15</v>
      </c>
      <c r="F11" s="151">
        <v>170.10699999999994</v>
      </c>
      <c r="G11" s="151">
        <v>15</v>
      </c>
      <c r="H11" s="151">
        <v>211.12500000000003</v>
      </c>
      <c r="I11" s="151">
        <v>3</v>
      </c>
      <c r="J11" s="151">
        <v>27.119</v>
      </c>
      <c r="K11" s="151">
        <v>0</v>
      </c>
      <c r="L11" s="151">
        <v>0</v>
      </c>
      <c r="M11" s="151">
        <v>33</v>
      </c>
      <c r="N11" s="151">
        <v>408.351</v>
      </c>
    </row>
    <row r="12" spans="1:14" ht="12.75">
      <c r="A12" s="152" t="s">
        <v>60</v>
      </c>
      <c r="B12" s="153"/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</row>
    <row r="13" spans="1:14" ht="12.75">
      <c r="A13" s="154" t="s">
        <v>20</v>
      </c>
      <c r="B13" s="153"/>
      <c r="C13" s="155">
        <f>SUM(C8:C12)</f>
        <v>1</v>
      </c>
      <c r="D13" s="155">
        <f t="shared" ref="D13:N13" si="0">SUM(D8:D12)</f>
        <v>4.2830000000000004</v>
      </c>
      <c r="E13" s="155">
        <f t="shared" si="0"/>
        <v>19</v>
      </c>
      <c r="F13" s="155">
        <f t="shared" si="0"/>
        <v>179.17699999999994</v>
      </c>
      <c r="G13" s="155">
        <f t="shared" si="0"/>
        <v>27</v>
      </c>
      <c r="H13" s="155">
        <f t="shared" si="0"/>
        <v>250.86900000000003</v>
      </c>
      <c r="I13" s="155">
        <f t="shared" si="0"/>
        <v>10</v>
      </c>
      <c r="J13" s="155">
        <f t="shared" si="0"/>
        <v>42.429000000000002</v>
      </c>
      <c r="K13" s="155">
        <f t="shared" si="0"/>
        <v>10</v>
      </c>
      <c r="L13" s="155">
        <f t="shared" si="0"/>
        <v>3.0220000000000002</v>
      </c>
      <c r="M13" s="155">
        <f>SUM(M8:M12)</f>
        <v>67</v>
      </c>
      <c r="N13" s="155">
        <f t="shared" si="0"/>
        <v>479.78</v>
      </c>
    </row>
    <row r="14" spans="1:14" ht="12.75">
      <c r="A14" s="150"/>
      <c r="B14" s="153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ht="12.75">
      <c r="A15" s="154" t="s">
        <v>61</v>
      </c>
      <c r="B15" s="153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12.75">
      <c r="A16" s="143" t="s">
        <v>62</v>
      </c>
      <c r="B16" s="153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12.75">
      <c r="A17" s="152" t="s">
        <v>56</v>
      </c>
      <c r="B17" s="153">
        <v>499</v>
      </c>
      <c r="C17" s="151">
        <v>0</v>
      </c>
      <c r="D17" s="151">
        <v>0</v>
      </c>
      <c r="E17" s="151">
        <v>2</v>
      </c>
      <c r="F17" s="151">
        <v>0.46700000000000003</v>
      </c>
      <c r="G17" s="151">
        <v>0</v>
      </c>
      <c r="H17" s="151">
        <v>0</v>
      </c>
      <c r="I17" s="151">
        <v>1</v>
      </c>
      <c r="J17" s="151">
        <v>0.14699999999999999</v>
      </c>
      <c r="K17" s="151">
        <v>30</v>
      </c>
      <c r="L17" s="151">
        <v>5.0940000000000021</v>
      </c>
      <c r="M17" s="151">
        <v>33</v>
      </c>
      <c r="N17" s="151">
        <v>5.708000000000002</v>
      </c>
    </row>
    <row r="18" spans="1:14" ht="12.75">
      <c r="A18" s="152" t="s">
        <v>57</v>
      </c>
      <c r="B18" s="153">
        <v>1499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3</v>
      </c>
      <c r="J18" s="151">
        <v>3.4430000000000001</v>
      </c>
      <c r="K18" s="151">
        <v>3</v>
      </c>
      <c r="L18" s="151">
        <v>3.8579999999999997</v>
      </c>
      <c r="M18" s="151">
        <v>6</v>
      </c>
      <c r="N18" s="151">
        <v>7.3010000000000002</v>
      </c>
    </row>
    <row r="19" spans="1:14" ht="12.75">
      <c r="A19" s="152" t="s">
        <v>58</v>
      </c>
      <c r="B19" s="153">
        <v>4999</v>
      </c>
      <c r="C19" s="151">
        <v>0</v>
      </c>
      <c r="D19" s="151">
        <v>0</v>
      </c>
      <c r="E19" s="151">
        <v>0</v>
      </c>
      <c r="F19" s="151">
        <v>0</v>
      </c>
      <c r="G19" s="151">
        <v>2</v>
      </c>
      <c r="H19" s="151">
        <v>5.4190000000000005</v>
      </c>
      <c r="I19" s="151">
        <v>11</v>
      </c>
      <c r="J19" s="151">
        <v>34.186</v>
      </c>
      <c r="K19" s="151">
        <v>0</v>
      </c>
      <c r="L19" s="151">
        <v>0</v>
      </c>
      <c r="M19" s="151">
        <v>13</v>
      </c>
      <c r="N19" s="151">
        <v>39.605000000000004</v>
      </c>
    </row>
    <row r="20" spans="1:14" ht="12.75">
      <c r="A20" s="152" t="s">
        <v>59</v>
      </c>
      <c r="B20" s="153">
        <v>39999</v>
      </c>
      <c r="C20" s="151">
        <v>0</v>
      </c>
      <c r="D20" s="151">
        <v>0</v>
      </c>
      <c r="E20" s="151">
        <v>8</v>
      </c>
      <c r="F20" s="151">
        <v>206.32299999999995</v>
      </c>
      <c r="G20" s="151">
        <v>18</v>
      </c>
      <c r="H20" s="151">
        <v>432.41199999999992</v>
      </c>
      <c r="I20" s="151">
        <v>10</v>
      </c>
      <c r="J20" s="151">
        <v>156.14899999999997</v>
      </c>
      <c r="K20" s="151">
        <v>0</v>
      </c>
      <c r="L20" s="151">
        <v>0</v>
      </c>
      <c r="M20" s="151">
        <v>36</v>
      </c>
      <c r="N20" s="151">
        <v>794.88399999999967</v>
      </c>
    </row>
    <row r="21" spans="1:14" ht="12.75">
      <c r="A21" s="152" t="s">
        <v>60</v>
      </c>
      <c r="B21" s="153"/>
      <c r="C21" s="151">
        <v>0</v>
      </c>
      <c r="D21" s="151">
        <v>0</v>
      </c>
      <c r="E21" s="151">
        <v>7</v>
      </c>
      <c r="F21" s="151">
        <v>479.97900000000004</v>
      </c>
      <c r="G21" s="151">
        <v>14</v>
      </c>
      <c r="H21" s="151">
        <v>875.65700000000004</v>
      </c>
      <c r="I21" s="151">
        <v>10</v>
      </c>
      <c r="J21" s="151">
        <v>529.53500000000008</v>
      </c>
      <c r="K21" s="151">
        <v>0</v>
      </c>
      <c r="L21" s="151">
        <v>0</v>
      </c>
      <c r="M21" s="151">
        <v>31</v>
      </c>
      <c r="N21" s="151">
        <v>1885.1710000000005</v>
      </c>
    </row>
    <row r="22" spans="1:14" ht="12.75">
      <c r="A22" s="154" t="s">
        <v>20</v>
      </c>
      <c r="B22" s="153"/>
      <c r="C22" s="155">
        <f t="shared" ref="C22:N22" si="1">SUM(C17:C21)</f>
        <v>0</v>
      </c>
      <c r="D22" s="155">
        <f t="shared" si="1"/>
        <v>0</v>
      </c>
      <c r="E22" s="155">
        <f t="shared" si="1"/>
        <v>17</v>
      </c>
      <c r="F22" s="155">
        <f t="shared" si="1"/>
        <v>686.76900000000001</v>
      </c>
      <c r="G22" s="155">
        <f t="shared" si="1"/>
        <v>34</v>
      </c>
      <c r="H22" s="155">
        <f t="shared" si="1"/>
        <v>1313.4879999999998</v>
      </c>
      <c r="I22" s="155">
        <f t="shared" si="1"/>
        <v>35</v>
      </c>
      <c r="J22" s="155">
        <f t="shared" si="1"/>
        <v>723.46</v>
      </c>
      <c r="K22" s="155">
        <f t="shared" si="1"/>
        <v>33</v>
      </c>
      <c r="L22" s="155">
        <f t="shared" si="1"/>
        <v>8.9520000000000017</v>
      </c>
      <c r="M22" s="155">
        <f t="shared" si="1"/>
        <v>119</v>
      </c>
      <c r="N22" s="155">
        <f t="shared" si="1"/>
        <v>2732.6690000000003</v>
      </c>
    </row>
    <row r="23" spans="1:14" ht="12.75">
      <c r="A23" s="150"/>
      <c r="B23" s="153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ht="12.75">
      <c r="A24" s="154" t="s">
        <v>63</v>
      </c>
      <c r="B24" s="153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</row>
    <row r="25" spans="1:14" ht="12.75">
      <c r="A25" s="143" t="s">
        <v>64</v>
      </c>
      <c r="B25" s="153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14" ht="12.75">
      <c r="A26" s="152" t="s">
        <v>56</v>
      </c>
      <c r="B26" s="153">
        <v>499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1">
        <v>1</v>
      </c>
      <c r="L26" s="151">
        <v>0.20200000000000001</v>
      </c>
      <c r="M26" s="151">
        <v>1</v>
      </c>
      <c r="N26" s="151">
        <v>0.20200000000000001</v>
      </c>
    </row>
    <row r="27" spans="1:14" ht="12.75">
      <c r="A27" s="152" t="s">
        <v>57</v>
      </c>
      <c r="B27" s="153">
        <v>1499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  <c r="I27" s="151">
        <v>2</v>
      </c>
      <c r="J27" s="151">
        <v>2.1360000000000001</v>
      </c>
      <c r="K27" s="151">
        <v>0</v>
      </c>
      <c r="L27" s="151">
        <v>0</v>
      </c>
      <c r="M27" s="151">
        <v>2</v>
      </c>
      <c r="N27" s="151">
        <v>2.1360000000000001</v>
      </c>
    </row>
    <row r="28" spans="1:14" ht="12.75">
      <c r="A28" s="152" t="s">
        <v>58</v>
      </c>
      <c r="B28" s="153">
        <v>4999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1</v>
      </c>
      <c r="J28" s="151">
        <v>4.0129999999999999</v>
      </c>
      <c r="K28" s="151">
        <v>1</v>
      </c>
      <c r="L28" s="151">
        <v>2.2559999999999998</v>
      </c>
      <c r="M28" s="151">
        <v>2</v>
      </c>
      <c r="N28" s="151">
        <v>6.2690000000000001</v>
      </c>
    </row>
    <row r="29" spans="1:14" ht="12.75">
      <c r="A29" s="152" t="s">
        <v>59</v>
      </c>
      <c r="B29" s="153">
        <v>39999</v>
      </c>
      <c r="C29" s="151">
        <v>0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  <c r="I29" s="151">
        <v>1</v>
      </c>
      <c r="J29" s="151">
        <v>7.4539999999999997</v>
      </c>
      <c r="K29" s="151">
        <v>0</v>
      </c>
      <c r="L29" s="151">
        <v>0</v>
      </c>
      <c r="M29" s="151">
        <v>1</v>
      </c>
      <c r="N29" s="151">
        <v>7.4539999999999997</v>
      </c>
    </row>
    <row r="30" spans="1:14" ht="12.75">
      <c r="A30" s="152" t="s">
        <v>60</v>
      </c>
      <c r="B30" s="153"/>
      <c r="C30" s="151">
        <v>0</v>
      </c>
      <c r="D30" s="151">
        <v>0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</row>
    <row r="31" spans="1:14" ht="12.75">
      <c r="A31" s="154" t="s">
        <v>20</v>
      </c>
      <c r="B31" s="153"/>
      <c r="C31" s="155">
        <f t="shared" ref="C31:N31" si="2">SUM(C26:C30)</f>
        <v>0</v>
      </c>
      <c r="D31" s="155">
        <f t="shared" si="2"/>
        <v>0</v>
      </c>
      <c r="E31" s="155">
        <f t="shared" si="2"/>
        <v>0</v>
      </c>
      <c r="F31" s="155">
        <f t="shared" si="2"/>
        <v>0</v>
      </c>
      <c r="G31" s="155">
        <f t="shared" si="2"/>
        <v>0</v>
      </c>
      <c r="H31" s="155">
        <f t="shared" si="2"/>
        <v>0</v>
      </c>
      <c r="I31" s="155">
        <f t="shared" si="2"/>
        <v>4</v>
      </c>
      <c r="J31" s="155">
        <f t="shared" si="2"/>
        <v>13.603</v>
      </c>
      <c r="K31" s="155">
        <f t="shared" si="2"/>
        <v>2</v>
      </c>
      <c r="L31" s="155">
        <f t="shared" si="2"/>
        <v>2.4579999999999997</v>
      </c>
      <c r="M31" s="155">
        <f t="shared" si="2"/>
        <v>6</v>
      </c>
      <c r="N31" s="155">
        <f t="shared" si="2"/>
        <v>16.061</v>
      </c>
    </row>
    <row r="32" spans="1:14" ht="12.75">
      <c r="A32" s="150"/>
      <c r="B32" s="153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3" spans="1:14" ht="12.75">
      <c r="A33" s="154" t="s">
        <v>65</v>
      </c>
      <c r="B33" s="153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</row>
    <row r="34" spans="1:14" ht="12.75">
      <c r="A34" s="143" t="s">
        <v>66</v>
      </c>
      <c r="B34" s="153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1:14" ht="12.75">
      <c r="A35" s="152" t="s">
        <v>56</v>
      </c>
      <c r="B35" s="153">
        <v>499</v>
      </c>
      <c r="C35" s="151">
        <v>0</v>
      </c>
      <c r="D35" s="151">
        <v>0</v>
      </c>
      <c r="E35" s="151">
        <v>0</v>
      </c>
      <c r="F35" s="151">
        <v>0</v>
      </c>
      <c r="G35" s="151">
        <v>0</v>
      </c>
      <c r="H35" s="151">
        <v>0</v>
      </c>
      <c r="I35" s="151">
        <v>7</v>
      </c>
      <c r="J35" s="151">
        <v>2.2420000000000004</v>
      </c>
      <c r="K35" s="151">
        <v>12</v>
      </c>
      <c r="L35" s="151">
        <v>1.9729999999999999</v>
      </c>
      <c r="M35" s="151">
        <v>19</v>
      </c>
      <c r="N35" s="151">
        <v>4.2150000000000007</v>
      </c>
    </row>
    <row r="36" spans="1:14" ht="12.75">
      <c r="A36" s="152" t="s">
        <v>57</v>
      </c>
      <c r="B36" s="153">
        <v>1499</v>
      </c>
      <c r="C36" s="151">
        <v>0</v>
      </c>
      <c r="D36" s="151">
        <v>0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1</v>
      </c>
      <c r="L36" s="151">
        <v>0.52600000000000002</v>
      </c>
      <c r="M36" s="151">
        <v>1</v>
      </c>
      <c r="N36" s="151">
        <v>0.52600000000000002</v>
      </c>
    </row>
    <row r="37" spans="1:14" ht="12.75">
      <c r="A37" s="152" t="s">
        <v>58</v>
      </c>
      <c r="B37" s="153">
        <v>4999</v>
      </c>
      <c r="C37" s="151">
        <v>0</v>
      </c>
      <c r="D37" s="151">
        <v>0</v>
      </c>
      <c r="E37" s="151">
        <v>0</v>
      </c>
      <c r="F37" s="151">
        <v>0</v>
      </c>
      <c r="G37" s="151">
        <v>1</v>
      </c>
      <c r="H37" s="151">
        <v>2.6789999999999998</v>
      </c>
      <c r="I37" s="151">
        <v>0</v>
      </c>
      <c r="J37" s="151">
        <v>0</v>
      </c>
      <c r="K37" s="151">
        <v>0</v>
      </c>
      <c r="L37" s="151">
        <v>0</v>
      </c>
      <c r="M37" s="151">
        <v>1</v>
      </c>
      <c r="N37" s="151">
        <v>2.6789999999999998</v>
      </c>
    </row>
    <row r="38" spans="1:14" ht="12.75">
      <c r="A38" s="152" t="s">
        <v>59</v>
      </c>
      <c r="B38" s="153">
        <v>39999</v>
      </c>
      <c r="C38" s="151">
        <v>0</v>
      </c>
      <c r="D38" s="151">
        <v>0</v>
      </c>
      <c r="E38" s="151">
        <v>1</v>
      </c>
      <c r="F38" s="151">
        <v>35.917999999999999</v>
      </c>
      <c r="G38" s="151">
        <v>14</v>
      </c>
      <c r="H38" s="151">
        <v>386.59499999999997</v>
      </c>
      <c r="I38" s="151">
        <v>15</v>
      </c>
      <c r="J38" s="151">
        <v>316.88200000000001</v>
      </c>
      <c r="K38" s="151">
        <v>0</v>
      </c>
      <c r="L38" s="151">
        <v>0</v>
      </c>
      <c r="M38" s="151">
        <v>30</v>
      </c>
      <c r="N38" s="151">
        <v>739.39499999999987</v>
      </c>
    </row>
    <row r="39" spans="1:14" ht="12.75">
      <c r="A39" s="152" t="s">
        <v>60</v>
      </c>
      <c r="B39" s="153"/>
      <c r="C39" s="151">
        <v>0</v>
      </c>
      <c r="D39" s="151">
        <v>0</v>
      </c>
      <c r="E39" s="151">
        <v>3</v>
      </c>
      <c r="F39" s="151">
        <v>140.761</v>
      </c>
      <c r="G39" s="151">
        <v>1</v>
      </c>
      <c r="H39" s="151">
        <v>42.704999999999998</v>
      </c>
      <c r="I39" s="151">
        <v>2</v>
      </c>
      <c r="J39" s="151">
        <v>104.77500000000001</v>
      </c>
      <c r="K39" s="151">
        <v>0</v>
      </c>
      <c r="L39" s="151">
        <v>0</v>
      </c>
      <c r="M39" s="151">
        <v>6</v>
      </c>
      <c r="N39" s="151">
        <v>288.24100000000004</v>
      </c>
    </row>
    <row r="40" spans="1:14" ht="12.75">
      <c r="A40" s="154" t="s">
        <v>20</v>
      </c>
      <c r="B40" s="153"/>
      <c r="C40" s="155">
        <f t="shared" ref="C40:N40" si="3">SUM(C35:C39)</f>
        <v>0</v>
      </c>
      <c r="D40" s="155">
        <f t="shared" si="3"/>
        <v>0</v>
      </c>
      <c r="E40" s="155">
        <f t="shared" si="3"/>
        <v>4</v>
      </c>
      <c r="F40" s="155">
        <f t="shared" si="3"/>
        <v>176.679</v>
      </c>
      <c r="G40" s="155">
        <f t="shared" si="3"/>
        <v>16</v>
      </c>
      <c r="H40" s="155">
        <f t="shared" si="3"/>
        <v>431.97899999999993</v>
      </c>
      <c r="I40" s="155">
        <f t="shared" si="3"/>
        <v>24</v>
      </c>
      <c r="J40" s="155">
        <f t="shared" si="3"/>
        <v>423.899</v>
      </c>
      <c r="K40" s="155">
        <f t="shared" si="3"/>
        <v>13</v>
      </c>
      <c r="L40" s="155">
        <f t="shared" si="3"/>
        <v>2.4989999999999997</v>
      </c>
      <c r="M40" s="155">
        <f t="shared" si="3"/>
        <v>57</v>
      </c>
      <c r="N40" s="155">
        <f t="shared" si="3"/>
        <v>1035.0559999999998</v>
      </c>
    </row>
    <row r="41" spans="1:14" ht="12.75">
      <c r="A41" s="150"/>
      <c r="B41" s="153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ht="12.75">
      <c r="A42" s="154" t="s">
        <v>31</v>
      </c>
      <c r="B42" s="153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</row>
    <row r="43" spans="1:14" ht="12.75">
      <c r="A43" s="143" t="s">
        <v>44</v>
      </c>
      <c r="B43" s="153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</row>
    <row r="44" spans="1:14" ht="12.75">
      <c r="A44" s="152" t="s">
        <v>56</v>
      </c>
      <c r="B44" s="153">
        <v>499</v>
      </c>
      <c r="C44" s="151">
        <v>1</v>
      </c>
      <c r="D44" s="151">
        <v>0.36399999999999999</v>
      </c>
      <c r="E44" s="151">
        <v>3</v>
      </c>
      <c r="F44" s="151">
        <v>0.48699999999999999</v>
      </c>
      <c r="G44" s="151">
        <v>9</v>
      </c>
      <c r="H44" s="151">
        <v>1.8850000000000002</v>
      </c>
      <c r="I44" s="151">
        <v>56</v>
      </c>
      <c r="J44" s="151">
        <v>12.906999999999998</v>
      </c>
      <c r="K44" s="151">
        <v>72</v>
      </c>
      <c r="L44" s="151">
        <v>14.411000000000001</v>
      </c>
      <c r="M44" s="151">
        <v>141</v>
      </c>
      <c r="N44" s="151">
        <v>30.053999999999991</v>
      </c>
    </row>
    <row r="45" spans="1:14" ht="12.75">
      <c r="A45" s="152" t="s">
        <v>57</v>
      </c>
      <c r="B45" s="153">
        <v>1499</v>
      </c>
      <c r="C45" s="151">
        <v>0</v>
      </c>
      <c r="D45" s="151">
        <v>0</v>
      </c>
      <c r="E45" s="151">
        <v>3</v>
      </c>
      <c r="F45" s="151">
        <v>2.2109999999999999</v>
      </c>
      <c r="G45" s="151">
        <v>4</v>
      </c>
      <c r="H45" s="151">
        <v>2.8460000000000001</v>
      </c>
      <c r="I45" s="151">
        <v>1</v>
      </c>
      <c r="J45" s="151">
        <v>0.78200000000000003</v>
      </c>
      <c r="K45" s="151">
        <v>5</v>
      </c>
      <c r="L45" s="151">
        <v>4.4180000000000001</v>
      </c>
      <c r="M45" s="151">
        <v>13</v>
      </c>
      <c r="N45" s="151">
        <v>10.257</v>
      </c>
    </row>
    <row r="46" spans="1:14" ht="12.75">
      <c r="A46" s="152" t="s">
        <v>58</v>
      </c>
      <c r="B46" s="153">
        <v>4999</v>
      </c>
      <c r="C46" s="151">
        <v>0</v>
      </c>
      <c r="D46" s="151">
        <v>0</v>
      </c>
      <c r="E46" s="151">
        <v>2</v>
      </c>
      <c r="F46" s="151">
        <v>3.33</v>
      </c>
      <c r="G46" s="151">
        <v>0</v>
      </c>
      <c r="H46" s="151">
        <v>0</v>
      </c>
      <c r="I46" s="151">
        <v>0</v>
      </c>
      <c r="J46" s="151">
        <v>0</v>
      </c>
      <c r="K46" s="151">
        <v>2</v>
      </c>
      <c r="L46" s="151">
        <v>6.234</v>
      </c>
      <c r="M46" s="151">
        <v>4</v>
      </c>
      <c r="N46" s="151">
        <v>9.5640000000000001</v>
      </c>
    </row>
    <row r="47" spans="1:14" ht="12.75">
      <c r="A47" s="152" t="s">
        <v>59</v>
      </c>
      <c r="B47" s="153">
        <v>39999</v>
      </c>
      <c r="C47" s="151">
        <v>0</v>
      </c>
      <c r="D47" s="151">
        <v>0</v>
      </c>
      <c r="E47" s="151">
        <v>1</v>
      </c>
      <c r="F47" s="151">
        <v>6.5540000000000003</v>
      </c>
      <c r="G47" s="151">
        <v>1</v>
      </c>
      <c r="H47" s="151">
        <v>34.923999999999999</v>
      </c>
      <c r="I47" s="151">
        <v>0</v>
      </c>
      <c r="J47" s="151">
        <v>0</v>
      </c>
      <c r="K47" s="151">
        <v>0</v>
      </c>
      <c r="L47" s="151">
        <v>0</v>
      </c>
      <c r="M47" s="151">
        <v>2</v>
      </c>
      <c r="N47" s="151">
        <v>41.478000000000002</v>
      </c>
    </row>
    <row r="48" spans="1:14" ht="12.75">
      <c r="A48" s="152" t="s">
        <v>60</v>
      </c>
      <c r="B48" s="153"/>
      <c r="C48" s="151">
        <v>0</v>
      </c>
      <c r="D48" s="151">
        <v>0</v>
      </c>
      <c r="E48" s="151">
        <v>0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</row>
    <row r="49" spans="1:14" ht="12.75">
      <c r="A49" s="154" t="s">
        <v>20</v>
      </c>
      <c r="B49" s="153"/>
      <c r="C49" s="155">
        <f t="shared" ref="C49:N49" si="4">SUM(C44:C48)</f>
        <v>1</v>
      </c>
      <c r="D49" s="155">
        <f t="shared" si="4"/>
        <v>0.36399999999999999</v>
      </c>
      <c r="E49" s="155">
        <f t="shared" si="4"/>
        <v>9</v>
      </c>
      <c r="F49" s="155">
        <f t="shared" si="4"/>
        <v>12.582000000000001</v>
      </c>
      <c r="G49" s="155">
        <f t="shared" si="4"/>
        <v>14</v>
      </c>
      <c r="H49" s="155">
        <f t="shared" si="4"/>
        <v>39.655000000000001</v>
      </c>
      <c r="I49" s="155">
        <f t="shared" si="4"/>
        <v>57</v>
      </c>
      <c r="J49" s="155">
        <f t="shared" si="4"/>
        <v>13.688999999999998</v>
      </c>
      <c r="K49" s="155">
        <f t="shared" si="4"/>
        <v>79</v>
      </c>
      <c r="L49" s="155">
        <f t="shared" si="4"/>
        <v>25.063000000000002</v>
      </c>
      <c r="M49" s="155">
        <f t="shared" si="4"/>
        <v>160</v>
      </c>
      <c r="N49" s="155">
        <f t="shared" si="4"/>
        <v>91.352999999999994</v>
      </c>
    </row>
    <row r="50" spans="1:14" ht="12.75">
      <c r="A50" s="150"/>
      <c r="B50" s="153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</row>
    <row r="51" spans="1:14" ht="12.75">
      <c r="A51" s="154" t="s">
        <v>34</v>
      </c>
      <c r="B51" s="153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ht="12.75">
      <c r="A52" s="143" t="s">
        <v>67</v>
      </c>
      <c r="B52" s="153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3" spans="1:14" ht="12.75">
      <c r="A53" s="152" t="s">
        <v>56</v>
      </c>
      <c r="B53" s="153">
        <v>499</v>
      </c>
      <c r="C53" s="151">
        <f>SUM(C8,C17,C26,C35,C44)</f>
        <v>1</v>
      </c>
      <c r="D53" s="151">
        <f t="shared" ref="D53:M53" si="5">SUM(D8,D17,D26,D35,D44)</f>
        <v>0.36399999999999999</v>
      </c>
      <c r="E53" s="151">
        <f t="shared" si="5"/>
        <v>5</v>
      </c>
      <c r="F53" s="151">
        <f t="shared" si="5"/>
        <v>0.95399999999999996</v>
      </c>
      <c r="G53" s="151">
        <f t="shared" si="5"/>
        <v>9</v>
      </c>
      <c r="H53" s="151">
        <f t="shared" si="5"/>
        <v>1.8850000000000002</v>
      </c>
      <c r="I53" s="151">
        <f t="shared" si="5"/>
        <v>65</v>
      </c>
      <c r="J53" s="151">
        <f t="shared" si="5"/>
        <v>15.761999999999999</v>
      </c>
      <c r="K53" s="151">
        <f t="shared" si="5"/>
        <v>125</v>
      </c>
      <c r="L53" s="151">
        <f t="shared" si="5"/>
        <v>24.702000000000005</v>
      </c>
      <c r="M53" s="151">
        <f t="shared" si="5"/>
        <v>205</v>
      </c>
      <c r="N53" s="151">
        <f>SUM(N8,N17,N26,N35,N44)</f>
        <v>43.666999999999994</v>
      </c>
    </row>
    <row r="54" spans="1:14" ht="12.75">
      <c r="A54" s="152" t="s">
        <v>57</v>
      </c>
      <c r="B54" s="153">
        <v>1499</v>
      </c>
      <c r="C54" s="151">
        <f t="shared" ref="C54:N58" si="6">SUM(C9,C18,C27,C36,C45)</f>
        <v>0</v>
      </c>
      <c r="D54" s="151">
        <f t="shared" si="6"/>
        <v>0</v>
      </c>
      <c r="E54" s="151">
        <f t="shared" si="6"/>
        <v>3</v>
      </c>
      <c r="F54" s="151">
        <f t="shared" si="6"/>
        <v>2.2109999999999999</v>
      </c>
      <c r="G54" s="151">
        <f t="shared" si="6"/>
        <v>6</v>
      </c>
      <c r="H54" s="151">
        <f t="shared" si="6"/>
        <v>5.1870000000000003</v>
      </c>
      <c r="I54" s="151">
        <f t="shared" si="6"/>
        <v>8</v>
      </c>
      <c r="J54" s="151">
        <f t="shared" si="6"/>
        <v>8.4849999999999994</v>
      </c>
      <c r="K54" s="151">
        <f t="shared" si="6"/>
        <v>9</v>
      </c>
      <c r="L54" s="151">
        <f t="shared" si="6"/>
        <v>8.8019999999999996</v>
      </c>
      <c r="M54" s="151">
        <f t="shared" si="6"/>
        <v>26</v>
      </c>
      <c r="N54" s="151">
        <f t="shared" si="6"/>
        <v>24.685000000000002</v>
      </c>
    </row>
    <row r="55" spans="1:14" ht="12.75">
      <c r="A55" s="152" t="s">
        <v>58</v>
      </c>
      <c r="B55" s="153">
        <v>4999</v>
      </c>
      <c r="C55" s="151">
        <f t="shared" si="6"/>
        <v>1</v>
      </c>
      <c r="D55" s="151">
        <f t="shared" si="6"/>
        <v>4.2830000000000004</v>
      </c>
      <c r="E55" s="151">
        <f t="shared" si="6"/>
        <v>6</v>
      </c>
      <c r="F55" s="151">
        <f t="shared" si="6"/>
        <v>12.4</v>
      </c>
      <c r="G55" s="151">
        <f t="shared" si="6"/>
        <v>13</v>
      </c>
      <c r="H55" s="151">
        <f t="shared" si="6"/>
        <v>45.501000000000019</v>
      </c>
      <c r="I55" s="151">
        <f t="shared" si="6"/>
        <v>16</v>
      </c>
      <c r="J55" s="151">
        <f t="shared" si="6"/>
        <v>50.918999999999997</v>
      </c>
      <c r="K55" s="151">
        <f t="shared" si="6"/>
        <v>3</v>
      </c>
      <c r="L55" s="151">
        <f t="shared" si="6"/>
        <v>8.49</v>
      </c>
      <c r="M55" s="151">
        <f t="shared" si="6"/>
        <v>39</v>
      </c>
      <c r="N55" s="151">
        <f t="shared" si="6"/>
        <v>121.59300000000002</v>
      </c>
    </row>
    <row r="56" spans="1:14" ht="12.75">
      <c r="A56" s="152" t="s">
        <v>59</v>
      </c>
      <c r="B56" s="153">
        <v>39999</v>
      </c>
      <c r="C56" s="151">
        <f t="shared" si="6"/>
        <v>0</v>
      </c>
      <c r="D56" s="151">
        <f t="shared" si="6"/>
        <v>0</v>
      </c>
      <c r="E56" s="151">
        <f t="shared" si="6"/>
        <v>25</v>
      </c>
      <c r="F56" s="151">
        <f t="shared" si="6"/>
        <v>418.90199999999987</v>
      </c>
      <c r="G56" s="151">
        <f t="shared" si="6"/>
        <v>48</v>
      </c>
      <c r="H56" s="151">
        <f t="shared" si="6"/>
        <v>1065.0559999999998</v>
      </c>
      <c r="I56" s="151">
        <f t="shared" si="6"/>
        <v>29</v>
      </c>
      <c r="J56" s="151">
        <f t="shared" si="6"/>
        <v>507.60399999999998</v>
      </c>
      <c r="K56" s="151">
        <f t="shared" si="6"/>
        <v>0</v>
      </c>
      <c r="L56" s="151">
        <f t="shared" si="6"/>
        <v>0</v>
      </c>
      <c r="M56" s="151">
        <f t="shared" si="6"/>
        <v>102</v>
      </c>
      <c r="N56" s="151">
        <f t="shared" si="6"/>
        <v>1991.5619999999994</v>
      </c>
    </row>
    <row r="57" spans="1:14" ht="12.75">
      <c r="A57" s="152" t="s">
        <v>60</v>
      </c>
      <c r="B57" s="150"/>
      <c r="C57" s="151">
        <f t="shared" si="6"/>
        <v>0</v>
      </c>
      <c r="D57" s="151">
        <f t="shared" si="6"/>
        <v>0</v>
      </c>
      <c r="E57" s="151">
        <f t="shared" si="6"/>
        <v>10</v>
      </c>
      <c r="F57" s="151">
        <f t="shared" si="6"/>
        <v>620.74</v>
      </c>
      <c r="G57" s="151">
        <f t="shared" si="6"/>
        <v>15</v>
      </c>
      <c r="H57" s="151">
        <f t="shared" si="6"/>
        <v>918.36200000000008</v>
      </c>
      <c r="I57" s="151">
        <f t="shared" si="6"/>
        <v>12</v>
      </c>
      <c r="J57" s="151">
        <f t="shared" si="6"/>
        <v>634.31000000000006</v>
      </c>
      <c r="K57" s="151">
        <f t="shared" si="6"/>
        <v>0</v>
      </c>
      <c r="L57" s="151">
        <f t="shared" si="6"/>
        <v>0</v>
      </c>
      <c r="M57" s="151">
        <f t="shared" si="6"/>
        <v>37</v>
      </c>
      <c r="N57" s="151">
        <f t="shared" si="6"/>
        <v>2173.4120000000007</v>
      </c>
    </row>
    <row r="58" spans="1:14" ht="12.75">
      <c r="A58" s="156" t="s">
        <v>20</v>
      </c>
      <c r="B58" s="157"/>
      <c r="C58" s="158">
        <f>SUM(C53:C57)</f>
        <v>2</v>
      </c>
      <c r="D58" s="158">
        <f t="shared" si="6"/>
        <v>4.6470000000000002</v>
      </c>
      <c r="E58" s="158">
        <f t="shared" si="6"/>
        <v>49</v>
      </c>
      <c r="F58" s="158">
        <f t="shared" si="6"/>
        <v>1055.2070000000001</v>
      </c>
      <c r="G58" s="158">
        <f t="shared" si="6"/>
        <v>91</v>
      </c>
      <c r="H58" s="158">
        <f t="shared" si="6"/>
        <v>2035.9909999999998</v>
      </c>
      <c r="I58" s="158">
        <f t="shared" si="6"/>
        <v>130</v>
      </c>
      <c r="J58" s="158">
        <f t="shared" si="6"/>
        <v>1217.0800000000002</v>
      </c>
      <c r="K58" s="158">
        <f t="shared" si="6"/>
        <v>137</v>
      </c>
      <c r="L58" s="158">
        <f t="shared" si="6"/>
        <v>41.994</v>
      </c>
      <c r="M58" s="158">
        <f>SUM(M13,M22,M31,M40,M49)</f>
        <v>409</v>
      </c>
      <c r="N58" s="158">
        <f>SUM(N13,N22,N31,N40,N49)</f>
        <v>4354.9190000000008</v>
      </c>
    </row>
  </sheetData>
  <mergeCells count="6">
    <mergeCell ref="M3:N3"/>
    <mergeCell ref="C3:D3"/>
    <mergeCell ref="E3:F3"/>
    <mergeCell ref="G3:H3"/>
    <mergeCell ref="I3:J3"/>
    <mergeCell ref="K3:L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A52" sqref="A52"/>
    </sheetView>
  </sheetViews>
  <sheetFormatPr defaultRowHeight="11.25"/>
  <cols>
    <col min="1" max="1" width="31.6640625" style="1" bestFit="1" customWidth="1"/>
    <col min="2" max="2" width="7.6640625" style="1" bestFit="1" customWidth="1"/>
    <col min="3" max="3" width="8.5" style="1" bestFit="1" customWidth="1"/>
    <col min="4" max="4" width="11" style="1" bestFit="1" customWidth="1"/>
    <col min="5" max="5" width="8.5" style="1" bestFit="1" customWidth="1"/>
    <col min="6" max="6" width="11" style="1" bestFit="1" customWidth="1"/>
    <col min="7" max="7" width="8.5" style="1" bestFit="1" customWidth="1"/>
    <col min="8" max="8" width="11" style="1" bestFit="1" customWidth="1"/>
    <col min="9" max="9" width="8.5" style="1" bestFit="1" customWidth="1"/>
    <col min="10" max="10" width="11" style="1" bestFit="1" customWidth="1"/>
    <col min="11" max="11" width="8.5" style="1" bestFit="1" customWidth="1"/>
    <col min="12" max="12" width="11" style="1" bestFit="1" customWidth="1"/>
    <col min="13" max="13" width="8.5" style="1" bestFit="1" customWidth="1"/>
    <col min="14" max="14" width="11" style="1" bestFit="1" customWidth="1"/>
    <col min="15" max="16384" width="9.33203125" style="1"/>
  </cols>
  <sheetData>
    <row r="1" spans="1:14" ht="12.75">
      <c r="A1" s="176" t="s">
        <v>223</v>
      </c>
    </row>
    <row r="2" spans="1:14">
      <c r="A2" s="24" t="s">
        <v>224</v>
      </c>
    </row>
    <row r="3" spans="1:14" ht="12.75">
      <c r="A3" s="48" t="s">
        <v>51</v>
      </c>
      <c r="B3" s="49"/>
      <c r="C3" s="213" t="s">
        <v>50</v>
      </c>
      <c r="D3" s="215"/>
      <c r="E3" s="213" t="s">
        <v>48</v>
      </c>
      <c r="F3" s="215"/>
      <c r="G3" s="213" t="s">
        <v>49</v>
      </c>
      <c r="H3" s="215"/>
      <c r="I3" s="213" t="s">
        <v>47</v>
      </c>
      <c r="J3" s="215"/>
      <c r="K3" s="213" t="s">
        <v>46</v>
      </c>
      <c r="L3" s="215"/>
      <c r="M3" s="213" t="s">
        <v>52</v>
      </c>
      <c r="N3" s="215"/>
    </row>
    <row r="4" spans="1:14" ht="12.75">
      <c r="A4" s="54" t="s">
        <v>53</v>
      </c>
      <c r="B4" s="55"/>
      <c r="C4" s="57" t="s">
        <v>15</v>
      </c>
      <c r="D4" s="59" t="s">
        <v>16</v>
      </c>
      <c r="E4" s="57" t="s">
        <v>15</v>
      </c>
      <c r="F4" s="59" t="s">
        <v>16</v>
      </c>
      <c r="G4" s="57" t="s">
        <v>15</v>
      </c>
      <c r="H4" s="59" t="s">
        <v>16</v>
      </c>
      <c r="I4" s="57" t="s">
        <v>15</v>
      </c>
      <c r="J4" s="59" t="s">
        <v>16</v>
      </c>
      <c r="K4" s="57" t="s">
        <v>15</v>
      </c>
      <c r="L4" s="59" t="s">
        <v>16</v>
      </c>
      <c r="M4" s="57" t="s">
        <v>15</v>
      </c>
      <c r="N4" s="59" t="s">
        <v>16</v>
      </c>
    </row>
    <row r="5" spans="1:14" ht="33.75">
      <c r="A5" s="60"/>
      <c r="B5" s="61"/>
      <c r="C5" s="99" t="s">
        <v>17</v>
      </c>
      <c r="D5" s="118" t="s">
        <v>18</v>
      </c>
      <c r="E5" s="99" t="s">
        <v>17</v>
      </c>
      <c r="F5" s="118" t="s">
        <v>18</v>
      </c>
      <c r="G5" s="99" t="s">
        <v>17</v>
      </c>
      <c r="H5" s="118" t="s">
        <v>18</v>
      </c>
      <c r="I5" s="99" t="s">
        <v>17</v>
      </c>
      <c r="J5" s="118" t="s">
        <v>18</v>
      </c>
      <c r="K5" s="99" t="s">
        <v>17</v>
      </c>
      <c r="L5" s="118" t="s">
        <v>18</v>
      </c>
      <c r="M5" s="99" t="s">
        <v>17</v>
      </c>
      <c r="N5" s="118" t="s">
        <v>18</v>
      </c>
    </row>
    <row r="6" spans="1:14" ht="12.75">
      <c r="A6" s="101" t="s">
        <v>68</v>
      </c>
      <c r="B6" s="4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ht="12.75">
      <c r="A7" s="54" t="s">
        <v>69</v>
      </c>
      <c r="B7" s="52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.75">
      <c r="A8" s="68" t="s">
        <v>56</v>
      </c>
      <c r="B8" s="70">
        <v>499</v>
      </c>
      <c r="C8" s="67">
        <v>0</v>
      </c>
      <c r="D8" s="67">
        <v>0</v>
      </c>
      <c r="E8" s="67">
        <v>11</v>
      </c>
      <c r="F8" s="67">
        <v>1.9910000000000001</v>
      </c>
      <c r="G8" s="67">
        <v>8</v>
      </c>
      <c r="H8" s="67">
        <v>1.4</v>
      </c>
      <c r="I8" s="67">
        <v>8</v>
      </c>
      <c r="J8" s="67">
        <v>1.8880000000000001</v>
      </c>
      <c r="K8" s="67">
        <v>61</v>
      </c>
      <c r="L8" s="67">
        <v>12.038</v>
      </c>
      <c r="M8" s="67">
        <v>88</v>
      </c>
      <c r="N8" s="67">
        <v>17.316999999999993</v>
      </c>
    </row>
    <row r="9" spans="1:14" ht="12.75">
      <c r="A9" s="68" t="s">
        <v>57</v>
      </c>
      <c r="B9" s="70">
        <v>1499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6</v>
      </c>
      <c r="J9" s="67">
        <v>5.056</v>
      </c>
      <c r="K9" s="67">
        <v>8</v>
      </c>
      <c r="L9" s="67">
        <v>6.5830000000000002</v>
      </c>
      <c r="M9" s="67">
        <v>14</v>
      </c>
      <c r="N9" s="67">
        <v>11.638999999999999</v>
      </c>
    </row>
    <row r="10" spans="1:14" ht="12.75">
      <c r="A10" s="68" t="s">
        <v>58</v>
      </c>
      <c r="B10" s="70">
        <v>4999</v>
      </c>
      <c r="C10" s="67">
        <v>0</v>
      </c>
      <c r="D10" s="67">
        <v>0</v>
      </c>
      <c r="E10" s="67">
        <v>1</v>
      </c>
      <c r="F10" s="67">
        <v>3.62</v>
      </c>
      <c r="G10" s="67">
        <v>0</v>
      </c>
      <c r="H10" s="67">
        <v>0</v>
      </c>
      <c r="I10" s="67">
        <v>10</v>
      </c>
      <c r="J10" s="67">
        <v>27.965999999999998</v>
      </c>
      <c r="K10" s="67">
        <v>1</v>
      </c>
      <c r="L10" s="67">
        <v>2.7280000000000002</v>
      </c>
      <c r="M10" s="67">
        <v>12</v>
      </c>
      <c r="N10" s="67">
        <v>34.314</v>
      </c>
    </row>
    <row r="11" spans="1:14" ht="12.75">
      <c r="A11" s="68" t="s">
        <v>59</v>
      </c>
      <c r="B11" s="70">
        <v>39999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1</v>
      </c>
      <c r="J11" s="67">
        <v>6.93</v>
      </c>
      <c r="K11" s="67">
        <v>0</v>
      </c>
      <c r="L11" s="67">
        <v>0</v>
      </c>
      <c r="M11" s="67">
        <v>1</v>
      </c>
      <c r="N11" s="67">
        <v>6.93</v>
      </c>
    </row>
    <row r="12" spans="1:14" ht="12.75">
      <c r="A12" s="68" t="s">
        <v>60</v>
      </c>
      <c r="B12" s="70"/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</row>
    <row r="13" spans="1:14" ht="12.75">
      <c r="A13" s="121" t="s">
        <v>20</v>
      </c>
      <c r="B13" s="70"/>
      <c r="C13" s="141">
        <f>SUM(C8:C12)</f>
        <v>0</v>
      </c>
      <c r="D13" s="141">
        <f t="shared" ref="D13:N13" si="0">SUM(D8:D12)</f>
        <v>0</v>
      </c>
      <c r="E13" s="141">
        <f t="shared" si="0"/>
        <v>12</v>
      </c>
      <c r="F13" s="141">
        <f t="shared" si="0"/>
        <v>5.6110000000000007</v>
      </c>
      <c r="G13" s="141">
        <f t="shared" si="0"/>
        <v>8</v>
      </c>
      <c r="H13" s="141">
        <f t="shared" si="0"/>
        <v>1.4</v>
      </c>
      <c r="I13" s="141">
        <f t="shared" si="0"/>
        <v>25</v>
      </c>
      <c r="J13" s="141">
        <f t="shared" si="0"/>
        <v>41.839999999999996</v>
      </c>
      <c r="K13" s="141">
        <f t="shared" si="0"/>
        <v>70</v>
      </c>
      <c r="L13" s="141">
        <f t="shared" si="0"/>
        <v>21.349000000000004</v>
      </c>
      <c r="M13" s="141">
        <f>SUM(M8:M12)</f>
        <v>115</v>
      </c>
      <c r="N13" s="141">
        <f t="shared" si="0"/>
        <v>70.199999999999989</v>
      </c>
    </row>
    <row r="14" spans="1:14" ht="12.75">
      <c r="A14" s="51"/>
      <c r="B14" s="70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ht="12.75">
      <c r="A15" s="121" t="s">
        <v>70</v>
      </c>
      <c r="B15" s="70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ht="12.75">
      <c r="A16" s="54" t="s">
        <v>71</v>
      </c>
      <c r="B16" s="70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ht="12.75">
      <c r="A17" s="68" t="s">
        <v>56</v>
      </c>
      <c r="B17" s="70">
        <v>499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  <row r="18" spans="1:14" ht="12.75">
      <c r="A18" s="68" t="s">
        <v>57</v>
      </c>
      <c r="B18" s="70">
        <v>1499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</row>
    <row r="19" spans="1:14" ht="12.75">
      <c r="A19" s="68" t="s">
        <v>58</v>
      </c>
      <c r="B19" s="70">
        <v>4999</v>
      </c>
      <c r="C19" s="67">
        <v>0</v>
      </c>
      <c r="D19" s="67">
        <v>0</v>
      </c>
      <c r="E19" s="67">
        <v>0</v>
      </c>
      <c r="F19" s="67">
        <v>0</v>
      </c>
      <c r="G19" s="67">
        <v>3</v>
      </c>
      <c r="H19" s="67">
        <v>10.146000000000001</v>
      </c>
      <c r="I19" s="67">
        <v>0</v>
      </c>
      <c r="J19" s="67">
        <v>0</v>
      </c>
      <c r="K19" s="67">
        <v>0</v>
      </c>
      <c r="L19" s="67">
        <v>0</v>
      </c>
      <c r="M19" s="67">
        <v>3</v>
      </c>
      <c r="N19" s="67">
        <v>10.146000000000001</v>
      </c>
    </row>
    <row r="20" spans="1:14" ht="12.75">
      <c r="A20" s="68" t="s">
        <v>59</v>
      </c>
      <c r="B20" s="70">
        <v>39999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</v>
      </c>
      <c r="J20" s="67">
        <v>9.6050000000000004</v>
      </c>
      <c r="K20" s="67">
        <v>0</v>
      </c>
      <c r="L20" s="67">
        <v>0</v>
      </c>
      <c r="M20" s="67">
        <v>1</v>
      </c>
      <c r="N20" s="67">
        <v>9.6050000000000004</v>
      </c>
    </row>
    <row r="21" spans="1:14" ht="12.75">
      <c r="A21" s="68" t="s">
        <v>60</v>
      </c>
      <c r="B21" s="70"/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1:14" ht="12.75">
      <c r="A22" s="121" t="s">
        <v>20</v>
      </c>
      <c r="B22" s="70"/>
      <c r="C22" s="141">
        <f t="shared" ref="C22:L22" si="1">SUM(C17:C21)</f>
        <v>0</v>
      </c>
      <c r="D22" s="141">
        <f t="shared" si="1"/>
        <v>0</v>
      </c>
      <c r="E22" s="141">
        <f t="shared" si="1"/>
        <v>0</v>
      </c>
      <c r="F22" s="141">
        <f t="shared" si="1"/>
        <v>0</v>
      </c>
      <c r="G22" s="141">
        <f t="shared" si="1"/>
        <v>3</v>
      </c>
      <c r="H22" s="141">
        <f t="shared" si="1"/>
        <v>10.146000000000001</v>
      </c>
      <c r="I22" s="141">
        <f t="shared" si="1"/>
        <v>1</v>
      </c>
      <c r="J22" s="141">
        <f t="shared" si="1"/>
        <v>9.6050000000000004</v>
      </c>
      <c r="K22" s="141">
        <f t="shared" si="1"/>
        <v>0</v>
      </c>
      <c r="L22" s="141">
        <f t="shared" si="1"/>
        <v>0</v>
      </c>
      <c r="M22" s="141">
        <f>SUM(M17:M21)</f>
        <v>4</v>
      </c>
      <c r="N22" s="141">
        <f>SUM(N17:N21)</f>
        <v>19.751000000000001</v>
      </c>
    </row>
    <row r="23" spans="1:14" ht="12.75">
      <c r="A23" s="51"/>
      <c r="B23" s="70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 ht="12.75">
      <c r="A24" s="121" t="s">
        <v>36</v>
      </c>
      <c r="B24" s="70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ht="12.75">
      <c r="A25" s="54" t="s">
        <v>37</v>
      </c>
      <c r="B25" s="70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4" ht="12.75">
      <c r="A26" s="68" t="s">
        <v>56</v>
      </c>
      <c r="B26" s="70">
        <v>499</v>
      </c>
      <c r="C26" s="67">
        <v>0</v>
      </c>
      <c r="D26" s="67">
        <v>0</v>
      </c>
      <c r="E26" s="67">
        <v>1</v>
      </c>
      <c r="F26" s="67">
        <v>0.38500000000000001</v>
      </c>
      <c r="G26" s="67">
        <v>7</v>
      </c>
      <c r="H26" s="67">
        <v>3.1630000000000003</v>
      </c>
      <c r="I26" s="67">
        <v>23</v>
      </c>
      <c r="J26" s="67">
        <v>6.2899999999999991</v>
      </c>
      <c r="K26" s="67">
        <v>35</v>
      </c>
      <c r="L26" s="67">
        <v>6.4539999999999997</v>
      </c>
      <c r="M26" s="67">
        <v>66</v>
      </c>
      <c r="N26" s="67">
        <v>16.291999999999998</v>
      </c>
    </row>
    <row r="27" spans="1:14" ht="12.75">
      <c r="A27" s="68" t="s">
        <v>57</v>
      </c>
      <c r="B27" s="70">
        <v>1499</v>
      </c>
      <c r="C27" s="67">
        <v>0</v>
      </c>
      <c r="D27" s="67">
        <v>0</v>
      </c>
      <c r="E27" s="67">
        <v>1</v>
      </c>
      <c r="F27" s="67">
        <v>0.67</v>
      </c>
      <c r="G27" s="67">
        <v>1</v>
      </c>
      <c r="H27" s="67">
        <v>0.60299999999999998</v>
      </c>
      <c r="I27" s="67">
        <v>0</v>
      </c>
      <c r="J27" s="67">
        <v>0</v>
      </c>
      <c r="K27" s="67">
        <v>0</v>
      </c>
      <c r="L27" s="67">
        <v>0</v>
      </c>
      <c r="M27" s="67">
        <v>2</v>
      </c>
      <c r="N27" s="67">
        <v>1.2730000000000001</v>
      </c>
    </row>
    <row r="28" spans="1:14" ht="12.75">
      <c r="A28" s="68" t="s">
        <v>58</v>
      </c>
      <c r="B28" s="70">
        <v>4999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</row>
    <row r="29" spans="1:14" ht="12.75">
      <c r="A29" s="68" t="s">
        <v>59</v>
      </c>
      <c r="B29" s="70">
        <v>39999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</row>
    <row r="30" spans="1:14" ht="12.75">
      <c r="A30" s="68" t="s">
        <v>60</v>
      </c>
      <c r="B30" s="70"/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</row>
    <row r="31" spans="1:14" ht="12.75">
      <c r="A31" s="121" t="s">
        <v>20</v>
      </c>
      <c r="B31" s="70"/>
      <c r="C31" s="141">
        <f t="shared" ref="C31:L31" si="2">SUM(C26:C30)</f>
        <v>0</v>
      </c>
      <c r="D31" s="141">
        <f t="shared" si="2"/>
        <v>0</v>
      </c>
      <c r="E31" s="141">
        <f t="shared" si="2"/>
        <v>2</v>
      </c>
      <c r="F31" s="141">
        <f t="shared" si="2"/>
        <v>1.0550000000000002</v>
      </c>
      <c r="G31" s="141">
        <f t="shared" si="2"/>
        <v>8</v>
      </c>
      <c r="H31" s="141">
        <f t="shared" si="2"/>
        <v>3.766</v>
      </c>
      <c r="I31" s="141">
        <f t="shared" si="2"/>
        <v>23</v>
      </c>
      <c r="J31" s="141">
        <f t="shared" si="2"/>
        <v>6.2899999999999991</v>
      </c>
      <c r="K31" s="141">
        <f t="shared" si="2"/>
        <v>35</v>
      </c>
      <c r="L31" s="141">
        <f t="shared" si="2"/>
        <v>6.4539999999999997</v>
      </c>
      <c r="M31" s="141">
        <f>SUM(M26:M30)</f>
        <v>68</v>
      </c>
      <c r="N31" s="141">
        <f>SUM(N26:N30)</f>
        <v>17.564999999999998</v>
      </c>
    </row>
    <row r="32" spans="1:14" ht="12.75">
      <c r="A32" s="51"/>
      <c r="B32" s="70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4" ht="12.75">
      <c r="A33" s="121" t="s">
        <v>38</v>
      </c>
      <c r="B33" s="70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  <row r="34" spans="1:14" ht="12.75">
      <c r="A34" s="54" t="s">
        <v>72</v>
      </c>
      <c r="B34" s="70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1:14" ht="12.75">
      <c r="A35" s="68" t="s">
        <v>56</v>
      </c>
      <c r="B35" s="70">
        <v>499</v>
      </c>
      <c r="C35" s="67">
        <v>1</v>
      </c>
      <c r="D35" s="67">
        <v>0.2</v>
      </c>
      <c r="E35" s="67">
        <v>2</v>
      </c>
      <c r="F35" s="67">
        <v>0.47299999999999998</v>
      </c>
      <c r="G35" s="67">
        <v>0</v>
      </c>
      <c r="H35" s="67">
        <v>0</v>
      </c>
      <c r="I35" s="67">
        <v>12</v>
      </c>
      <c r="J35" s="67">
        <v>2.74</v>
      </c>
      <c r="K35" s="67">
        <v>43</v>
      </c>
      <c r="L35" s="67">
        <v>8.6070000000000029</v>
      </c>
      <c r="M35" s="67">
        <v>58</v>
      </c>
      <c r="N35" s="67">
        <v>12.020000000000005</v>
      </c>
    </row>
    <row r="36" spans="1:14" ht="12.75">
      <c r="A36" s="68" t="s">
        <v>57</v>
      </c>
      <c r="B36" s="70">
        <v>1499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4</v>
      </c>
      <c r="J36" s="67">
        <v>3.6409999999999996</v>
      </c>
      <c r="K36" s="67">
        <v>4</v>
      </c>
      <c r="L36" s="67">
        <v>3.2839999999999998</v>
      </c>
      <c r="M36" s="67">
        <v>8</v>
      </c>
      <c r="N36" s="67">
        <v>6.9249999999999989</v>
      </c>
    </row>
    <row r="37" spans="1:14" ht="12.75">
      <c r="A37" s="68" t="s">
        <v>58</v>
      </c>
      <c r="B37" s="70">
        <v>4999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2</v>
      </c>
      <c r="J37" s="67">
        <v>5.8160000000000007</v>
      </c>
      <c r="K37" s="67">
        <v>1</v>
      </c>
      <c r="L37" s="67">
        <v>1.5980000000000001</v>
      </c>
      <c r="M37" s="67">
        <v>3</v>
      </c>
      <c r="N37" s="67">
        <v>7.4140000000000006</v>
      </c>
    </row>
    <row r="38" spans="1:14" ht="12.75">
      <c r="A38" s="68" t="s">
        <v>59</v>
      </c>
      <c r="B38" s="70">
        <v>39999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</row>
    <row r="39" spans="1:14" ht="12.75">
      <c r="A39" s="68" t="s">
        <v>60</v>
      </c>
      <c r="B39" s="70"/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</row>
    <row r="40" spans="1:14" ht="12.75">
      <c r="A40" s="121" t="s">
        <v>20</v>
      </c>
      <c r="B40" s="70"/>
      <c r="C40" s="141">
        <f t="shared" ref="C40:N40" si="3">SUM(C35:C39)</f>
        <v>1</v>
      </c>
      <c r="D40" s="141">
        <f t="shared" si="3"/>
        <v>0.2</v>
      </c>
      <c r="E40" s="141">
        <f t="shared" si="3"/>
        <v>2</v>
      </c>
      <c r="F40" s="141">
        <f t="shared" si="3"/>
        <v>0.47299999999999998</v>
      </c>
      <c r="G40" s="141">
        <f t="shared" si="3"/>
        <v>0</v>
      </c>
      <c r="H40" s="141">
        <f t="shared" si="3"/>
        <v>0</v>
      </c>
      <c r="I40" s="141">
        <f t="shared" si="3"/>
        <v>18</v>
      </c>
      <c r="J40" s="141">
        <f t="shared" si="3"/>
        <v>12.197000000000001</v>
      </c>
      <c r="K40" s="141">
        <f t="shared" si="3"/>
        <v>48</v>
      </c>
      <c r="L40" s="141">
        <f t="shared" si="3"/>
        <v>13.489000000000003</v>
      </c>
      <c r="M40" s="141">
        <f t="shared" si="3"/>
        <v>69</v>
      </c>
      <c r="N40" s="141">
        <f t="shared" si="3"/>
        <v>26.359000000000005</v>
      </c>
    </row>
    <row r="41" spans="1:14" ht="12.75">
      <c r="A41" s="51"/>
      <c r="B41" s="70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1:14" ht="12.75">
      <c r="A42" s="121" t="s">
        <v>40</v>
      </c>
      <c r="B42" s="70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</row>
    <row r="43" spans="1:14" ht="12.75">
      <c r="A43" s="54" t="s">
        <v>73</v>
      </c>
      <c r="B43" s="70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1:14" ht="12.75">
      <c r="A44" s="68" t="s">
        <v>56</v>
      </c>
      <c r="B44" s="70">
        <v>499</v>
      </c>
      <c r="C44" s="67">
        <f>SUM(C35,C26,C17,C8)</f>
        <v>1</v>
      </c>
      <c r="D44" s="67">
        <f t="shared" ref="D44:L44" si="4">SUM(D35,D26,D17,D8)</f>
        <v>0.2</v>
      </c>
      <c r="E44" s="67">
        <f t="shared" si="4"/>
        <v>14</v>
      </c>
      <c r="F44" s="67">
        <f t="shared" si="4"/>
        <v>2.8490000000000002</v>
      </c>
      <c r="G44" s="67">
        <f t="shared" si="4"/>
        <v>15</v>
      </c>
      <c r="H44" s="67">
        <f t="shared" si="4"/>
        <v>4.5630000000000006</v>
      </c>
      <c r="I44" s="67">
        <f t="shared" si="4"/>
        <v>43</v>
      </c>
      <c r="J44" s="67">
        <f t="shared" si="4"/>
        <v>10.917999999999999</v>
      </c>
      <c r="K44" s="67">
        <f t="shared" si="4"/>
        <v>139</v>
      </c>
      <c r="L44" s="67">
        <f t="shared" si="4"/>
        <v>27.099000000000004</v>
      </c>
      <c r="M44" s="67">
        <v>317</v>
      </c>
      <c r="N44" s="67">
        <v>69.118000000000023</v>
      </c>
    </row>
    <row r="45" spans="1:14" ht="12.75">
      <c r="A45" s="68" t="s">
        <v>57</v>
      </c>
      <c r="B45" s="70">
        <v>1499</v>
      </c>
      <c r="C45" s="67">
        <f t="shared" ref="C45:L48" si="5">SUM(C36,C27,C18,C9)</f>
        <v>0</v>
      </c>
      <c r="D45" s="67">
        <f t="shared" si="5"/>
        <v>0</v>
      </c>
      <c r="E45" s="67">
        <f t="shared" si="5"/>
        <v>1</v>
      </c>
      <c r="F45" s="67">
        <f t="shared" si="5"/>
        <v>0.67</v>
      </c>
      <c r="G45" s="67">
        <f t="shared" si="5"/>
        <v>1</v>
      </c>
      <c r="H45" s="67">
        <f t="shared" si="5"/>
        <v>0.60299999999999998</v>
      </c>
      <c r="I45" s="67">
        <f t="shared" si="5"/>
        <v>10</v>
      </c>
      <c r="J45" s="67">
        <f t="shared" si="5"/>
        <v>8.6969999999999992</v>
      </c>
      <c r="K45" s="67">
        <f t="shared" si="5"/>
        <v>12</v>
      </c>
      <c r="L45" s="67">
        <f t="shared" si="5"/>
        <v>9.8670000000000009</v>
      </c>
      <c r="M45" s="67">
        <v>40</v>
      </c>
      <c r="N45" s="67">
        <v>30.395999999999997</v>
      </c>
    </row>
    <row r="46" spans="1:14" ht="12.75">
      <c r="A46" s="68" t="s">
        <v>58</v>
      </c>
      <c r="B46" s="70">
        <v>4999</v>
      </c>
      <c r="C46" s="67">
        <f t="shared" si="5"/>
        <v>0</v>
      </c>
      <c r="D46" s="67">
        <f t="shared" si="5"/>
        <v>0</v>
      </c>
      <c r="E46" s="67">
        <f t="shared" si="5"/>
        <v>1</v>
      </c>
      <c r="F46" s="67">
        <f t="shared" si="5"/>
        <v>3.62</v>
      </c>
      <c r="G46" s="67">
        <f t="shared" si="5"/>
        <v>3</v>
      </c>
      <c r="H46" s="67">
        <f t="shared" si="5"/>
        <v>10.146000000000001</v>
      </c>
      <c r="I46" s="67">
        <f t="shared" si="5"/>
        <v>12</v>
      </c>
      <c r="J46" s="67">
        <f t="shared" si="5"/>
        <v>33.781999999999996</v>
      </c>
      <c r="K46" s="67">
        <f t="shared" si="5"/>
        <v>2</v>
      </c>
      <c r="L46" s="67">
        <f t="shared" si="5"/>
        <v>4.3260000000000005</v>
      </c>
      <c r="M46" s="67">
        <v>18</v>
      </c>
      <c r="N46" s="67">
        <v>51.484999999999999</v>
      </c>
    </row>
    <row r="47" spans="1:14" ht="12.75">
      <c r="A47" s="68" t="s">
        <v>59</v>
      </c>
      <c r="B47" s="70">
        <v>39999</v>
      </c>
      <c r="C47" s="67">
        <f t="shared" si="5"/>
        <v>0</v>
      </c>
      <c r="D47" s="67">
        <f t="shared" si="5"/>
        <v>0</v>
      </c>
      <c r="E47" s="67">
        <f t="shared" si="5"/>
        <v>0</v>
      </c>
      <c r="F47" s="67">
        <f t="shared" si="5"/>
        <v>0</v>
      </c>
      <c r="G47" s="67">
        <f t="shared" si="5"/>
        <v>0</v>
      </c>
      <c r="H47" s="67">
        <f t="shared" si="5"/>
        <v>0</v>
      </c>
      <c r="I47" s="67">
        <f t="shared" si="5"/>
        <v>2</v>
      </c>
      <c r="J47" s="67">
        <f t="shared" si="5"/>
        <v>16.535</v>
      </c>
      <c r="K47" s="67">
        <f t="shared" si="5"/>
        <v>0</v>
      </c>
      <c r="L47" s="67">
        <f t="shared" si="5"/>
        <v>0</v>
      </c>
      <c r="M47" s="67">
        <v>2</v>
      </c>
      <c r="N47" s="67">
        <v>16.535</v>
      </c>
    </row>
    <row r="48" spans="1:14" ht="12.75">
      <c r="A48" s="68" t="s">
        <v>60</v>
      </c>
      <c r="B48" s="52"/>
      <c r="C48" s="67">
        <f t="shared" si="5"/>
        <v>0</v>
      </c>
      <c r="D48" s="67">
        <f t="shared" si="5"/>
        <v>0</v>
      </c>
      <c r="E48" s="67">
        <f t="shared" si="5"/>
        <v>0</v>
      </c>
      <c r="F48" s="67">
        <f t="shared" si="5"/>
        <v>0</v>
      </c>
      <c r="G48" s="67">
        <f t="shared" si="5"/>
        <v>0</v>
      </c>
      <c r="H48" s="67">
        <f t="shared" si="5"/>
        <v>0</v>
      </c>
      <c r="I48" s="67">
        <f t="shared" si="5"/>
        <v>0</v>
      </c>
      <c r="J48" s="67">
        <f t="shared" si="5"/>
        <v>0</v>
      </c>
      <c r="K48" s="67">
        <f t="shared" si="5"/>
        <v>0</v>
      </c>
      <c r="L48" s="67">
        <f t="shared" si="5"/>
        <v>0</v>
      </c>
      <c r="M48" s="67">
        <f>SUM(M12,M21,M30,M39)</f>
        <v>0</v>
      </c>
      <c r="N48" s="67">
        <f>SUM(N12,N21,N30,N39)</f>
        <v>0</v>
      </c>
    </row>
    <row r="49" spans="1:14" ht="12.75">
      <c r="A49" s="72" t="s">
        <v>20</v>
      </c>
      <c r="B49" s="73"/>
      <c r="C49" s="75">
        <f t="shared" ref="C49:M49" si="6">SUM(C13,C22,C31,C40)</f>
        <v>1</v>
      </c>
      <c r="D49" s="75">
        <f t="shared" si="6"/>
        <v>0.2</v>
      </c>
      <c r="E49" s="75">
        <f t="shared" si="6"/>
        <v>16</v>
      </c>
      <c r="F49" s="75">
        <f t="shared" si="6"/>
        <v>7.1390000000000002</v>
      </c>
      <c r="G49" s="75">
        <f t="shared" si="6"/>
        <v>19</v>
      </c>
      <c r="H49" s="75">
        <f t="shared" si="6"/>
        <v>15.312000000000001</v>
      </c>
      <c r="I49" s="75">
        <f t="shared" si="6"/>
        <v>67</v>
      </c>
      <c r="J49" s="75">
        <f t="shared" si="6"/>
        <v>69.931999999999988</v>
      </c>
      <c r="K49" s="75">
        <f t="shared" si="6"/>
        <v>153</v>
      </c>
      <c r="L49" s="75">
        <f t="shared" si="6"/>
        <v>41.292000000000009</v>
      </c>
      <c r="M49" s="75">
        <f t="shared" si="6"/>
        <v>256</v>
      </c>
      <c r="N49" s="75">
        <f>SUM(N13,N22,N31,N40)</f>
        <v>133.875</v>
      </c>
    </row>
    <row r="50" spans="1:1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</sheetData>
  <mergeCells count="6">
    <mergeCell ref="M3:N3"/>
    <mergeCell ref="C3:D3"/>
    <mergeCell ref="E3:F3"/>
    <mergeCell ref="G3:H3"/>
    <mergeCell ref="I3:J3"/>
    <mergeCell ref="K3:L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0"/>
  <sheetViews>
    <sheetView workbookViewId="0">
      <selection activeCell="A51" sqref="A51"/>
    </sheetView>
  </sheetViews>
  <sheetFormatPr defaultRowHeight="11.25"/>
  <cols>
    <col min="1" max="2" width="12" style="1" customWidth="1"/>
    <col min="3" max="3" width="12.83203125" style="1" customWidth="1"/>
    <col min="4" max="4" width="8.5" style="1" bestFit="1" customWidth="1"/>
    <col min="5" max="5" width="11" style="1" bestFit="1" customWidth="1"/>
    <col min="6" max="6" width="11.33203125" style="1" customWidth="1"/>
    <col min="7" max="7" width="8.5" style="1" bestFit="1" customWidth="1"/>
    <col min="8" max="8" width="11" style="1" bestFit="1" customWidth="1"/>
    <col min="9" max="9" width="11.83203125" style="1" customWidth="1"/>
    <col min="10" max="10" width="8.5" style="1" bestFit="1" customWidth="1"/>
    <col min="11" max="11" width="11" style="1" bestFit="1" customWidth="1"/>
    <col min="12" max="12" width="11.5" style="1" customWidth="1"/>
    <col min="13" max="16384" width="9.33203125" style="1"/>
  </cols>
  <sheetData>
    <row r="1" spans="1:12" ht="15">
      <c r="A1" s="175" t="s">
        <v>217</v>
      </c>
    </row>
    <row r="2" spans="1:12">
      <c r="A2" s="24" t="s">
        <v>218</v>
      </c>
    </row>
    <row r="3" spans="1:12" ht="12.75">
      <c r="A3" s="48" t="s">
        <v>12</v>
      </c>
      <c r="B3" s="49"/>
      <c r="C3" s="50"/>
      <c r="D3" s="213" t="s">
        <v>54</v>
      </c>
      <c r="E3" s="214"/>
      <c r="F3" s="215"/>
      <c r="G3" s="213" t="s">
        <v>61</v>
      </c>
      <c r="H3" s="214"/>
      <c r="I3" s="215"/>
      <c r="J3" s="213" t="s">
        <v>63</v>
      </c>
      <c r="K3" s="214"/>
      <c r="L3" s="215"/>
    </row>
    <row r="4" spans="1:12" ht="12.75">
      <c r="A4" s="51"/>
      <c r="B4" s="52"/>
      <c r="C4" s="53"/>
      <c r="D4" s="224" t="s">
        <v>55</v>
      </c>
      <c r="E4" s="227"/>
      <c r="F4" s="228"/>
      <c r="G4" s="224" t="s">
        <v>62</v>
      </c>
      <c r="H4" s="227"/>
      <c r="I4" s="228"/>
      <c r="J4" s="224" t="s">
        <v>64</v>
      </c>
      <c r="K4" s="227"/>
      <c r="L4" s="228"/>
    </row>
    <row r="5" spans="1:12" ht="12.75">
      <c r="A5" s="54" t="s">
        <v>13</v>
      </c>
      <c r="B5" s="55"/>
      <c r="C5" s="56"/>
      <c r="D5" s="57" t="s">
        <v>15</v>
      </c>
      <c r="E5" s="58" t="s">
        <v>16</v>
      </c>
      <c r="F5" s="59" t="s">
        <v>30</v>
      </c>
      <c r="G5" s="57" t="s">
        <v>15</v>
      </c>
      <c r="H5" s="58" t="s">
        <v>16</v>
      </c>
      <c r="I5" s="59" t="s">
        <v>30</v>
      </c>
      <c r="J5" s="57" t="s">
        <v>15</v>
      </c>
      <c r="K5" s="58" t="s">
        <v>16</v>
      </c>
      <c r="L5" s="59" t="s">
        <v>30</v>
      </c>
    </row>
    <row r="6" spans="1:12" ht="33.75">
      <c r="A6" s="60"/>
      <c r="B6" s="61"/>
      <c r="C6" s="62"/>
      <c r="D6" s="99" t="s">
        <v>17</v>
      </c>
      <c r="E6" s="112" t="s">
        <v>18</v>
      </c>
      <c r="F6" s="118" t="s">
        <v>74</v>
      </c>
      <c r="G6" s="99" t="s">
        <v>17</v>
      </c>
      <c r="H6" s="112" t="s">
        <v>18</v>
      </c>
      <c r="I6" s="118" t="s">
        <v>74</v>
      </c>
      <c r="J6" s="99" t="s">
        <v>17</v>
      </c>
      <c r="K6" s="112" t="s">
        <v>18</v>
      </c>
      <c r="L6" s="118" t="s">
        <v>74</v>
      </c>
    </row>
    <row r="7" spans="1:12" ht="12.75">
      <c r="A7" s="229" t="s">
        <v>75</v>
      </c>
      <c r="B7" s="230"/>
      <c r="C7" s="231"/>
      <c r="D7" s="66"/>
      <c r="E7" s="66"/>
      <c r="F7" s="66"/>
      <c r="G7" s="66"/>
      <c r="H7" s="66"/>
      <c r="I7" s="66"/>
      <c r="J7" s="66"/>
      <c r="K7" s="66"/>
      <c r="L7" s="66"/>
    </row>
    <row r="8" spans="1:12" ht="12.75">
      <c r="A8" s="54" t="s">
        <v>76</v>
      </c>
      <c r="B8" s="52"/>
      <c r="C8" s="53"/>
      <c r="D8" s="67"/>
      <c r="E8" s="67"/>
      <c r="F8" s="67"/>
      <c r="G8" s="67"/>
      <c r="H8" s="67"/>
      <c r="I8" s="67"/>
      <c r="J8" s="67"/>
      <c r="K8" s="67"/>
      <c r="L8" s="67"/>
    </row>
    <row r="9" spans="1:12" ht="12.75">
      <c r="A9" s="68" t="s">
        <v>56</v>
      </c>
      <c r="B9" s="70">
        <v>499</v>
      </c>
      <c r="C9" s="53"/>
      <c r="D9" s="67">
        <v>11</v>
      </c>
      <c r="E9" s="67">
        <v>3.4880000000000004</v>
      </c>
      <c r="F9" s="67">
        <v>4.6639999999999988</v>
      </c>
      <c r="G9" s="67">
        <v>33</v>
      </c>
      <c r="H9" s="67">
        <v>5.7079999999999993</v>
      </c>
      <c r="I9" s="67">
        <v>4.7889999999999997</v>
      </c>
      <c r="J9" s="67">
        <v>1</v>
      </c>
      <c r="K9" s="67">
        <v>0.20200000000000001</v>
      </c>
      <c r="L9" s="67">
        <v>0.31</v>
      </c>
    </row>
    <row r="10" spans="1:12" ht="12.75">
      <c r="A10" s="68" t="s">
        <v>57</v>
      </c>
      <c r="B10" s="70">
        <v>1499</v>
      </c>
      <c r="C10" s="71"/>
      <c r="D10" s="67">
        <v>4</v>
      </c>
      <c r="E10" s="67">
        <v>4.4649999999999999</v>
      </c>
      <c r="F10" s="67">
        <v>6.6129999999999995</v>
      </c>
      <c r="G10" s="67">
        <v>6</v>
      </c>
      <c r="H10" s="67">
        <v>7.3010000000000002</v>
      </c>
      <c r="I10" s="67">
        <v>9.0739999999999981</v>
      </c>
      <c r="J10" s="67">
        <v>2</v>
      </c>
      <c r="K10" s="67">
        <v>2.1360000000000001</v>
      </c>
      <c r="L10" s="67">
        <v>2.9400000000000004</v>
      </c>
    </row>
    <row r="11" spans="1:12" ht="12.75">
      <c r="A11" s="68" t="s">
        <v>58</v>
      </c>
      <c r="B11" s="70">
        <v>4999</v>
      </c>
      <c r="C11" s="71"/>
      <c r="D11" s="67">
        <v>19</v>
      </c>
      <c r="E11" s="67">
        <v>63.476000000000006</v>
      </c>
      <c r="F11" s="67">
        <v>94.655000000000001</v>
      </c>
      <c r="G11" s="67">
        <v>13</v>
      </c>
      <c r="H11" s="67">
        <v>39.604999999999997</v>
      </c>
      <c r="I11" s="67">
        <v>57.82</v>
      </c>
      <c r="J11" s="67">
        <v>2</v>
      </c>
      <c r="K11" s="67">
        <v>6.2690000000000001</v>
      </c>
      <c r="L11" s="67">
        <v>8.17</v>
      </c>
    </row>
    <row r="12" spans="1:12" ht="12.75">
      <c r="A12" s="68" t="s">
        <v>59</v>
      </c>
      <c r="B12" s="70">
        <v>39999</v>
      </c>
      <c r="C12" s="71"/>
      <c r="D12" s="67">
        <v>33</v>
      </c>
      <c r="E12" s="67">
        <v>408.351</v>
      </c>
      <c r="F12" s="67">
        <v>583.59699999999998</v>
      </c>
      <c r="G12" s="67">
        <v>36</v>
      </c>
      <c r="H12" s="67">
        <v>794.8839999999999</v>
      </c>
      <c r="I12" s="67">
        <v>450.54199999999986</v>
      </c>
      <c r="J12" s="67">
        <v>1</v>
      </c>
      <c r="K12" s="67">
        <v>7.4539999999999997</v>
      </c>
      <c r="L12" s="67">
        <v>9.06</v>
      </c>
    </row>
    <row r="13" spans="1:12" ht="12.75">
      <c r="A13" s="68" t="s">
        <v>60</v>
      </c>
      <c r="B13" s="52"/>
      <c r="C13" s="53"/>
      <c r="D13" s="67">
        <v>0</v>
      </c>
      <c r="E13" s="67">
        <v>0</v>
      </c>
      <c r="F13" s="67">
        <v>0</v>
      </c>
      <c r="G13" s="67">
        <v>31</v>
      </c>
      <c r="H13" s="67">
        <v>1885.171</v>
      </c>
      <c r="I13" s="67">
        <v>924.22500000000002</v>
      </c>
      <c r="J13" s="67">
        <v>0</v>
      </c>
      <c r="K13" s="67">
        <v>0</v>
      </c>
      <c r="L13" s="67">
        <v>0</v>
      </c>
    </row>
    <row r="14" spans="1:12" ht="12.75">
      <c r="A14" s="121" t="s">
        <v>20</v>
      </c>
      <c r="B14" s="52"/>
      <c r="C14" s="53"/>
      <c r="D14" s="141">
        <f>SUM(D9:D13)</f>
        <v>67</v>
      </c>
      <c r="E14" s="141">
        <f t="shared" ref="E14:L14" si="0">SUM(E9:E13)</f>
        <v>479.78</v>
      </c>
      <c r="F14" s="141">
        <f t="shared" si="0"/>
        <v>689.529</v>
      </c>
      <c r="G14" s="141">
        <f t="shared" si="0"/>
        <v>119</v>
      </c>
      <c r="H14" s="141">
        <f t="shared" si="0"/>
        <v>2732.6689999999999</v>
      </c>
      <c r="I14" s="141">
        <f t="shared" si="0"/>
        <v>1446.4499999999998</v>
      </c>
      <c r="J14" s="141">
        <f t="shared" si="0"/>
        <v>6</v>
      </c>
      <c r="K14" s="141">
        <f t="shared" si="0"/>
        <v>16.061</v>
      </c>
      <c r="L14" s="141">
        <f t="shared" si="0"/>
        <v>20.48</v>
      </c>
    </row>
    <row r="15" spans="1:12" ht="12.75">
      <c r="A15" s="51"/>
      <c r="B15" s="52"/>
      <c r="C15" s="53"/>
      <c r="D15" s="67"/>
      <c r="E15" s="67"/>
      <c r="F15" s="67"/>
      <c r="G15" s="67"/>
      <c r="H15" s="67"/>
      <c r="I15" s="67"/>
      <c r="J15" s="67"/>
      <c r="K15" s="67"/>
      <c r="L15" s="67"/>
    </row>
    <row r="16" spans="1:12" ht="12.75">
      <c r="A16" s="232" t="s">
        <v>77</v>
      </c>
      <c r="B16" s="233"/>
      <c r="C16" s="234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12.75">
      <c r="A17" s="54" t="s">
        <v>78</v>
      </c>
      <c r="B17" s="52"/>
      <c r="C17" s="53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2.75">
      <c r="A18" s="68" t="s">
        <v>79</v>
      </c>
      <c r="B18" s="52">
        <v>99</v>
      </c>
      <c r="C18" s="53"/>
      <c r="D18" s="67">
        <v>0</v>
      </c>
      <c r="E18" s="67">
        <v>0</v>
      </c>
      <c r="F18" s="67">
        <v>0</v>
      </c>
      <c r="G18" s="67">
        <v>15</v>
      </c>
      <c r="H18" s="67">
        <v>2.38</v>
      </c>
      <c r="I18" s="67">
        <v>0.47799999999999998</v>
      </c>
      <c r="J18" s="67">
        <v>0</v>
      </c>
      <c r="K18" s="67">
        <v>0</v>
      </c>
      <c r="L18" s="67">
        <v>0</v>
      </c>
    </row>
    <row r="19" spans="1:12" ht="12.75">
      <c r="A19" s="68" t="s">
        <v>56</v>
      </c>
      <c r="B19" s="70">
        <v>499</v>
      </c>
      <c r="C19" s="53"/>
      <c r="D19" s="67">
        <v>7</v>
      </c>
      <c r="E19" s="67">
        <v>1.91</v>
      </c>
      <c r="F19" s="67">
        <v>2.3439999999999999</v>
      </c>
      <c r="G19" s="67">
        <v>18</v>
      </c>
      <c r="H19" s="67">
        <v>3.3280000000000003</v>
      </c>
      <c r="I19" s="67">
        <v>4.3110000000000008</v>
      </c>
      <c r="J19" s="67">
        <v>1</v>
      </c>
      <c r="K19" s="67">
        <v>0.20200000000000001</v>
      </c>
      <c r="L19" s="67">
        <v>0.31</v>
      </c>
    </row>
    <row r="20" spans="1:12" ht="12.75">
      <c r="A20" s="68" t="s">
        <v>57</v>
      </c>
      <c r="B20" s="70">
        <v>1499</v>
      </c>
      <c r="C20" s="71"/>
      <c r="D20" s="67">
        <v>7</v>
      </c>
      <c r="E20" s="67">
        <v>5.1439999999999992</v>
      </c>
      <c r="F20" s="67">
        <v>6.2729999999999997</v>
      </c>
      <c r="G20" s="67">
        <v>4</v>
      </c>
      <c r="H20" s="67">
        <v>4.6630000000000003</v>
      </c>
      <c r="I20" s="67">
        <v>4.8179999999999996</v>
      </c>
      <c r="J20" s="67">
        <v>1</v>
      </c>
      <c r="K20" s="67">
        <v>1.3</v>
      </c>
      <c r="L20" s="67">
        <v>1.35</v>
      </c>
    </row>
    <row r="21" spans="1:12" ht="12.75">
      <c r="A21" s="68" t="s">
        <v>58</v>
      </c>
      <c r="B21" s="70">
        <v>4999</v>
      </c>
      <c r="C21" s="71"/>
      <c r="D21" s="67">
        <v>11</v>
      </c>
      <c r="E21" s="67">
        <v>22.611999999999995</v>
      </c>
      <c r="F21" s="67">
        <v>35.999000000000002</v>
      </c>
      <c r="G21" s="67">
        <v>12</v>
      </c>
      <c r="H21" s="67">
        <v>33.010000000000005</v>
      </c>
      <c r="I21" s="67">
        <v>40.161999999999999</v>
      </c>
      <c r="J21" s="67">
        <v>3</v>
      </c>
      <c r="K21" s="67">
        <v>7.1050000000000004</v>
      </c>
      <c r="L21" s="67">
        <v>9.76</v>
      </c>
    </row>
    <row r="22" spans="1:12" ht="12.75">
      <c r="A22" s="68" t="s">
        <v>59</v>
      </c>
      <c r="B22" s="70">
        <v>39999</v>
      </c>
      <c r="C22" s="71"/>
      <c r="D22" s="67">
        <v>40</v>
      </c>
      <c r="E22" s="67">
        <v>391.57800000000009</v>
      </c>
      <c r="F22" s="67">
        <v>554.91499999999996</v>
      </c>
      <c r="G22" s="67">
        <v>65</v>
      </c>
      <c r="H22" s="67">
        <v>2400.7269999999999</v>
      </c>
      <c r="I22" s="67">
        <v>1138.1200000000001</v>
      </c>
      <c r="J22" s="67">
        <v>1</v>
      </c>
      <c r="K22" s="67">
        <v>7.4539999999999997</v>
      </c>
      <c r="L22" s="67">
        <v>9.06</v>
      </c>
    </row>
    <row r="23" spans="1:12" ht="12.75">
      <c r="A23" s="68" t="s">
        <v>60</v>
      </c>
      <c r="B23" s="52"/>
      <c r="C23" s="53"/>
      <c r="D23" s="67">
        <v>2</v>
      </c>
      <c r="E23" s="67">
        <v>58.536000000000001</v>
      </c>
      <c r="F23" s="67">
        <v>89.998000000000005</v>
      </c>
      <c r="G23" s="67">
        <v>5</v>
      </c>
      <c r="H23" s="67">
        <v>288.56099999999998</v>
      </c>
      <c r="I23" s="67">
        <v>258.56100000000004</v>
      </c>
      <c r="J23" s="67">
        <v>0</v>
      </c>
      <c r="K23" s="67">
        <v>0</v>
      </c>
      <c r="L23" s="67">
        <v>0</v>
      </c>
    </row>
    <row r="24" spans="1:12" ht="12.75">
      <c r="A24" s="72" t="s">
        <v>20</v>
      </c>
      <c r="B24" s="73"/>
      <c r="C24" s="74"/>
      <c r="D24" s="75">
        <f>SUM(D18:D23)</f>
        <v>67</v>
      </c>
      <c r="E24" s="75">
        <f t="shared" ref="E24:L24" si="1">SUM(E18:E23)</f>
        <v>479.78000000000009</v>
      </c>
      <c r="F24" s="75">
        <f t="shared" si="1"/>
        <v>689.529</v>
      </c>
      <c r="G24" s="75">
        <f t="shared" si="1"/>
        <v>119</v>
      </c>
      <c r="H24" s="75">
        <f t="shared" si="1"/>
        <v>2732.6689999999999</v>
      </c>
      <c r="I24" s="75">
        <f t="shared" si="1"/>
        <v>1446.4500000000003</v>
      </c>
      <c r="J24" s="75">
        <f t="shared" si="1"/>
        <v>6</v>
      </c>
      <c r="K24" s="75">
        <f t="shared" si="1"/>
        <v>16.061</v>
      </c>
      <c r="L24" s="75">
        <f t="shared" si="1"/>
        <v>20.48</v>
      </c>
    </row>
    <row r="25" spans="1:12" ht="12.75">
      <c r="A25" s="77"/>
      <c r="B25" s="77"/>
      <c r="C25" s="77"/>
      <c r="D25" s="88"/>
      <c r="E25" s="88"/>
      <c r="F25" s="88"/>
      <c r="G25" s="88"/>
      <c r="H25" s="88"/>
      <c r="I25" s="88"/>
      <c r="J25" s="88"/>
      <c r="K25" s="88"/>
      <c r="L25" s="88"/>
    </row>
    <row r="26" spans="1:12" ht="12.7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ht="12.75">
      <c r="A27" s="48" t="s">
        <v>12</v>
      </c>
      <c r="B27" s="49"/>
      <c r="C27" s="50"/>
      <c r="D27" s="213" t="s">
        <v>80</v>
      </c>
      <c r="E27" s="214"/>
      <c r="F27" s="215"/>
      <c r="G27" s="213" t="s">
        <v>65</v>
      </c>
      <c r="H27" s="214"/>
      <c r="I27" s="215"/>
      <c r="J27" s="213" t="s">
        <v>20</v>
      </c>
      <c r="K27" s="214"/>
      <c r="L27" s="215"/>
    </row>
    <row r="28" spans="1:12" ht="12.75">
      <c r="A28" s="51"/>
      <c r="B28" s="52"/>
      <c r="C28" s="53"/>
      <c r="D28" s="224" t="s">
        <v>81</v>
      </c>
      <c r="E28" s="225"/>
      <c r="F28" s="226"/>
      <c r="G28" s="224" t="s">
        <v>66</v>
      </c>
      <c r="H28" s="225"/>
      <c r="I28" s="226"/>
      <c r="J28" s="224" t="s">
        <v>82</v>
      </c>
      <c r="K28" s="225"/>
      <c r="L28" s="226"/>
    </row>
    <row r="29" spans="1:12" ht="12.75">
      <c r="A29" s="54" t="s">
        <v>13</v>
      </c>
      <c r="B29" s="55"/>
      <c r="C29" s="56"/>
      <c r="D29" s="57" t="s">
        <v>15</v>
      </c>
      <c r="E29" s="58" t="s">
        <v>16</v>
      </c>
      <c r="F29" s="59" t="s">
        <v>30</v>
      </c>
      <c r="G29" s="57" t="s">
        <v>15</v>
      </c>
      <c r="H29" s="58" t="s">
        <v>16</v>
      </c>
      <c r="I29" s="59" t="s">
        <v>30</v>
      </c>
      <c r="J29" s="57" t="s">
        <v>15</v>
      </c>
      <c r="K29" s="58" t="s">
        <v>16</v>
      </c>
      <c r="L29" s="59" t="s">
        <v>30</v>
      </c>
    </row>
    <row r="30" spans="1:12" ht="33.75">
      <c r="A30" s="60"/>
      <c r="B30" s="61"/>
      <c r="C30" s="62"/>
      <c r="D30" s="99" t="s">
        <v>17</v>
      </c>
      <c r="E30" s="112" t="s">
        <v>18</v>
      </c>
      <c r="F30" s="118" t="s">
        <v>74</v>
      </c>
      <c r="G30" s="99" t="s">
        <v>17</v>
      </c>
      <c r="H30" s="112" t="s">
        <v>18</v>
      </c>
      <c r="I30" s="118" t="s">
        <v>74</v>
      </c>
      <c r="J30" s="99" t="s">
        <v>17</v>
      </c>
      <c r="K30" s="112" t="s">
        <v>18</v>
      </c>
      <c r="L30" s="118" t="s">
        <v>74</v>
      </c>
    </row>
    <row r="31" spans="1:12" ht="12.75">
      <c r="A31" s="229" t="s">
        <v>75</v>
      </c>
      <c r="B31" s="230"/>
      <c r="C31" s="231"/>
      <c r="D31" s="66"/>
      <c r="E31" s="66"/>
      <c r="F31" s="66"/>
      <c r="G31" s="66"/>
      <c r="H31" s="66"/>
      <c r="I31" s="66"/>
      <c r="J31" s="66"/>
      <c r="K31" s="66"/>
      <c r="L31" s="66"/>
    </row>
    <row r="32" spans="1:12" ht="12.75">
      <c r="A32" s="54" t="s">
        <v>76</v>
      </c>
      <c r="B32" s="52"/>
      <c r="C32" s="53"/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12.75">
      <c r="A33" s="68" t="s">
        <v>56</v>
      </c>
      <c r="B33" s="70">
        <v>499</v>
      </c>
      <c r="C33" s="53"/>
      <c r="D33" s="67">
        <f>SUM(D9,G9,J9)</f>
        <v>45</v>
      </c>
      <c r="E33" s="67">
        <f t="shared" ref="D33:E37" si="2">SUM(E9,H9,K9)</f>
        <v>9.3979999999999997</v>
      </c>
      <c r="F33" s="67">
        <f>SUM(F9,I9,L9)</f>
        <v>9.7629999999999999</v>
      </c>
      <c r="G33" s="67">
        <v>19</v>
      </c>
      <c r="H33" s="67">
        <v>4.2149999999999999</v>
      </c>
      <c r="I33" s="67">
        <v>6.9389999999999992</v>
      </c>
      <c r="J33" s="67">
        <f>SUM(D33,G33)</f>
        <v>64</v>
      </c>
      <c r="K33" s="67">
        <f t="shared" ref="J33:L37" si="3">SUM(E33,H33)</f>
        <v>13.613</v>
      </c>
      <c r="L33" s="67">
        <f t="shared" si="3"/>
        <v>16.701999999999998</v>
      </c>
    </row>
    <row r="34" spans="1:12" ht="12.75">
      <c r="A34" s="68" t="s">
        <v>57</v>
      </c>
      <c r="B34" s="70">
        <v>1499</v>
      </c>
      <c r="C34" s="71"/>
      <c r="D34" s="67">
        <f t="shared" si="2"/>
        <v>12</v>
      </c>
      <c r="E34" s="67">
        <f t="shared" si="2"/>
        <v>13.902000000000001</v>
      </c>
      <c r="F34" s="67">
        <f>SUM(F10,I10,L10)</f>
        <v>18.626999999999999</v>
      </c>
      <c r="G34" s="67">
        <v>1</v>
      </c>
      <c r="H34" s="67">
        <v>0.52600000000000002</v>
      </c>
      <c r="I34" s="67">
        <v>7.6999999999999999E-2</v>
      </c>
      <c r="J34" s="67">
        <f t="shared" si="3"/>
        <v>13</v>
      </c>
      <c r="K34" s="67">
        <f t="shared" si="3"/>
        <v>14.428000000000001</v>
      </c>
      <c r="L34" s="67">
        <f t="shared" si="3"/>
        <v>18.704000000000001</v>
      </c>
    </row>
    <row r="35" spans="1:12" ht="12.75">
      <c r="A35" s="68" t="s">
        <v>58</v>
      </c>
      <c r="B35" s="70">
        <v>4999</v>
      </c>
      <c r="C35" s="71"/>
      <c r="D35" s="67">
        <f t="shared" si="2"/>
        <v>34</v>
      </c>
      <c r="E35" s="67">
        <f t="shared" si="2"/>
        <v>109.35000000000001</v>
      </c>
      <c r="F35" s="67">
        <f>SUM(F11,I11,L11)</f>
        <v>160.64499999999998</v>
      </c>
      <c r="G35" s="67">
        <v>1</v>
      </c>
      <c r="H35" s="67">
        <v>2.6789999999999998</v>
      </c>
      <c r="I35" s="67">
        <v>0.35299999999999998</v>
      </c>
      <c r="J35" s="67">
        <f t="shared" si="3"/>
        <v>35</v>
      </c>
      <c r="K35" s="67">
        <f t="shared" si="3"/>
        <v>112.02900000000001</v>
      </c>
      <c r="L35" s="67">
        <f t="shared" si="3"/>
        <v>160.99799999999999</v>
      </c>
    </row>
    <row r="36" spans="1:12" ht="12.75">
      <c r="A36" s="68" t="s">
        <v>59</v>
      </c>
      <c r="B36" s="70">
        <v>39999</v>
      </c>
      <c r="C36" s="71"/>
      <c r="D36" s="67">
        <f t="shared" si="2"/>
        <v>70</v>
      </c>
      <c r="E36" s="67">
        <f t="shared" si="2"/>
        <v>1210.6889999999999</v>
      </c>
      <c r="F36" s="67">
        <f>SUM(F12,I12,L12)</f>
        <v>1043.1989999999998</v>
      </c>
      <c r="G36" s="67">
        <v>30</v>
      </c>
      <c r="H36" s="67">
        <v>739.3950000000001</v>
      </c>
      <c r="I36" s="67">
        <v>157.72199999999998</v>
      </c>
      <c r="J36" s="67">
        <f t="shared" si="3"/>
        <v>100</v>
      </c>
      <c r="K36" s="67">
        <f t="shared" si="3"/>
        <v>1950.0839999999998</v>
      </c>
      <c r="L36" s="67">
        <f t="shared" si="3"/>
        <v>1200.9209999999998</v>
      </c>
    </row>
    <row r="37" spans="1:12" ht="12.75">
      <c r="A37" s="68" t="s">
        <v>60</v>
      </c>
      <c r="B37" s="52"/>
      <c r="C37" s="53"/>
      <c r="D37" s="67">
        <f t="shared" si="2"/>
        <v>31</v>
      </c>
      <c r="E37" s="67">
        <f t="shared" si="2"/>
        <v>1885.171</v>
      </c>
      <c r="F37" s="67">
        <f>SUM(F13,I13,L13)</f>
        <v>924.22500000000002</v>
      </c>
      <c r="G37" s="67">
        <v>6</v>
      </c>
      <c r="H37" s="67">
        <v>288.24100000000004</v>
      </c>
      <c r="I37" s="67">
        <v>41.014000000000003</v>
      </c>
      <c r="J37" s="67">
        <f t="shared" si="3"/>
        <v>37</v>
      </c>
      <c r="K37" s="67">
        <f t="shared" si="3"/>
        <v>2173.4120000000003</v>
      </c>
      <c r="L37" s="67">
        <f t="shared" si="3"/>
        <v>965.23900000000003</v>
      </c>
    </row>
    <row r="38" spans="1:12" ht="12.75">
      <c r="A38" s="121" t="s">
        <v>20</v>
      </c>
      <c r="B38" s="52"/>
      <c r="C38" s="53"/>
      <c r="D38" s="141">
        <f>SUM(D33:D37)</f>
        <v>192</v>
      </c>
      <c r="E38" s="141">
        <f t="shared" ref="E38:L38" si="4">SUM(E33:E37)</f>
        <v>3228.51</v>
      </c>
      <c r="F38" s="141">
        <f>SUM(F33:F37)</f>
        <v>2156.4589999999998</v>
      </c>
      <c r="G38" s="141">
        <f t="shared" si="4"/>
        <v>57</v>
      </c>
      <c r="H38" s="141">
        <f t="shared" si="4"/>
        <v>1035.056</v>
      </c>
      <c r="I38" s="141">
        <f t="shared" si="4"/>
        <v>206.10499999999999</v>
      </c>
      <c r="J38" s="141">
        <f t="shared" si="4"/>
        <v>249</v>
      </c>
      <c r="K38" s="141">
        <f t="shared" si="4"/>
        <v>4263.5660000000007</v>
      </c>
      <c r="L38" s="141">
        <f t="shared" si="4"/>
        <v>2362.5639999999999</v>
      </c>
    </row>
    <row r="39" spans="1:12" ht="12.75">
      <c r="A39" s="51"/>
      <c r="B39" s="52"/>
      <c r="C39" s="53"/>
      <c r="D39" s="67"/>
      <c r="E39" s="67"/>
      <c r="F39" s="67"/>
      <c r="G39" s="67"/>
      <c r="H39" s="67"/>
      <c r="I39" s="67"/>
      <c r="J39" s="67"/>
      <c r="K39" s="67"/>
      <c r="L39" s="67"/>
    </row>
    <row r="40" spans="1:12" ht="12.75">
      <c r="A40" s="232" t="s">
        <v>77</v>
      </c>
      <c r="B40" s="233"/>
      <c r="C40" s="234"/>
      <c r="D40" s="67"/>
      <c r="E40" s="67"/>
      <c r="F40" s="67"/>
      <c r="G40" s="67"/>
      <c r="H40" s="67"/>
      <c r="I40" s="67"/>
      <c r="J40" s="67"/>
      <c r="K40" s="67"/>
      <c r="L40" s="67"/>
    </row>
    <row r="41" spans="1:12" ht="12.75">
      <c r="A41" s="54" t="s">
        <v>78</v>
      </c>
      <c r="B41" s="52"/>
      <c r="C41" s="53"/>
      <c r="D41" s="67"/>
      <c r="E41" s="67"/>
      <c r="F41" s="67"/>
      <c r="G41" s="67"/>
      <c r="H41" s="67"/>
      <c r="I41" s="67"/>
      <c r="J41" s="67"/>
      <c r="K41" s="67"/>
      <c r="L41" s="67"/>
    </row>
    <row r="42" spans="1:12" ht="12.75">
      <c r="A42" s="68" t="s">
        <v>79</v>
      </c>
      <c r="B42" s="52">
        <v>99</v>
      </c>
      <c r="C42" s="53"/>
      <c r="D42" s="67">
        <f t="shared" ref="D42:F47" si="5">SUM(D18,G18,J18)</f>
        <v>15</v>
      </c>
      <c r="E42" s="67">
        <f t="shared" si="5"/>
        <v>2.38</v>
      </c>
      <c r="F42" s="67">
        <f t="shared" si="5"/>
        <v>0.47799999999999998</v>
      </c>
      <c r="G42" s="67">
        <v>17</v>
      </c>
      <c r="H42" s="67">
        <v>3.9210000000000003</v>
      </c>
      <c r="I42" s="67">
        <v>0.59800000000000009</v>
      </c>
      <c r="J42" s="67">
        <v>164</v>
      </c>
      <c r="K42" s="67">
        <f t="shared" ref="K42:L47" si="6">SUM(E42,H42)</f>
        <v>6.3010000000000002</v>
      </c>
      <c r="L42" s="67">
        <f t="shared" si="6"/>
        <v>1.0760000000000001</v>
      </c>
    </row>
    <row r="43" spans="1:12" ht="12.75">
      <c r="A43" s="68" t="s">
        <v>56</v>
      </c>
      <c r="B43" s="70">
        <v>499</v>
      </c>
      <c r="C43" s="53"/>
      <c r="D43" s="67">
        <f t="shared" si="5"/>
        <v>26</v>
      </c>
      <c r="E43" s="67">
        <f t="shared" si="5"/>
        <v>5.44</v>
      </c>
      <c r="F43" s="67">
        <f t="shared" si="5"/>
        <v>6.9650000000000007</v>
      </c>
      <c r="G43" s="67">
        <v>5</v>
      </c>
      <c r="H43" s="67">
        <v>17.349999999999998</v>
      </c>
      <c r="I43" s="67">
        <v>1.5430000000000001</v>
      </c>
      <c r="J43" s="67">
        <v>21</v>
      </c>
      <c r="K43" s="67">
        <f t="shared" si="6"/>
        <v>22.79</v>
      </c>
      <c r="L43" s="67">
        <f t="shared" si="6"/>
        <v>8.5080000000000009</v>
      </c>
    </row>
    <row r="44" spans="1:12" ht="12.75">
      <c r="A44" s="68" t="s">
        <v>57</v>
      </c>
      <c r="B44" s="70">
        <v>1499</v>
      </c>
      <c r="C44" s="71"/>
      <c r="D44" s="67">
        <f t="shared" si="5"/>
        <v>12</v>
      </c>
      <c r="E44" s="67">
        <f t="shared" si="5"/>
        <v>11.106999999999999</v>
      </c>
      <c r="F44" s="67">
        <f t="shared" si="5"/>
        <v>12.440999999999999</v>
      </c>
      <c r="G44" s="67">
        <v>0</v>
      </c>
      <c r="H44" s="67">
        <v>0</v>
      </c>
      <c r="I44" s="67">
        <v>0</v>
      </c>
      <c r="J44" s="67">
        <v>4</v>
      </c>
      <c r="K44" s="67">
        <f t="shared" si="6"/>
        <v>11.106999999999999</v>
      </c>
      <c r="L44" s="67">
        <f t="shared" si="6"/>
        <v>12.440999999999999</v>
      </c>
    </row>
    <row r="45" spans="1:12" ht="12.75">
      <c r="A45" s="68" t="s">
        <v>58</v>
      </c>
      <c r="B45" s="70">
        <v>4999</v>
      </c>
      <c r="C45" s="71"/>
      <c r="D45" s="67">
        <f t="shared" si="5"/>
        <v>26</v>
      </c>
      <c r="E45" s="67">
        <f t="shared" si="5"/>
        <v>62.727000000000004</v>
      </c>
      <c r="F45" s="67">
        <f t="shared" si="5"/>
        <v>85.921000000000006</v>
      </c>
      <c r="G45" s="67">
        <v>16</v>
      </c>
      <c r="H45" s="67">
        <v>416.87100000000009</v>
      </c>
      <c r="I45" s="67">
        <v>56.581000000000003</v>
      </c>
      <c r="J45" s="67">
        <v>16</v>
      </c>
      <c r="K45" s="67">
        <f t="shared" si="6"/>
        <v>479.59800000000007</v>
      </c>
      <c r="L45" s="67">
        <f t="shared" si="6"/>
        <v>142.50200000000001</v>
      </c>
    </row>
    <row r="46" spans="1:12" ht="12.75">
      <c r="A46" s="68" t="s">
        <v>59</v>
      </c>
      <c r="B46" s="70">
        <v>39999</v>
      </c>
      <c r="C46" s="71"/>
      <c r="D46" s="67">
        <f t="shared" si="5"/>
        <v>106</v>
      </c>
      <c r="E46" s="67">
        <f t="shared" si="5"/>
        <v>2799.759</v>
      </c>
      <c r="F46" s="67">
        <f t="shared" si="5"/>
        <v>1702.095</v>
      </c>
      <c r="G46" s="67">
        <v>19</v>
      </c>
      <c r="H46" s="67">
        <v>596.91399999999999</v>
      </c>
      <c r="I46" s="67">
        <v>147.38300000000001</v>
      </c>
      <c r="J46" s="67">
        <v>40</v>
      </c>
      <c r="K46" s="67">
        <f t="shared" si="6"/>
        <v>3396.6729999999998</v>
      </c>
      <c r="L46" s="67">
        <f t="shared" si="6"/>
        <v>1849.4780000000001</v>
      </c>
    </row>
    <row r="47" spans="1:12" ht="12.75">
      <c r="A47" s="68" t="s">
        <v>60</v>
      </c>
      <c r="B47" s="52"/>
      <c r="C47" s="53"/>
      <c r="D47" s="67">
        <f t="shared" si="5"/>
        <v>7</v>
      </c>
      <c r="E47" s="67">
        <f t="shared" si="5"/>
        <v>347.09699999999998</v>
      </c>
      <c r="F47" s="67">
        <f t="shared" si="5"/>
        <v>348.55900000000003</v>
      </c>
      <c r="G47" s="67">
        <v>0</v>
      </c>
      <c r="H47" s="67">
        <v>0</v>
      </c>
      <c r="I47" s="67">
        <v>0</v>
      </c>
      <c r="J47" s="67">
        <v>4</v>
      </c>
      <c r="K47" s="67">
        <f t="shared" si="6"/>
        <v>347.09699999999998</v>
      </c>
      <c r="L47" s="67">
        <f t="shared" si="6"/>
        <v>348.55900000000003</v>
      </c>
    </row>
    <row r="48" spans="1:12" ht="12.75">
      <c r="A48" s="72" t="s">
        <v>20</v>
      </c>
      <c r="B48" s="73"/>
      <c r="C48" s="74"/>
      <c r="D48" s="75">
        <f>SUM(D42:D47)</f>
        <v>192</v>
      </c>
      <c r="E48" s="75">
        <f t="shared" ref="E48:L48" si="7">SUM(E42:E47)</f>
        <v>3228.51</v>
      </c>
      <c r="F48" s="75">
        <f t="shared" si="7"/>
        <v>2156.4590000000003</v>
      </c>
      <c r="G48" s="75">
        <f t="shared" si="7"/>
        <v>57</v>
      </c>
      <c r="H48" s="75">
        <f t="shared" si="7"/>
        <v>1035.056</v>
      </c>
      <c r="I48" s="75">
        <f t="shared" si="7"/>
        <v>206.10500000000002</v>
      </c>
      <c r="J48" s="75">
        <f t="shared" si="7"/>
        <v>249</v>
      </c>
      <c r="K48" s="75">
        <f t="shared" si="7"/>
        <v>4263.5659999999998</v>
      </c>
      <c r="L48" s="75">
        <f t="shared" si="7"/>
        <v>2362.5640000000003</v>
      </c>
    </row>
    <row r="49" spans="1:1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</sheetData>
  <mergeCells count="16">
    <mergeCell ref="A31:C31"/>
    <mergeCell ref="A40:C40"/>
    <mergeCell ref="A7:C7"/>
    <mergeCell ref="A16:C16"/>
    <mergeCell ref="D27:F27"/>
    <mergeCell ref="G27:I27"/>
    <mergeCell ref="J27:L27"/>
    <mergeCell ref="D28:F28"/>
    <mergeCell ref="G28:I28"/>
    <mergeCell ref="J28:L28"/>
    <mergeCell ref="D3:F3"/>
    <mergeCell ref="G3:I3"/>
    <mergeCell ref="J3:L3"/>
    <mergeCell ref="D4:F4"/>
    <mergeCell ref="G4:I4"/>
    <mergeCell ref="J4:L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A22" sqref="A22"/>
    </sheetView>
  </sheetViews>
  <sheetFormatPr defaultRowHeight="12.75"/>
  <cols>
    <col min="1" max="1" width="14.1640625" style="28" bestFit="1" customWidth="1"/>
    <col min="2" max="2" width="18.1640625" style="28" bestFit="1" customWidth="1"/>
    <col min="3" max="3" width="23.5" style="28" bestFit="1" customWidth="1"/>
    <col min="4" max="16384" width="9.33203125" style="28"/>
  </cols>
  <sheetData>
    <row r="1" spans="1:3">
      <c r="A1" s="176" t="s">
        <v>225</v>
      </c>
    </row>
    <row r="2" spans="1:3">
      <c r="A2" s="24" t="s">
        <v>226</v>
      </c>
    </row>
    <row r="3" spans="1:3">
      <c r="A3" s="6" t="s">
        <v>107</v>
      </c>
      <c r="B3" s="6" t="s">
        <v>109</v>
      </c>
      <c r="C3" s="6" t="s">
        <v>111</v>
      </c>
    </row>
    <row r="4" spans="1:3">
      <c r="A4" s="7" t="s">
        <v>108</v>
      </c>
      <c r="B4" s="7" t="s">
        <v>110</v>
      </c>
      <c r="C4" s="7" t="s">
        <v>112</v>
      </c>
    </row>
    <row r="5" spans="1:3">
      <c r="A5" s="8" t="s">
        <v>83</v>
      </c>
      <c r="B5" s="8">
        <v>87</v>
      </c>
      <c r="C5" s="9">
        <v>1716.3920000000003</v>
      </c>
    </row>
    <row r="6" spans="1:3">
      <c r="A6" s="8" t="s">
        <v>84</v>
      </c>
      <c r="B6" s="8">
        <v>82</v>
      </c>
      <c r="C6" s="9">
        <v>1352.796</v>
      </c>
    </row>
    <row r="7" spans="1:3">
      <c r="A7" s="8" t="s">
        <v>94</v>
      </c>
      <c r="B7" s="8">
        <v>11</v>
      </c>
      <c r="C7" s="9">
        <v>291.07599999999996</v>
      </c>
    </row>
    <row r="8" spans="1:3">
      <c r="A8" s="8" t="s">
        <v>85</v>
      </c>
      <c r="B8" s="8">
        <v>20</v>
      </c>
      <c r="C8" s="9">
        <v>233.518</v>
      </c>
    </row>
    <row r="9" spans="1:3">
      <c r="A9" s="8" t="s">
        <v>87</v>
      </c>
      <c r="B9" s="8">
        <v>30</v>
      </c>
      <c r="C9" s="9">
        <v>224.90399999999997</v>
      </c>
    </row>
    <row r="10" spans="1:3">
      <c r="A10" s="8"/>
      <c r="B10" s="8"/>
      <c r="C10" s="9"/>
    </row>
    <row r="11" spans="1:3">
      <c r="A11" s="8" t="s">
        <v>102</v>
      </c>
      <c r="B11" s="8">
        <v>6</v>
      </c>
      <c r="C11" s="9">
        <v>170.44199999999998</v>
      </c>
    </row>
    <row r="12" spans="1:3">
      <c r="A12" s="8" t="s">
        <v>105</v>
      </c>
      <c r="B12" s="8">
        <v>7</v>
      </c>
      <c r="C12" s="9">
        <v>113.32300000000001</v>
      </c>
    </row>
    <row r="13" spans="1:3">
      <c r="A13" s="8" t="s">
        <v>93</v>
      </c>
      <c r="B13" s="8">
        <v>9</v>
      </c>
      <c r="C13" s="9">
        <v>75.65100000000001</v>
      </c>
    </row>
    <row r="14" spans="1:3">
      <c r="A14" s="8" t="s">
        <v>88</v>
      </c>
      <c r="B14" s="8">
        <v>5</v>
      </c>
      <c r="C14" s="9">
        <v>53.395000000000003</v>
      </c>
    </row>
    <row r="15" spans="1:3">
      <c r="A15" s="8" t="s">
        <v>104</v>
      </c>
      <c r="B15" s="8">
        <v>5</v>
      </c>
      <c r="C15" s="9">
        <v>16.807000000000002</v>
      </c>
    </row>
    <row r="16" spans="1:3">
      <c r="A16" s="8"/>
      <c r="B16" s="8"/>
      <c r="C16" s="9"/>
    </row>
    <row r="17" spans="1:3">
      <c r="A17" s="8" t="s">
        <v>113</v>
      </c>
      <c r="B17" s="8">
        <f>B19-SUM(B11:B15,B5:B9)</f>
        <v>147</v>
      </c>
      <c r="C17" s="9">
        <f>C19-SUM(C11:C15,C5:C9)</f>
        <v>106.61499999999796</v>
      </c>
    </row>
    <row r="18" spans="1:3">
      <c r="A18" s="8"/>
      <c r="B18" s="8"/>
      <c r="C18" s="9"/>
    </row>
    <row r="19" spans="1:3">
      <c r="A19" s="203" t="s">
        <v>20</v>
      </c>
      <c r="B19" s="203">
        <v>409</v>
      </c>
      <c r="C19" s="204">
        <v>4354.9189999999981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A22" sqref="A22"/>
    </sheetView>
  </sheetViews>
  <sheetFormatPr defaultRowHeight="12.75"/>
  <cols>
    <col min="1" max="1" width="14.1640625" style="28" bestFit="1" customWidth="1"/>
    <col min="2" max="2" width="18.1640625" style="28" bestFit="1" customWidth="1"/>
    <col min="3" max="3" width="23.5" style="28" bestFit="1" customWidth="1"/>
    <col min="4" max="16384" width="9.33203125" style="28"/>
  </cols>
  <sheetData>
    <row r="1" spans="1:3">
      <c r="A1" s="176" t="s">
        <v>227</v>
      </c>
    </row>
    <row r="2" spans="1:3">
      <c r="A2" s="24" t="s">
        <v>228</v>
      </c>
    </row>
    <row r="3" spans="1:3">
      <c r="A3" s="6" t="s">
        <v>107</v>
      </c>
      <c r="B3" s="6" t="s">
        <v>109</v>
      </c>
      <c r="C3" s="6" t="s">
        <v>111</v>
      </c>
    </row>
    <row r="4" spans="1:3">
      <c r="A4" s="7" t="s">
        <v>108</v>
      </c>
      <c r="B4" s="7" t="s">
        <v>110</v>
      </c>
      <c r="C4" s="7" t="s">
        <v>112</v>
      </c>
    </row>
    <row r="5" spans="1:3">
      <c r="A5" s="8" t="s">
        <v>86</v>
      </c>
      <c r="B5" s="8">
        <v>8</v>
      </c>
      <c r="C5" s="9">
        <v>17.866999999999997</v>
      </c>
    </row>
    <row r="6" spans="1:3">
      <c r="A6" s="8" t="s">
        <v>84</v>
      </c>
      <c r="B6" s="8">
        <v>40</v>
      </c>
      <c r="C6" s="9">
        <v>16.970000000000002</v>
      </c>
    </row>
    <row r="7" spans="1:3">
      <c r="A7" s="8" t="s">
        <v>83</v>
      </c>
      <c r="B7" s="8">
        <v>55</v>
      </c>
      <c r="C7" s="9">
        <v>15.664999999999997</v>
      </c>
    </row>
    <row r="8" spans="1:3">
      <c r="A8" s="8" t="s">
        <v>92</v>
      </c>
      <c r="B8" s="8">
        <v>6</v>
      </c>
      <c r="C8" s="9">
        <v>13.741</v>
      </c>
    </row>
    <row r="9" spans="1:3">
      <c r="A9" s="8" t="s">
        <v>100</v>
      </c>
      <c r="B9" s="8">
        <v>4</v>
      </c>
      <c r="C9" s="9">
        <v>12.013999999999999</v>
      </c>
    </row>
    <row r="10" spans="1:3">
      <c r="A10" s="8"/>
      <c r="B10" s="8"/>
      <c r="C10" s="9"/>
    </row>
    <row r="11" spans="1:3">
      <c r="A11" s="8" t="s">
        <v>91</v>
      </c>
      <c r="B11" s="8">
        <v>14</v>
      </c>
      <c r="C11" s="9">
        <v>10.254000000000001</v>
      </c>
    </row>
    <row r="12" spans="1:3">
      <c r="A12" s="8" t="s">
        <v>85</v>
      </c>
      <c r="B12" s="8">
        <v>3</v>
      </c>
      <c r="C12" s="9">
        <v>10.146000000000001</v>
      </c>
    </row>
    <row r="13" spans="1:3">
      <c r="A13" s="8" t="s">
        <v>94</v>
      </c>
      <c r="B13" s="8">
        <v>12</v>
      </c>
      <c r="C13" s="9">
        <v>4.5900000000000007</v>
      </c>
    </row>
    <row r="14" spans="1:3">
      <c r="A14" s="8" t="s">
        <v>101</v>
      </c>
      <c r="B14" s="8">
        <v>3</v>
      </c>
      <c r="C14" s="9">
        <v>4.5640000000000001</v>
      </c>
    </row>
    <row r="15" spans="1:3">
      <c r="A15" s="8" t="s">
        <v>96</v>
      </c>
      <c r="B15" s="8">
        <v>4</v>
      </c>
      <c r="C15" s="9">
        <v>2.3650000000000002</v>
      </c>
    </row>
    <row r="16" spans="1:3">
      <c r="A16" s="8"/>
      <c r="B16" s="8"/>
      <c r="C16" s="9"/>
    </row>
    <row r="17" spans="1:3">
      <c r="A17" s="8" t="s">
        <v>113</v>
      </c>
      <c r="B17" s="8">
        <f>B19-SUM(B11:B15,B5:B9)</f>
        <v>107</v>
      </c>
      <c r="C17" s="9">
        <f>C19-SUM(C11:C15,C5:C9)</f>
        <v>25.699000000000069</v>
      </c>
    </row>
    <row r="18" spans="1:3">
      <c r="A18" s="8"/>
      <c r="B18" s="8"/>
      <c r="C18" s="9"/>
    </row>
    <row r="19" spans="1:3">
      <c r="A19" s="203" t="s">
        <v>20</v>
      </c>
      <c r="B19" s="203">
        <v>256</v>
      </c>
      <c r="C19" s="204">
        <v>133.87500000000006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A14" sqref="A14"/>
    </sheetView>
  </sheetViews>
  <sheetFormatPr defaultRowHeight="11.25"/>
  <cols>
    <col min="1" max="3" width="9.33203125" style="1"/>
    <col min="4" max="4" width="8.5" style="1" bestFit="1" customWidth="1"/>
    <col min="5" max="5" width="10.6640625" style="1" bestFit="1" customWidth="1"/>
    <col min="6" max="6" width="8.5" style="1" bestFit="1" customWidth="1"/>
    <col min="7" max="7" width="10.6640625" style="1" bestFit="1" customWidth="1"/>
    <col min="8" max="8" width="8.5" style="1" bestFit="1" customWidth="1"/>
    <col min="9" max="9" width="10.6640625" style="1" bestFit="1" customWidth="1"/>
    <col min="10" max="10" width="8.5" style="1" bestFit="1" customWidth="1"/>
    <col min="11" max="11" width="10.6640625" style="1" bestFit="1" customWidth="1"/>
    <col min="12" max="12" width="8.5" style="1" bestFit="1" customWidth="1"/>
    <col min="13" max="13" width="10.6640625" style="1" bestFit="1" customWidth="1"/>
    <col min="14" max="14" width="8.5" style="1" bestFit="1" customWidth="1"/>
    <col min="15" max="15" width="10.6640625" style="1" bestFit="1" customWidth="1"/>
    <col min="16" max="16384" width="9.33203125" style="1"/>
  </cols>
  <sheetData>
    <row r="1" spans="1:15" ht="12.75">
      <c r="A1" s="176" t="s">
        <v>229</v>
      </c>
    </row>
    <row r="2" spans="1:15">
      <c r="A2" s="24" t="s">
        <v>230</v>
      </c>
    </row>
    <row r="3" spans="1:15" ht="12.75">
      <c r="A3" s="48" t="s">
        <v>12</v>
      </c>
      <c r="B3" s="49"/>
      <c r="C3" s="50"/>
      <c r="D3" s="213" t="s">
        <v>50</v>
      </c>
      <c r="E3" s="215"/>
      <c r="F3" s="213" t="s">
        <v>48</v>
      </c>
      <c r="G3" s="215"/>
      <c r="H3" s="213" t="s">
        <v>49</v>
      </c>
      <c r="I3" s="215"/>
      <c r="J3" s="213" t="s">
        <v>47</v>
      </c>
      <c r="K3" s="215"/>
      <c r="L3" s="213" t="s">
        <v>46</v>
      </c>
      <c r="M3" s="215"/>
      <c r="N3" s="213" t="s">
        <v>52</v>
      </c>
      <c r="O3" s="215"/>
    </row>
    <row r="4" spans="1:15" ht="25.5" customHeight="1">
      <c r="A4" s="235" t="s">
        <v>13</v>
      </c>
      <c r="B4" s="236"/>
      <c r="C4" s="237"/>
      <c r="D4" s="81" t="s">
        <v>15</v>
      </c>
      <c r="E4" s="83" t="s">
        <v>114</v>
      </c>
      <c r="F4" s="81" t="s">
        <v>15</v>
      </c>
      <c r="G4" s="83" t="s">
        <v>114</v>
      </c>
      <c r="H4" s="81" t="s">
        <v>15</v>
      </c>
      <c r="I4" s="83" t="s">
        <v>114</v>
      </c>
      <c r="J4" s="81" t="s">
        <v>15</v>
      </c>
      <c r="K4" s="83" t="s">
        <v>114</v>
      </c>
      <c r="L4" s="81" t="s">
        <v>15</v>
      </c>
      <c r="M4" s="83" t="s">
        <v>114</v>
      </c>
      <c r="N4" s="81" t="s">
        <v>15</v>
      </c>
      <c r="O4" s="83" t="s">
        <v>114</v>
      </c>
    </row>
    <row r="5" spans="1:15" ht="22.5">
      <c r="A5" s="60"/>
      <c r="B5" s="61"/>
      <c r="C5" s="62"/>
      <c r="D5" s="99" t="s">
        <v>17</v>
      </c>
      <c r="E5" s="118" t="s">
        <v>112</v>
      </c>
      <c r="F5" s="99" t="s">
        <v>17</v>
      </c>
      <c r="G5" s="118" t="s">
        <v>112</v>
      </c>
      <c r="H5" s="99" t="s">
        <v>17</v>
      </c>
      <c r="I5" s="118" t="s">
        <v>112</v>
      </c>
      <c r="J5" s="99" t="s">
        <v>17</v>
      </c>
      <c r="K5" s="118" t="s">
        <v>112</v>
      </c>
      <c r="L5" s="99" t="s">
        <v>17</v>
      </c>
      <c r="M5" s="118" t="s">
        <v>112</v>
      </c>
      <c r="N5" s="99" t="s">
        <v>17</v>
      </c>
      <c r="O5" s="118" t="s">
        <v>112</v>
      </c>
    </row>
    <row r="6" spans="1:15" ht="12.75">
      <c r="A6" s="101" t="s">
        <v>115</v>
      </c>
      <c r="B6" s="49"/>
      <c r="C6" s="50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ht="12.75">
      <c r="A7" s="54" t="s">
        <v>116</v>
      </c>
      <c r="B7" s="52"/>
      <c r="C7" s="53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5" ht="12.75">
      <c r="A8" s="68" t="s">
        <v>56</v>
      </c>
      <c r="B8" s="52">
        <v>249</v>
      </c>
      <c r="C8" s="53"/>
      <c r="D8" s="67">
        <v>0</v>
      </c>
      <c r="E8" s="67">
        <v>0</v>
      </c>
      <c r="F8" s="67">
        <v>0</v>
      </c>
      <c r="G8" s="67">
        <v>0</v>
      </c>
      <c r="H8" s="67">
        <v>42</v>
      </c>
      <c r="I8" s="67">
        <v>10.142000000000003</v>
      </c>
      <c r="J8" s="67">
        <v>36</v>
      </c>
      <c r="K8" s="67">
        <v>6.7680000000000016</v>
      </c>
      <c r="L8" s="67">
        <v>8</v>
      </c>
      <c r="M8" s="67">
        <v>1.4580000000000002</v>
      </c>
      <c r="N8" s="67">
        <v>86</v>
      </c>
      <c r="O8" s="67">
        <v>18.368000000000009</v>
      </c>
    </row>
    <row r="9" spans="1:15" ht="12.75">
      <c r="A9" s="68" t="s">
        <v>117</v>
      </c>
      <c r="B9" s="137">
        <v>499</v>
      </c>
      <c r="C9" s="71"/>
      <c r="D9" s="67">
        <v>0</v>
      </c>
      <c r="E9" s="67">
        <v>0</v>
      </c>
      <c r="F9" s="67">
        <v>1</v>
      </c>
      <c r="G9" s="67">
        <v>0.51400000000000001</v>
      </c>
      <c r="H9" s="67">
        <v>7</v>
      </c>
      <c r="I9" s="67">
        <v>4.4249999999999998</v>
      </c>
      <c r="J9" s="67">
        <v>0</v>
      </c>
      <c r="K9" s="67">
        <v>0</v>
      </c>
      <c r="L9" s="67">
        <v>6</v>
      </c>
      <c r="M9" s="67">
        <v>4.4379999999999997</v>
      </c>
      <c r="N9" s="67">
        <v>14</v>
      </c>
      <c r="O9" s="67">
        <v>9.3769999999999989</v>
      </c>
    </row>
    <row r="10" spans="1:15" ht="12.75">
      <c r="A10" s="68" t="s">
        <v>57</v>
      </c>
      <c r="B10" s="52"/>
      <c r="C10" s="53"/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</row>
    <row r="11" spans="1:15" ht="12.75">
      <c r="A11" s="138" t="s">
        <v>20</v>
      </c>
      <c r="B11" s="139"/>
      <c r="C11" s="140"/>
      <c r="D11" s="75">
        <f>SUM(D8:D10)</f>
        <v>0</v>
      </c>
      <c r="E11" s="75">
        <f t="shared" ref="E11:O11" si="0">SUM(E8:E10)</f>
        <v>0</v>
      </c>
      <c r="F11" s="75">
        <f t="shared" si="0"/>
        <v>1</v>
      </c>
      <c r="G11" s="75">
        <f t="shared" si="0"/>
        <v>0.51400000000000001</v>
      </c>
      <c r="H11" s="75">
        <f t="shared" si="0"/>
        <v>49</v>
      </c>
      <c r="I11" s="75">
        <f t="shared" si="0"/>
        <v>14.567000000000004</v>
      </c>
      <c r="J11" s="75">
        <f t="shared" si="0"/>
        <v>36</v>
      </c>
      <c r="K11" s="75">
        <f t="shared" si="0"/>
        <v>6.7680000000000016</v>
      </c>
      <c r="L11" s="75">
        <f t="shared" si="0"/>
        <v>14</v>
      </c>
      <c r="M11" s="75">
        <f t="shared" si="0"/>
        <v>5.8959999999999999</v>
      </c>
      <c r="N11" s="75">
        <f t="shared" si="0"/>
        <v>100</v>
      </c>
      <c r="O11" s="75">
        <f t="shared" si="0"/>
        <v>27.745000000000008</v>
      </c>
    </row>
  </sheetData>
  <mergeCells count="7">
    <mergeCell ref="L3:M3"/>
    <mergeCell ref="N3:O3"/>
    <mergeCell ref="A4:C4"/>
    <mergeCell ref="D3:E3"/>
    <mergeCell ref="F3:G3"/>
    <mergeCell ref="H3:I3"/>
    <mergeCell ref="J3:K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A22" sqref="A22"/>
    </sheetView>
  </sheetViews>
  <sheetFormatPr defaultRowHeight="12.75"/>
  <cols>
    <col min="1" max="1" width="14.1640625" style="28" bestFit="1" customWidth="1"/>
    <col min="2" max="2" width="18.1640625" style="28" bestFit="1" customWidth="1"/>
    <col min="3" max="3" width="23.5" style="28" bestFit="1" customWidth="1"/>
    <col min="4" max="16384" width="9.33203125" style="28"/>
  </cols>
  <sheetData>
    <row r="1" spans="1:3">
      <c r="A1" s="176" t="s">
        <v>231</v>
      </c>
    </row>
    <row r="2" spans="1:3">
      <c r="A2" s="24" t="s">
        <v>232</v>
      </c>
    </row>
    <row r="3" spans="1:3">
      <c r="A3" s="6" t="s">
        <v>107</v>
      </c>
      <c r="B3" s="6" t="s">
        <v>109</v>
      </c>
      <c r="C3" s="6" t="s">
        <v>111</v>
      </c>
    </row>
    <row r="4" spans="1:3">
      <c r="A4" s="7" t="s">
        <v>108</v>
      </c>
      <c r="B4" s="7" t="s">
        <v>110</v>
      </c>
      <c r="C4" s="7" t="s">
        <v>112</v>
      </c>
    </row>
    <row r="5" spans="1:3">
      <c r="A5" s="8" t="s">
        <v>95</v>
      </c>
      <c r="B5" s="8">
        <v>15</v>
      </c>
      <c r="C5" s="9">
        <v>7.5410000000000004</v>
      </c>
    </row>
    <row r="6" spans="1:3">
      <c r="A6" s="8" t="s">
        <v>106</v>
      </c>
      <c r="B6" s="8">
        <v>6</v>
      </c>
      <c r="C6" s="9">
        <v>2.8449999999999998</v>
      </c>
    </row>
    <row r="7" spans="1:3">
      <c r="A7" s="8" t="s">
        <v>90</v>
      </c>
      <c r="B7" s="8">
        <v>6</v>
      </c>
      <c r="C7" s="9">
        <v>1.7750000000000001</v>
      </c>
    </row>
    <row r="8" spans="1:3">
      <c r="A8" s="8" t="s">
        <v>99</v>
      </c>
      <c r="B8" s="8">
        <v>10</v>
      </c>
      <c r="C8" s="9">
        <v>1.7240000000000002</v>
      </c>
    </row>
    <row r="9" spans="1:3">
      <c r="A9" s="8" t="s">
        <v>84</v>
      </c>
      <c r="B9" s="8">
        <v>5</v>
      </c>
      <c r="C9" s="9">
        <v>1.5319999999999998</v>
      </c>
    </row>
    <row r="10" spans="1:3">
      <c r="A10" s="8"/>
      <c r="B10" s="8"/>
      <c r="C10" s="9"/>
    </row>
    <row r="11" spans="1:3">
      <c r="A11" s="8" t="s">
        <v>89</v>
      </c>
      <c r="B11" s="8">
        <v>7</v>
      </c>
      <c r="C11" s="9">
        <v>1.5250000000000001</v>
      </c>
    </row>
    <row r="12" spans="1:3">
      <c r="A12" s="8" t="s">
        <v>97</v>
      </c>
      <c r="B12" s="8">
        <v>5</v>
      </c>
      <c r="C12" s="9">
        <v>1.2050000000000001</v>
      </c>
    </row>
    <row r="13" spans="1:3">
      <c r="A13" s="8" t="s">
        <v>98</v>
      </c>
      <c r="B13" s="8">
        <v>4</v>
      </c>
      <c r="C13" s="9">
        <v>0.86499999999999999</v>
      </c>
    </row>
    <row r="14" spans="1:3">
      <c r="A14" s="8" t="s">
        <v>87</v>
      </c>
      <c r="B14" s="8">
        <v>2</v>
      </c>
      <c r="C14" s="9">
        <v>0.81100000000000005</v>
      </c>
    </row>
    <row r="15" spans="1:3">
      <c r="A15" s="8" t="s">
        <v>103</v>
      </c>
      <c r="B15" s="8">
        <v>2</v>
      </c>
      <c r="C15" s="9">
        <v>0.71899999999999997</v>
      </c>
    </row>
    <row r="16" spans="1:3">
      <c r="A16" s="8"/>
      <c r="B16" s="8"/>
      <c r="C16" s="9"/>
    </row>
    <row r="17" spans="1:3">
      <c r="A17" s="8" t="s">
        <v>113</v>
      </c>
      <c r="B17" s="8">
        <f>B19-SUM(B11:B15,B5:B9)</f>
        <v>38</v>
      </c>
      <c r="C17" s="9">
        <f>C19-SUM(C11:C15,C5:C9)</f>
        <v>7.2029999999999994</v>
      </c>
    </row>
    <row r="18" spans="1:3">
      <c r="A18" s="8"/>
      <c r="B18" s="8"/>
      <c r="C18" s="9"/>
    </row>
    <row r="19" spans="1:3">
      <c r="A19" s="203" t="s">
        <v>20</v>
      </c>
      <c r="B19" s="203">
        <v>100</v>
      </c>
      <c r="C19" s="204">
        <v>27.744999999999997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A19" sqref="A19"/>
    </sheetView>
  </sheetViews>
  <sheetFormatPr defaultRowHeight="11.25"/>
  <cols>
    <col min="1" max="1" width="39" style="1" customWidth="1"/>
    <col min="2" max="2" width="8.5" style="1" bestFit="1" customWidth="1"/>
    <col min="3" max="3" width="11" style="1" bestFit="1" customWidth="1"/>
    <col min="4" max="4" width="11.83203125" style="1" customWidth="1"/>
    <col min="5" max="5" width="8.5" style="1" bestFit="1" customWidth="1"/>
    <col min="6" max="6" width="11" style="1" bestFit="1" customWidth="1"/>
    <col min="7" max="7" width="11.6640625" style="1" customWidth="1"/>
    <col min="8" max="8" width="8.5" style="1" bestFit="1" customWidth="1"/>
    <col min="9" max="9" width="11" style="1" bestFit="1" customWidth="1"/>
    <col min="10" max="10" width="11.6640625" style="1" customWidth="1"/>
    <col min="11" max="16384" width="9.33203125" style="1"/>
  </cols>
  <sheetData>
    <row r="1" spans="1:10" ht="12.75">
      <c r="A1" s="176" t="s">
        <v>233</v>
      </c>
    </row>
    <row r="2" spans="1:10">
      <c r="A2" s="24" t="s">
        <v>234</v>
      </c>
    </row>
    <row r="3" spans="1:10" ht="12.75">
      <c r="A3" s="95" t="s">
        <v>12</v>
      </c>
      <c r="B3" s="213" t="s">
        <v>118</v>
      </c>
      <c r="C3" s="214"/>
      <c r="D3" s="215"/>
      <c r="E3" s="213" t="s">
        <v>119</v>
      </c>
      <c r="F3" s="214"/>
      <c r="G3" s="215"/>
      <c r="H3" s="213" t="s">
        <v>120</v>
      </c>
      <c r="I3" s="214"/>
      <c r="J3" s="215"/>
    </row>
    <row r="4" spans="1:10" ht="12.75">
      <c r="A4" s="132" t="s">
        <v>13</v>
      </c>
      <c r="B4" s="57" t="s">
        <v>15</v>
      </c>
      <c r="C4" s="58" t="s">
        <v>16</v>
      </c>
      <c r="D4" s="59" t="s">
        <v>30</v>
      </c>
      <c r="E4" s="57" t="s">
        <v>15</v>
      </c>
      <c r="F4" s="58" t="s">
        <v>16</v>
      </c>
      <c r="G4" s="59" t="s">
        <v>30</v>
      </c>
      <c r="H4" s="57" t="s">
        <v>15</v>
      </c>
      <c r="I4" s="58" t="s">
        <v>16</v>
      </c>
      <c r="J4" s="59" t="s">
        <v>30</v>
      </c>
    </row>
    <row r="5" spans="1:10" ht="33.75">
      <c r="A5" s="98"/>
      <c r="B5" s="99" t="s">
        <v>17</v>
      </c>
      <c r="C5" s="112" t="s">
        <v>18</v>
      </c>
      <c r="D5" s="118" t="s">
        <v>74</v>
      </c>
      <c r="E5" s="99" t="s">
        <v>17</v>
      </c>
      <c r="F5" s="112" t="s">
        <v>18</v>
      </c>
      <c r="G5" s="118" t="s">
        <v>74</v>
      </c>
      <c r="H5" s="99" t="s">
        <v>17</v>
      </c>
      <c r="I5" s="112" t="s">
        <v>18</v>
      </c>
      <c r="J5" s="118" t="s">
        <v>74</v>
      </c>
    </row>
    <row r="6" spans="1:10" ht="12.75">
      <c r="A6" s="96" t="s">
        <v>121</v>
      </c>
      <c r="B6" s="84">
        <v>2</v>
      </c>
      <c r="C6" s="84">
        <v>16.446999999999999</v>
      </c>
      <c r="D6" s="84">
        <v>24.457000000000001</v>
      </c>
      <c r="E6" s="84">
        <v>10</v>
      </c>
      <c r="F6" s="84">
        <v>105.447</v>
      </c>
      <c r="G6" s="84">
        <v>167.45699999999999</v>
      </c>
      <c r="H6" s="84">
        <v>-8</v>
      </c>
      <c r="I6" s="84">
        <v>-89</v>
      </c>
      <c r="J6" s="84">
        <v>-143</v>
      </c>
    </row>
    <row r="7" spans="1:10" ht="12.75">
      <c r="A7" s="96" t="s">
        <v>122</v>
      </c>
      <c r="B7" s="85">
        <v>0</v>
      </c>
      <c r="C7" s="85">
        <v>0</v>
      </c>
      <c r="D7" s="85">
        <v>0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</row>
    <row r="8" spans="1:10" ht="12.75">
      <c r="A8" s="96" t="s">
        <v>123</v>
      </c>
      <c r="B8" s="85">
        <v>0</v>
      </c>
      <c r="C8" s="85">
        <v>0</v>
      </c>
      <c r="D8" s="85">
        <v>0</v>
      </c>
      <c r="E8" s="85">
        <v>9</v>
      </c>
      <c r="F8" s="85">
        <v>117</v>
      </c>
      <c r="G8" s="85">
        <v>39</v>
      </c>
      <c r="H8" s="85">
        <v>-9</v>
      </c>
      <c r="I8" s="85">
        <v>-117</v>
      </c>
      <c r="J8" s="85">
        <v>-39</v>
      </c>
    </row>
    <row r="9" spans="1:10" ht="12.75">
      <c r="A9" s="128" t="s">
        <v>124</v>
      </c>
      <c r="B9" s="133">
        <v>2</v>
      </c>
      <c r="C9" s="133">
        <v>16.446999999999999</v>
      </c>
      <c r="D9" s="133">
        <v>24.457000000000001</v>
      </c>
      <c r="E9" s="133">
        <v>19</v>
      </c>
      <c r="F9" s="133">
        <v>222.447</v>
      </c>
      <c r="G9" s="133">
        <v>206.45699999999999</v>
      </c>
      <c r="H9" s="133">
        <v>-17</v>
      </c>
      <c r="I9" s="133">
        <v>-206</v>
      </c>
      <c r="J9" s="133">
        <v>-182</v>
      </c>
    </row>
    <row r="10" spans="1:10" ht="12.75">
      <c r="A10" s="96"/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2.75">
      <c r="A11" s="96" t="s">
        <v>125</v>
      </c>
      <c r="B11" s="85">
        <v>1</v>
      </c>
      <c r="C11" s="85">
        <v>18</v>
      </c>
      <c r="D11" s="85">
        <v>8</v>
      </c>
      <c r="E11" s="85">
        <v>0</v>
      </c>
      <c r="F11" s="85">
        <v>0</v>
      </c>
      <c r="G11" s="85">
        <v>0</v>
      </c>
      <c r="H11" s="85">
        <v>1</v>
      </c>
      <c r="I11" s="85">
        <v>18</v>
      </c>
      <c r="J11" s="85">
        <v>8</v>
      </c>
    </row>
    <row r="12" spans="1:10" ht="12.75">
      <c r="A12" s="96" t="s">
        <v>31</v>
      </c>
      <c r="B12" s="85">
        <v>2</v>
      </c>
      <c r="C12" s="85">
        <v>35</v>
      </c>
      <c r="D12" s="85">
        <v>5</v>
      </c>
      <c r="E12" s="85">
        <v>5</v>
      </c>
      <c r="F12" s="85">
        <v>1</v>
      </c>
      <c r="G12" s="85">
        <v>0</v>
      </c>
      <c r="H12" s="85">
        <v>-3</v>
      </c>
      <c r="I12" s="85">
        <v>34</v>
      </c>
      <c r="J12" s="85">
        <v>5</v>
      </c>
    </row>
    <row r="13" spans="1:10" ht="12.75">
      <c r="A13" s="132" t="s">
        <v>44</v>
      </c>
      <c r="B13" s="85"/>
      <c r="C13" s="85"/>
      <c r="D13" s="85"/>
      <c r="E13" s="85"/>
      <c r="F13" s="85"/>
      <c r="G13" s="85"/>
      <c r="H13" s="85"/>
      <c r="I13" s="85"/>
      <c r="J13" s="85"/>
    </row>
    <row r="14" spans="1:10" ht="12.75">
      <c r="A14" s="134" t="s">
        <v>126</v>
      </c>
      <c r="B14" s="135">
        <v>3</v>
      </c>
      <c r="C14" s="135">
        <v>53</v>
      </c>
      <c r="D14" s="135">
        <v>13</v>
      </c>
      <c r="E14" s="135">
        <v>5</v>
      </c>
      <c r="F14" s="135">
        <v>1</v>
      </c>
      <c r="G14" s="135">
        <v>0</v>
      </c>
      <c r="H14" s="135">
        <v>-2</v>
      </c>
      <c r="I14" s="135">
        <v>52</v>
      </c>
      <c r="J14" s="135">
        <v>13</v>
      </c>
    </row>
    <row r="15" spans="1:10" ht="12.75">
      <c r="A15" s="136"/>
      <c r="B15" s="85"/>
      <c r="C15" s="85"/>
      <c r="D15" s="85"/>
      <c r="E15" s="85"/>
      <c r="F15" s="85"/>
      <c r="G15" s="85"/>
      <c r="H15" s="85"/>
      <c r="I15" s="85"/>
      <c r="J15" s="85"/>
    </row>
    <row r="16" spans="1:10" ht="12.75">
      <c r="A16" s="130" t="s">
        <v>127</v>
      </c>
      <c r="B16" s="131">
        <v>5</v>
      </c>
      <c r="C16" s="131">
        <v>69.447000000000003</v>
      </c>
      <c r="D16" s="131">
        <v>37.457000000000001</v>
      </c>
      <c r="E16" s="131">
        <v>24</v>
      </c>
      <c r="F16" s="131">
        <v>223.447</v>
      </c>
      <c r="G16" s="131">
        <v>206.45699999999999</v>
      </c>
      <c r="H16" s="131">
        <v>-19</v>
      </c>
      <c r="I16" s="131">
        <v>-154</v>
      </c>
      <c r="J16" s="131">
        <v>-169</v>
      </c>
    </row>
    <row r="17" spans="1:10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>
      <c r="A18" s="24"/>
      <c r="B18" s="24"/>
      <c r="C18" s="24"/>
      <c r="D18" s="24"/>
      <c r="E18" s="24"/>
      <c r="F18" s="24"/>
      <c r="G18" s="24"/>
      <c r="H18" s="24"/>
      <c r="I18" s="24"/>
      <c r="J18" s="24"/>
    </row>
  </sheetData>
  <mergeCells count="3">
    <mergeCell ref="B3:D3"/>
    <mergeCell ref="E3:G3"/>
    <mergeCell ref="H3:J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A21" sqref="A21"/>
    </sheetView>
  </sheetViews>
  <sheetFormatPr defaultRowHeight="11.25"/>
  <cols>
    <col min="1" max="1" width="40" style="1" bestFit="1" customWidth="1"/>
    <col min="2" max="2" width="8.5" style="1" bestFit="1" customWidth="1"/>
    <col min="3" max="3" width="11" style="1" bestFit="1" customWidth="1"/>
    <col min="4" max="4" width="11.33203125" style="1" bestFit="1" customWidth="1"/>
    <col min="5" max="16384" width="9.33203125" style="1"/>
  </cols>
  <sheetData>
    <row r="1" spans="1:4" ht="12.75">
      <c r="A1" s="176" t="s">
        <v>235</v>
      </c>
    </row>
    <row r="2" spans="1:4">
      <c r="A2" s="24" t="s">
        <v>236</v>
      </c>
    </row>
    <row r="3" spans="1:4" ht="12.75">
      <c r="A3" s="95" t="s">
        <v>128</v>
      </c>
      <c r="B3" s="123" t="s">
        <v>15</v>
      </c>
      <c r="C3" s="124" t="s">
        <v>16</v>
      </c>
      <c r="D3" s="125" t="s">
        <v>30</v>
      </c>
    </row>
    <row r="4" spans="1:4" ht="33.75">
      <c r="A4" s="126" t="s">
        <v>129</v>
      </c>
      <c r="B4" s="99" t="s">
        <v>17</v>
      </c>
      <c r="C4" s="112" t="s">
        <v>18</v>
      </c>
      <c r="D4" s="118" t="s">
        <v>74</v>
      </c>
    </row>
    <row r="5" spans="1:4" ht="12.75">
      <c r="A5" s="96"/>
      <c r="B5" s="84"/>
      <c r="C5" s="84"/>
      <c r="D5" s="84"/>
    </row>
    <row r="6" spans="1:4" ht="12.75">
      <c r="A6" s="96" t="s">
        <v>130</v>
      </c>
      <c r="B6" s="85">
        <v>2</v>
      </c>
      <c r="C6" s="85">
        <v>5</v>
      </c>
      <c r="D6" s="85">
        <v>8</v>
      </c>
    </row>
    <row r="7" spans="1:4" ht="12.75">
      <c r="A7" s="96" t="s">
        <v>131</v>
      </c>
      <c r="B7" s="85">
        <v>0</v>
      </c>
      <c r="C7" s="85">
        <v>0</v>
      </c>
      <c r="D7" s="85">
        <v>0</v>
      </c>
    </row>
    <row r="8" spans="1:4" ht="12.75">
      <c r="A8" s="96" t="s">
        <v>132</v>
      </c>
      <c r="B8" s="85">
        <v>1</v>
      </c>
      <c r="C8" s="85">
        <v>12</v>
      </c>
      <c r="D8" s="85">
        <v>17</v>
      </c>
    </row>
    <row r="9" spans="1:4" ht="25.5">
      <c r="A9" s="127" t="s">
        <v>133</v>
      </c>
      <c r="B9" s="85"/>
      <c r="C9" s="85"/>
      <c r="D9" s="85"/>
    </row>
    <row r="10" spans="1:4" ht="12.75">
      <c r="A10" s="96" t="s">
        <v>134</v>
      </c>
      <c r="B10" s="85">
        <v>2</v>
      </c>
      <c r="C10" s="85">
        <v>52</v>
      </c>
      <c r="D10" s="85">
        <v>10</v>
      </c>
    </row>
    <row r="11" spans="1:4" ht="12.75">
      <c r="A11" s="128" t="s">
        <v>135</v>
      </c>
      <c r="B11" s="129">
        <v>5</v>
      </c>
      <c r="C11" s="129">
        <v>69</v>
      </c>
      <c r="D11" s="129">
        <v>35</v>
      </c>
    </row>
    <row r="12" spans="1:4" ht="12.75">
      <c r="A12" s="96"/>
      <c r="B12" s="85"/>
      <c r="C12" s="85"/>
      <c r="D12" s="85"/>
    </row>
    <row r="13" spans="1:4" ht="12.75">
      <c r="A13" s="96" t="s">
        <v>136</v>
      </c>
      <c r="B13" s="85">
        <v>5</v>
      </c>
      <c r="C13" s="85">
        <v>2</v>
      </c>
      <c r="D13" s="85">
        <v>2</v>
      </c>
    </row>
    <row r="14" spans="1:4" ht="12.75">
      <c r="A14" s="96" t="s">
        <v>137</v>
      </c>
      <c r="B14" s="85">
        <v>19</v>
      </c>
      <c r="C14" s="85">
        <v>221</v>
      </c>
      <c r="D14" s="85">
        <v>204</v>
      </c>
    </row>
    <row r="15" spans="1:4" ht="12.75">
      <c r="A15" s="96" t="s">
        <v>138</v>
      </c>
      <c r="B15" s="85">
        <v>0</v>
      </c>
      <c r="C15" s="85">
        <v>0</v>
      </c>
      <c r="D15" s="85">
        <v>0</v>
      </c>
    </row>
    <row r="16" spans="1:4" ht="12.75">
      <c r="A16" s="128" t="s">
        <v>139</v>
      </c>
      <c r="B16" s="129">
        <v>24</v>
      </c>
      <c r="C16" s="129">
        <v>223</v>
      </c>
      <c r="D16" s="129">
        <v>204</v>
      </c>
    </row>
    <row r="17" spans="1:4" ht="12.75">
      <c r="A17" s="96"/>
      <c r="B17" s="85"/>
      <c r="C17" s="85"/>
      <c r="D17" s="85"/>
    </row>
    <row r="18" spans="1:4" ht="12.75">
      <c r="A18" s="130" t="s">
        <v>265</v>
      </c>
      <c r="B18" s="131">
        <v>-19</v>
      </c>
      <c r="C18" s="131">
        <v>-154</v>
      </c>
      <c r="D18" s="131">
        <v>-169</v>
      </c>
    </row>
    <row r="19" spans="1:4">
      <c r="A19" s="24"/>
      <c r="B19" s="24"/>
      <c r="C19" s="24"/>
      <c r="D19" s="24"/>
    </row>
    <row r="20" spans="1:4">
      <c r="A20" s="24"/>
      <c r="B20" s="24"/>
      <c r="C20" s="24"/>
      <c r="D20" s="2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44" sqref="A44"/>
    </sheetView>
  </sheetViews>
  <sheetFormatPr defaultRowHeight="11.25"/>
  <cols>
    <col min="1" max="1" width="28.5" style="1" bestFit="1" customWidth="1"/>
    <col min="2" max="2" width="8.5" style="1" bestFit="1" customWidth="1"/>
    <col min="3" max="3" width="14.1640625" style="1" bestFit="1" customWidth="1"/>
    <col min="4" max="4" width="15.1640625" style="1" customWidth="1"/>
    <col min="5" max="5" width="8.5" style="1" bestFit="1" customWidth="1"/>
    <col min="6" max="6" width="14" style="1" customWidth="1"/>
    <col min="7" max="8" width="14.1640625" style="1" bestFit="1" customWidth="1"/>
    <col min="9" max="16384" width="9.33203125" style="1"/>
  </cols>
  <sheetData>
    <row r="1" spans="1:8" ht="12.75">
      <c r="A1" s="176" t="s">
        <v>237</v>
      </c>
    </row>
    <row r="2" spans="1:8">
      <c r="A2" s="24" t="s">
        <v>238</v>
      </c>
    </row>
    <row r="3" spans="1:8" ht="25.5">
      <c r="A3" s="95" t="s">
        <v>12</v>
      </c>
      <c r="B3" s="238" t="s">
        <v>140</v>
      </c>
      <c r="C3" s="239"/>
      <c r="D3" s="240"/>
      <c r="E3" s="238" t="s">
        <v>141</v>
      </c>
      <c r="F3" s="239"/>
      <c r="G3" s="240"/>
      <c r="H3" s="116" t="s">
        <v>142</v>
      </c>
    </row>
    <row r="4" spans="1:8" ht="38.25">
      <c r="A4" s="97" t="s">
        <v>13</v>
      </c>
      <c r="B4" s="241" t="s">
        <v>143</v>
      </c>
      <c r="C4" s="242"/>
      <c r="D4" s="243"/>
      <c r="E4" s="241" t="s">
        <v>144</v>
      </c>
      <c r="F4" s="242"/>
      <c r="G4" s="243"/>
      <c r="H4" s="117" t="s">
        <v>145</v>
      </c>
    </row>
    <row r="5" spans="1:8" ht="25.5">
      <c r="A5" s="97"/>
      <c r="B5" s="81" t="s">
        <v>15</v>
      </c>
      <c r="C5" s="82" t="s">
        <v>16</v>
      </c>
      <c r="D5" s="83" t="s">
        <v>146</v>
      </c>
      <c r="E5" s="81" t="s">
        <v>15</v>
      </c>
      <c r="F5" s="82" t="s">
        <v>16</v>
      </c>
      <c r="G5" s="83" t="s">
        <v>146</v>
      </c>
      <c r="H5" s="83" t="s">
        <v>146</v>
      </c>
    </row>
    <row r="6" spans="1:8" ht="22.5">
      <c r="A6" s="98"/>
      <c r="B6" s="99" t="s">
        <v>17</v>
      </c>
      <c r="C6" s="112" t="s">
        <v>18</v>
      </c>
      <c r="D6" s="118" t="s">
        <v>147</v>
      </c>
      <c r="E6" s="99" t="s">
        <v>17</v>
      </c>
      <c r="F6" s="112" t="s">
        <v>18</v>
      </c>
      <c r="G6" s="118" t="s">
        <v>147</v>
      </c>
      <c r="H6" s="118" t="s">
        <v>147</v>
      </c>
    </row>
    <row r="7" spans="1:8" ht="12.75">
      <c r="A7" s="101" t="s">
        <v>54</v>
      </c>
      <c r="B7" s="84"/>
      <c r="C7" s="84"/>
      <c r="D7" s="84"/>
      <c r="E7" s="84"/>
      <c r="F7" s="84"/>
      <c r="G7" s="84"/>
      <c r="H7" s="84"/>
    </row>
    <row r="8" spans="1:8" ht="12.75">
      <c r="A8" s="54" t="s">
        <v>55</v>
      </c>
      <c r="B8" s="85"/>
      <c r="C8" s="85"/>
      <c r="D8" s="85"/>
      <c r="E8" s="85"/>
      <c r="F8" s="85"/>
      <c r="G8" s="85"/>
      <c r="H8" s="85"/>
    </row>
    <row r="9" spans="1:8" ht="12.75">
      <c r="A9" s="105" t="s">
        <v>148</v>
      </c>
      <c r="B9" s="119">
        <v>67</v>
      </c>
      <c r="C9" s="119">
        <v>479.78</v>
      </c>
      <c r="D9" s="119">
        <v>98053</v>
      </c>
      <c r="E9" s="119">
        <v>8</v>
      </c>
      <c r="F9" s="119">
        <v>118.60399999999997</v>
      </c>
      <c r="G9" s="119">
        <v>6217.7750000000005</v>
      </c>
      <c r="H9" s="119">
        <v>91835.225000000006</v>
      </c>
    </row>
    <row r="10" spans="1:8" ht="12.75">
      <c r="A10" s="105" t="s">
        <v>149</v>
      </c>
      <c r="B10" s="119">
        <v>206</v>
      </c>
      <c r="C10" s="119">
        <v>5816.3129999999992</v>
      </c>
      <c r="D10" s="119">
        <v>1496967.8760000004</v>
      </c>
      <c r="E10" s="119">
        <v>54</v>
      </c>
      <c r="F10" s="119">
        <v>1692.9410000000007</v>
      </c>
      <c r="G10" s="119">
        <v>283489.68399999995</v>
      </c>
      <c r="H10" s="119">
        <v>1213478.1920000005</v>
      </c>
    </row>
    <row r="11" spans="1:8" ht="12.75">
      <c r="A11" s="105" t="s">
        <v>150</v>
      </c>
      <c r="B11" s="120">
        <v>273</v>
      </c>
      <c r="C11" s="120">
        <v>6296.0929999999989</v>
      </c>
      <c r="D11" s="120">
        <v>1595020.8760000004</v>
      </c>
      <c r="E11" s="120">
        <v>62</v>
      </c>
      <c r="F11" s="120">
        <v>1811.5450000000008</v>
      </c>
      <c r="G11" s="120">
        <v>289707.45899999997</v>
      </c>
      <c r="H11" s="120">
        <v>1305313.4170000006</v>
      </c>
    </row>
    <row r="12" spans="1:8" ht="12.75">
      <c r="A12" s="51"/>
      <c r="B12" s="119"/>
      <c r="C12" s="119"/>
      <c r="D12" s="119"/>
      <c r="E12" s="119"/>
      <c r="F12" s="119"/>
      <c r="G12" s="119"/>
      <c r="H12" s="119"/>
    </row>
    <row r="13" spans="1:8" ht="12.75">
      <c r="A13" s="121" t="s">
        <v>61</v>
      </c>
      <c r="B13" s="119"/>
      <c r="C13" s="119"/>
      <c r="D13" s="119"/>
      <c r="E13" s="119"/>
      <c r="F13" s="119"/>
      <c r="G13" s="119"/>
      <c r="H13" s="119"/>
    </row>
    <row r="14" spans="1:8" ht="12.75">
      <c r="A14" s="54" t="s">
        <v>62</v>
      </c>
      <c r="B14" s="119"/>
      <c r="C14" s="119"/>
      <c r="D14" s="119"/>
      <c r="E14" s="119"/>
      <c r="F14" s="119"/>
      <c r="G14" s="119"/>
      <c r="H14" s="119"/>
    </row>
    <row r="15" spans="1:8" ht="12.75">
      <c r="A15" s="105" t="s">
        <v>148</v>
      </c>
      <c r="B15" s="119">
        <v>119</v>
      </c>
      <c r="C15" s="119">
        <v>2732.6690000000017</v>
      </c>
      <c r="D15" s="119">
        <v>875551.40199999977</v>
      </c>
      <c r="E15" s="119">
        <v>15</v>
      </c>
      <c r="F15" s="119">
        <v>532.21399999999994</v>
      </c>
      <c r="G15" s="119">
        <v>178440.42999999996</v>
      </c>
      <c r="H15" s="119">
        <v>697110.97199999983</v>
      </c>
    </row>
    <row r="16" spans="1:8" ht="12.75">
      <c r="A16" s="105" t="s">
        <v>149</v>
      </c>
      <c r="B16" s="119">
        <v>196</v>
      </c>
      <c r="C16" s="119">
        <v>2652.7260000000006</v>
      </c>
      <c r="D16" s="119">
        <v>802680.67100000009</v>
      </c>
      <c r="E16" s="119">
        <v>41</v>
      </c>
      <c r="F16" s="119">
        <v>554.23000000000036</v>
      </c>
      <c r="G16" s="119">
        <v>124931.98499999999</v>
      </c>
      <c r="H16" s="119">
        <v>677748.6860000001</v>
      </c>
    </row>
    <row r="17" spans="1:8" ht="12.75">
      <c r="A17" s="105" t="s">
        <v>150</v>
      </c>
      <c r="B17" s="120">
        <v>315</v>
      </c>
      <c r="C17" s="120">
        <v>5385.3950000000023</v>
      </c>
      <c r="D17" s="120">
        <v>1678232.0729999999</v>
      </c>
      <c r="E17" s="120">
        <v>56</v>
      </c>
      <c r="F17" s="120">
        <v>1086.4440000000004</v>
      </c>
      <c r="G17" s="120">
        <v>303372.41499999992</v>
      </c>
      <c r="H17" s="120">
        <v>1374859.6579999998</v>
      </c>
    </row>
    <row r="18" spans="1:8" ht="12.75">
      <c r="A18" s="51"/>
      <c r="B18" s="119"/>
      <c r="C18" s="119"/>
      <c r="D18" s="119"/>
      <c r="E18" s="119"/>
      <c r="F18" s="119"/>
      <c r="G18" s="119"/>
      <c r="H18" s="119"/>
    </row>
    <row r="19" spans="1:8" ht="12.75">
      <c r="A19" s="121" t="s">
        <v>63</v>
      </c>
      <c r="B19" s="119"/>
      <c r="C19" s="119"/>
      <c r="D19" s="119"/>
      <c r="E19" s="119"/>
      <c r="F19" s="119"/>
      <c r="G19" s="119"/>
      <c r="H19" s="119"/>
    </row>
    <row r="20" spans="1:8" ht="12.75">
      <c r="A20" s="54" t="s">
        <v>64</v>
      </c>
      <c r="B20" s="119"/>
      <c r="C20" s="119"/>
      <c r="D20" s="119"/>
      <c r="E20" s="119"/>
      <c r="F20" s="119"/>
      <c r="G20" s="119"/>
      <c r="H20" s="119"/>
    </row>
    <row r="21" spans="1:8" ht="12.75">
      <c r="A21" s="105" t="s">
        <v>148</v>
      </c>
      <c r="B21" s="119">
        <v>6</v>
      </c>
      <c r="C21" s="119">
        <v>16.061</v>
      </c>
      <c r="D21" s="119">
        <v>5038.8249999999998</v>
      </c>
      <c r="E21" s="119">
        <v>3</v>
      </c>
      <c r="F21" s="119">
        <v>13.722999999999999</v>
      </c>
      <c r="G21" s="119">
        <v>4185.4549999999999</v>
      </c>
      <c r="H21" s="119">
        <v>853.36999999999989</v>
      </c>
    </row>
    <row r="22" spans="1:8" ht="12.75">
      <c r="A22" s="105" t="s">
        <v>149</v>
      </c>
      <c r="B22" s="119">
        <v>7</v>
      </c>
      <c r="C22" s="119">
        <v>97.283000000000001</v>
      </c>
      <c r="D22" s="119">
        <v>35508.295000000006</v>
      </c>
      <c r="E22" s="119">
        <v>2</v>
      </c>
      <c r="F22" s="119">
        <v>71.402000000000001</v>
      </c>
      <c r="G22" s="119">
        <v>26061.729999999996</v>
      </c>
      <c r="H22" s="119">
        <v>9446.5650000000096</v>
      </c>
    </row>
    <row r="23" spans="1:8" ht="12.75">
      <c r="A23" s="105" t="s">
        <v>150</v>
      </c>
      <c r="B23" s="120">
        <v>13</v>
      </c>
      <c r="C23" s="120">
        <v>113.34399999999999</v>
      </c>
      <c r="D23" s="120">
        <v>40547.120000000003</v>
      </c>
      <c r="E23" s="120">
        <v>5</v>
      </c>
      <c r="F23" s="120">
        <v>85.125</v>
      </c>
      <c r="G23" s="120">
        <v>30247.184999999998</v>
      </c>
      <c r="H23" s="120">
        <v>10299.935000000009</v>
      </c>
    </row>
    <row r="24" spans="1:8" ht="12.75">
      <c r="A24" s="51"/>
      <c r="B24" s="119"/>
      <c r="C24" s="119"/>
      <c r="D24" s="119"/>
      <c r="E24" s="119"/>
      <c r="F24" s="119"/>
      <c r="G24" s="119"/>
      <c r="H24" s="119"/>
    </row>
    <row r="25" spans="1:8" ht="12.75">
      <c r="A25" s="121" t="s">
        <v>65</v>
      </c>
      <c r="B25" s="119"/>
      <c r="C25" s="119"/>
      <c r="D25" s="119"/>
      <c r="E25" s="119"/>
      <c r="F25" s="119"/>
      <c r="G25" s="119"/>
      <c r="H25" s="119"/>
    </row>
    <row r="26" spans="1:8" ht="12.75">
      <c r="A26" s="54" t="s">
        <v>66</v>
      </c>
      <c r="B26" s="119"/>
      <c r="C26" s="119"/>
      <c r="D26" s="119"/>
      <c r="E26" s="119"/>
      <c r="F26" s="119"/>
      <c r="G26" s="119"/>
      <c r="H26" s="119"/>
    </row>
    <row r="27" spans="1:8" ht="12.75">
      <c r="A27" s="105" t="s">
        <v>148</v>
      </c>
      <c r="B27" s="119">
        <v>57</v>
      </c>
      <c r="C27" s="119">
        <v>1035.0559999999998</v>
      </c>
      <c r="D27" s="119">
        <v>301901.57200000004</v>
      </c>
      <c r="E27" s="119">
        <v>15</v>
      </c>
      <c r="F27" s="119">
        <v>500.14699999999993</v>
      </c>
      <c r="G27" s="119">
        <v>156453.46400000001</v>
      </c>
      <c r="H27" s="119">
        <v>145448.10800000004</v>
      </c>
    </row>
    <row r="28" spans="1:8" ht="12.75">
      <c r="A28" s="105" t="s">
        <v>149</v>
      </c>
      <c r="B28" s="119">
        <v>24</v>
      </c>
      <c r="C28" s="119">
        <v>521.19399999999996</v>
      </c>
      <c r="D28" s="119">
        <v>158978.28399999999</v>
      </c>
      <c r="E28" s="119">
        <v>4</v>
      </c>
      <c r="F28" s="119">
        <v>58.311999999999998</v>
      </c>
      <c r="G28" s="119">
        <v>8306.6389999999992</v>
      </c>
      <c r="H28" s="119">
        <v>150671.64499999999</v>
      </c>
    </row>
    <row r="29" spans="1:8" ht="12.75">
      <c r="A29" s="105" t="s">
        <v>150</v>
      </c>
      <c r="B29" s="120">
        <v>81</v>
      </c>
      <c r="C29" s="120">
        <v>1556.2499999999998</v>
      </c>
      <c r="D29" s="120">
        <v>460879.85600000003</v>
      </c>
      <c r="E29" s="120">
        <v>19</v>
      </c>
      <c r="F29" s="120">
        <v>558.45899999999995</v>
      </c>
      <c r="G29" s="120">
        <v>164760.103</v>
      </c>
      <c r="H29" s="120">
        <v>296119.75300000003</v>
      </c>
    </row>
    <row r="30" spans="1:8" ht="12.75">
      <c r="A30" s="51"/>
      <c r="B30" s="119"/>
      <c r="C30" s="119"/>
      <c r="D30" s="119"/>
      <c r="E30" s="119"/>
      <c r="F30" s="119"/>
      <c r="G30" s="119"/>
      <c r="H30" s="119"/>
    </row>
    <row r="31" spans="1:8" ht="12.75">
      <c r="A31" s="121" t="s">
        <v>31</v>
      </c>
      <c r="B31" s="119"/>
      <c r="C31" s="119"/>
      <c r="D31" s="119"/>
      <c r="E31" s="119"/>
      <c r="F31" s="119"/>
      <c r="G31" s="119"/>
      <c r="H31" s="119"/>
    </row>
    <row r="32" spans="1:8" ht="12.75">
      <c r="A32" s="54" t="s">
        <v>44</v>
      </c>
      <c r="B32" s="119"/>
      <c r="C32" s="119"/>
      <c r="D32" s="119"/>
      <c r="E32" s="119"/>
      <c r="F32" s="119"/>
      <c r="G32" s="119"/>
      <c r="H32" s="119"/>
    </row>
    <row r="33" spans="1:8" ht="12.75">
      <c r="A33" s="105" t="s">
        <v>148</v>
      </c>
      <c r="B33" s="119">
        <v>160</v>
      </c>
      <c r="C33" s="119">
        <v>91.353000000000165</v>
      </c>
      <c r="D33" s="119">
        <v>27581.534999999996</v>
      </c>
      <c r="E33" s="119">
        <v>4</v>
      </c>
      <c r="F33" s="119">
        <v>3.8820000000000001</v>
      </c>
      <c r="G33" s="119">
        <v>1653.4499999999998</v>
      </c>
      <c r="H33" s="119">
        <v>25928.084999999995</v>
      </c>
    </row>
    <row r="34" spans="1:8" ht="12.75">
      <c r="A34" s="105" t="s">
        <v>149</v>
      </c>
      <c r="B34" s="119">
        <v>0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</row>
    <row r="35" spans="1:8" ht="12.75">
      <c r="A35" s="105" t="s">
        <v>150</v>
      </c>
      <c r="B35" s="120">
        <v>160</v>
      </c>
      <c r="C35" s="120">
        <v>91.353000000000165</v>
      </c>
      <c r="D35" s="120">
        <v>27581.534999999996</v>
      </c>
      <c r="E35" s="120">
        <v>4</v>
      </c>
      <c r="F35" s="120">
        <v>3.8820000000000001</v>
      </c>
      <c r="G35" s="120">
        <v>1653.4499999999998</v>
      </c>
      <c r="H35" s="120">
        <v>25928.084999999995</v>
      </c>
    </row>
    <row r="36" spans="1:8" ht="12.75">
      <c r="A36" s="51"/>
      <c r="B36" s="119"/>
      <c r="C36" s="119"/>
      <c r="D36" s="119"/>
      <c r="E36" s="119"/>
      <c r="F36" s="119"/>
      <c r="G36" s="119"/>
      <c r="H36" s="119"/>
    </row>
    <row r="37" spans="1:8" ht="12.75">
      <c r="A37" s="121" t="s">
        <v>34</v>
      </c>
      <c r="B37" s="119"/>
      <c r="C37" s="119"/>
      <c r="D37" s="119"/>
      <c r="E37" s="119"/>
      <c r="F37" s="119"/>
      <c r="G37" s="119"/>
      <c r="H37" s="119"/>
    </row>
    <row r="38" spans="1:8" ht="12.75">
      <c r="A38" s="54" t="s">
        <v>67</v>
      </c>
      <c r="B38" s="119"/>
      <c r="C38" s="119"/>
      <c r="D38" s="119"/>
      <c r="E38" s="119"/>
      <c r="F38" s="119"/>
      <c r="G38" s="119"/>
      <c r="H38" s="119"/>
    </row>
    <row r="39" spans="1:8" ht="12.75">
      <c r="A39" s="105" t="s">
        <v>148</v>
      </c>
      <c r="B39" s="119">
        <v>409</v>
      </c>
      <c r="C39" s="119">
        <v>4354.9190000000017</v>
      </c>
      <c r="D39" s="119">
        <v>1308126.3339999996</v>
      </c>
      <c r="E39" s="119">
        <v>45</v>
      </c>
      <c r="F39" s="119">
        <v>1168.57</v>
      </c>
      <c r="G39" s="119">
        <v>346950.57400000002</v>
      </c>
      <c r="H39" s="119">
        <v>961175.76</v>
      </c>
    </row>
    <row r="40" spans="1:8" ht="12.75">
      <c r="A40" s="105" t="s">
        <v>149</v>
      </c>
      <c r="B40" s="119">
        <v>433</v>
      </c>
      <c r="C40" s="119">
        <v>9087.5159999999996</v>
      </c>
      <c r="D40" s="119">
        <v>2494135.1260000002</v>
      </c>
      <c r="E40" s="119">
        <v>101</v>
      </c>
      <c r="F40" s="119">
        <v>2376.8850000000011</v>
      </c>
      <c r="G40" s="119">
        <v>442790.03799999994</v>
      </c>
      <c r="H40" s="119">
        <v>2051345.0880000005</v>
      </c>
    </row>
    <row r="41" spans="1:8" ht="12.75">
      <c r="A41" s="72" t="s">
        <v>151</v>
      </c>
      <c r="B41" s="122">
        <v>842</v>
      </c>
      <c r="C41" s="122">
        <v>13442.435000000001</v>
      </c>
      <c r="D41" s="122">
        <v>3802261.46</v>
      </c>
      <c r="E41" s="122">
        <v>146</v>
      </c>
      <c r="F41" s="122">
        <v>3545.4550000000008</v>
      </c>
      <c r="G41" s="122">
        <v>789740.61199999996</v>
      </c>
      <c r="H41" s="122">
        <v>3012520.8480000002</v>
      </c>
    </row>
    <row r="42" spans="1:8">
      <c r="A42" s="24"/>
      <c r="B42" s="24"/>
      <c r="C42" s="24"/>
      <c r="D42" s="24"/>
      <c r="E42" s="24"/>
      <c r="F42" s="24"/>
      <c r="G42" s="24"/>
      <c r="H42" s="24"/>
    </row>
    <row r="43" spans="1:8">
      <c r="A43" s="24"/>
      <c r="B43" s="24"/>
      <c r="C43" s="24"/>
      <c r="D43" s="24"/>
      <c r="E43" s="24"/>
      <c r="F43" s="24"/>
      <c r="G43" s="24"/>
      <c r="H43" s="24"/>
    </row>
  </sheetData>
  <mergeCells count="4">
    <mergeCell ref="B3:D3"/>
    <mergeCell ref="E3:G3"/>
    <mergeCell ref="B4:D4"/>
    <mergeCell ref="E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1"/>
  <sheetViews>
    <sheetView workbookViewId="0">
      <selection activeCell="A22" sqref="A22"/>
    </sheetView>
  </sheetViews>
  <sheetFormatPr defaultRowHeight="11.25"/>
  <cols>
    <col min="1" max="2" width="2.83203125" style="1" customWidth="1"/>
    <col min="3" max="3" width="43.33203125" style="1" customWidth="1"/>
    <col min="4" max="4" width="9.83203125" style="1" bestFit="1" customWidth="1"/>
    <col min="5" max="5" width="12.1640625" style="1" bestFit="1" customWidth="1"/>
    <col min="6" max="6" width="9.83203125" style="1" bestFit="1" customWidth="1"/>
    <col min="7" max="8" width="8.6640625" style="1" bestFit="1" customWidth="1"/>
    <col min="9" max="9" width="8.83203125" style="1" customWidth="1"/>
    <col min="10" max="10" width="8.6640625" style="1" bestFit="1" customWidth="1"/>
    <col min="11" max="12" width="9.33203125" style="1"/>
    <col min="13" max="13" width="11.1640625" style="1" bestFit="1" customWidth="1"/>
    <col min="14" max="14" width="10.5" style="1" bestFit="1" customWidth="1"/>
    <col min="15" max="16" width="9.83203125" style="1" bestFit="1" customWidth="1"/>
    <col min="17" max="17" width="11.1640625" style="1" bestFit="1" customWidth="1"/>
    <col min="18" max="18" width="12.6640625" style="1" bestFit="1" customWidth="1"/>
    <col min="19" max="19" width="12" style="1" customWidth="1"/>
    <col min="20" max="20" width="11.1640625" style="1" bestFit="1" customWidth="1"/>
    <col min="21" max="16384" width="9.33203125" style="1"/>
  </cols>
  <sheetData>
    <row r="1" spans="1:24" ht="15">
      <c r="A1" s="175" t="s">
        <v>10</v>
      </c>
      <c r="B1" s="40"/>
    </row>
    <row r="2" spans="1:24" ht="12" thickBot="1">
      <c r="A2" s="24" t="s">
        <v>11</v>
      </c>
    </row>
    <row r="3" spans="1:24" ht="13.5" thickBot="1">
      <c r="A3" s="160"/>
      <c r="B3" s="160"/>
      <c r="C3" s="160"/>
      <c r="D3" s="160">
        <v>2002</v>
      </c>
      <c r="E3" s="160">
        <v>2003</v>
      </c>
      <c r="F3" s="160">
        <v>2004</v>
      </c>
      <c r="G3" s="160">
        <v>2005</v>
      </c>
      <c r="H3" s="160">
        <v>2006</v>
      </c>
      <c r="I3" s="160">
        <v>2007</v>
      </c>
      <c r="J3" s="160">
        <v>2008</v>
      </c>
      <c r="K3" s="160">
        <v>2009</v>
      </c>
    </row>
    <row r="4" spans="1:24" ht="12.75">
      <c r="A4" s="28"/>
      <c r="B4" s="77"/>
      <c r="C4" s="77"/>
      <c r="D4" s="88"/>
      <c r="E4" s="88"/>
      <c r="F4" s="88"/>
      <c r="G4" s="88"/>
      <c r="H4" s="88"/>
      <c r="I4" s="88"/>
      <c r="J4" s="88"/>
      <c r="K4" s="88"/>
      <c r="Q4" s="161"/>
      <c r="R4" s="161"/>
    </row>
    <row r="5" spans="1:24" ht="12.75">
      <c r="A5" s="28"/>
      <c r="B5" s="162" t="s">
        <v>2</v>
      </c>
      <c r="C5" s="77"/>
      <c r="D5" s="163">
        <f>SUM(D7:D8)</f>
        <v>2199</v>
      </c>
      <c r="E5" s="163">
        <f>SUM(E7:E8)</f>
        <v>2567.6920609999997</v>
      </c>
      <c r="F5" s="163">
        <v>2716.4673780000003</v>
      </c>
      <c r="G5" s="163">
        <f>SUM(G7:G8)</f>
        <v>2860.2780119999998</v>
      </c>
      <c r="H5" s="163">
        <f>SUM(H7:H8)</f>
        <v>3165.5290150000001</v>
      </c>
      <c r="I5" s="163">
        <f>SUM(I7:I8)</f>
        <v>3612.0208760000005</v>
      </c>
      <c r="J5" s="163">
        <f>SUM(J7:J8)</f>
        <v>4257.5795280000002</v>
      </c>
      <c r="K5" s="163">
        <v>3802</v>
      </c>
      <c r="Q5" s="161"/>
      <c r="R5" s="161"/>
    </row>
    <row r="6" spans="1:24" ht="12.75">
      <c r="A6" s="164"/>
      <c r="B6" s="165"/>
      <c r="C6" s="165" t="s">
        <v>3</v>
      </c>
      <c r="D6" s="166"/>
      <c r="E6" s="166"/>
      <c r="F6" s="166"/>
      <c r="G6" s="166"/>
      <c r="H6" s="166"/>
      <c r="I6" s="166"/>
      <c r="J6" s="166"/>
      <c r="K6" s="166"/>
      <c r="Q6" s="161"/>
      <c r="R6" s="161"/>
    </row>
    <row r="7" spans="1:24" ht="12.75">
      <c r="A7" s="164"/>
      <c r="B7" s="165"/>
      <c r="C7" s="167" t="s">
        <v>4</v>
      </c>
      <c r="D7" s="168">
        <v>1057</v>
      </c>
      <c r="E7" s="168">
        <v>1008.692061</v>
      </c>
      <c r="F7" s="168">
        <v>1070.886481</v>
      </c>
      <c r="G7" s="168">
        <v>1190.975747</v>
      </c>
      <c r="H7" s="168">
        <v>1260.4616900000001</v>
      </c>
      <c r="I7" s="168">
        <v>1401.3811710000002</v>
      </c>
      <c r="J7" s="168">
        <v>1570.0119510000004</v>
      </c>
      <c r="K7" s="168">
        <v>1308</v>
      </c>
      <c r="Q7" s="161"/>
      <c r="R7" s="161"/>
    </row>
    <row r="8" spans="1:24" ht="12.75">
      <c r="A8" s="164"/>
      <c r="B8" s="165"/>
      <c r="C8" s="167" t="s">
        <v>5</v>
      </c>
      <c r="D8" s="168">
        <v>1142</v>
      </c>
      <c r="E8" s="168">
        <v>1559</v>
      </c>
      <c r="F8" s="168">
        <v>1646</v>
      </c>
      <c r="G8" s="168">
        <v>1669.302265</v>
      </c>
      <c r="H8" s="168">
        <v>1905.067325</v>
      </c>
      <c r="I8" s="168">
        <v>2210.639705</v>
      </c>
      <c r="J8" s="168">
        <v>2687.5675770000003</v>
      </c>
      <c r="K8" s="168">
        <f>K5-K7</f>
        <v>2494</v>
      </c>
      <c r="Q8" s="161"/>
      <c r="R8" s="161"/>
      <c r="X8" s="161"/>
    </row>
    <row r="9" spans="1:24" ht="12.75">
      <c r="A9" s="28"/>
      <c r="B9" s="77"/>
      <c r="C9" s="77"/>
      <c r="D9" s="166"/>
      <c r="E9" s="166"/>
      <c r="F9" s="166"/>
      <c r="G9" s="166"/>
      <c r="H9" s="166"/>
      <c r="I9" s="166"/>
      <c r="J9" s="166"/>
      <c r="K9" s="166"/>
      <c r="Q9" s="161"/>
      <c r="R9" s="161"/>
      <c r="X9" s="161"/>
    </row>
    <row r="10" spans="1:24" ht="12.75">
      <c r="A10" s="28"/>
      <c r="B10" s="162" t="s">
        <v>6</v>
      </c>
      <c r="C10" s="162"/>
      <c r="D10" s="163">
        <f>SUM(D12:D13)</f>
        <v>608</v>
      </c>
      <c r="E10" s="163">
        <f>SUM(E12:E13)</f>
        <v>470.91368599999998</v>
      </c>
      <c r="F10" s="163">
        <v>527.84336299999995</v>
      </c>
      <c r="G10" s="163">
        <f>SUM(G12:G13)</f>
        <v>230.03877700000001</v>
      </c>
      <c r="H10" s="163">
        <f>SUM(H12:H13)</f>
        <v>471.70262000000002</v>
      </c>
      <c r="I10" s="163">
        <f>SUM(I12:I13)</f>
        <v>699.13693899999998</v>
      </c>
      <c r="J10" s="163">
        <f>SUM(J12:J13)</f>
        <v>955.10366100000022</v>
      </c>
      <c r="K10" s="163">
        <v>790</v>
      </c>
      <c r="Q10" s="161"/>
      <c r="R10" s="161"/>
      <c r="X10" s="161"/>
    </row>
    <row r="11" spans="1:24" ht="12.75">
      <c r="A11" s="164"/>
      <c r="B11" s="165"/>
      <c r="C11" s="165" t="s">
        <v>3</v>
      </c>
      <c r="D11" s="166"/>
      <c r="E11" s="166"/>
      <c r="F11" s="166"/>
      <c r="G11" s="166"/>
      <c r="H11" s="166"/>
      <c r="I11" s="166"/>
      <c r="J11" s="166"/>
      <c r="K11" s="166"/>
      <c r="Q11" s="161"/>
      <c r="R11" s="161"/>
      <c r="X11" s="161"/>
    </row>
    <row r="12" spans="1:24" ht="12.75">
      <c r="A12" s="164"/>
      <c r="B12" s="165"/>
      <c r="C12" s="167" t="s">
        <v>4</v>
      </c>
      <c r="D12" s="168">
        <v>392</v>
      </c>
      <c r="E12" s="168">
        <v>409.57732499999997</v>
      </c>
      <c r="F12" s="168">
        <v>110.59251700000002</v>
      </c>
      <c r="G12" s="168">
        <v>103.35749700000001</v>
      </c>
      <c r="H12" s="168">
        <v>414.31805000000003</v>
      </c>
      <c r="I12" s="168">
        <v>330.29494900000003</v>
      </c>
      <c r="J12" s="168">
        <v>536.8133210000002</v>
      </c>
      <c r="K12" s="168">
        <v>347</v>
      </c>
      <c r="Q12" s="161"/>
      <c r="R12" s="161"/>
      <c r="X12" s="161"/>
    </row>
    <row r="13" spans="1:24" ht="12.75">
      <c r="A13" s="164"/>
      <c r="B13" s="165"/>
      <c r="C13" s="167" t="s">
        <v>7</v>
      </c>
      <c r="D13" s="168">
        <v>216</v>
      </c>
      <c r="E13" s="168">
        <v>61.336360999999997</v>
      </c>
      <c r="F13" s="168">
        <v>356.877655</v>
      </c>
      <c r="G13" s="168">
        <v>126.68128</v>
      </c>
      <c r="H13" s="168">
        <v>57.384569999999997</v>
      </c>
      <c r="I13" s="168">
        <v>368.84199000000001</v>
      </c>
      <c r="J13" s="168">
        <v>418.29034000000001</v>
      </c>
      <c r="K13" s="168">
        <v>443</v>
      </c>
      <c r="Q13" s="161"/>
      <c r="R13" s="161"/>
    </row>
    <row r="14" spans="1:24" ht="12.75">
      <c r="A14" s="28"/>
      <c r="B14" s="77"/>
      <c r="C14" s="77"/>
      <c r="D14" s="166"/>
      <c r="E14" s="166"/>
      <c r="F14" s="166"/>
      <c r="G14" s="166"/>
      <c r="H14" s="166"/>
      <c r="I14" s="166"/>
      <c r="J14" s="166"/>
      <c r="K14" s="166"/>
      <c r="Q14" s="161"/>
      <c r="R14" s="161"/>
    </row>
    <row r="15" spans="1:24" ht="12.75">
      <c r="A15" s="28"/>
      <c r="B15" s="162" t="s">
        <v>8</v>
      </c>
      <c r="C15" s="162"/>
      <c r="D15" s="163">
        <f t="shared" ref="D15:I15" si="0">D17+D18</f>
        <v>1591</v>
      </c>
      <c r="E15" s="163">
        <f t="shared" si="0"/>
        <v>2096.7783749999999</v>
      </c>
      <c r="F15" s="163">
        <f t="shared" si="0"/>
        <v>2249.4163090000002</v>
      </c>
      <c r="G15" s="163">
        <f t="shared" si="0"/>
        <v>2630.239235</v>
      </c>
      <c r="H15" s="163">
        <f t="shared" si="0"/>
        <v>2693.826395</v>
      </c>
      <c r="I15" s="163">
        <f t="shared" si="0"/>
        <v>2912.8839370000005</v>
      </c>
      <c r="J15" s="163">
        <f>J17+J18</f>
        <v>3302.4758670000006</v>
      </c>
      <c r="K15" s="163">
        <f>K5-K10</f>
        <v>3012</v>
      </c>
      <c r="Q15" s="161"/>
      <c r="R15" s="161"/>
    </row>
    <row r="16" spans="1:24" ht="12.75">
      <c r="A16" s="164"/>
      <c r="B16" s="165"/>
      <c r="C16" s="165" t="s">
        <v>3</v>
      </c>
      <c r="D16" s="166"/>
      <c r="E16" s="166"/>
      <c r="F16" s="166"/>
      <c r="G16" s="166"/>
      <c r="H16" s="166"/>
      <c r="I16" s="166"/>
      <c r="J16" s="166"/>
      <c r="K16" s="166"/>
      <c r="Q16" s="161"/>
      <c r="R16" s="161"/>
    </row>
    <row r="17" spans="1:18" ht="12.75">
      <c r="A17" s="164"/>
      <c r="B17" s="165"/>
      <c r="C17" s="167" t="s">
        <v>4</v>
      </c>
      <c r="D17" s="168">
        <f t="shared" ref="D17:J18" si="1">D7-D12</f>
        <v>665</v>
      </c>
      <c r="E17" s="168">
        <f t="shared" si="1"/>
        <v>599.11473599999999</v>
      </c>
      <c r="F17" s="168">
        <f t="shared" si="1"/>
        <v>960.29396399999996</v>
      </c>
      <c r="G17" s="168">
        <f t="shared" si="1"/>
        <v>1087.61825</v>
      </c>
      <c r="H17" s="168">
        <f t="shared" si="1"/>
        <v>846.14364</v>
      </c>
      <c r="I17" s="168">
        <f t="shared" si="1"/>
        <v>1071.0862220000001</v>
      </c>
      <c r="J17" s="168">
        <f t="shared" si="1"/>
        <v>1033.1986300000003</v>
      </c>
      <c r="K17" s="168">
        <v>961</v>
      </c>
      <c r="Q17" s="161"/>
      <c r="R17" s="161"/>
    </row>
    <row r="18" spans="1:18" ht="13.5" thickBot="1">
      <c r="A18" s="169"/>
      <c r="B18" s="170"/>
      <c r="C18" s="171" t="s">
        <v>5</v>
      </c>
      <c r="D18" s="172">
        <f t="shared" si="1"/>
        <v>926</v>
      </c>
      <c r="E18" s="172">
        <f t="shared" si="1"/>
        <v>1497.6636390000001</v>
      </c>
      <c r="F18" s="172">
        <f t="shared" si="1"/>
        <v>1289.122345</v>
      </c>
      <c r="G18" s="172">
        <f t="shared" si="1"/>
        <v>1542.620985</v>
      </c>
      <c r="H18" s="172">
        <f t="shared" si="1"/>
        <v>1847.682755</v>
      </c>
      <c r="I18" s="172">
        <f t="shared" si="1"/>
        <v>1841.7977150000002</v>
      </c>
      <c r="J18" s="172">
        <f t="shared" si="1"/>
        <v>2269.2772370000002</v>
      </c>
      <c r="K18" s="172">
        <v>2051</v>
      </c>
      <c r="Q18" s="161"/>
      <c r="R18" s="161"/>
    </row>
    <row r="19" spans="1:18" ht="12.75">
      <c r="A19" s="173" t="s">
        <v>9</v>
      </c>
      <c r="B19" s="77"/>
      <c r="C19" s="77"/>
      <c r="D19" s="77"/>
      <c r="E19" s="77"/>
      <c r="F19" s="77"/>
      <c r="G19" s="174"/>
      <c r="H19" s="174"/>
      <c r="I19" s="174"/>
      <c r="J19" s="174"/>
      <c r="K19" s="174"/>
      <c r="N19" s="161"/>
      <c r="O19" s="161"/>
      <c r="Q19" s="161"/>
      <c r="R19" s="161"/>
    </row>
    <row r="20" spans="1:18" ht="12.75">
      <c r="A20" s="28"/>
      <c r="B20" s="77"/>
      <c r="C20" s="173"/>
      <c r="D20" s="77"/>
      <c r="E20" s="77"/>
      <c r="F20" s="77"/>
      <c r="G20" s="174"/>
      <c r="H20" s="174"/>
      <c r="I20" s="174"/>
      <c r="J20" s="77"/>
      <c r="K20" s="174"/>
      <c r="N20" s="161"/>
      <c r="O20" s="161"/>
      <c r="Q20" s="161"/>
      <c r="R20" s="161"/>
    </row>
    <row r="21" spans="1:18">
      <c r="N21" s="161"/>
      <c r="O21" s="161"/>
      <c r="Q21" s="161"/>
      <c r="R21" s="16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A30" sqref="A30"/>
    </sheetView>
  </sheetViews>
  <sheetFormatPr defaultRowHeight="11.25"/>
  <cols>
    <col min="1" max="1" width="35.5" style="1" customWidth="1"/>
    <col min="2" max="3" width="15.83203125" style="1" hidden="1" customWidth="1"/>
    <col min="4" max="11" width="15.83203125" style="1" customWidth="1"/>
    <col min="12" max="16384" width="9.33203125" style="1"/>
  </cols>
  <sheetData>
    <row r="1" spans="1:11" ht="12.75">
      <c r="A1" s="176" t="s">
        <v>239</v>
      </c>
    </row>
    <row r="2" spans="1:11">
      <c r="A2" s="24" t="s">
        <v>240</v>
      </c>
    </row>
    <row r="3" spans="1:11" ht="12.75">
      <c r="A3" s="95"/>
      <c r="B3" s="238">
        <v>2005</v>
      </c>
      <c r="C3" s="240"/>
      <c r="D3" s="238">
        <v>2006</v>
      </c>
      <c r="E3" s="240"/>
      <c r="F3" s="238">
        <v>2007</v>
      </c>
      <c r="G3" s="240"/>
      <c r="H3" s="238">
        <v>2008</v>
      </c>
      <c r="I3" s="240"/>
      <c r="J3" s="238">
        <v>2009</v>
      </c>
      <c r="K3" s="240"/>
    </row>
    <row r="4" spans="1:11" ht="22.5">
      <c r="A4" s="107"/>
      <c r="B4" s="108" t="s">
        <v>15</v>
      </c>
      <c r="C4" s="109" t="s">
        <v>152</v>
      </c>
      <c r="D4" s="108" t="s">
        <v>15</v>
      </c>
      <c r="E4" s="109" t="s">
        <v>152</v>
      </c>
      <c r="F4" s="108" t="s">
        <v>15</v>
      </c>
      <c r="G4" s="110" t="s">
        <v>152</v>
      </c>
      <c r="H4" s="108" t="s">
        <v>15</v>
      </c>
      <c r="I4" s="110" t="s">
        <v>152</v>
      </c>
      <c r="J4" s="108" t="s">
        <v>15</v>
      </c>
      <c r="K4" s="110" t="s">
        <v>152</v>
      </c>
    </row>
    <row r="5" spans="1:11" ht="22.5">
      <c r="A5" s="111"/>
      <c r="B5" s="99" t="s">
        <v>17</v>
      </c>
      <c r="C5" s="112" t="s">
        <v>153</v>
      </c>
      <c r="D5" s="99" t="s">
        <v>17</v>
      </c>
      <c r="E5" s="112" t="s">
        <v>153</v>
      </c>
      <c r="F5" s="99" t="s">
        <v>17</v>
      </c>
      <c r="G5" s="100" t="s">
        <v>153</v>
      </c>
      <c r="H5" s="99" t="s">
        <v>17</v>
      </c>
      <c r="I5" s="112" t="s">
        <v>153</v>
      </c>
      <c r="J5" s="99" t="s">
        <v>17</v>
      </c>
      <c r="K5" s="112" t="s">
        <v>153</v>
      </c>
    </row>
    <row r="6" spans="1:11" ht="12.75">
      <c r="A6" s="101" t="s">
        <v>154</v>
      </c>
      <c r="B6" s="113"/>
      <c r="C6" s="113"/>
      <c r="D6" s="66"/>
      <c r="E6" s="113"/>
      <c r="F6" s="66"/>
      <c r="G6" s="66"/>
      <c r="H6" s="66"/>
      <c r="I6" s="66"/>
      <c r="J6" s="66"/>
      <c r="K6" s="66"/>
    </row>
    <row r="7" spans="1:11" ht="12.75">
      <c r="A7" s="102" t="s">
        <v>155</v>
      </c>
      <c r="B7" s="114"/>
      <c r="C7" s="114"/>
      <c r="D7" s="67"/>
      <c r="E7" s="114"/>
      <c r="F7" s="67"/>
      <c r="G7" s="67"/>
      <c r="H7" s="67"/>
      <c r="I7" s="67"/>
      <c r="J7" s="67"/>
      <c r="K7" s="67"/>
    </row>
    <row r="8" spans="1:11" ht="12.75">
      <c r="A8" s="102"/>
      <c r="B8" s="114"/>
      <c r="C8" s="114"/>
      <c r="D8" s="67"/>
      <c r="E8" s="114"/>
      <c r="F8" s="67"/>
      <c r="G8" s="67"/>
      <c r="H8" s="67"/>
      <c r="I8" s="67"/>
      <c r="J8" s="67"/>
      <c r="K8" s="67"/>
    </row>
    <row r="9" spans="1:11" ht="12.75">
      <c r="A9" s="103" t="s">
        <v>156</v>
      </c>
      <c r="B9" s="114">
        <v>209</v>
      </c>
      <c r="C9" s="114">
        <v>53.35369</v>
      </c>
      <c r="D9" s="67">
        <v>172</v>
      </c>
      <c r="E9" s="114">
        <v>24</v>
      </c>
      <c r="F9" s="67">
        <v>208</v>
      </c>
      <c r="G9" s="67">
        <v>66</v>
      </c>
      <c r="H9" s="67">
        <v>216</v>
      </c>
      <c r="I9" s="67">
        <v>50.652214000000022</v>
      </c>
      <c r="J9" s="67">
        <v>211</v>
      </c>
      <c r="K9" s="67">
        <v>50</v>
      </c>
    </row>
    <row r="10" spans="1:11" ht="12.75">
      <c r="A10" s="104" t="s">
        <v>157</v>
      </c>
      <c r="B10" s="114"/>
      <c r="C10" s="114"/>
      <c r="D10" s="67"/>
      <c r="E10" s="114"/>
      <c r="F10" s="67"/>
      <c r="G10" s="67"/>
      <c r="H10" s="67"/>
      <c r="I10" s="67"/>
      <c r="J10" s="67"/>
      <c r="K10" s="67"/>
    </row>
    <row r="11" spans="1:11" ht="12.75">
      <c r="A11" s="105"/>
      <c r="B11" s="114"/>
      <c r="C11" s="114"/>
      <c r="D11" s="67"/>
      <c r="E11" s="114"/>
      <c r="F11" s="67"/>
      <c r="G11" s="67"/>
      <c r="H11" s="67"/>
      <c r="I11" s="67"/>
      <c r="J11" s="67"/>
      <c r="K11" s="67"/>
    </row>
    <row r="12" spans="1:11" ht="25.5">
      <c r="A12" s="103" t="s">
        <v>158</v>
      </c>
      <c r="B12" s="114">
        <v>155</v>
      </c>
      <c r="C12" s="114">
        <v>610.63047500000005</v>
      </c>
      <c r="D12" s="67">
        <v>80</v>
      </c>
      <c r="E12" s="114">
        <v>297</v>
      </c>
      <c r="F12" s="67">
        <v>128</v>
      </c>
      <c r="G12" s="67">
        <v>820</v>
      </c>
      <c r="H12" s="67">
        <v>103</v>
      </c>
      <c r="I12" s="67">
        <v>563.80312000000004</v>
      </c>
      <c r="J12" s="67">
        <v>94</v>
      </c>
      <c r="K12" s="67">
        <v>300</v>
      </c>
    </row>
    <row r="13" spans="1:11" ht="25.5">
      <c r="A13" s="104" t="s">
        <v>159</v>
      </c>
      <c r="B13" s="114"/>
      <c r="C13" s="114"/>
      <c r="D13" s="67"/>
      <c r="E13" s="114"/>
      <c r="F13" s="67"/>
      <c r="G13" s="67"/>
      <c r="H13" s="67"/>
      <c r="I13" s="67"/>
      <c r="J13" s="67"/>
      <c r="K13" s="67"/>
    </row>
    <row r="14" spans="1:11" ht="12.75">
      <c r="A14" s="54"/>
      <c r="B14" s="114"/>
      <c r="C14" s="114"/>
      <c r="D14" s="67"/>
      <c r="E14" s="114"/>
      <c r="F14" s="67"/>
      <c r="G14" s="67"/>
      <c r="H14" s="67"/>
      <c r="I14" s="67"/>
      <c r="J14" s="67"/>
      <c r="K14" s="67"/>
    </row>
    <row r="15" spans="1:11" ht="12.75">
      <c r="A15" s="103" t="s">
        <v>160</v>
      </c>
      <c r="B15" s="114">
        <v>51</v>
      </c>
      <c r="C15" s="114">
        <v>477.431352</v>
      </c>
      <c r="D15" s="67">
        <v>126</v>
      </c>
      <c r="E15" s="114">
        <v>525</v>
      </c>
      <c r="F15" s="67">
        <v>23</v>
      </c>
      <c r="G15" s="67">
        <v>185</v>
      </c>
      <c r="H15" s="67">
        <v>43</v>
      </c>
      <c r="I15" s="67">
        <v>418.7432960000001</v>
      </c>
      <c r="J15" s="67">
        <v>59</v>
      </c>
      <c r="K15" s="67">
        <v>612</v>
      </c>
    </row>
    <row r="16" spans="1:11" ht="12.75">
      <c r="A16" s="104" t="s">
        <v>161</v>
      </c>
      <c r="B16" s="114"/>
      <c r="C16" s="114"/>
      <c r="D16" s="67"/>
      <c r="E16" s="114"/>
      <c r="F16" s="67"/>
      <c r="G16" s="67"/>
      <c r="H16" s="67"/>
      <c r="I16" s="67"/>
      <c r="J16" s="67"/>
      <c r="K16" s="67"/>
    </row>
    <row r="17" spans="1:11" ht="12.75">
      <c r="A17" s="105"/>
      <c r="B17" s="114"/>
      <c r="C17" s="114"/>
      <c r="D17" s="67"/>
      <c r="E17" s="114"/>
      <c r="F17" s="67"/>
      <c r="G17" s="67"/>
      <c r="H17" s="67"/>
      <c r="I17" s="67"/>
      <c r="J17" s="67"/>
      <c r="K17" s="67"/>
    </row>
    <row r="18" spans="1:11" ht="12.75">
      <c r="A18" s="103" t="s">
        <v>141</v>
      </c>
      <c r="B18" s="114">
        <v>25</v>
      </c>
      <c r="C18" s="114">
        <v>189.64304999999999</v>
      </c>
      <c r="D18" s="67">
        <v>41</v>
      </c>
      <c r="E18" s="114">
        <v>414</v>
      </c>
      <c r="F18" s="67">
        <v>70</v>
      </c>
      <c r="G18" s="67">
        <v>330</v>
      </c>
      <c r="H18" s="67">
        <v>66</v>
      </c>
      <c r="I18" s="67">
        <v>536.81332100000009</v>
      </c>
      <c r="J18" s="67">
        <v>45</v>
      </c>
      <c r="K18" s="67">
        <v>347</v>
      </c>
    </row>
    <row r="19" spans="1:11" ht="12.75">
      <c r="A19" s="104" t="s">
        <v>144</v>
      </c>
      <c r="B19" s="114"/>
      <c r="C19" s="114"/>
      <c r="D19" s="67"/>
      <c r="E19" s="114"/>
      <c r="F19" s="67"/>
      <c r="G19" s="67"/>
      <c r="H19" s="67"/>
      <c r="I19" s="67"/>
      <c r="J19" s="67"/>
      <c r="K19" s="67"/>
    </row>
    <row r="20" spans="1:11" ht="12.75">
      <c r="A20" s="104"/>
      <c r="B20" s="114"/>
      <c r="C20" s="114"/>
      <c r="D20" s="67"/>
      <c r="E20" s="114"/>
      <c r="F20" s="67"/>
      <c r="G20" s="67"/>
      <c r="H20" s="67"/>
      <c r="I20" s="67"/>
      <c r="J20" s="67"/>
      <c r="K20" s="67"/>
    </row>
    <row r="21" spans="1:11" ht="12.75">
      <c r="A21" s="103" t="s">
        <v>162</v>
      </c>
      <c r="B21" s="114">
        <v>18</v>
      </c>
      <c r="C21" s="114">
        <v>64.541138000000004</v>
      </c>
      <c r="D21" s="67">
        <v>14</v>
      </c>
      <c r="E21" s="114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</row>
    <row r="22" spans="1:11" ht="25.5">
      <c r="A22" s="104" t="s">
        <v>163</v>
      </c>
      <c r="B22" s="114"/>
      <c r="C22" s="114"/>
      <c r="D22" s="67"/>
      <c r="E22" s="114"/>
      <c r="F22" s="67"/>
      <c r="G22" s="67"/>
      <c r="H22" s="67"/>
      <c r="I22" s="67"/>
      <c r="J22" s="67"/>
      <c r="K22" s="67"/>
    </row>
    <row r="23" spans="1:11" ht="12.75">
      <c r="A23" s="54"/>
      <c r="B23" s="114"/>
      <c r="C23" s="114"/>
      <c r="D23" s="67"/>
      <c r="E23" s="114"/>
      <c r="F23" s="67"/>
      <c r="G23" s="67"/>
      <c r="H23" s="67"/>
      <c r="I23" s="67"/>
      <c r="J23" s="67"/>
      <c r="K23" s="67"/>
    </row>
    <row r="24" spans="1:11" ht="12.75">
      <c r="A24" s="103" t="s">
        <v>164</v>
      </c>
      <c r="B24" s="114">
        <v>0</v>
      </c>
      <c r="C24" s="114">
        <v>0</v>
      </c>
      <c r="D24" s="67">
        <v>0</v>
      </c>
      <c r="E24" s="114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</row>
    <row r="25" spans="1:11" ht="12.75">
      <c r="A25" s="104" t="s">
        <v>165</v>
      </c>
      <c r="B25" s="114"/>
      <c r="C25" s="114"/>
      <c r="D25" s="67"/>
      <c r="E25" s="114"/>
      <c r="F25" s="67"/>
      <c r="G25" s="67"/>
      <c r="H25" s="67"/>
      <c r="I25" s="67"/>
      <c r="J25" s="67"/>
      <c r="K25" s="67"/>
    </row>
    <row r="26" spans="1:11" ht="12.75">
      <c r="A26" s="105"/>
      <c r="B26" s="114"/>
      <c r="C26" s="114"/>
      <c r="D26" s="67"/>
      <c r="E26" s="114"/>
      <c r="F26" s="67"/>
      <c r="G26" s="67"/>
      <c r="H26" s="67"/>
      <c r="I26" s="67"/>
      <c r="J26" s="67"/>
      <c r="K26" s="67"/>
    </row>
    <row r="27" spans="1:11" ht="12.75">
      <c r="A27" s="72" t="s">
        <v>151</v>
      </c>
      <c r="B27" s="115">
        <v>458</v>
      </c>
      <c r="C27" s="115">
        <v>1395.5997050000001</v>
      </c>
      <c r="D27" s="75">
        <v>433</v>
      </c>
      <c r="E27" s="115">
        <v>1260</v>
      </c>
      <c r="F27" s="75">
        <v>429</v>
      </c>
      <c r="G27" s="75">
        <v>1401</v>
      </c>
      <c r="H27" s="75">
        <v>428</v>
      </c>
      <c r="I27" s="75">
        <v>1570.011951</v>
      </c>
      <c r="J27" s="75">
        <v>409</v>
      </c>
      <c r="K27" s="75">
        <v>1308</v>
      </c>
    </row>
    <row r="28" spans="1:1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</sheetData>
  <mergeCells count="5">
    <mergeCell ref="B3:C3"/>
    <mergeCell ref="D3:E3"/>
    <mergeCell ref="F3:G3"/>
    <mergeCell ref="H3:I3"/>
    <mergeCell ref="J3:K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A52" sqref="A52"/>
    </sheetView>
  </sheetViews>
  <sheetFormatPr defaultRowHeight="11.25"/>
  <cols>
    <col min="1" max="1" width="37.83203125" style="1" bestFit="1" customWidth="1"/>
    <col min="2" max="2" width="8.5" style="1" bestFit="1" customWidth="1"/>
    <col min="3" max="3" width="19.83203125" style="1" bestFit="1" customWidth="1"/>
    <col min="4" max="4" width="8.5" style="1" bestFit="1" customWidth="1"/>
    <col min="5" max="5" width="17.5" style="1" bestFit="1" customWidth="1"/>
    <col min="6" max="6" width="8.5" style="1" bestFit="1" customWidth="1"/>
    <col min="7" max="7" width="19.83203125" style="1" bestFit="1" customWidth="1"/>
    <col min="8" max="16384" width="9.33203125" style="1"/>
  </cols>
  <sheetData>
    <row r="1" spans="1:7" ht="12.75">
      <c r="A1" s="176" t="s">
        <v>241</v>
      </c>
    </row>
    <row r="2" spans="1:7">
      <c r="A2" s="24" t="s">
        <v>242</v>
      </c>
    </row>
    <row r="3" spans="1:7" ht="12.75">
      <c r="A3" s="95"/>
      <c r="B3" s="238" t="s">
        <v>54</v>
      </c>
      <c r="C3" s="240"/>
      <c r="D3" s="238" t="s">
        <v>63</v>
      </c>
      <c r="E3" s="240"/>
      <c r="F3" s="238" t="s">
        <v>61</v>
      </c>
      <c r="G3" s="240"/>
    </row>
    <row r="4" spans="1:7" ht="12.75">
      <c r="A4" s="96"/>
      <c r="B4" s="241" t="s">
        <v>55</v>
      </c>
      <c r="C4" s="243"/>
      <c r="D4" s="241" t="s">
        <v>64</v>
      </c>
      <c r="E4" s="243"/>
      <c r="F4" s="241" t="s">
        <v>62</v>
      </c>
      <c r="G4" s="243"/>
    </row>
    <row r="5" spans="1:7" ht="25.5">
      <c r="A5" s="97"/>
      <c r="B5" s="81" t="s">
        <v>15</v>
      </c>
      <c r="C5" s="83" t="s">
        <v>166</v>
      </c>
      <c r="D5" s="81" t="s">
        <v>15</v>
      </c>
      <c r="E5" s="83" t="s">
        <v>166</v>
      </c>
      <c r="F5" s="81" t="s">
        <v>15</v>
      </c>
      <c r="G5" s="83" t="s">
        <v>166</v>
      </c>
    </row>
    <row r="6" spans="1:7" ht="22.5">
      <c r="A6" s="98"/>
      <c r="B6" s="99" t="s">
        <v>17</v>
      </c>
      <c r="C6" s="100" t="s">
        <v>153</v>
      </c>
      <c r="D6" s="99" t="s">
        <v>17</v>
      </c>
      <c r="E6" s="100" t="s">
        <v>153</v>
      </c>
      <c r="F6" s="99" t="s">
        <v>17</v>
      </c>
      <c r="G6" s="100" t="s">
        <v>153</v>
      </c>
    </row>
    <row r="7" spans="1:7" ht="12.75">
      <c r="A7" s="101" t="s">
        <v>154</v>
      </c>
      <c r="B7" s="84"/>
      <c r="C7" s="84"/>
      <c r="D7" s="84"/>
      <c r="E7" s="84"/>
      <c r="F7" s="84"/>
      <c r="G7" s="84"/>
    </row>
    <row r="8" spans="1:7" ht="12.75">
      <c r="A8" s="102" t="s">
        <v>155</v>
      </c>
      <c r="B8" s="85"/>
      <c r="C8" s="85"/>
      <c r="D8" s="85"/>
      <c r="E8" s="85"/>
      <c r="F8" s="85"/>
      <c r="G8" s="85"/>
    </row>
    <row r="9" spans="1:7" ht="12.75">
      <c r="A9" s="102"/>
      <c r="B9" s="85"/>
      <c r="C9" s="85"/>
      <c r="D9" s="85"/>
      <c r="E9" s="85"/>
      <c r="F9" s="85"/>
      <c r="G9" s="85"/>
    </row>
    <row r="10" spans="1:7" ht="12.75">
      <c r="A10" s="103" t="s">
        <v>156</v>
      </c>
      <c r="B10" s="67">
        <v>6</v>
      </c>
      <c r="C10" s="67">
        <v>0.42</v>
      </c>
      <c r="D10" s="67">
        <v>2</v>
      </c>
      <c r="E10" s="67">
        <v>0.37</v>
      </c>
      <c r="F10" s="67">
        <v>31</v>
      </c>
      <c r="G10" s="67">
        <v>8.6999999999999993</v>
      </c>
    </row>
    <row r="11" spans="1:7" ht="12.75">
      <c r="A11" s="104" t="s">
        <v>157</v>
      </c>
      <c r="B11" s="67"/>
      <c r="C11" s="67"/>
      <c r="D11" s="67"/>
      <c r="E11" s="67"/>
      <c r="F11" s="67"/>
      <c r="G11" s="67"/>
    </row>
    <row r="12" spans="1:7" ht="12.75">
      <c r="A12" s="105"/>
      <c r="B12" s="67"/>
      <c r="C12" s="67"/>
      <c r="D12" s="67"/>
      <c r="E12" s="67"/>
      <c r="F12" s="67"/>
      <c r="G12" s="67"/>
    </row>
    <row r="13" spans="1:7" ht="25.5">
      <c r="A13" s="103" t="s">
        <v>167</v>
      </c>
      <c r="B13" s="67">
        <v>35</v>
      </c>
      <c r="C13" s="67">
        <v>44</v>
      </c>
      <c r="D13" s="67">
        <v>1</v>
      </c>
      <c r="E13" s="67">
        <v>0.47</v>
      </c>
      <c r="F13" s="67">
        <v>38</v>
      </c>
      <c r="G13" s="67">
        <v>152</v>
      </c>
    </row>
    <row r="14" spans="1:7" ht="25.5">
      <c r="A14" s="104" t="s">
        <v>159</v>
      </c>
      <c r="B14" s="67"/>
      <c r="C14" s="67"/>
      <c r="D14" s="67"/>
      <c r="E14" s="67"/>
      <c r="F14" s="67"/>
      <c r="G14" s="67"/>
    </row>
    <row r="15" spans="1:7" ht="12.75">
      <c r="A15" s="54"/>
      <c r="B15" s="67"/>
      <c r="C15" s="67"/>
      <c r="D15" s="67"/>
      <c r="E15" s="67"/>
      <c r="F15" s="67"/>
      <c r="G15" s="67"/>
    </row>
    <row r="16" spans="1:7" ht="25.5">
      <c r="A16" s="103" t="s">
        <v>168</v>
      </c>
      <c r="B16" s="67">
        <v>18</v>
      </c>
      <c r="C16" s="67">
        <v>48</v>
      </c>
      <c r="D16" s="67">
        <v>0</v>
      </c>
      <c r="E16" s="67">
        <v>0</v>
      </c>
      <c r="F16" s="67">
        <v>35</v>
      </c>
      <c r="G16" s="67">
        <v>536.29999999999995</v>
      </c>
    </row>
    <row r="17" spans="1:7" ht="12.75">
      <c r="A17" s="104" t="s">
        <v>161</v>
      </c>
      <c r="B17" s="67"/>
      <c r="C17" s="67"/>
      <c r="D17" s="67"/>
      <c r="E17" s="67"/>
      <c r="F17" s="67"/>
      <c r="G17" s="67"/>
    </row>
    <row r="18" spans="1:7" ht="12.75">
      <c r="A18" s="105"/>
      <c r="B18" s="67"/>
      <c r="C18" s="67"/>
      <c r="D18" s="67"/>
      <c r="E18" s="67"/>
      <c r="F18" s="67"/>
      <c r="G18" s="67"/>
    </row>
    <row r="19" spans="1:7" ht="12.75">
      <c r="A19" s="103" t="s">
        <v>141</v>
      </c>
      <c r="B19" s="67">
        <v>8</v>
      </c>
      <c r="C19" s="67">
        <v>6.2</v>
      </c>
      <c r="D19" s="67">
        <v>3</v>
      </c>
      <c r="E19" s="67">
        <v>4.18</v>
      </c>
      <c r="F19" s="67">
        <v>15</v>
      </c>
      <c r="G19" s="67">
        <v>178</v>
      </c>
    </row>
    <row r="20" spans="1:7" ht="12.75">
      <c r="A20" s="104" t="s">
        <v>144</v>
      </c>
      <c r="B20" s="67"/>
      <c r="C20" s="67"/>
      <c r="D20" s="67"/>
      <c r="E20" s="67"/>
      <c r="F20" s="67"/>
      <c r="G20" s="67"/>
    </row>
    <row r="21" spans="1:7" ht="12.75">
      <c r="A21" s="104"/>
      <c r="B21" s="67"/>
      <c r="C21" s="67"/>
      <c r="D21" s="67"/>
      <c r="E21" s="67"/>
      <c r="F21" s="67"/>
      <c r="G21" s="67"/>
    </row>
    <row r="22" spans="1:7" ht="12.75">
      <c r="A22" s="103" t="s">
        <v>162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</row>
    <row r="23" spans="1:7" ht="25.5">
      <c r="A23" s="104" t="s">
        <v>163</v>
      </c>
      <c r="B23" s="67"/>
      <c r="C23" s="67"/>
      <c r="D23" s="67"/>
      <c r="E23" s="67"/>
      <c r="F23" s="67"/>
      <c r="G23" s="67"/>
    </row>
    <row r="24" spans="1:7" ht="12.75">
      <c r="A24" s="105"/>
      <c r="B24" s="67"/>
      <c r="C24" s="67"/>
      <c r="D24" s="67"/>
      <c r="E24" s="67"/>
      <c r="F24" s="67"/>
      <c r="G24" s="67"/>
    </row>
    <row r="25" spans="1:7" ht="12.75">
      <c r="A25" s="72" t="s">
        <v>151</v>
      </c>
      <c r="B25" s="75">
        <f>SUM(B19,B16,B13,B10)</f>
        <v>67</v>
      </c>
      <c r="C25" s="75">
        <v>98</v>
      </c>
      <c r="D25" s="75">
        <f>SUM(D19,D16,D13,D10)</f>
        <v>6</v>
      </c>
      <c r="E25" s="75">
        <f>SUM(E19,E16,E13,E10)</f>
        <v>5.0199999999999996</v>
      </c>
      <c r="F25" s="75">
        <f>SUM(F19,F16,F13,F10)</f>
        <v>119</v>
      </c>
      <c r="G25" s="75">
        <v>876</v>
      </c>
    </row>
    <row r="26" spans="1:7" ht="12.75">
      <c r="A26" s="77"/>
      <c r="B26" s="77"/>
      <c r="C26" s="77"/>
      <c r="D26" s="77"/>
      <c r="E26" s="77"/>
      <c r="F26" s="77"/>
      <c r="G26" s="77"/>
    </row>
    <row r="27" spans="1:7" ht="12.75">
      <c r="A27" s="95"/>
      <c r="B27" s="238" t="s">
        <v>65</v>
      </c>
      <c r="C27" s="240"/>
      <c r="D27" s="238" t="s">
        <v>31</v>
      </c>
      <c r="E27" s="240"/>
      <c r="F27" s="238" t="s">
        <v>52</v>
      </c>
      <c r="G27" s="240"/>
    </row>
    <row r="28" spans="1:7" ht="12.75">
      <c r="A28" s="96"/>
      <c r="B28" s="241" t="s">
        <v>66</v>
      </c>
      <c r="C28" s="243"/>
      <c r="D28" s="241" t="s">
        <v>44</v>
      </c>
      <c r="E28" s="243"/>
      <c r="F28" s="241" t="s">
        <v>169</v>
      </c>
      <c r="G28" s="243"/>
    </row>
    <row r="29" spans="1:7" ht="25.5">
      <c r="A29" s="97"/>
      <c r="B29" s="81" t="s">
        <v>15</v>
      </c>
      <c r="C29" s="83" t="s">
        <v>166</v>
      </c>
      <c r="D29" s="81" t="s">
        <v>15</v>
      </c>
      <c r="E29" s="83" t="s">
        <v>166</v>
      </c>
      <c r="F29" s="81" t="s">
        <v>15</v>
      </c>
      <c r="G29" s="83" t="s">
        <v>166</v>
      </c>
    </row>
    <row r="30" spans="1:7" ht="22.5">
      <c r="A30" s="98"/>
      <c r="B30" s="99" t="s">
        <v>17</v>
      </c>
      <c r="C30" s="100" t="s">
        <v>153</v>
      </c>
      <c r="D30" s="99" t="s">
        <v>17</v>
      </c>
      <c r="E30" s="100" t="s">
        <v>153</v>
      </c>
      <c r="F30" s="99" t="s">
        <v>17</v>
      </c>
      <c r="G30" s="100" t="s">
        <v>153</v>
      </c>
    </row>
    <row r="31" spans="1:7" ht="12.75">
      <c r="A31" s="101" t="s">
        <v>154</v>
      </c>
      <c r="B31" s="66"/>
      <c r="C31" s="66"/>
      <c r="D31" s="66"/>
      <c r="E31" s="66"/>
      <c r="F31" s="66"/>
      <c r="G31" s="66"/>
    </row>
    <row r="32" spans="1:7" ht="12.75">
      <c r="A32" s="102" t="s">
        <v>155</v>
      </c>
      <c r="B32" s="67"/>
      <c r="C32" s="67"/>
      <c r="D32" s="67"/>
      <c r="E32" s="67"/>
      <c r="F32" s="67"/>
      <c r="G32" s="67"/>
    </row>
    <row r="33" spans="1:7" ht="12.75">
      <c r="A33" s="102"/>
      <c r="B33" s="67"/>
      <c r="C33" s="67"/>
      <c r="D33" s="67"/>
      <c r="E33" s="67"/>
      <c r="F33" s="67"/>
      <c r="G33" s="67"/>
    </row>
    <row r="34" spans="1:7" ht="12.75">
      <c r="A34" s="103" t="s">
        <v>156</v>
      </c>
      <c r="B34" s="67">
        <v>23</v>
      </c>
      <c r="C34" s="67">
        <v>25</v>
      </c>
      <c r="D34" s="67">
        <v>149</v>
      </c>
      <c r="E34" s="67">
        <v>14.7</v>
      </c>
      <c r="F34" s="67">
        <f>SUM(B10,D10,F10,B34,D34)</f>
        <v>211</v>
      </c>
      <c r="G34" s="67">
        <v>50</v>
      </c>
    </row>
    <row r="35" spans="1:7" ht="12.75">
      <c r="A35" s="104" t="s">
        <v>157</v>
      </c>
      <c r="B35" s="67"/>
      <c r="C35" s="67"/>
      <c r="D35" s="67"/>
      <c r="E35" s="67"/>
      <c r="F35" s="67"/>
      <c r="G35" s="67"/>
    </row>
    <row r="36" spans="1:7" ht="12.75">
      <c r="A36" s="105"/>
      <c r="B36" s="67"/>
      <c r="C36" s="67"/>
      <c r="D36" s="67"/>
      <c r="E36" s="67"/>
      <c r="F36" s="67"/>
      <c r="G36" s="67"/>
    </row>
    <row r="37" spans="1:7" ht="25.5">
      <c r="A37" s="103" t="s">
        <v>167</v>
      </c>
      <c r="B37" s="67">
        <v>14</v>
      </c>
      <c r="C37" s="67">
        <v>94</v>
      </c>
      <c r="D37" s="67">
        <v>6</v>
      </c>
      <c r="E37" s="67">
        <v>9.3000000000000007</v>
      </c>
      <c r="F37" s="67">
        <f>SUM(B13,D13,F13,B37,D37)</f>
        <v>94</v>
      </c>
      <c r="G37" s="67">
        <f>SUM(C13,E13,G13,C37,E37)</f>
        <v>299.77000000000004</v>
      </c>
    </row>
    <row r="38" spans="1:7" ht="25.5">
      <c r="A38" s="104" t="s">
        <v>159</v>
      </c>
      <c r="B38" s="67"/>
      <c r="C38" s="67"/>
      <c r="D38" s="67"/>
      <c r="E38" s="67"/>
      <c r="F38" s="67"/>
      <c r="G38" s="67"/>
    </row>
    <row r="39" spans="1:7" ht="12.75">
      <c r="A39" s="54"/>
      <c r="B39" s="67"/>
      <c r="C39" s="67"/>
      <c r="D39" s="67"/>
      <c r="E39" s="67"/>
      <c r="F39" s="67"/>
      <c r="G39" s="67"/>
    </row>
    <row r="40" spans="1:7" ht="25.5">
      <c r="A40" s="103" t="s">
        <v>168</v>
      </c>
      <c r="B40" s="67">
        <v>5</v>
      </c>
      <c r="C40" s="67">
        <v>26</v>
      </c>
      <c r="D40" s="67">
        <v>1</v>
      </c>
      <c r="E40" s="67">
        <v>1.96</v>
      </c>
      <c r="F40" s="67">
        <f>SUM(B16,D16,F16,B40,D40)</f>
        <v>59</v>
      </c>
      <c r="G40" s="67">
        <f>SUM(C16,E16,G16,C40,E40)</f>
        <v>612.26</v>
      </c>
    </row>
    <row r="41" spans="1:7" ht="12.75">
      <c r="A41" s="104" t="s">
        <v>161</v>
      </c>
      <c r="B41" s="67"/>
      <c r="C41" s="67"/>
      <c r="D41" s="67"/>
      <c r="E41" s="67"/>
      <c r="F41" s="67"/>
      <c r="G41" s="67"/>
    </row>
    <row r="42" spans="1:7" ht="12.75">
      <c r="A42" s="105"/>
      <c r="B42" s="67"/>
      <c r="C42" s="67"/>
      <c r="D42" s="67"/>
      <c r="E42" s="67"/>
      <c r="F42" s="67"/>
      <c r="G42" s="67"/>
    </row>
    <row r="43" spans="1:7" ht="12.75">
      <c r="A43" s="103" t="s">
        <v>141</v>
      </c>
      <c r="B43" s="67">
        <v>15</v>
      </c>
      <c r="C43" s="67">
        <v>156</v>
      </c>
      <c r="D43" s="67">
        <v>4</v>
      </c>
      <c r="E43" s="67">
        <v>1.65</v>
      </c>
      <c r="F43" s="67">
        <f>SUM(B19,D19,F19,B43,D43)</f>
        <v>45</v>
      </c>
      <c r="G43" s="67">
        <v>347</v>
      </c>
    </row>
    <row r="44" spans="1:7" ht="12.75">
      <c r="A44" s="104" t="s">
        <v>144</v>
      </c>
      <c r="B44" s="67"/>
      <c r="C44" s="67"/>
      <c r="D44" s="67"/>
      <c r="E44" s="67"/>
      <c r="F44" s="67"/>
      <c r="G44" s="67"/>
    </row>
    <row r="45" spans="1:7" ht="12.75">
      <c r="A45" s="104"/>
      <c r="B45" s="67"/>
      <c r="C45" s="67"/>
      <c r="D45" s="67"/>
      <c r="E45" s="67"/>
      <c r="F45" s="67"/>
      <c r="G45" s="67"/>
    </row>
    <row r="46" spans="1:7" ht="12.75">
      <c r="A46" s="103" t="s">
        <v>162</v>
      </c>
      <c r="B46" s="67">
        <v>0</v>
      </c>
      <c r="C46" s="67">
        <v>0</v>
      </c>
      <c r="D46" s="67">
        <v>0</v>
      </c>
      <c r="E46" s="67">
        <v>0</v>
      </c>
      <c r="F46" s="67">
        <f>SUM(B22,D22,F22,B46,D46)</f>
        <v>0</v>
      </c>
      <c r="G46" s="67">
        <f>SUM(C22,E22,G22,C46,E46)</f>
        <v>0</v>
      </c>
    </row>
    <row r="47" spans="1:7" ht="25.5">
      <c r="A47" s="104" t="s">
        <v>163</v>
      </c>
      <c r="B47" s="67"/>
      <c r="C47" s="67"/>
      <c r="D47" s="67"/>
      <c r="E47" s="67"/>
      <c r="F47" s="67"/>
      <c r="G47" s="67"/>
    </row>
    <row r="48" spans="1:7" ht="12.75">
      <c r="A48" s="105"/>
      <c r="B48" s="67"/>
      <c r="C48" s="67"/>
      <c r="D48" s="67"/>
      <c r="E48" s="67"/>
      <c r="F48" s="67"/>
      <c r="G48" s="67"/>
    </row>
    <row r="49" spans="1:7" ht="12.75">
      <c r="A49" s="72" t="s">
        <v>151</v>
      </c>
      <c r="B49" s="75">
        <f>SUM(B43,B40,B37,B34)</f>
        <v>57</v>
      </c>
      <c r="C49" s="75">
        <v>302</v>
      </c>
      <c r="D49" s="75">
        <f>SUM(D43,D40,D37,D34)</f>
        <v>160</v>
      </c>
      <c r="E49" s="75">
        <f>SUM(E43,E40,E37,E34)</f>
        <v>27.61</v>
      </c>
      <c r="F49" s="75">
        <f>SUM(F43,F40,F37,F34)</f>
        <v>409</v>
      </c>
      <c r="G49" s="75">
        <v>1308</v>
      </c>
    </row>
    <row r="50" spans="1:7">
      <c r="A50" s="24"/>
      <c r="B50" s="24"/>
      <c r="C50" s="24"/>
      <c r="D50" s="24"/>
      <c r="E50" s="24"/>
      <c r="F50" s="24"/>
      <c r="G50" s="24"/>
    </row>
    <row r="51" spans="1:7">
      <c r="A51" s="24"/>
      <c r="B51" s="24"/>
      <c r="C51" s="24"/>
      <c r="D51" s="24"/>
      <c r="E51" s="24"/>
      <c r="F51" s="24"/>
      <c r="G51" s="24"/>
    </row>
  </sheetData>
  <mergeCells count="12">
    <mergeCell ref="B27:C27"/>
    <mergeCell ref="D27:E27"/>
    <mergeCell ref="F27:G27"/>
    <mergeCell ref="B28:C28"/>
    <mergeCell ref="D28:E28"/>
    <mergeCell ref="F28:G28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A46" sqref="A46"/>
    </sheetView>
  </sheetViews>
  <sheetFormatPr defaultRowHeight="11.25"/>
  <cols>
    <col min="1" max="1" width="61.1640625" style="1" customWidth="1"/>
    <col min="2" max="2" width="8.5" style="1" bestFit="1" customWidth="1"/>
    <col min="3" max="3" width="17.5" style="1" customWidth="1"/>
    <col min="4" max="4" width="8.5" style="1" bestFit="1" customWidth="1"/>
    <col min="5" max="5" width="17.5" style="1" bestFit="1" customWidth="1"/>
    <col min="6" max="6" width="8.5" style="1" bestFit="1" customWidth="1"/>
    <col min="7" max="7" width="17.83203125" style="1" customWidth="1"/>
    <col min="8" max="16384" width="9.33203125" style="1"/>
  </cols>
  <sheetData>
    <row r="1" spans="1:7" ht="12.75">
      <c r="A1" s="176" t="s">
        <v>243</v>
      </c>
    </row>
    <row r="2" spans="1:7">
      <c r="A2" s="24" t="s">
        <v>244</v>
      </c>
    </row>
    <row r="3" spans="1:7" ht="12.75">
      <c r="A3" s="95"/>
      <c r="B3" s="238" t="s">
        <v>54</v>
      </c>
      <c r="C3" s="240"/>
      <c r="D3" s="238" t="s">
        <v>63</v>
      </c>
      <c r="E3" s="240"/>
      <c r="F3" s="238" t="s">
        <v>61</v>
      </c>
      <c r="G3" s="240"/>
    </row>
    <row r="4" spans="1:7" ht="12.75">
      <c r="A4" s="96"/>
      <c r="B4" s="241" t="s">
        <v>55</v>
      </c>
      <c r="C4" s="243"/>
      <c r="D4" s="241" t="s">
        <v>64</v>
      </c>
      <c r="E4" s="243"/>
      <c r="F4" s="241" t="s">
        <v>62</v>
      </c>
      <c r="G4" s="243"/>
    </row>
    <row r="5" spans="1:7" ht="25.5">
      <c r="A5" s="97"/>
      <c r="B5" s="81" t="s">
        <v>15</v>
      </c>
      <c r="C5" s="83" t="s">
        <v>166</v>
      </c>
      <c r="D5" s="81" t="s">
        <v>15</v>
      </c>
      <c r="E5" s="83" t="s">
        <v>166</v>
      </c>
      <c r="F5" s="81" t="s">
        <v>15</v>
      </c>
      <c r="G5" s="83" t="s">
        <v>166</v>
      </c>
    </row>
    <row r="6" spans="1:7" ht="22.5">
      <c r="A6" s="98"/>
      <c r="B6" s="99" t="s">
        <v>17</v>
      </c>
      <c r="C6" s="100" t="s">
        <v>153</v>
      </c>
      <c r="D6" s="99" t="s">
        <v>17</v>
      </c>
      <c r="E6" s="100" t="s">
        <v>153</v>
      </c>
      <c r="F6" s="99" t="s">
        <v>17</v>
      </c>
      <c r="G6" s="100" t="s">
        <v>153</v>
      </c>
    </row>
    <row r="7" spans="1:7" ht="12.75">
      <c r="A7" s="101" t="s">
        <v>154</v>
      </c>
      <c r="B7" s="66"/>
      <c r="C7" s="66"/>
      <c r="D7" s="66"/>
      <c r="E7" s="66"/>
      <c r="F7" s="66"/>
      <c r="G7" s="66"/>
    </row>
    <row r="8" spans="1:7" ht="12.75">
      <c r="A8" s="102" t="s">
        <v>155</v>
      </c>
      <c r="B8" s="67"/>
      <c r="C8" s="67"/>
      <c r="D8" s="67"/>
      <c r="E8" s="67"/>
      <c r="F8" s="67"/>
      <c r="G8" s="67"/>
    </row>
    <row r="9" spans="1:7" ht="12.75">
      <c r="A9" s="102"/>
      <c r="B9" s="67"/>
      <c r="C9" s="67"/>
      <c r="D9" s="67"/>
      <c r="E9" s="67"/>
      <c r="F9" s="67"/>
      <c r="G9" s="67"/>
    </row>
    <row r="10" spans="1:7" ht="12.75">
      <c r="A10" s="103" t="s">
        <v>156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ht="12.75">
      <c r="A11" s="104" t="s">
        <v>157</v>
      </c>
      <c r="B11" s="67"/>
      <c r="C11" s="67"/>
      <c r="D11" s="67"/>
      <c r="E11" s="67"/>
      <c r="F11" s="67"/>
      <c r="G11" s="67"/>
    </row>
    <row r="12" spans="1:7" ht="12.75">
      <c r="A12" s="105"/>
      <c r="B12" s="67"/>
      <c r="C12" s="67"/>
      <c r="D12" s="67"/>
      <c r="E12" s="67"/>
      <c r="F12" s="67"/>
      <c r="G12" s="67"/>
    </row>
    <row r="13" spans="1:7" ht="12.75">
      <c r="A13" s="103" t="s">
        <v>167</v>
      </c>
      <c r="B13" s="67">
        <v>31</v>
      </c>
      <c r="C13" s="67">
        <v>87</v>
      </c>
      <c r="D13" s="67">
        <v>2</v>
      </c>
      <c r="E13" s="67">
        <v>3</v>
      </c>
      <c r="F13" s="67">
        <v>55</v>
      </c>
      <c r="G13" s="67">
        <v>93</v>
      </c>
    </row>
    <row r="14" spans="1:7" ht="12.75">
      <c r="A14" s="106" t="s">
        <v>159</v>
      </c>
      <c r="B14" s="67"/>
      <c r="C14" s="67"/>
      <c r="D14" s="67"/>
      <c r="E14" s="67"/>
      <c r="F14" s="67"/>
      <c r="G14" s="67"/>
    </row>
    <row r="15" spans="1:7" ht="12.75">
      <c r="A15" s="54"/>
      <c r="B15" s="67"/>
      <c r="C15" s="67"/>
      <c r="D15" s="67"/>
      <c r="E15" s="67"/>
      <c r="F15" s="67"/>
      <c r="G15" s="67"/>
    </row>
    <row r="16" spans="1:7" ht="12.75">
      <c r="A16" s="103" t="s">
        <v>168</v>
      </c>
      <c r="B16" s="67">
        <v>121</v>
      </c>
      <c r="C16" s="67">
        <v>1127</v>
      </c>
      <c r="D16" s="67">
        <v>3</v>
      </c>
      <c r="E16" s="67">
        <v>6</v>
      </c>
      <c r="F16" s="67">
        <v>100</v>
      </c>
      <c r="G16" s="67">
        <v>585</v>
      </c>
    </row>
    <row r="17" spans="1:7" ht="12.75">
      <c r="A17" s="104" t="s">
        <v>161</v>
      </c>
      <c r="B17" s="67"/>
      <c r="C17" s="67"/>
      <c r="D17" s="67"/>
      <c r="E17" s="67"/>
      <c r="F17" s="67"/>
      <c r="G17" s="67"/>
    </row>
    <row r="18" spans="1:7" ht="12.75">
      <c r="A18" s="105"/>
      <c r="B18" s="67"/>
      <c r="C18" s="67"/>
      <c r="D18" s="67"/>
      <c r="E18" s="67"/>
      <c r="F18" s="67"/>
      <c r="G18" s="67"/>
    </row>
    <row r="19" spans="1:7" ht="12.75">
      <c r="A19" s="103" t="s">
        <v>141</v>
      </c>
      <c r="B19" s="67">
        <v>54</v>
      </c>
      <c r="C19" s="67">
        <v>283</v>
      </c>
      <c r="D19" s="67">
        <v>2</v>
      </c>
      <c r="E19" s="67">
        <v>26</v>
      </c>
      <c r="F19" s="67">
        <v>41</v>
      </c>
      <c r="G19" s="67">
        <v>125</v>
      </c>
    </row>
    <row r="20" spans="1:7" ht="12.75">
      <c r="A20" s="104" t="s">
        <v>144</v>
      </c>
      <c r="B20" s="67"/>
      <c r="C20" s="67"/>
      <c r="D20" s="67"/>
      <c r="E20" s="67"/>
      <c r="F20" s="67"/>
      <c r="G20" s="67"/>
    </row>
    <row r="21" spans="1:7" ht="12.75">
      <c r="A21" s="105"/>
      <c r="B21" s="67"/>
      <c r="C21" s="67"/>
      <c r="D21" s="67"/>
      <c r="E21" s="67"/>
      <c r="F21" s="67"/>
      <c r="G21" s="67"/>
    </row>
    <row r="22" spans="1:7" ht="12.75">
      <c r="A22" s="72" t="s">
        <v>151</v>
      </c>
      <c r="B22" s="75">
        <f t="shared" ref="B22:G22" si="0">SUM(B19,B16,B13,B10)</f>
        <v>206</v>
      </c>
      <c r="C22" s="75">
        <f t="shared" si="0"/>
        <v>1497</v>
      </c>
      <c r="D22" s="75">
        <f t="shared" si="0"/>
        <v>7</v>
      </c>
      <c r="E22" s="75">
        <f>SUM(E19,E16,E13,E10)</f>
        <v>35</v>
      </c>
      <c r="F22" s="75">
        <f t="shared" si="0"/>
        <v>196</v>
      </c>
      <c r="G22" s="75">
        <f t="shared" si="0"/>
        <v>803</v>
      </c>
    </row>
    <row r="23" spans="1:7" ht="12.75">
      <c r="A23" s="77"/>
      <c r="B23" s="77"/>
      <c r="C23" s="77"/>
      <c r="D23" s="77"/>
      <c r="E23" s="77"/>
      <c r="F23" s="77"/>
      <c r="G23" s="77"/>
    </row>
    <row r="24" spans="1:7" ht="12.75">
      <c r="A24" s="95"/>
      <c r="B24" s="238" t="s">
        <v>65</v>
      </c>
      <c r="C24" s="240"/>
      <c r="D24" s="238" t="s">
        <v>31</v>
      </c>
      <c r="E24" s="240"/>
      <c r="F24" s="238" t="s">
        <v>52</v>
      </c>
      <c r="G24" s="240"/>
    </row>
    <row r="25" spans="1:7" ht="12.75">
      <c r="A25" s="96"/>
      <c r="B25" s="241" t="s">
        <v>66</v>
      </c>
      <c r="C25" s="243"/>
      <c r="D25" s="241" t="s">
        <v>44</v>
      </c>
      <c r="E25" s="243"/>
      <c r="F25" s="241" t="s">
        <v>169</v>
      </c>
      <c r="G25" s="243"/>
    </row>
    <row r="26" spans="1:7" ht="25.5">
      <c r="A26" s="97"/>
      <c r="B26" s="81" t="s">
        <v>15</v>
      </c>
      <c r="C26" s="83" t="s">
        <v>166</v>
      </c>
      <c r="D26" s="81" t="s">
        <v>15</v>
      </c>
      <c r="E26" s="83" t="s">
        <v>166</v>
      </c>
      <c r="F26" s="81" t="s">
        <v>15</v>
      </c>
      <c r="G26" s="83" t="s">
        <v>166</v>
      </c>
    </row>
    <row r="27" spans="1:7" ht="22.5">
      <c r="A27" s="98"/>
      <c r="B27" s="99" t="s">
        <v>17</v>
      </c>
      <c r="C27" s="100" t="s">
        <v>153</v>
      </c>
      <c r="D27" s="99" t="s">
        <v>17</v>
      </c>
      <c r="E27" s="100" t="s">
        <v>153</v>
      </c>
      <c r="F27" s="99" t="s">
        <v>17</v>
      </c>
      <c r="G27" s="100" t="s">
        <v>153</v>
      </c>
    </row>
    <row r="28" spans="1:7" ht="12.75">
      <c r="A28" s="101" t="s">
        <v>154</v>
      </c>
      <c r="B28" s="66"/>
      <c r="C28" s="66"/>
      <c r="D28" s="66"/>
      <c r="E28" s="66"/>
      <c r="F28" s="66"/>
      <c r="G28" s="66"/>
    </row>
    <row r="29" spans="1:7" ht="12.75">
      <c r="A29" s="102" t="s">
        <v>155</v>
      </c>
      <c r="B29" s="67"/>
      <c r="C29" s="67"/>
      <c r="D29" s="67"/>
      <c r="E29" s="67"/>
      <c r="F29" s="67"/>
      <c r="G29" s="67"/>
    </row>
    <row r="30" spans="1:7" ht="12.75">
      <c r="A30" s="102"/>
      <c r="B30" s="67"/>
      <c r="C30" s="67"/>
      <c r="D30" s="67"/>
      <c r="E30" s="67"/>
      <c r="F30" s="67"/>
      <c r="G30" s="67"/>
    </row>
    <row r="31" spans="1:7" ht="12.75">
      <c r="A31" s="103" t="s">
        <v>156</v>
      </c>
      <c r="B31" s="67">
        <v>0</v>
      </c>
      <c r="C31" s="67">
        <v>0</v>
      </c>
      <c r="D31" s="67">
        <v>0</v>
      </c>
      <c r="E31" s="67">
        <v>0</v>
      </c>
      <c r="F31" s="67">
        <f>SUM(B10,D10,F10,B31,D31)</f>
        <v>0</v>
      </c>
      <c r="G31" s="67">
        <f>SUM(C10,E10,G10,C31,E31)</f>
        <v>0</v>
      </c>
    </row>
    <row r="32" spans="1:7" ht="12.75">
      <c r="A32" s="106" t="s">
        <v>157</v>
      </c>
      <c r="B32" s="67"/>
      <c r="C32" s="67"/>
      <c r="D32" s="67"/>
      <c r="E32" s="67"/>
      <c r="F32" s="67"/>
      <c r="G32" s="67"/>
    </row>
    <row r="33" spans="1:7" ht="12.75">
      <c r="A33" s="105"/>
      <c r="B33" s="67"/>
      <c r="C33" s="67"/>
      <c r="D33" s="67"/>
      <c r="E33" s="67"/>
      <c r="F33" s="67"/>
      <c r="G33" s="67"/>
    </row>
    <row r="34" spans="1:7" ht="12.75">
      <c r="A34" s="103" t="s">
        <v>167</v>
      </c>
      <c r="B34" s="67">
        <v>0</v>
      </c>
      <c r="C34" s="67">
        <v>0</v>
      </c>
      <c r="D34" s="67">
        <v>0</v>
      </c>
      <c r="E34" s="67">
        <v>0</v>
      </c>
      <c r="F34" s="67">
        <f>SUM(B13,D13,F13,B34,D34)</f>
        <v>88</v>
      </c>
      <c r="G34" s="67">
        <f>SUM(C13,E13,G13,C34,E34)</f>
        <v>183</v>
      </c>
    </row>
    <row r="35" spans="1:7" ht="12.75">
      <c r="A35" s="106" t="s">
        <v>159</v>
      </c>
      <c r="B35" s="67"/>
      <c r="C35" s="67"/>
      <c r="D35" s="67"/>
      <c r="E35" s="67"/>
      <c r="F35" s="67"/>
      <c r="G35" s="67"/>
    </row>
    <row r="36" spans="1:7" ht="12.75">
      <c r="A36" s="54"/>
      <c r="B36" s="67"/>
      <c r="C36" s="67"/>
      <c r="D36" s="67"/>
      <c r="E36" s="67"/>
      <c r="F36" s="67"/>
      <c r="G36" s="67"/>
    </row>
    <row r="37" spans="1:7" ht="12.75">
      <c r="A37" s="103" t="s">
        <v>168</v>
      </c>
      <c r="B37" s="67">
        <v>20</v>
      </c>
      <c r="C37" s="67">
        <v>151</v>
      </c>
      <c r="D37" s="67">
        <v>0</v>
      </c>
      <c r="E37" s="67">
        <v>0</v>
      </c>
      <c r="F37" s="67">
        <f>SUM(B16,D16,F16,B37,D37)</f>
        <v>244</v>
      </c>
      <c r="G37" s="67">
        <f>SUM(C16,E16,G16,C37,E37)</f>
        <v>1869</v>
      </c>
    </row>
    <row r="38" spans="1:7" ht="12.75">
      <c r="A38" s="104" t="s">
        <v>161</v>
      </c>
      <c r="B38" s="67"/>
      <c r="C38" s="67"/>
      <c r="D38" s="67"/>
      <c r="E38" s="67"/>
      <c r="F38" s="67"/>
      <c r="G38" s="67"/>
    </row>
    <row r="39" spans="1:7" ht="12.75">
      <c r="A39" s="105"/>
      <c r="B39" s="67"/>
      <c r="C39" s="67"/>
      <c r="D39" s="67"/>
      <c r="E39" s="67"/>
      <c r="F39" s="67"/>
      <c r="G39" s="67"/>
    </row>
    <row r="40" spans="1:7" ht="12.75">
      <c r="A40" s="103" t="s">
        <v>141</v>
      </c>
      <c r="B40" s="67">
        <v>4</v>
      </c>
      <c r="C40" s="67">
        <v>8.3000000000000007</v>
      </c>
      <c r="D40" s="67">
        <v>0</v>
      </c>
      <c r="E40" s="67">
        <v>0</v>
      </c>
      <c r="F40" s="67">
        <f>SUM(B19,D19,F19,B40,D40)</f>
        <v>101</v>
      </c>
      <c r="G40" s="67">
        <f>SUM(C19,E19,G19,C40,E40)</f>
        <v>442.3</v>
      </c>
    </row>
    <row r="41" spans="1:7" ht="12.75">
      <c r="A41" s="104" t="s">
        <v>144</v>
      </c>
      <c r="B41" s="67"/>
      <c r="C41" s="67"/>
      <c r="D41" s="67"/>
      <c r="E41" s="67"/>
      <c r="F41" s="67"/>
      <c r="G41" s="67"/>
    </row>
    <row r="42" spans="1:7" ht="12.75">
      <c r="A42" s="105"/>
      <c r="B42" s="67"/>
      <c r="C42" s="67"/>
      <c r="D42" s="67"/>
      <c r="E42" s="67"/>
      <c r="F42" s="67"/>
      <c r="G42" s="67"/>
    </row>
    <row r="43" spans="1:7" ht="12.75">
      <c r="A43" s="72" t="s">
        <v>151</v>
      </c>
      <c r="B43" s="75">
        <f t="shared" ref="B43:G43" si="1">SUM(B40,B37,B34,B31)</f>
        <v>24</v>
      </c>
      <c r="C43" s="75">
        <f t="shared" si="1"/>
        <v>159.30000000000001</v>
      </c>
      <c r="D43" s="75">
        <f t="shared" si="1"/>
        <v>0</v>
      </c>
      <c r="E43" s="75">
        <f t="shared" si="1"/>
        <v>0</v>
      </c>
      <c r="F43" s="75">
        <f t="shared" si="1"/>
        <v>433</v>
      </c>
      <c r="G43" s="75">
        <f t="shared" si="1"/>
        <v>2494.3000000000002</v>
      </c>
    </row>
    <row r="44" spans="1:7">
      <c r="A44" s="24"/>
      <c r="B44" s="24"/>
      <c r="C44" s="24"/>
      <c r="D44" s="24"/>
      <c r="E44" s="24"/>
      <c r="F44" s="24"/>
      <c r="G44" s="24"/>
    </row>
    <row r="45" spans="1:7">
      <c r="A45" s="24"/>
      <c r="B45" s="24"/>
      <c r="C45" s="24"/>
      <c r="D45" s="24"/>
      <c r="E45" s="24"/>
      <c r="F45" s="24"/>
      <c r="G45" s="24"/>
    </row>
  </sheetData>
  <mergeCells count="12">
    <mergeCell ref="B24:C24"/>
    <mergeCell ref="D24:E24"/>
    <mergeCell ref="F24:G24"/>
    <mergeCell ref="B25:C25"/>
    <mergeCell ref="D25:E25"/>
    <mergeCell ref="F25:G2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A31" sqref="A31"/>
    </sheetView>
  </sheetViews>
  <sheetFormatPr defaultRowHeight="11.25"/>
  <cols>
    <col min="1" max="1" width="13.83203125" style="1" customWidth="1"/>
    <col min="2" max="2" width="7.5" style="1" bestFit="1" customWidth="1"/>
    <col min="3" max="3" width="16.1640625" style="1" customWidth="1"/>
    <col min="4" max="4" width="8.5" style="1" bestFit="1" customWidth="1"/>
    <col min="5" max="5" width="16.1640625" style="1" customWidth="1"/>
    <col min="6" max="6" width="14.1640625" style="1" bestFit="1" customWidth="1"/>
    <col min="7" max="7" width="8.5" style="1" bestFit="1" customWidth="1"/>
    <col min="8" max="8" width="16.1640625" style="1" customWidth="1"/>
    <col min="9" max="9" width="14.1640625" style="1" bestFit="1" customWidth="1"/>
    <col min="10" max="10" width="8.5" style="1" bestFit="1" customWidth="1"/>
    <col min="11" max="11" width="16.1640625" style="1" customWidth="1"/>
    <col min="12" max="12" width="14.1640625" style="1" bestFit="1" customWidth="1"/>
    <col min="13" max="14" width="9.33203125" style="1"/>
    <col min="15" max="15" width="12.1640625" style="1" bestFit="1" customWidth="1"/>
    <col min="16" max="16384" width="9.33203125" style="1"/>
  </cols>
  <sheetData>
    <row r="1" spans="1:12" ht="12.75">
      <c r="A1" s="176" t="s">
        <v>245</v>
      </c>
    </row>
    <row r="2" spans="1:12">
      <c r="A2" s="24" t="s">
        <v>246</v>
      </c>
    </row>
    <row r="3" spans="1:12" ht="12.75">
      <c r="A3" s="48" t="s">
        <v>12</v>
      </c>
      <c r="B3" s="49"/>
      <c r="C3" s="50"/>
      <c r="D3" s="213" t="s">
        <v>54</v>
      </c>
      <c r="E3" s="214"/>
      <c r="F3" s="215"/>
      <c r="G3" s="213" t="s">
        <v>61</v>
      </c>
      <c r="H3" s="214"/>
      <c r="I3" s="215"/>
      <c r="J3" s="213" t="s">
        <v>63</v>
      </c>
      <c r="K3" s="214"/>
      <c r="L3" s="215"/>
    </row>
    <row r="4" spans="1:12" ht="12.75">
      <c r="A4" s="78" t="s">
        <v>13</v>
      </c>
      <c r="B4" s="52"/>
      <c r="C4" s="53"/>
      <c r="D4" s="224" t="s">
        <v>55</v>
      </c>
      <c r="E4" s="227"/>
      <c r="F4" s="228"/>
      <c r="G4" s="224" t="s">
        <v>62</v>
      </c>
      <c r="H4" s="227"/>
      <c r="I4" s="228"/>
      <c r="J4" s="224" t="s">
        <v>64</v>
      </c>
      <c r="K4" s="227"/>
      <c r="L4" s="228"/>
    </row>
    <row r="5" spans="1:12" ht="25.5">
      <c r="A5" s="78"/>
      <c r="B5" s="79"/>
      <c r="C5" s="80"/>
      <c r="D5" s="81" t="s">
        <v>15</v>
      </c>
      <c r="E5" s="82" t="s">
        <v>16</v>
      </c>
      <c r="F5" s="83" t="s">
        <v>266</v>
      </c>
      <c r="G5" s="81" t="s">
        <v>15</v>
      </c>
      <c r="H5" s="82" t="s">
        <v>16</v>
      </c>
      <c r="I5" s="83" t="s">
        <v>266</v>
      </c>
      <c r="J5" s="81" t="s">
        <v>15</v>
      </c>
      <c r="K5" s="82" t="s">
        <v>16</v>
      </c>
      <c r="L5" s="83" t="s">
        <v>266</v>
      </c>
    </row>
    <row r="6" spans="1:12" ht="22.5">
      <c r="A6" s="60"/>
      <c r="B6" s="61"/>
      <c r="C6" s="62"/>
      <c r="D6" s="63" t="s">
        <v>17</v>
      </c>
      <c r="E6" s="64" t="s">
        <v>18</v>
      </c>
      <c r="F6" s="65" t="s">
        <v>147</v>
      </c>
      <c r="G6" s="63" t="s">
        <v>17</v>
      </c>
      <c r="H6" s="64" t="s">
        <v>18</v>
      </c>
      <c r="I6" s="65" t="s">
        <v>147</v>
      </c>
      <c r="J6" s="63" t="s">
        <v>17</v>
      </c>
      <c r="K6" s="64" t="s">
        <v>18</v>
      </c>
      <c r="L6" s="65" t="s">
        <v>147</v>
      </c>
    </row>
    <row r="7" spans="1:12" ht="12.75">
      <c r="A7" s="229" t="s">
        <v>75</v>
      </c>
      <c r="B7" s="230"/>
      <c r="C7" s="231"/>
      <c r="D7" s="84"/>
      <c r="E7" s="84"/>
      <c r="F7" s="84"/>
      <c r="G7" s="84"/>
      <c r="H7" s="84"/>
      <c r="I7" s="84"/>
      <c r="J7" s="84"/>
      <c r="K7" s="84"/>
      <c r="L7" s="84"/>
    </row>
    <row r="8" spans="1:12" ht="12.75">
      <c r="A8" s="54" t="s">
        <v>76</v>
      </c>
      <c r="B8" s="52"/>
      <c r="C8" s="53"/>
      <c r="D8" s="85"/>
      <c r="E8" s="85"/>
      <c r="F8" s="85"/>
      <c r="G8" s="85"/>
      <c r="H8" s="85"/>
      <c r="I8" s="85"/>
      <c r="J8" s="85"/>
      <c r="K8" s="85"/>
      <c r="L8" s="85"/>
    </row>
    <row r="9" spans="1:12" ht="12.75">
      <c r="A9" s="68" t="s">
        <v>56</v>
      </c>
      <c r="B9" s="70">
        <v>499</v>
      </c>
      <c r="C9" s="53"/>
      <c r="D9" s="67"/>
      <c r="E9" s="67"/>
      <c r="F9" s="67"/>
      <c r="G9" s="67"/>
      <c r="H9" s="67"/>
      <c r="I9" s="67"/>
      <c r="J9" s="67"/>
      <c r="K9" s="67"/>
      <c r="L9" s="67"/>
    </row>
    <row r="10" spans="1:12" ht="12.75">
      <c r="A10" s="68" t="s">
        <v>57</v>
      </c>
      <c r="B10" s="70">
        <v>1499</v>
      </c>
      <c r="C10" s="71"/>
      <c r="D10" s="86">
        <v>3</v>
      </c>
      <c r="E10" s="86">
        <v>3.7830000000000004</v>
      </c>
      <c r="F10" s="86">
        <v>1265.9549999999999</v>
      </c>
      <c r="G10" s="86">
        <v>3</v>
      </c>
      <c r="H10" s="86">
        <v>2.7589999999999999</v>
      </c>
      <c r="I10" s="86">
        <v>628.53000000000009</v>
      </c>
      <c r="J10" s="86">
        <v>0</v>
      </c>
      <c r="K10" s="86">
        <v>0</v>
      </c>
      <c r="L10" s="86">
        <v>0</v>
      </c>
    </row>
    <row r="11" spans="1:12" ht="12.75">
      <c r="A11" s="68" t="s">
        <v>58</v>
      </c>
      <c r="B11" s="70">
        <v>4999</v>
      </c>
      <c r="C11" s="71"/>
      <c r="D11" s="86">
        <v>25</v>
      </c>
      <c r="E11" s="86">
        <v>98.843000000000004</v>
      </c>
      <c r="F11" s="86">
        <v>23321.345000000005</v>
      </c>
      <c r="G11" s="86">
        <v>51</v>
      </c>
      <c r="H11" s="86">
        <v>145.19899999999998</v>
      </c>
      <c r="I11" s="86">
        <v>47780.38900000001</v>
      </c>
      <c r="J11" s="86">
        <v>1</v>
      </c>
      <c r="K11" s="86">
        <v>3.9630000000000001</v>
      </c>
      <c r="L11" s="86">
        <v>1446.4950000000001</v>
      </c>
    </row>
    <row r="12" spans="1:12" ht="12.75">
      <c r="A12" s="68" t="s">
        <v>59</v>
      </c>
      <c r="B12" s="70">
        <v>39999</v>
      </c>
      <c r="C12" s="71"/>
      <c r="D12" s="86">
        <v>84</v>
      </c>
      <c r="E12" s="86">
        <v>1534.2080000000005</v>
      </c>
      <c r="F12" s="86">
        <v>458405.5799999999</v>
      </c>
      <c r="G12" s="86">
        <v>82</v>
      </c>
      <c r="H12" s="86">
        <v>993.73199999999974</v>
      </c>
      <c r="I12" s="86">
        <v>323586.01400000002</v>
      </c>
      <c r="J12" s="86">
        <v>4</v>
      </c>
      <c r="K12" s="86">
        <v>21.917999999999999</v>
      </c>
      <c r="L12" s="86">
        <v>8000.0700000000006</v>
      </c>
    </row>
    <row r="13" spans="1:12" ht="12.75">
      <c r="A13" s="68" t="s">
        <v>60</v>
      </c>
      <c r="B13" s="52"/>
      <c r="C13" s="53"/>
      <c r="D13" s="86">
        <v>40</v>
      </c>
      <c r="E13" s="86">
        <v>2486.538</v>
      </c>
      <c r="F13" s="86">
        <v>730485.31200000015</v>
      </c>
      <c r="G13" s="86">
        <v>19</v>
      </c>
      <c r="H13" s="86">
        <v>956.80600000000027</v>
      </c>
      <c r="I13" s="86">
        <v>305753.75299999997</v>
      </c>
      <c r="J13" s="86">
        <v>0</v>
      </c>
      <c r="K13" s="86">
        <v>0</v>
      </c>
      <c r="L13" s="86">
        <v>0</v>
      </c>
    </row>
    <row r="14" spans="1:12" ht="12.75">
      <c r="A14" s="72" t="s">
        <v>20</v>
      </c>
      <c r="B14" s="73"/>
      <c r="C14" s="74"/>
      <c r="D14" s="87">
        <f>SUM(D9:D13)</f>
        <v>152</v>
      </c>
      <c r="E14" s="87">
        <f t="shared" ref="E14:L14" si="0">SUM(E9:E13)</f>
        <v>4123.3720000000003</v>
      </c>
      <c r="F14" s="87">
        <f t="shared" si="0"/>
        <v>1213478.192</v>
      </c>
      <c r="G14" s="87">
        <f t="shared" si="0"/>
        <v>155</v>
      </c>
      <c r="H14" s="87">
        <f t="shared" si="0"/>
        <v>2098.4960000000001</v>
      </c>
      <c r="I14" s="87">
        <f t="shared" si="0"/>
        <v>677748.68599999999</v>
      </c>
      <c r="J14" s="87">
        <f t="shared" si="0"/>
        <v>5</v>
      </c>
      <c r="K14" s="87">
        <f t="shared" si="0"/>
        <v>25.881</v>
      </c>
      <c r="L14" s="87">
        <f t="shared" si="0"/>
        <v>9446.5650000000005</v>
      </c>
    </row>
    <row r="15" spans="1:12" ht="12.75">
      <c r="A15" s="24"/>
      <c r="B15" s="24"/>
      <c r="C15" s="24"/>
      <c r="D15" s="88"/>
      <c r="E15" s="88"/>
      <c r="F15" s="88"/>
      <c r="G15" s="88"/>
      <c r="H15" s="88"/>
      <c r="I15" s="88"/>
      <c r="J15" s="88"/>
      <c r="K15" s="88"/>
      <c r="L15" s="88"/>
    </row>
    <row r="16" spans="1:12" ht="12.75">
      <c r="A16" s="24"/>
      <c r="B16" s="24"/>
      <c r="C16" s="24"/>
      <c r="D16" s="88"/>
      <c r="E16" s="88"/>
      <c r="F16" s="88"/>
      <c r="G16" s="88"/>
      <c r="H16" s="88"/>
      <c r="I16" s="88"/>
      <c r="J16" s="88"/>
      <c r="K16" s="88"/>
      <c r="L16" s="88"/>
    </row>
    <row r="17" spans="1:12" ht="12.75">
      <c r="A17" s="48" t="s">
        <v>12</v>
      </c>
      <c r="B17" s="49"/>
      <c r="C17" s="50"/>
      <c r="D17" s="244" t="s">
        <v>80</v>
      </c>
      <c r="E17" s="245"/>
      <c r="F17" s="246"/>
      <c r="G17" s="244" t="s">
        <v>65</v>
      </c>
      <c r="H17" s="245"/>
      <c r="I17" s="246"/>
      <c r="J17" s="244" t="s">
        <v>20</v>
      </c>
      <c r="K17" s="245"/>
      <c r="L17" s="246"/>
    </row>
    <row r="18" spans="1:12" ht="12.75">
      <c r="A18" s="54" t="s">
        <v>13</v>
      </c>
      <c r="B18" s="52"/>
      <c r="C18" s="53"/>
      <c r="D18" s="247" t="s">
        <v>81</v>
      </c>
      <c r="E18" s="248"/>
      <c r="F18" s="249"/>
      <c r="G18" s="247" t="s">
        <v>66</v>
      </c>
      <c r="H18" s="248"/>
      <c r="I18" s="249"/>
      <c r="J18" s="247" t="s">
        <v>82</v>
      </c>
      <c r="K18" s="248"/>
      <c r="L18" s="249"/>
    </row>
    <row r="19" spans="1:12" ht="25.5">
      <c r="A19" s="54"/>
      <c r="B19" s="79"/>
      <c r="C19" s="80"/>
      <c r="D19" s="89" t="s">
        <v>15</v>
      </c>
      <c r="E19" s="90" t="s">
        <v>16</v>
      </c>
      <c r="F19" s="91" t="s">
        <v>266</v>
      </c>
      <c r="G19" s="89" t="s">
        <v>15</v>
      </c>
      <c r="H19" s="90" t="s">
        <v>16</v>
      </c>
      <c r="I19" s="91" t="s">
        <v>266</v>
      </c>
      <c r="J19" s="89" t="s">
        <v>15</v>
      </c>
      <c r="K19" s="90" t="s">
        <v>16</v>
      </c>
      <c r="L19" s="91" t="s">
        <v>266</v>
      </c>
    </row>
    <row r="20" spans="1:12" ht="22.5">
      <c r="A20" s="60"/>
      <c r="B20" s="61"/>
      <c r="C20" s="62"/>
      <c r="D20" s="92" t="s">
        <v>17</v>
      </c>
      <c r="E20" s="93" t="s">
        <v>18</v>
      </c>
      <c r="F20" s="94" t="s">
        <v>147</v>
      </c>
      <c r="G20" s="92" t="s">
        <v>17</v>
      </c>
      <c r="H20" s="93" t="s">
        <v>18</v>
      </c>
      <c r="I20" s="94" t="s">
        <v>147</v>
      </c>
      <c r="J20" s="92" t="s">
        <v>17</v>
      </c>
      <c r="K20" s="93" t="s">
        <v>18</v>
      </c>
      <c r="L20" s="94" t="s">
        <v>147</v>
      </c>
    </row>
    <row r="21" spans="1:12" ht="12.75">
      <c r="A21" s="229" t="s">
        <v>75</v>
      </c>
      <c r="B21" s="230"/>
      <c r="C21" s="231"/>
      <c r="D21" s="84"/>
      <c r="E21" s="84"/>
      <c r="F21" s="84"/>
      <c r="G21" s="84"/>
      <c r="H21" s="84"/>
      <c r="I21" s="84"/>
      <c r="J21" s="84"/>
      <c r="K21" s="84"/>
      <c r="L21" s="84"/>
    </row>
    <row r="22" spans="1:12" ht="12.75">
      <c r="A22" s="54" t="s">
        <v>76</v>
      </c>
      <c r="B22" s="52"/>
      <c r="C22" s="53"/>
      <c r="D22" s="85"/>
      <c r="E22" s="85"/>
      <c r="F22" s="85"/>
      <c r="G22" s="85"/>
      <c r="H22" s="85"/>
      <c r="I22" s="85"/>
      <c r="J22" s="85"/>
      <c r="K22" s="85"/>
      <c r="L22" s="85"/>
    </row>
    <row r="23" spans="1:12" ht="12.75">
      <c r="A23" s="68" t="s">
        <v>56</v>
      </c>
      <c r="B23" s="70">
        <v>499</v>
      </c>
      <c r="C23" s="53"/>
      <c r="D23" s="86">
        <f t="shared" ref="D23:F27" si="1">SUM(D9,G9,J9)</f>
        <v>0</v>
      </c>
      <c r="E23" s="86">
        <f t="shared" si="1"/>
        <v>0</v>
      </c>
      <c r="F23" s="86">
        <f t="shared" si="1"/>
        <v>0</v>
      </c>
      <c r="G23" s="86">
        <v>0</v>
      </c>
      <c r="H23" s="86">
        <v>0</v>
      </c>
      <c r="I23" s="86">
        <v>0</v>
      </c>
      <c r="J23" s="86">
        <f t="shared" ref="J23:L27" si="2">D23+G23</f>
        <v>0</v>
      </c>
      <c r="K23" s="86">
        <f t="shared" si="2"/>
        <v>0</v>
      </c>
      <c r="L23" s="86">
        <f t="shared" si="2"/>
        <v>0</v>
      </c>
    </row>
    <row r="24" spans="1:12" ht="12.75">
      <c r="A24" s="68" t="s">
        <v>57</v>
      </c>
      <c r="B24" s="70">
        <v>1499</v>
      </c>
      <c r="C24" s="71"/>
      <c r="D24" s="86">
        <f t="shared" si="1"/>
        <v>6</v>
      </c>
      <c r="E24" s="86">
        <f t="shared" si="1"/>
        <v>6.5419999999999998</v>
      </c>
      <c r="F24" s="86">
        <f t="shared" si="1"/>
        <v>1894.4850000000001</v>
      </c>
      <c r="G24" s="86">
        <v>0</v>
      </c>
      <c r="H24" s="86">
        <v>0</v>
      </c>
      <c r="I24" s="86">
        <v>0</v>
      </c>
      <c r="J24" s="86">
        <f t="shared" si="2"/>
        <v>6</v>
      </c>
      <c r="K24" s="86">
        <f t="shared" si="2"/>
        <v>6.5419999999999998</v>
      </c>
      <c r="L24" s="86">
        <f t="shared" si="2"/>
        <v>1894.4850000000001</v>
      </c>
    </row>
    <row r="25" spans="1:12" ht="12.75">
      <c r="A25" s="68" t="s">
        <v>58</v>
      </c>
      <c r="B25" s="70">
        <v>4999</v>
      </c>
      <c r="C25" s="71"/>
      <c r="D25" s="86">
        <f t="shared" si="1"/>
        <v>77</v>
      </c>
      <c r="E25" s="86">
        <f t="shared" si="1"/>
        <v>248.00499999999997</v>
      </c>
      <c r="F25" s="86">
        <f t="shared" si="1"/>
        <v>72548.229000000007</v>
      </c>
      <c r="G25" s="86">
        <v>1</v>
      </c>
      <c r="H25" s="86">
        <v>4.1130000000000004</v>
      </c>
      <c r="I25" s="86">
        <v>1501.2449999999999</v>
      </c>
      <c r="J25" s="86">
        <f t="shared" si="2"/>
        <v>78</v>
      </c>
      <c r="K25" s="86">
        <f t="shared" si="2"/>
        <v>252.11799999999997</v>
      </c>
      <c r="L25" s="86">
        <f t="shared" si="2"/>
        <v>74049.474000000002</v>
      </c>
    </row>
    <row r="26" spans="1:12" ht="12.75">
      <c r="A26" s="68" t="s">
        <v>59</v>
      </c>
      <c r="B26" s="70">
        <v>39999</v>
      </c>
      <c r="C26" s="71"/>
      <c r="D26" s="86">
        <f t="shared" si="1"/>
        <v>170</v>
      </c>
      <c r="E26" s="86">
        <f t="shared" si="1"/>
        <v>2549.8580000000006</v>
      </c>
      <c r="F26" s="86">
        <f t="shared" si="1"/>
        <v>789991.66399999987</v>
      </c>
      <c r="G26" s="86">
        <v>16</v>
      </c>
      <c r="H26" s="86">
        <v>315.81500000000005</v>
      </c>
      <c r="I26" s="86">
        <v>96992.19</v>
      </c>
      <c r="J26" s="86">
        <f t="shared" si="2"/>
        <v>186</v>
      </c>
      <c r="K26" s="86">
        <f t="shared" si="2"/>
        <v>2865.6730000000007</v>
      </c>
      <c r="L26" s="86">
        <f t="shared" si="2"/>
        <v>886983.85399999982</v>
      </c>
    </row>
    <row r="27" spans="1:12" ht="12.75">
      <c r="A27" s="68" t="s">
        <v>60</v>
      </c>
      <c r="B27" s="52"/>
      <c r="C27" s="53"/>
      <c r="D27" s="86">
        <f t="shared" si="1"/>
        <v>59</v>
      </c>
      <c r="E27" s="86">
        <f t="shared" si="1"/>
        <v>3443.3440000000001</v>
      </c>
      <c r="F27" s="86">
        <f t="shared" si="1"/>
        <v>1036239.0650000002</v>
      </c>
      <c r="G27" s="86">
        <v>3</v>
      </c>
      <c r="H27" s="86">
        <v>142.95400000000001</v>
      </c>
      <c r="I27" s="86">
        <v>52178.209999999992</v>
      </c>
      <c r="J27" s="86">
        <f t="shared" si="2"/>
        <v>62</v>
      </c>
      <c r="K27" s="86">
        <f t="shared" si="2"/>
        <v>3586.2980000000002</v>
      </c>
      <c r="L27" s="86">
        <f t="shared" si="2"/>
        <v>1088417.2750000001</v>
      </c>
    </row>
    <row r="28" spans="1:12" ht="12.75">
      <c r="A28" s="72" t="s">
        <v>20</v>
      </c>
      <c r="B28" s="73"/>
      <c r="C28" s="74"/>
      <c r="D28" s="87">
        <f t="shared" ref="D28:L28" si="3">SUM(D23:D27)</f>
        <v>312</v>
      </c>
      <c r="E28" s="87">
        <f t="shared" si="3"/>
        <v>6247.7490000000007</v>
      </c>
      <c r="F28" s="87">
        <f t="shared" si="3"/>
        <v>1900673.443</v>
      </c>
      <c r="G28" s="87">
        <f t="shared" si="3"/>
        <v>20</v>
      </c>
      <c r="H28" s="87">
        <f t="shared" si="3"/>
        <v>462.88200000000006</v>
      </c>
      <c r="I28" s="87">
        <f t="shared" si="3"/>
        <v>150671.64499999999</v>
      </c>
      <c r="J28" s="87">
        <f>SUM(J23:J27)</f>
        <v>332</v>
      </c>
      <c r="K28" s="87">
        <f t="shared" si="3"/>
        <v>6710.6310000000012</v>
      </c>
      <c r="L28" s="87">
        <f t="shared" si="3"/>
        <v>2051345.088</v>
      </c>
    </row>
    <row r="29" spans="1:1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14">
    <mergeCell ref="A21:C21"/>
    <mergeCell ref="A7:C7"/>
    <mergeCell ref="D17:F17"/>
    <mergeCell ref="G17:I17"/>
    <mergeCell ref="J17:L17"/>
    <mergeCell ref="D18:F18"/>
    <mergeCell ref="G18:I18"/>
    <mergeCell ref="J18:L18"/>
    <mergeCell ref="D3:F3"/>
    <mergeCell ref="G3:I3"/>
    <mergeCell ref="J3:L3"/>
    <mergeCell ref="D4:F4"/>
    <mergeCell ref="G4:I4"/>
    <mergeCell ref="J4:L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A33" sqref="A33"/>
    </sheetView>
  </sheetViews>
  <sheetFormatPr defaultRowHeight="12.75"/>
  <cols>
    <col min="1" max="1" width="1.83203125" style="30" customWidth="1"/>
    <col min="2" max="2" width="37.33203125" style="30" bestFit="1" customWidth="1"/>
    <col min="3" max="3" width="21.6640625" style="30" bestFit="1" customWidth="1"/>
    <col min="4" max="4" width="23.1640625" style="30" bestFit="1" customWidth="1"/>
    <col min="5" max="5" width="12.1640625" style="30" customWidth="1"/>
    <col min="6" max="6" width="13.1640625" style="30" customWidth="1"/>
    <col min="7" max="7" width="16.83203125" style="30" bestFit="1" customWidth="1"/>
    <col min="8" max="8" width="1.83203125" style="30" customWidth="1"/>
    <col min="9" max="16384" width="9.33203125" style="30"/>
  </cols>
  <sheetData>
    <row r="1" spans="1:8">
      <c r="A1" s="176" t="s">
        <v>247</v>
      </c>
    </row>
    <row r="2" spans="1:8">
      <c r="A2" s="24" t="s">
        <v>248</v>
      </c>
      <c r="B2" s="32"/>
      <c r="C2" s="32"/>
      <c r="D2" s="32"/>
      <c r="E2" s="32"/>
      <c r="F2" s="32"/>
      <c r="G2" s="32"/>
    </row>
    <row r="3" spans="1:8">
      <c r="A3" s="29"/>
      <c r="C3" s="31" t="s">
        <v>186</v>
      </c>
      <c r="D3" s="31" t="s">
        <v>187</v>
      </c>
      <c r="E3" s="207" t="s">
        <v>20</v>
      </c>
      <c r="F3" s="250" t="s">
        <v>188</v>
      </c>
      <c r="G3" s="250"/>
      <c r="H3" s="32"/>
    </row>
    <row r="4" spans="1:8">
      <c r="A4" s="32"/>
      <c r="B4" s="32"/>
      <c r="C4" s="33" t="s">
        <v>189</v>
      </c>
      <c r="D4" s="33" t="s">
        <v>190</v>
      </c>
      <c r="E4" s="208" t="s">
        <v>82</v>
      </c>
      <c r="F4" s="34" t="s">
        <v>191</v>
      </c>
      <c r="G4" s="34" t="s">
        <v>192</v>
      </c>
      <c r="H4" s="32"/>
    </row>
    <row r="5" spans="1:8">
      <c r="B5" s="35" t="s">
        <v>193</v>
      </c>
      <c r="C5" s="36">
        <v>744</v>
      </c>
      <c r="D5" s="36">
        <v>28</v>
      </c>
      <c r="E5" s="206">
        <f t="shared" ref="E5:E11" si="0">SUM(C5:D5)</f>
        <v>772</v>
      </c>
      <c r="F5" s="36">
        <v>769</v>
      </c>
      <c r="G5" s="36">
        <v>3</v>
      </c>
    </row>
    <row r="6" spans="1:8">
      <c r="B6" s="35" t="s">
        <v>194</v>
      </c>
      <c r="C6" s="36">
        <v>1074</v>
      </c>
      <c r="D6" s="36">
        <v>212</v>
      </c>
      <c r="E6" s="206">
        <f t="shared" si="0"/>
        <v>1286</v>
      </c>
      <c r="F6" s="36">
        <v>1231</v>
      </c>
      <c r="G6" s="36">
        <v>55</v>
      </c>
    </row>
    <row r="7" spans="1:8">
      <c r="B7" s="35" t="s">
        <v>195</v>
      </c>
      <c r="C7" s="36">
        <v>1724</v>
      </c>
      <c r="D7" s="36">
        <v>585</v>
      </c>
      <c r="E7" s="206">
        <f t="shared" si="0"/>
        <v>2309</v>
      </c>
      <c r="F7" s="36">
        <v>2148</v>
      </c>
      <c r="G7" s="36">
        <v>161</v>
      </c>
    </row>
    <row r="8" spans="1:8">
      <c r="B8" s="35" t="s">
        <v>196</v>
      </c>
      <c r="C8" s="36">
        <v>1176</v>
      </c>
      <c r="D8" s="36">
        <v>255</v>
      </c>
      <c r="E8" s="206">
        <f t="shared" si="0"/>
        <v>1431</v>
      </c>
      <c r="F8" s="36">
        <v>1413</v>
      </c>
      <c r="G8" s="36">
        <v>18</v>
      </c>
    </row>
    <row r="9" spans="1:8">
      <c r="B9" s="35" t="s">
        <v>197</v>
      </c>
      <c r="C9" s="36">
        <v>714</v>
      </c>
      <c r="D9" s="36">
        <v>227</v>
      </c>
      <c r="E9" s="206">
        <f t="shared" si="0"/>
        <v>941</v>
      </c>
      <c r="F9" s="36">
        <v>927</v>
      </c>
      <c r="G9" s="36">
        <v>14</v>
      </c>
    </row>
    <row r="10" spans="1:8">
      <c r="B10" s="35" t="s">
        <v>198</v>
      </c>
      <c r="C10" s="36">
        <v>330</v>
      </c>
      <c r="D10" s="36">
        <v>143</v>
      </c>
      <c r="E10" s="206">
        <f t="shared" si="0"/>
        <v>473</v>
      </c>
      <c r="F10" s="36">
        <v>276</v>
      </c>
      <c r="G10" s="36">
        <v>197</v>
      </c>
    </row>
    <row r="11" spans="1:8">
      <c r="B11" s="35" t="s">
        <v>199</v>
      </c>
      <c r="C11" s="36">
        <v>1902</v>
      </c>
      <c r="D11" s="36">
        <v>1005</v>
      </c>
      <c r="E11" s="206">
        <f t="shared" si="0"/>
        <v>2907</v>
      </c>
      <c r="F11" s="36">
        <v>1334</v>
      </c>
      <c r="G11" s="36">
        <v>1573</v>
      </c>
    </row>
    <row r="12" spans="1:8">
      <c r="E12" s="36"/>
      <c r="F12" s="36"/>
      <c r="G12" s="36"/>
    </row>
    <row r="13" spans="1:8">
      <c r="B13" s="205" t="s">
        <v>151</v>
      </c>
      <c r="C13" s="206">
        <v>7664</v>
      </c>
      <c r="D13" s="206">
        <v>2455</v>
      </c>
      <c r="E13" s="206">
        <f>SUM(C13:D13)</f>
        <v>10119</v>
      </c>
      <c r="F13" s="206">
        <f>SUM(F5:F11)</f>
        <v>8098</v>
      </c>
      <c r="G13" s="206">
        <f>SUM(G5:G11)</f>
        <v>2021</v>
      </c>
    </row>
    <row r="14" spans="1:8">
      <c r="B14" s="35" t="s">
        <v>200</v>
      </c>
      <c r="C14" s="36">
        <v>6226</v>
      </c>
      <c r="D14" s="36">
        <v>1872</v>
      </c>
      <c r="E14" s="36"/>
      <c r="F14" s="36"/>
      <c r="G14" s="36"/>
    </row>
    <row r="15" spans="1:8">
      <c r="A15" s="32"/>
      <c r="B15" s="37" t="s">
        <v>201</v>
      </c>
      <c r="C15" s="38">
        <v>1438</v>
      </c>
      <c r="D15" s="38">
        <v>583</v>
      </c>
      <c r="E15" s="38"/>
      <c r="F15" s="38"/>
      <c r="G15" s="38"/>
      <c r="H15" s="32"/>
    </row>
    <row r="16" spans="1:8">
      <c r="C16" s="36"/>
      <c r="D16" s="36"/>
      <c r="E16" s="36"/>
      <c r="F16" s="36"/>
      <c r="G16" s="36"/>
    </row>
    <row r="17" spans="1:10">
      <c r="B17" s="35" t="s">
        <v>202</v>
      </c>
      <c r="C17" s="36"/>
      <c r="D17" s="36"/>
      <c r="E17" s="36"/>
      <c r="F17" s="36"/>
      <c r="G17" s="36"/>
    </row>
    <row r="18" spans="1:10">
      <c r="B18" s="39">
        <v>2008</v>
      </c>
      <c r="C18" s="36">
        <v>7950</v>
      </c>
      <c r="D18" s="36">
        <v>2719</v>
      </c>
      <c r="E18" s="36">
        <f t="shared" ref="E18:E23" si="1">SUM(C18:D18)</f>
        <v>10669</v>
      </c>
      <c r="F18" s="36">
        <v>8449</v>
      </c>
      <c r="G18" s="36">
        <v>2220</v>
      </c>
    </row>
    <row r="19" spans="1:10">
      <c r="B19" s="39">
        <v>2007</v>
      </c>
      <c r="C19" s="36">
        <v>8826</v>
      </c>
      <c r="D19" s="36">
        <v>2934</v>
      </c>
      <c r="E19" s="36">
        <f t="shared" si="1"/>
        <v>11760</v>
      </c>
      <c r="F19" s="36">
        <v>8979</v>
      </c>
      <c r="G19" s="36">
        <v>2781</v>
      </c>
    </row>
    <row r="20" spans="1:10">
      <c r="B20" s="39">
        <v>2006</v>
      </c>
      <c r="C20" s="36">
        <v>8863</v>
      </c>
      <c r="D20" s="36">
        <v>1691</v>
      </c>
      <c r="E20" s="36">
        <f t="shared" si="1"/>
        <v>10554</v>
      </c>
      <c r="F20" s="36">
        <v>8235</v>
      </c>
      <c r="G20" s="36">
        <v>2319</v>
      </c>
    </row>
    <row r="21" spans="1:10">
      <c r="B21" s="39">
        <v>2005</v>
      </c>
      <c r="C21" s="36">
        <v>9515</v>
      </c>
      <c r="D21" s="36">
        <v>2642</v>
      </c>
      <c r="E21" s="36">
        <f t="shared" si="1"/>
        <v>12157</v>
      </c>
      <c r="F21" s="36">
        <v>9175</v>
      </c>
      <c r="G21" s="36">
        <v>2982</v>
      </c>
    </row>
    <row r="22" spans="1:10">
      <c r="B22" s="39">
        <v>2004</v>
      </c>
      <c r="C22" s="36">
        <v>7547</v>
      </c>
      <c r="D22" s="36">
        <v>2299</v>
      </c>
      <c r="E22" s="36">
        <f t="shared" si="1"/>
        <v>9846</v>
      </c>
      <c r="F22" s="36">
        <v>7745</v>
      </c>
      <c r="G22" s="36">
        <v>2101</v>
      </c>
    </row>
    <row r="23" spans="1:10">
      <c r="B23" s="39">
        <v>2003</v>
      </c>
      <c r="C23" s="36">
        <v>9729</v>
      </c>
      <c r="D23" s="36">
        <v>2798</v>
      </c>
      <c r="E23" s="36">
        <f t="shared" si="1"/>
        <v>12527</v>
      </c>
      <c r="F23" s="36">
        <v>9680</v>
      </c>
      <c r="G23" s="36">
        <v>2847</v>
      </c>
    </row>
    <row r="24" spans="1:10">
      <c r="B24" s="39">
        <v>2002</v>
      </c>
      <c r="C24" s="36">
        <v>10012</v>
      </c>
      <c r="D24" s="36">
        <v>2299</v>
      </c>
      <c r="E24" s="36">
        <f>SUM(C24:D24)</f>
        <v>12311</v>
      </c>
      <c r="F24" s="36">
        <v>9312</v>
      </c>
      <c r="G24" s="36">
        <v>2999</v>
      </c>
    </row>
    <row r="25" spans="1:10">
      <c r="A25" s="32"/>
      <c r="B25" s="32"/>
      <c r="C25" s="32"/>
      <c r="D25" s="32"/>
      <c r="E25" s="32"/>
      <c r="F25" s="32"/>
      <c r="G25" s="32"/>
      <c r="H25" s="32"/>
    </row>
    <row r="26" spans="1:10">
      <c r="A26" s="251" t="s">
        <v>261</v>
      </c>
      <c r="B26" s="251"/>
      <c r="C26" s="251"/>
      <c r="D26" s="251"/>
      <c r="E26" s="251"/>
      <c r="F26" s="251"/>
      <c r="G26" s="251"/>
      <c r="H26" s="251"/>
      <c r="I26" s="187"/>
      <c r="J26" s="187"/>
    </row>
    <row r="27" spans="1:10">
      <c r="A27" s="251"/>
      <c r="B27" s="251"/>
      <c r="C27" s="251"/>
      <c r="D27" s="251"/>
      <c r="E27" s="251"/>
      <c r="F27" s="251"/>
      <c r="G27" s="251"/>
      <c r="H27" s="251"/>
      <c r="I27" s="187"/>
      <c r="J27" s="187"/>
    </row>
    <row r="28" spans="1:10" hidden="1">
      <c r="A28" s="251" t="s">
        <v>262</v>
      </c>
      <c r="B28" s="251"/>
      <c r="C28" s="251"/>
      <c r="D28" s="251"/>
      <c r="E28" s="251"/>
      <c r="F28" s="251"/>
      <c r="G28" s="251"/>
      <c r="H28" s="251"/>
      <c r="I28" s="187"/>
      <c r="J28" s="187"/>
    </row>
    <row r="29" spans="1:10">
      <c r="A29" s="251"/>
      <c r="B29" s="251"/>
      <c r="C29" s="251"/>
      <c r="D29" s="251"/>
      <c r="E29" s="251"/>
      <c r="F29" s="251"/>
      <c r="G29" s="251"/>
      <c r="H29" s="251"/>
      <c r="I29" s="187"/>
      <c r="J29" s="187"/>
    </row>
    <row r="30" spans="1:10">
      <c r="A30" s="251"/>
      <c r="B30" s="251"/>
      <c r="C30" s="251"/>
      <c r="D30" s="251"/>
      <c r="E30" s="251"/>
      <c r="F30" s="251"/>
      <c r="G30" s="251"/>
      <c r="H30" s="251"/>
      <c r="I30" s="187"/>
      <c r="J30" s="187"/>
    </row>
  </sheetData>
  <mergeCells count="3">
    <mergeCell ref="F3:G3"/>
    <mergeCell ref="A28:H30"/>
    <mergeCell ref="A26:H2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A33" sqref="A33"/>
    </sheetView>
  </sheetViews>
  <sheetFormatPr defaultRowHeight="11.25"/>
  <cols>
    <col min="1" max="5" width="9.33203125" style="1"/>
    <col min="6" max="6" width="10.6640625" style="1" customWidth="1"/>
    <col min="7" max="8" width="9.33203125" style="1"/>
    <col min="9" max="9" width="10.6640625" style="1" customWidth="1"/>
    <col min="10" max="11" width="9.33203125" style="1"/>
    <col min="12" max="12" width="10.6640625" style="1" customWidth="1"/>
    <col min="13" max="16384" width="9.33203125" style="1"/>
  </cols>
  <sheetData>
    <row r="1" spans="1:12" ht="15">
      <c r="A1" s="175" t="s">
        <v>215</v>
      </c>
    </row>
    <row r="2" spans="1:12">
      <c r="A2" s="24" t="s">
        <v>216</v>
      </c>
    </row>
    <row r="3" spans="1:12" ht="12.75">
      <c r="A3" s="48" t="s">
        <v>12</v>
      </c>
      <c r="B3" s="49"/>
      <c r="C3" s="50"/>
      <c r="D3" s="213" t="s">
        <v>54</v>
      </c>
      <c r="E3" s="214"/>
      <c r="F3" s="215"/>
      <c r="G3" s="213" t="s">
        <v>61</v>
      </c>
      <c r="H3" s="214"/>
      <c r="I3" s="215"/>
      <c r="J3" s="213" t="s">
        <v>63</v>
      </c>
      <c r="K3" s="214"/>
      <c r="L3" s="215"/>
    </row>
    <row r="4" spans="1:12" ht="12.75">
      <c r="A4" s="51"/>
      <c r="B4" s="52"/>
      <c r="C4" s="53"/>
      <c r="D4" s="224" t="s">
        <v>55</v>
      </c>
      <c r="E4" s="227"/>
      <c r="F4" s="228"/>
      <c r="G4" s="224" t="s">
        <v>62</v>
      </c>
      <c r="H4" s="227"/>
      <c r="I4" s="228"/>
      <c r="J4" s="224" t="s">
        <v>64</v>
      </c>
      <c r="K4" s="227"/>
      <c r="L4" s="228"/>
    </row>
    <row r="5" spans="1:12" ht="12.75">
      <c r="A5" s="54" t="s">
        <v>13</v>
      </c>
      <c r="B5" s="55"/>
      <c r="C5" s="56"/>
      <c r="D5" s="57" t="s">
        <v>15</v>
      </c>
      <c r="E5" s="58" t="s">
        <v>1</v>
      </c>
      <c r="F5" s="59" t="s">
        <v>30</v>
      </c>
      <c r="G5" s="57" t="s">
        <v>15</v>
      </c>
      <c r="H5" s="58" t="s">
        <v>1</v>
      </c>
      <c r="I5" s="59" t="s">
        <v>30</v>
      </c>
      <c r="J5" s="57" t="s">
        <v>15</v>
      </c>
      <c r="K5" s="58" t="s">
        <v>1</v>
      </c>
      <c r="L5" s="59" t="s">
        <v>30</v>
      </c>
    </row>
    <row r="6" spans="1:12" ht="22.5">
      <c r="A6" s="60"/>
      <c r="B6" s="61"/>
      <c r="C6" s="62"/>
      <c r="D6" s="63" t="s">
        <v>17</v>
      </c>
      <c r="E6" s="64" t="s">
        <v>170</v>
      </c>
      <c r="F6" s="65" t="s">
        <v>74</v>
      </c>
      <c r="G6" s="63" t="s">
        <v>17</v>
      </c>
      <c r="H6" s="64" t="s">
        <v>170</v>
      </c>
      <c r="I6" s="65" t="s">
        <v>74</v>
      </c>
      <c r="J6" s="63" t="s">
        <v>17</v>
      </c>
      <c r="K6" s="64" t="s">
        <v>170</v>
      </c>
      <c r="L6" s="65" t="s">
        <v>74</v>
      </c>
    </row>
    <row r="7" spans="1:12" ht="12.75">
      <c r="A7" s="229" t="s">
        <v>77</v>
      </c>
      <c r="B7" s="230"/>
      <c r="C7" s="231"/>
      <c r="D7" s="66"/>
      <c r="E7" s="66"/>
      <c r="F7" s="66"/>
      <c r="G7" s="66"/>
      <c r="H7" s="66"/>
      <c r="I7" s="66"/>
      <c r="J7" s="66"/>
      <c r="K7" s="66"/>
      <c r="L7" s="66"/>
    </row>
    <row r="8" spans="1:12" ht="12.75">
      <c r="A8" s="54" t="s">
        <v>78</v>
      </c>
      <c r="B8" s="52"/>
      <c r="C8" s="53"/>
      <c r="D8" s="67"/>
      <c r="E8" s="67"/>
      <c r="F8" s="67"/>
      <c r="G8" s="67"/>
      <c r="H8" s="67"/>
      <c r="I8" s="67"/>
      <c r="J8" s="67"/>
      <c r="K8" s="67"/>
      <c r="L8" s="67"/>
    </row>
    <row r="9" spans="1:12" ht="12.75">
      <c r="A9" s="68" t="s">
        <v>79</v>
      </c>
      <c r="B9" s="52">
        <v>99</v>
      </c>
      <c r="C9" s="53"/>
      <c r="D9" s="67">
        <v>0</v>
      </c>
      <c r="E9" s="69">
        <v>0</v>
      </c>
      <c r="F9" s="67">
        <v>0</v>
      </c>
      <c r="G9" s="67">
        <v>15</v>
      </c>
      <c r="H9" s="69">
        <v>51.466666666666669</v>
      </c>
      <c r="I9" s="67">
        <v>0.47799999999999998</v>
      </c>
      <c r="J9" s="67">
        <v>0</v>
      </c>
      <c r="K9" s="69">
        <v>0</v>
      </c>
      <c r="L9" s="67">
        <v>0</v>
      </c>
    </row>
    <row r="10" spans="1:12" ht="12.75">
      <c r="A10" s="68" t="s">
        <v>56</v>
      </c>
      <c r="B10" s="70">
        <v>499</v>
      </c>
      <c r="C10" s="53"/>
      <c r="D10" s="67">
        <v>7</v>
      </c>
      <c r="E10" s="69">
        <v>60.142857142857146</v>
      </c>
      <c r="F10" s="67">
        <v>2.3439999999999999</v>
      </c>
      <c r="G10" s="67">
        <v>18</v>
      </c>
      <c r="H10" s="69">
        <v>79.833333333333329</v>
      </c>
      <c r="I10" s="67">
        <v>4.3110000000000008</v>
      </c>
      <c r="J10" s="67">
        <v>1</v>
      </c>
      <c r="K10" s="69">
        <v>63</v>
      </c>
      <c r="L10" s="67">
        <v>0.31</v>
      </c>
    </row>
    <row r="11" spans="1:12" ht="12.75">
      <c r="A11" s="68" t="s">
        <v>57</v>
      </c>
      <c r="B11" s="70">
        <v>1499</v>
      </c>
      <c r="C11" s="71"/>
      <c r="D11" s="67">
        <v>7</v>
      </c>
      <c r="E11" s="69">
        <v>36.142857142857146</v>
      </c>
      <c r="F11" s="67">
        <v>6.2729999999999997</v>
      </c>
      <c r="G11" s="67">
        <v>4</v>
      </c>
      <c r="H11" s="69">
        <v>36.25</v>
      </c>
      <c r="I11" s="67">
        <v>4.8179999999999996</v>
      </c>
      <c r="J11" s="67">
        <v>1</v>
      </c>
      <c r="K11" s="69">
        <v>39</v>
      </c>
      <c r="L11" s="67">
        <v>1.35</v>
      </c>
    </row>
    <row r="12" spans="1:12" ht="12.75">
      <c r="A12" s="68" t="s">
        <v>58</v>
      </c>
      <c r="B12" s="70">
        <v>4999</v>
      </c>
      <c r="C12" s="71"/>
      <c r="D12" s="67">
        <v>11</v>
      </c>
      <c r="E12" s="69">
        <v>11.454545454545455</v>
      </c>
      <c r="F12" s="67">
        <v>35.999000000000002</v>
      </c>
      <c r="G12" s="67">
        <v>12</v>
      </c>
      <c r="H12" s="69">
        <v>23.916666666666668</v>
      </c>
      <c r="I12" s="67">
        <v>40.161999999999999</v>
      </c>
      <c r="J12" s="67">
        <v>3</v>
      </c>
      <c r="K12" s="69">
        <v>39</v>
      </c>
      <c r="L12" s="67">
        <v>9.76</v>
      </c>
    </row>
    <row r="13" spans="1:12" ht="12.75">
      <c r="A13" s="68" t="s">
        <v>59</v>
      </c>
      <c r="B13" s="70">
        <v>39999</v>
      </c>
      <c r="C13" s="71"/>
      <c r="D13" s="67">
        <v>40</v>
      </c>
      <c r="E13" s="69">
        <v>6.6749999999999998</v>
      </c>
      <c r="F13" s="67">
        <v>554.91499999999996</v>
      </c>
      <c r="G13" s="67">
        <v>65</v>
      </c>
      <c r="H13" s="69">
        <v>12.292307692307693</v>
      </c>
      <c r="I13" s="67">
        <v>1138.1200000000001</v>
      </c>
      <c r="J13" s="67">
        <v>1</v>
      </c>
      <c r="K13" s="69">
        <v>31</v>
      </c>
      <c r="L13" s="67">
        <v>9.06</v>
      </c>
    </row>
    <row r="14" spans="1:12" ht="12.75">
      <c r="A14" s="68" t="s">
        <v>60</v>
      </c>
      <c r="B14" s="52"/>
      <c r="C14" s="53"/>
      <c r="D14" s="67">
        <v>2</v>
      </c>
      <c r="E14" s="69">
        <v>10</v>
      </c>
      <c r="F14" s="67">
        <v>89.998000000000005</v>
      </c>
      <c r="G14" s="67">
        <v>5</v>
      </c>
      <c r="H14" s="69">
        <v>24.6</v>
      </c>
      <c r="I14" s="67">
        <v>258.56100000000004</v>
      </c>
      <c r="J14" s="67">
        <v>0</v>
      </c>
      <c r="K14" s="69">
        <v>0</v>
      </c>
      <c r="L14" s="67">
        <v>0</v>
      </c>
    </row>
    <row r="15" spans="1:12" ht="12.75">
      <c r="A15" s="72" t="s">
        <v>20</v>
      </c>
      <c r="B15" s="73"/>
      <c r="C15" s="74"/>
      <c r="D15" s="75">
        <v>67</v>
      </c>
      <c r="E15" s="76">
        <v>16.223880597014926</v>
      </c>
      <c r="F15" s="75">
        <v>689.52900000000022</v>
      </c>
      <c r="G15" s="75">
        <v>119</v>
      </c>
      <c r="H15" s="76">
        <v>29.941176470588236</v>
      </c>
      <c r="I15" s="75">
        <v>1446.4499999999996</v>
      </c>
      <c r="J15" s="75">
        <v>6</v>
      </c>
      <c r="K15" s="76">
        <v>41.666666666666664</v>
      </c>
      <c r="L15" s="75">
        <v>20.480000000000004</v>
      </c>
    </row>
    <row r="16" spans="1:12" ht="12.7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ht="12.7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ht="12.75">
      <c r="A18" s="48" t="s">
        <v>12</v>
      </c>
      <c r="B18" s="49"/>
      <c r="C18" s="50"/>
      <c r="D18" s="213" t="s">
        <v>80</v>
      </c>
      <c r="E18" s="214"/>
      <c r="F18" s="215"/>
      <c r="G18" s="213" t="s">
        <v>65</v>
      </c>
      <c r="H18" s="214"/>
      <c r="I18" s="215"/>
      <c r="J18" s="213" t="s">
        <v>20</v>
      </c>
      <c r="K18" s="214"/>
      <c r="L18" s="215"/>
    </row>
    <row r="19" spans="1:12" ht="12.75">
      <c r="A19" s="51"/>
      <c r="B19" s="52"/>
      <c r="C19" s="53"/>
      <c r="D19" s="224" t="s">
        <v>81</v>
      </c>
      <c r="E19" s="225"/>
      <c r="F19" s="226"/>
      <c r="G19" s="224" t="s">
        <v>66</v>
      </c>
      <c r="H19" s="225"/>
      <c r="I19" s="226"/>
      <c r="J19" s="224" t="s">
        <v>82</v>
      </c>
      <c r="K19" s="225"/>
      <c r="L19" s="226"/>
    </row>
    <row r="20" spans="1:12" ht="12.75">
      <c r="A20" s="54" t="s">
        <v>13</v>
      </c>
      <c r="B20" s="55"/>
      <c r="C20" s="56"/>
      <c r="D20" s="57" t="s">
        <v>15</v>
      </c>
      <c r="E20" s="58" t="s">
        <v>1</v>
      </c>
      <c r="F20" s="59" t="s">
        <v>30</v>
      </c>
      <c r="G20" s="57" t="s">
        <v>15</v>
      </c>
      <c r="H20" s="58" t="s">
        <v>1</v>
      </c>
      <c r="I20" s="59" t="s">
        <v>30</v>
      </c>
      <c r="J20" s="57" t="s">
        <v>15</v>
      </c>
      <c r="K20" s="58" t="s">
        <v>1</v>
      </c>
      <c r="L20" s="59" t="s">
        <v>30</v>
      </c>
    </row>
    <row r="21" spans="1:12" ht="22.5">
      <c r="A21" s="60"/>
      <c r="B21" s="61"/>
      <c r="C21" s="62"/>
      <c r="D21" s="63" t="s">
        <v>17</v>
      </c>
      <c r="E21" s="64" t="s">
        <v>170</v>
      </c>
      <c r="F21" s="65" t="s">
        <v>74</v>
      </c>
      <c r="G21" s="63" t="s">
        <v>17</v>
      </c>
      <c r="H21" s="64" t="s">
        <v>170</v>
      </c>
      <c r="I21" s="65" t="s">
        <v>74</v>
      </c>
      <c r="J21" s="63" t="s">
        <v>17</v>
      </c>
      <c r="K21" s="64" t="s">
        <v>170</v>
      </c>
      <c r="L21" s="65" t="s">
        <v>74</v>
      </c>
    </row>
    <row r="22" spans="1:12" ht="12.75">
      <c r="A22" s="229" t="s">
        <v>77</v>
      </c>
      <c r="B22" s="230"/>
      <c r="C22" s="231"/>
      <c r="D22" s="66"/>
      <c r="E22" s="66"/>
      <c r="F22" s="66"/>
      <c r="G22" s="66"/>
      <c r="H22" s="66"/>
      <c r="I22" s="66"/>
      <c r="J22" s="66"/>
      <c r="K22" s="66"/>
      <c r="L22" s="66"/>
    </row>
    <row r="23" spans="1:12" ht="12.75">
      <c r="A23" s="54" t="s">
        <v>78</v>
      </c>
      <c r="B23" s="52"/>
      <c r="C23" s="53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12.75">
      <c r="A24" s="68" t="s">
        <v>79</v>
      </c>
      <c r="B24" s="52">
        <v>99</v>
      </c>
      <c r="C24" s="53"/>
      <c r="D24" s="67">
        <f t="shared" ref="D24:D29" si="0">SUM(D9,G9,J9)</f>
        <v>15</v>
      </c>
      <c r="E24" s="69">
        <f t="shared" ref="E24:E30" si="1">($D9*$E9+$G9*$H9+$J9*$K9)/$D24</f>
        <v>51.466666666666669</v>
      </c>
      <c r="F24" s="67">
        <f t="shared" ref="F24:F29" si="2">SUM(F9,I9,L9)</f>
        <v>0.47799999999999998</v>
      </c>
      <c r="G24" s="67">
        <v>17</v>
      </c>
      <c r="H24" s="69">
        <v>42.647058823529413</v>
      </c>
      <c r="I24" s="67">
        <v>0.59800000000000009</v>
      </c>
      <c r="J24" s="67">
        <f t="shared" ref="J24:J29" si="3">D24+G24</f>
        <v>32</v>
      </c>
      <c r="K24" s="69">
        <f>(D24*E24+G24*H24)/J24</f>
        <v>46.78125</v>
      </c>
      <c r="L24" s="67">
        <f t="shared" ref="L24:L29" si="4">F24+I24</f>
        <v>1.0760000000000001</v>
      </c>
    </row>
    <row r="25" spans="1:12" ht="12.75">
      <c r="A25" s="68" t="s">
        <v>56</v>
      </c>
      <c r="B25" s="70">
        <v>499</v>
      </c>
      <c r="C25" s="53"/>
      <c r="D25" s="67">
        <f t="shared" si="0"/>
        <v>26</v>
      </c>
      <c r="E25" s="69">
        <f t="shared" si="1"/>
        <v>73.884615384615387</v>
      </c>
      <c r="F25" s="67">
        <f t="shared" si="2"/>
        <v>6.9650000000000007</v>
      </c>
      <c r="G25" s="67">
        <v>5</v>
      </c>
      <c r="H25" s="69">
        <v>22.8</v>
      </c>
      <c r="I25" s="67">
        <v>1.5430000000000001</v>
      </c>
      <c r="J25" s="67">
        <f t="shared" si="3"/>
        <v>31</v>
      </c>
      <c r="K25" s="69">
        <f t="shared" ref="K25:K30" si="5">(D25*E25+G25*H25)/J25</f>
        <v>65.645161290322577</v>
      </c>
      <c r="L25" s="67">
        <f t="shared" si="4"/>
        <v>8.5080000000000009</v>
      </c>
    </row>
    <row r="26" spans="1:12" ht="12.75">
      <c r="A26" s="68" t="s">
        <v>57</v>
      </c>
      <c r="B26" s="70">
        <v>1499</v>
      </c>
      <c r="C26" s="71"/>
      <c r="D26" s="67">
        <f t="shared" si="0"/>
        <v>12</v>
      </c>
      <c r="E26" s="69">
        <f t="shared" si="1"/>
        <v>36.416666666666664</v>
      </c>
      <c r="F26" s="67">
        <f t="shared" si="2"/>
        <v>12.440999999999999</v>
      </c>
      <c r="G26" s="67">
        <v>0</v>
      </c>
      <c r="H26" s="69">
        <v>0</v>
      </c>
      <c r="I26" s="67">
        <v>0</v>
      </c>
      <c r="J26" s="67">
        <f t="shared" si="3"/>
        <v>12</v>
      </c>
      <c r="K26" s="69">
        <f t="shared" si="5"/>
        <v>36.416666666666664</v>
      </c>
      <c r="L26" s="67">
        <f t="shared" si="4"/>
        <v>12.440999999999999</v>
      </c>
    </row>
    <row r="27" spans="1:12" ht="12.75">
      <c r="A27" s="68" t="s">
        <v>58</v>
      </c>
      <c r="B27" s="70">
        <v>4999</v>
      </c>
      <c r="C27" s="71"/>
      <c r="D27" s="67">
        <f t="shared" si="0"/>
        <v>26</v>
      </c>
      <c r="E27" s="69">
        <f t="shared" si="1"/>
        <v>20.384615384615383</v>
      </c>
      <c r="F27" s="67">
        <f t="shared" si="2"/>
        <v>85.921000000000006</v>
      </c>
      <c r="G27" s="67">
        <v>16</v>
      </c>
      <c r="H27" s="69">
        <v>23</v>
      </c>
      <c r="I27" s="67">
        <v>56.581000000000003</v>
      </c>
      <c r="J27" s="67">
        <f t="shared" si="3"/>
        <v>42</v>
      </c>
      <c r="K27" s="69">
        <f t="shared" si="5"/>
        <v>21.38095238095238</v>
      </c>
      <c r="L27" s="67">
        <f t="shared" si="4"/>
        <v>142.50200000000001</v>
      </c>
    </row>
    <row r="28" spans="1:12" ht="12.75">
      <c r="A28" s="68" t="s">
        <v>59</v>
      </c>
      <c r="B28" s="70">
        <v>39999</v>
      </c>
      <c r="C28" s="71"/>
      <c r="D28" s="67">
        <f t="shared" si="0"/>
        <v>106</v>
      </c>
      <c r="E28" s="69">
        <f t="shared" si="1"/>
        <v>10.349056603773585</v>
      </c>
      <c r="F28" s="67">
        <f t="shared" si="2"/>
        <v>1702.095</v>
      </c>
      <c r="G28" s="67">
        <v>19</v>
      </c>
      <c r="H28" s="69">
        <v>13.684210526315789</v>
      </c>
      <c r="I28" s="67">
        <v>147.38300000000001</v>
      </c>
      <c r="J28" s="67">
        <f t="shared" si="3"/>
        <v>125</v>
      </c>
      <c r="K28" s="69">
        <f t="shared" si="5"/>
        <v>10.856</v>
      </c>
      <c r="L28" s="67">
        <f t="shared" si="4"/>
        <v>1849.4780000000001</v>
      </c>
    </row>
    <row r="29" spans="1:12" ht="12.75">
      <c r="A29" s="68" t="s">
        <v>60</v>
      </c>
      <c r="B29" s="52"/>
      <c r="C29" s="53"/>
      <c r="D29" s="67">
        <f t="shared" si="0"/>
        <v>7</v>
      </c>
      <c r="E29" s="69">
        <f t="shared" si="1"/>
        <v>20.428571428571427</v>
      </c>
      <c r="F29" s="67">
        <f t="shared" si="2"/>
        <v>348.55900000000003</v>
      </c>
      <c r="G29" s="67">
        <v>0</v>
      </c>
      <c r="H29" s="69">
        <v>0</v>
      </c>
      <c r="I29" s="67">
        <v>0</v>
      </c>
      <c r="J29" s="67">
        <f t="shared" si="3"/>
        <v>7</v>
      </c>
      <c r="K29" s="69">
        <f t="shared" si="5"/>
        <v>20.428571428571427</v>
      </c>
      <c r="L29" s="67">
        <f t="shared" si="4"/>
        <v>348.55900000000003</v>
      </c>
    </row>
    <row r="30" spans="1:12" ht="12.75">
      <c r="A30" s="72" t="s">
        <v>20</v>
      </c>
      <c r="B30" s="73"/>
      <c r="C30" s="74"/>
      <c r="D30" s="75">
        <f t="shared" ref="D30:L30" si="6">SUM(D24:D29)</f>
        <v>192</v>
      </c>
      <c r="E30" s="76">
        <f t="shared" si="1"/>
        <v>25.520833333333332</v>
      </c>
      <c r="F30" s="75">
        <f t="shared" si="6"/>
        <v>2156.4590000000003</v>
      </c>
      <c r="G30" s="75">
        <v>57</v>
      </c>
      <c r="H30" s="76">
        <v>25.736842105263158</v>
      </c>
      <c r="I30" s="75">
        <v>206.10499999999996</v>
      </c>
      <c r="J30" s="75">
        <f t="shared" si="6"/>
        <v>249</v>
      </c>
      <c r="K30" s="76">
        <f t="shared" si="5"/>
        <v>25.570281124497992</v>
      </c>
      <c r="L30" s="75">
        <f t="shared" si="6"/>
        <v>2362.5640000000003</v>
      </c>
    </row>
  </sheetData>
  <mergeCells count="14">
    <mergeCell ref="A22:C22"/>
    <mergeCell ref="A7:C7"/>
    <mergeCell ref="D18:F18"/>
    <mergeCell ref="G18:I18"/>
    <mergeCell ref="J18:L18"/>
    <mergeCell ref="D19:F19"/>
    <mergeCell ref="G19:I19"/>
    <mergeCell ref="J19:L19"/>
    <mergeCell ref="D3:F3"/>
    <mergeCell ref="G3:I3"/>
    <mergeCell ref="J3:L3"/>
    <mergeCell ref="D4:F4"/>
    <mergeCell ref="G4:I4"/>
    <mergeCell ref="J4:L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19" sqref="A19"/>
    </sheetView>
  </sheetViews>
  <sheetFormatPr defaultRowHeight="11.25"/>
  <cols>
    <col min="1" max="1" width="18.83203125" style="1" bestFit="1" customWidth="1"/>
    <col min="2" max="2" width="13.5" style="1" bestFit="1" customWidth="1"/>
    <col min="3" max="3" width="10.33203125" style="1" customWidth="1"/>
    <col min="4" max="4" width="11" style="1" customWidth="1"/>
    <col min="5" max="16384" width="9.33203125" style="1"/>
  </cols>
  <sheetData>
    <row r="1" spans="1:4" ht="12.75">
      <c r="A1" s="176" t="s">
        <v>249</v>
      </c>
    </row>
    <row r="2" spans="1:4">
      <c r="A2" s="24" t="s">
        <v>250</v>
      </c>
    </row>
    <row r="3" spans="1:4" ht="12.75">
      <c r="A3" s="6"/>
      <c r="B3" s="6"/>
      <c r="C3" s="6"/>
      <c r="D3" s="6"/>
    </row>
    <row r="4" spans="1:4" ht="12.75">
      <c r="A4" s="41" t="s">
        <v>171</v>
      </c>
      <c r="B4" s="42"/>
      <c r="C4" s="42" t="s">
        <v>172</v>
      </c>
      <c r="D4" s="42" t="s">
        <v>173</v>
      </c>
    </row>
    <row r="5" spans="1:4" ht="12.75">
      <c r="A5" s="43" t="s">
        <v>174</v>
      </c>
      <c r="B5" s="44" t="s">
        <v>109</v>
      </c>
      <c r="C5" s="44" t="s">
        <v>0</v>
      </c>
      <c r="D5" s="44" t="s">
        <v>0</v>
      </c>
    </row>
    <row r="6" spans="1:4" ht="12.75">
      <c r="A6" s="45">
        <v>1</v>
      </c>
      <c r="B6" s="9">
        <v>89</v>
      </c>
      <c r="C6" s="9">
        <v>192.89000000000001</v>
      </c>
      <c r="D6" s="9">
        <v>314.98599999999993</v>
      </c>
    </row>
    <row r="7" spans="1:4" ht="12.75">
      <c r="A7" s="45">
        <v>2</v>
      </c>
      <c r="B7" s="9">
        <v>34</v>
      </c>
      <c r="C7" s="9">
        <v>154.97800000000001</v>
      </c>
      <c r="D7" s="9">
        <v>294.25599999999997</v>
      </c>
    </row>
    <row r="8" spans="1:4" ht="12.75">
      <c r="A8" s="45">
        <v>3</v>
      </c>
      <c r="B8" s="9">
        <v>27</v>
      </c>
      <c r="C8" s="9">
        <v>171.58799999999999</v>
      </c>
      <c r="D8" s="9">
        <v>391.24799999999999</v>
      </c>
    </row>
    <row r="9" spans="1:4" ht="12.75">
      <c r="A9" s="45">
        <v>4</v>
      </c>
      <c r="B9" s="9">
        <v>16</v>
      </c>
      <c r="C9" s="9">
        <v>222.161</v>
      </c>
      <c r="D9" s="9">
        <v>153.17599999999999</v>
      </c>
    </row>
    <row r="10" spans="1:4" ht="12.75">
      <c r="A10" s="45">
        <v>5</v>
      </c>
      <c r="B10" s="9">
        <v>20</v>
      </c>
      <c r="C10" s="9">
        <v>114.247</v>
      </c>
      <c r="D10" s="9">
        <v>255.61300000000003</v>
      </c>
    </row>
    <row r="11" spans="1:4" ht="12.75">
      <c r="A11" s="45">
        <v>6</v>
      </c>
      <c r="B11" s="9">
        <v>6</v>
      </c>
      <c r="C11" s="9">
        <v>0.28299999999999997</v>
      </c>
      <c r="D11" s="9">
        <v>1.0860000000000001</v>
      </c>
    </row>
    <row r="12" spans="1:4" ht="12.75">
      <c r="A12" s="45">
        <v>7</v>
      </c>
      <c r="B12" s="9">
        <v>0</v>
      </c>
      <c r="C12" s="9">
        <v>0</v>
      </c>
      <c r="D12" s="9">
        <v>0</v>
      </c>
    </row>
    <row r="13" spans="1:4" ht="12.75">
      <c r="A13" s="45" t="s">
        <v>175</v>
      </c>
      <c r="B13" s="9">
        <v>136</v>
      </c>
      <c r="C13" s="9">
        <v>1550.1079999999997</v>
      </c>
      <c r="D13" s="9">
        <v>2907.02</v>
      </c>
    </row>
    <row r="14" spans="1:4" ht="12.75">
      <c r="A14" s="46" t="s">
        <v>184</v>
      </c>
      <c r="B14" s="11">
        <v>81</v>
      </c>
      <c r="C14" s="11">
        <v>12.154000000000002</v>
      </c>
      <c r="D14" s="11">
        <v>37.533999999999999</v>
      </c>
    </row>
    <row r="15" spans="1:4" ht="12.75">
      <c r="A15" s="41" t="s">
        <v>82</v>
      </c>
      <c r="B15" s="47">
        <f>SUM(B6:B14)</f>
        <v>409</v>
      </c>
      <c r="C15" s="47">
        <f>SUM(C6:C14)</f>
        <v>2418.4089999999997</v>
      </c>
      <c r="D15" s="47">
        <f>SUM(D6:D14)</f>
        <v>4354.9189999999999</v>
      </c>
    </row>
    <row r="16" spans="1:4" ht="12.75">
      <c r="A16" s="10"/>
      <c r="B16" s="10"/>
      <c r="C16" s="10"/>
      <c r="D16" s="10"/>
    </row>
    <row r="17" spans="1:4" ht="12.75">
      <c r="A17" s="28"/>
      <c r="B17" s="28"/>
      <c r="C17" s="28"/>
      <c r="D17" s="28"/>
    </row>
    <row r="18" spans="1:4" ht="12.75">
      <c r="A18" s="28"/>
      <c r="B18" s="28"/>
      <c r="C18" s="28"/>
      <c r="D18" s="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A20" sqref="A20"/>
    </sheetView>
  </sheetViews>
  <sheetFormatPr defaultRowHeight="11.25"/>
  <cols>
    <col min="1" max="1" width="44.1640625" style="1" customWidth="1"/>
    <col min="2" max="2" width="8.83203125" style="1" bestFit="1" customWidth="1"/>
    <col min="3" max="3" width="2.1640625" style="1" customWidth="1"/>
    <col min="4" max="4" width="11" style="1" bestFit="1" customWidth="1"/>
    <col min="5" max="5" width="2.1640625" style="1" customWidth="1"/>
    <col min="6" max="6" width="8.83203125" style="1" bestFit="1" customWidth="1"/>
    <col min="7" max="7" width="2.1640625" style="1" customWidth="1"/>
    <col min="8" max="8" width="11" style="1" bestFit="1" customWidth="1"/>
    <col min="9" max="9" width="2.1640625" style="1" customWidth="1"/>
    <col min="10" max="10" width="8.83203125" style="1" bestFit="1" customWidth="1"/>
    <col min="11" max="11" width="11.83203125" style="1" customWidth="1"/>
    <col min="12" max="16384" width="9.33203125" style="1"/>
  </cols>
  <sheetData>
    <row r="1" spans="1:11" ht="12.75">
      <c r="A1" s="40" t="s">
        <v>203</v>
      </c>
    </row>
    <row r="2" spans="1:11">
      <c r="A2" s="1" t="s">
        <v>204</v>
      </c>
    </row>
    <row r="3" spans="1:11" ht="12.75">
      <c r="A3" s="95" t="s">
        <v>12</v>
      </c>
      <c r="B3" s="213" t="s">
        <v>14</v>
      </c>
      <c r="C3" s="214"/>
      <c r="D3" s="214"/>
      <c r="E3" s="188"/>
      <c r="F3" s="213" t="s">
        <v>19</v>
      </c>
      <c r="G3" s="214"/>
      <c r="H3" s="214"/>
      <c r="I3" s="188"/>
      <c r="J3" s="213" t="s">
        <v>20</v>
      </c>
      <c r="K3" s="215"/>
    </row>
    <row r="4" spans="1:11" ht="12.75">
      <c r="A4" s="132" t="s">
        <v>13</v>
      </c>
      <c r="B4" s="57" t="s">
        <v>15</v>
      </c>
      <c r="C4" s="189"/>
      <c r="D4" s="189" t="s">
        <v>16</v>
      </c>
      <c r="E4" s="189"/>
      <c r="F4" s="57" t="s">
        <v>15</v>
      </c>
      <c r="G4" s="189"/>
      <c r="H4" s="189" t="s">
        <v>16</v>
      </c>
      <c r="I4" s="189"/>
      <c r="J4" s="57" t="s">
        <v>15</v>
      </c>
      <c r="K4" s="190" t="s">
        <v>16</v>
      </c>
    </row>
    <row r="5" spans="1:11" ht="38.25">
      <c r="A5" s="98"/>
      <c r="B5" s="191" t="s">
        <v>17</v>
      </c>
      <c r="C5" s="192"/>
      <c r="D5" s="193" t="s">
        <v>18</v>
      </c>
      <c r="E5" s="193"/>
      <c r="F5" s="191" t="s">
        <v>17</v>
      </c>
      <c r="G5" s="192"/>
      <c r="H5" s="193" t="s">
        <v>18</v>
      </c>
      <c r="I5" s="193"/>
      <c r="J5" s="191" t="s">
        <v>17</v>
      </c>
      <c r="K5" s="194" t="s">
        <v>18</v>
      </c>
    </row>
    <row r="6" spans="1:11" ht="12.75">
      <c r="A6" s="96" t="s">
        <v>252</v>
      </c>
      <c r="B6" s="113">
        <v>63</v>
      </c>
      <c r="C6" s="177"/>
      <c r="D6" s="113">
        <v>3.056</v>
      </c>
      <c r="E6" s="178"/>
      <c r="F6" s="113">
        <v>209</v>
      </c>
      <c r="G6" s="177"/>
      <c r="H6" s="113">
        <v>3435.4949999999999</v>
      </c>
      <c r="I6" s="177"/>
      <c r="J6" s="84">
        <f>F6+B6</f>
        <v>272</v>
      </c>
      <c r="K6" s="84">
        <f>H6+D6</f>
        <v>3438.5509999999999</v>
      </c>
    </row>
    <row r="7" spans="1:11" ht="12.75">
      <c r="A7" s="195" t="s">
        <v>253</v>
      </c>
      <c r="B7" s="114">
        <v>545</v>
      </c>
      <c r="C7" s="179"/>
      <c r="D7" s="114">
        <v>20.484999999999999</v>
      </c>
      <c r="E7" s="70"/>
      <c r="F7" s="114">
        <v>219</v>
      </c>
      <c r="G7" s="179"/>
      <c r="H7" s="114">
        <v>1073.9449999999999</v>
      </c>
      <c r="I7" s="179"/>
      <c r="J7" s="85">
        <f>F7+B7</f>
        <v>764</v>
      </c>
      <c r="K7" s="85">
        <f>H7+D7</f>
        <v>1094.4299999999998</v>
      </c>
    </row>
    <row r="8" spans="1:11" ht="12.75">
      <c r="A8" s="128" t="s">
        <v>254</v>
      </c>
      <c r="B8" s="180">
        <v>608</v>
      </c>
      <c r="C8" s="181"/>
      <c r="D8" s="180">
        <v>23.541</v>
      </c>
      <c r="E8" s="182"/>
      <c r="F8" s="180">
        <v>428</v>
      </c>
      <c r="G8" s="181"/>
      <c r="H8" s="180">
        <v>4509.4399999999996</v>
      </c>
      <c r="I8" s="181"/>
      <c r="J8" s="133">
        <f>F8+B8</f>
        <v>1036</v>
      </c>
      <c r="K8" s="133">
        <f>H8+D8</f>
        <v>4532.9809999999998</v>
      </c>
    </row>
    <row r="9" spans="1:11" ht="12.75">
      <c r="A9" s="195"/>
      <c r="B9" s="196"/>
      <c r="C9" s="197"/>
      <c r="D9" s="196"/>
      <c r="E9" s="198"/>
      <c r="F9" s="196"/>
      <c r="G9" s="197"/>
      <c r="H9" s="196"/>
      <c r="I9" s="197"/>
      <c r="J9" s="199"/>
      <c r="K9" s="199"/>
    </row>
    <row r="10" spans="1:11" ht="12.75">
      <c r="A10" s="195" t="s">
        <v>251</v>
      </c>
      <c r="B10" s="114">
        <v>88</v>
      </c>
      <c r="C10" s="179"/>
      <c r="D10" s="114">
        <v>4.5960000000000001</v>
      </c>
      <c r="E10" s="70"/>
      <c r="F10" s="114">
        <v>134</v>
      </c>
      <c r="G10" s="179"/>
      <c r="H10" s="114">
        <v>76.746000000000009</v>
      </c>
      <c r="I10" s="179"/>
      <c r="J10" s="85">
        <f>F10+B10</f>
        <v>222</v>
      </c>
      <c r="K10" s="85">
        <f>H10+D10</f>
        <v>81.342000000000013</v>
      </c>
    </row>
    <row r="11" spans="1:11" ht="12.75">
      <c r="A11" s="195" t="s">
        <v>21</v>
      </c>
      <c r="B11" s="114">
        <v>333</v>
      </c>
      <c r="C11" s="179"/>
      <c r="D11" s="114">
        <v>12.505000000000001</v>
      </c>
      <c r="E11" s="179"/>
      <c r="F11" s="114">
        <v>136</v>
      </c>
      <c r="G11" s="179"/>
      <c r="H11" s="114">
        <v>60.68</v>
      </c>
      <c r="I11" s="179"/>
      <c r="J11" s="85">
        <f>F11+B11</f>
        <v>469</v>
      </c>
      <c r="K11" s="85">
        <f>H11+D11</f>
        <v>73.185000000000002</v>
      </c>
    </row>
    <row r="12" spans="1:11" ht="12.75">
      <c r="A12" s="132" t="s">
        <v>22</v>
      </c>
      <c r="B12" s="196"/>
      <c r="C12" s="197"/>
      <c r="D12" s="196"/>
      <c r="E12" s="198"/>
      <c r="F12" s="196"/>
      <c r="G12" s="197"/>
      <c r="H12" s="196"/>
      <c r="I12" s="197"/>
      <c r="J12" s="199"/>
      <c r="K12" s="199"/>
    </row>
    <row r="13" spans="1:11" ht="12.75">
      <c r="A13" s="128" t="s">
        <v>263</v>
      </c>
      <c r="B13" s="180">
        <f>B10+B11</f>
        <v>421</v>
      </c>
      <c r="C13" s="181"/>
      <c r="D13" s="180">
        <f>D10+D11</f>
        <v>17.100999999999999</v>
      </c>
      <c r="E13" s="182"/>
      <c r="F13" s="180">
        <f>F10+F11</f>
        <v>270</v>
      </c>
      <c r="G13" s="181"/>
      <c r="H13" s="180">
        <f>H10+H11</f>
        <v>137.42600000000002</v>
      </c>
      <c r="I13" s="181"/>
      <c r="J13" s="180">
        <f>J10+J11</f>
        <v>691</v>
      </c>
      <c r="K13" s="133">
        <f>K10+K11</f>
        <v>154.52700000000002</v>
      </c>
    </row>
    <row r="14" spans="1:11" ht="12.75">
      <c r="A14" s="195"/>
      <c r="B14" s="196"/>
      <c r="C14" s="197"/>
      <c r="D14" s="196"/>
      <c r="E14" s="198"/>
      <c r="F14" s="196"/>
      <c r="G14" s="197"/>
      <c r="H14" s="196"/>
      <c r="I14" s="197"/>
      <c r="J14" s="199"/>
      <c r="K14" s="199"/>
    </row>
    <row r="15" spans="1:11" ht="12.75">
      <c r="A15" s="96" t="s">
        <v>28</v>
      </c>
      <c r="B15" s="114">
        <v>243</v>
      </c>
      <c r="C15" s="179"/>
      <c r="D15" s="114">
        <v>9.5269999999999992</v>
      </c>
      <c r="E15" s="70"/>
      <c r="F15" s="114">
        <v>107</v>
      </c>
      <c r="G15" s="179"/>
      <c r="H15" s="114">
        <v>30.108000000000001</v>
      </c>
      <c r="I15" s="179"/>
      <c r="J15" s="85">
        <f>F15+B15</f>
        <v>350</v>
      </c>
      <c r="K15" s="85">
        <f>H15+D15</f>
        <v>39.634999999999998</v>
      </c>
    </row>
    <row r="16" spans="1:11" ht="12.75">
      <c r="A16" s="200"/>
      <c r="B16" s="196"/>
      <c r="C16" s="197"/>
      <c r="D16" s="196"/>
      <c r="E16" s="198"/>
      <c r="F16" s="196"/>
      <c r="G16" s="197"/>
      <c r="H16" s="196"/>
      <c r="I16" s="197"/>
      <c r="J16" s="199"/>
      <c r="K16" s="199"/>
    </row>
    <row r="17" spans="1:11" ht="12.75">
      <c r="A17" s="183" t="s">
        <v>264</v>
      </c>
      <c r="B17" s="115">
        <f>SUM(B8,B13,B15)</f>
        <v>1272</v>
      </c>
      <c r="C17" s="184"/>
      <c r="D17" s="115">
        <f>SUM(D8,D13,D15)</f>
        <v>50.168999999999997</v>
      </c>
      <c r="E17" s="185"/>
      <c r="F17" s="115">
        <f>SUM(F8,F13,F15)</f>
        <v>805</v>
      </c>
      <c r="G17" s="184"/>
      <c r="H17" s="115">
        <f>SUM(H8,H13,H15)</f>
        <v>4676.9740000000002</v>
      </c>
      <c r="I17" s="184"/>
      <c r="J17" s="131">
        <f>F17+B17</f>
        <v>2077</v>
      </c>
      <c r="K17" s="131">
        <f>H17+D17</f>
        <v>4727.143</v>
      </c>
    </row>
  </sheetData>
  <mergeCells count="3">
    <mergeCell ref="B3:D3"/>
    <mergeCell ref="F3:H3"/>
    <mergeCell ref="J3:K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A21" sqref="A21"/>
    </sheetView>
  </sheetViews>
  <sheetFormatPr defaultRowHeight="11.25"/>
  <cols>
    <col min="1" max="1" width="35.83203125" style="1" bestFit="1" customWidth="1"/>
    <col min="2" max="10" width="12.5" style="1" customWidth="1"/>
    <col min="11" max="16384" width="9.33203125" style="1"/>
  </cols>
  <sheetData>
    <row r="1" spans="1:10" ht="15">
      <c r="A1" s="175" t="s">
        <v>207</v>
      </c>
    </row>
    <row r="2" spans="1:10">
      <c r="A2" s="24" t="s">
        <v>208</v>
      </c>
    </row>
    <row r="3" spans="1:10" ht="12.75">
      <c r="A3" s="2" t="s">
        <v>12</v>
      </c>
      <c r="B3" s="216" t="s">
        <v>14</v>
      </c>
      <c r="C3" s="217"/>
      <c r="D3" s="218"/>
      <c r="E3" s="216" t="s">
        <v>19</v>
      </c>
      <c r="F3" s="217"/>
      <c r="G3" s="218"/>
      <c r="H3" s="216" t="s">
        <v>20</v>
      </c>
      <c r="I3" s="217"/>
      <c r="J3" s="218"/>
    </row>
    <row r="4" spans="1:10" ht="12.75">
      <c r="A4" s="3" t="s">
        <v>13</v>
      </c>
      <c r="B4" s="4" t="s">
        <v>15</v>
      </c>
      <c r="C4" s="4" t="s">
        <v>16</v>
      </c>
      <c r="D4" s="4" t="s">
        <v>30</v>
      </c>
      <c r="E4" s="4" t="s">
        <v>15</v>
      </c>
      <c r="F4" s="4" t="s">
        <v>16</v>
      </c>
      <c r="G4" s="4" t="s">
        <v>30</v>
      </c>
      <c r="H4" s="4" t="s">
        <v>15</v>
      </c>
      <c r="I4" s="4" t="s">
        <v>16</v>
      </c>
      <c r="J4" s="4" t="s">
        <v>30</v>
      </c>
    </row>
    <row r="5" spans="1:10" ht="38.25">
      <c r="A5" s="15"/>
      <c r="B5" s="16" t="s">
        <v>17</v>
      </c>
      <c r="C5" s="16" t="s">
        <v>18</v>
      </c>
      <c r="D5" s="16" t="s">
        <v>74</v>
      </c>
      <c r="E5" s="16" t="s">
        <v>17</v>
      </c>
      <c r="F5" s="16" t="s">
        <v>18</v>
      </c>
      <c r="G5" s="16" t="s">
        <v>74</v>
      </c>
      <c r="H5" s="16" t="s">
        <v>17</v>
      </c>
      <c r="I5" s="16" t="s">
        <v>18</v>
      </c>
      <c r="J5" s="16" t="s">
        <v>74</v>
      </c>
    </row>
    <row r="6" spans="1:10" ht="12.75">
      <c r="A6" s="2" t="s">
        <v>121</v>
      </c>
      <c r="B6" s="12">
        <v>14</v>
      </c>
      <c r="C6" s="12">
        <v>0.75600000000000001</v>
      </c>
      <c r="D6" s="12">
        <v>0.57099999999999995</v>
      </c>
      <c r="E6" s="12">
        <v>75</v>
      </c>
      <c r="F6" s="12">
        <v>569.11500000000001</v>
      </c>
      <c r="G6" s="12">
        <v>833.17700000000002</v>
      </c>
      <c r="H6" s="12">
        <v>89</v>
      </c>
      <c r="I6" s="12">
        <v>569.87099999999998</v>
      </c>
      <c r="J6" s="12">
        <v>833.74800000000005</v>
      </c>
    </row>
    <row r="7" spans="1:10" ht="12.75">
      <c r="A7" s="4" t="s">
        <v>122</v>
      </c>
      <c r="B7" s="14"/>
      <c r="C7" s="14">
        <v>0</v>
      </c>
      <c r="D7" s="14">
        <v>0</v>
      </c>
      <c r="E7" s="14">
        <v>6</v>
      </c>
      <c r="F7" s="14">
        <v>16.061</v>
      </c>
      <c r="G7" s="14">
        <v>20.48</v>
      </c>
      <c r="H7" s="14">
        <v>6</v>
      </c>
      <c r="I7" s="14">
        <v>16.061</v>
      </c>
      <c r="J7" s="14">
        <v>20.48</v>
      </c>
    </row>
    <row r="8" spans="1:10" ht="12.75">
      <c r="A8" s="4" t="s">
        <v>123</v>
      </c>
      <c r="B8" s="14">
        <v>49</v>
      </c>
      <c r="C8" s="14">
        <v>2.2999999999999998</v>
      </c>
      <c r="D8" s="14">
        <v>5.5910000000000002</v>
      </c>
      <c r="E8" s="14">
        <v>128</v>
      </c>
      <c r="F8" s="14">
        <v>2850.319</v>
      </c>
      <c r="G8" s="14">
        <v>1484.606</v>
      </c>
      <c r="H8" s="14">
        <v>177</v>
      </c>
      <c r="I8" s="14">
        <v>2852.6190000000001</v>
      </c>
      <c r="J8" s="14">
        <v>1490.1969999999999</v>
      </c>
    </row>
    <row r="9" spans="1:10" ht="12.75">
      <c r="A9" s="5" t="s">
        <v>124</v>
      </c>
      <c r="B9" s="17">
        <v>63</v>
      </c>
      <c r="C9" s="17">
        <v>3.056</v>
      </c>
      <c r="D9" s="17">
        <v>6.1619999999999999</v>
      </c>
      <c r="E9" s="17">
        <v>209</v>
      </c>
      <c r="F9" s="17">
        <v>3435.4949999999999</v>
      </c>
      <c r="G9" s="17">
        <v>2338.2629999999999</v>
      </c>
      <c r="H9" s="17">
        <v>272</v>
      </c>
      <c r="I9" s="17">
        <v>3438.5509999999999</v>
      </c>
      <c r="J9" s="17">
        <v>2344.4250000000002</v>
      </c>
    </row>
    <row r="10" spans="1:10" ht="12.75">
      <c r="A10" s="4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2.75">
      <c r="A11" s="4" t="s">
        <v>125</v>
      </c>
      <c r="B11" s="14">
        <v>6</v>
      </c>
      <c r="C11" s="14">
        <v>0.41799999999999998</v>
      </c>
      <c r="D11" s="14">
        <v>3.9E-2</v>
      </c>
      <c r="E11" s="14">
        <v>56</v>
      </c>
      <c r="F11" s="14">
        <v>1017.018</v>
      </c>
      <c r="G11" s="14">
        <v>197.91900000000001</v>
      </c>
      <c r="H11" s="14">
        <v>62</v>
      </c>
      <c r="I11" s="14">
        <v>1017.436</v>
      </c>
      <c r="J11" s="14">
        <v>197.958</v>
      </c>
    </row>
    <row r="12" spans="1:10" ht="12.75">
      <c r="A12" s="4" t="s">
        <v>31</v>
      </c>
      <c r="B12" s="14">
        <v>539</v>
      </c>
      <c r="C12" s="14">
        <v>20.067</v>
      </c>
      <c r="D12" s="14">
        <v>42.564999999999998</v>
      </c>
      <c r="E12" s="14">
        <v>163</v>
      </c>
      <c r="F12" s="14">
        <v>56.927</v>
      </c>
      <c r="G12" s="14">
        <v>51.25</v>
      </c>
      <c r="H12" s="14">
        <v>702</v>
      </c>
      <c r="I12" s="14">
        <v>76.994</v>
      </c>
      <c r="J12" s="14">
        <v>93.814999999999998</v>
      </c>
    </row>
    <row r="13" spans="1:10" ht="12.75">
      <c r="A13" s="3" t="s">
        <v>44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2.75">
      <c r="A14" s="5" t="s">
        <v>255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2.75">
      <c r="A15" s="186" t="s">
        <v>45</v>
      </c>
      <c r="B15" s="17">
        <v>545</v>
      </c>
      <c r="C15" s="17">
        <v>20.484999999999999</v>
      </c>
      <c r="D15" s="17">
        <v>42.603999999999999</v>
      </c>
      <c r="E15" s="17">
        <v>219</v>
      </c>
      <c r="F15" s="17">
        <v>1073.9449999999999</v>
      </c>
      <c r="G15" s="17">
        <v>249.16900000000001</v>
      </c>
      <c r="H15" s="17">
        <v>764</v>
      </c>
      <c r="I15" s="17">
        <v>1094.43</v>
      </c>
      <c r="J15" s="17">
        <v>291.77300000000002</v>
      </c>
    </row>
    <row r="16" spans="1:10" ht="12.75">
      <c r="A16" s="4"/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12.75">
      <c r="A17" s="5" t="s">
        <v>256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12.75">
      <c r="A18" s="201" t="s">
        <v>67</v>
      </c>
      <c r="B18" s="18">
        <v>608</v>
      </c>
      <c r="C18" s="18">
        <v>23.541</v>
      </c>
      <c r="D18" s="18">
        <v>48.765999999999998</v>
      </c>
      <c r="E18" s="18">
        <v>428</v>
      </c>
      <c r="F18" s="18">
        <v>4509.4399999999996</v>
      </c>
      <c r="G18" s="18">
        <v>2587.4319999999998</v>
      </c>
      <c r="H18" s="18">
        <v>1036</v>
      </c>
      <c r="I18" s="18">
        <v>4532.9809999999998</v>
      </c>
      <c r="J18" s="18">
        <v>2636.1979999999999</v>
      </c>
    </row>
    <row r="19" spans="1:10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>
      <c r="A20" s="24"/>
      <c r="B20" s="24"/>
      <c r="C20" s="24"/>
      <c r="D20" s="24"/>
      <c r="E20" s="24"/>
      <c r="F20" s="24"/>
      <c r="G20" s="24"/>
      <c r="H20" s="24"/>
      <c r="I20" s="24"/>
      <c r="J20" s="24"/>
    </row>
  </sheetData>
  <mergeCells count="3">
    <mergeCell ref="H3:J3"/>
    <mergeCell ref="B3:D3"/>
    <mergeCell ref="E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19" sqref="A19"/>
    </sheetView>
  </sheetViews>
  <sheetFormatPr defaultRowHeight="11.25"/>
  <cols>
    <col min="1" max="1" width="45" style="1" customWidth="1"/>
    <col min="2" max="2" width="13.33203125" style="1" customWidth="1"/>
    <col min="3" max="3" width="14.33203125" style="1" customWidth="1"/>
    <col min="4" max="4" width="13.33203125" style="1" customWidth="1"/>
    <col min="5" max="5" width="15" style="1" customWidth="1"/>
    <col min="6" max="6" width="13.33203125" style="1" customWidth="1"/>
    <col min="7" max="7" width="13.83203125" style="1" customWidth="1"/>
    <col min="8" max="16384" width="9.33203125" style="1"/>
  </cols>
  <sheetData>
    <row r="1" spans="1:7" ht="15">
      <c r="A1" s="175" t="s">
        <v>211</v>
      </c>
    </row>
    <row r="2" spans="1:7">
      <c r="A2" s="24" t="s">
        <v>212</v>
      </c>
    </row>
    <row r="3" spans="1:7" ht="12.75">
      <c r="A3" s="2" t="s">
        <v>12</v>
      </c>
      <c r="B3" s="216" t="s">
        <v>14</v>
      </c>
      <c r="C3" s="218"/>
      <c r="D3" s="216" t="s">
        <v>19</v>
      </c>
      <c r="E3" s="218"/>
      <c r="F3" s="216" t="s">
        <v>20</v>
      </c>
      <c r="G3" s="218"/>
    </row>
    <row r="4" spans="1:7" ht="12.75">
      <c r="A4" s="3" t="s">
        <v>13</v>
      </c>
      <c r="B4" s="4" t="s">
        <v>15</v>
      </c>
      <c r="C4" s="4" t="s">
        <v>16</v>
      </c>
      <c r="D4" s="4" t="s">
        <v>15</v>
      </c>
      <c r="E4" s="4" t="s">
        <v>16</v>
      </c>
      <c r="F4" s="4" t="s">
        <v>15</v>
      </c>
      <c r="G4" s="4" t="s">
        <v>16</v>
      </c>
    </row>
    <row r="5" spans="1:7" ht="38.25">
      <c r="A5" s="15"/>
      <c r="B5" s="16" t="s">
        <v>17</v>
      </c>
      <c r="C5" s="16" t="s">
        <v>18</v>
      </c>
      <c r="D5" s="16" t="s">
        <v>17</v>
      </c>
      <c r="E5" s="16" t="s">
        <v>18</v>
      </c>
      <c r="F5" s="16" t="s">
        <v>17</v>
      </c>
      <c r="G5" s="16" t="s">
        <v>18</v>
      </c>
    </row>
    <row r="6" spans="1:7" ht="12.75">
      <c r="A6" s="19" t="s">
        <v>257</v>
      </c>
      <c r="B6" s="20">
        <v>88</v>
      </c>
      <c r="C6" s="20">
        <v>4.5960000000000001</v>
      </c>
      <c r="D6" s="20">
        <v>134</v>
      </c>
      <c r="E6" s="20">
        <v>76.746000000000009</v>
      </c>
      <c r="F6" s="20">
        <f>SUM(D6,B6)</f>
        <v>222</v>
      </c>
      <c r="G6" s="20">
        <f>SUM(E6,C6)</f>
        <v>81.342000000000013</v>
      </c>
    </row>
    <row r="7" spans="1:7" ht="12.75">
      <c r="A7" s="4"/>
      <c r="B7" s="21"/>
      <c r="C7" s="21"/>
      <c r="D7" s="21"/>
      <c r="E7" s="21"/>
      <c r="F7" s="21"/>
      <c r="G7" s="21"/>
    </row>
    <row r="8" spans="1:7" ht="12.75">
      <c r="A8" s="4" t="s">
        <v>258</v>
      </c>
      <c r="B8" s="21">
        <v>0</v>
      </c>
      <c r="C8" s="21">
        <v>0</v>
      </c>
      <c r="D8" s="21">
        <v>4</v>
      </c>
      <c r="E8" s="21">
        <v>19.751000000000001</v>
      </c>
      <c r="F8" s="21">
        <f>SUM(D8,B8)</f>
        <v>4</v>
      </c>
      <c r="G8" s="21">
        <f>SUM(E8,C8)</f>
        <v>19.751000000000001</v>
      </c>
    </row>
    <row r="9" spans="1:7" ht="12.75">
      <c r="A9" s="4" t="s">
        <v>36</v>
      </c>
      <c r="B9" s="21">
        <v>92</v>
      </c>
      <c r="C9" s="21">
        <v>4.1289999999999996</v>
      </c>
      <c r="D9" s="21">
        <v>66</v>
      </c>
      <c r="E9" s="21">
        <v>17.204000000000001</v>
      </c>
      <c r="F9" s="21">
        <f>SUM(D9,B9)</f>
        <v>158</v>
      </c>
      <c r="G9" s="21">
        <f>SUM(E9,C9)</f>
        <v>21.332999999999998</v>
      </c>
    </row>
    <row r="10" spans="1:7" ht="12.75">
      <c r="A10" s="3" t="s">
        <v>37</v>
      </c>
      <c r="B10" s="21"/>
      <c r="C10" s="21"/>
      <c r="D10" s="21"/>
      <c r="E10" s="21"/>
      <c r="F10" s="21"/>
      <c r="G10" s="21"/>
    </row>
    <row r="11" spans="1:7" ht="12.75">
      <c r="A11" s="4" t="s">
        <v>38</v>
      </c>
      <c r="B11" s="21">
        <f>B13-SUM(B8:B9)</f>
        <v>241</v>
      </c>
      <c r="C11" s="21">
        <f>C13-SUM(C8:C9)</f>
        <v>8.3760000000000012</v>
      </c>
      <c r="D11" s="21">
        <f>D13-SUM(D8:D9)</f>
        <v>66</v>
      </c>
      <c r="E11" s="21">
        <f>E13-SUM(E8:E9)</f>
        <v>23.725000000000001</v>
      </c>
      <c r="F11" s="21">
        <f>SUM(D11,B11)</f>
        <v>307</v>
      </c>
      <c r="G11" s="21">
        <f>SUM(E11,C11)</f>
        <v>32.100999999999999</v>
      </c>
    </row>
    <row r="12" spans="1:7" ht="12.75">
      <c r="A12" s="3" t="s">
        <v>39</v>
      </c>
      <c r="B12" s="21"/>
      <c r="C12" s="21"/>
      <c r="D12" s="21"/>
      <c r="E12" s="21"/>
      <c r="F12" s="21"/>
      <c r="G12" s="21"/>
    </row>
    <row r="13" spans="1:7" ht="12.75">
      <c r="A13" s="5" t="s">
        <v>21</v>
      </c>
      <c r="B13" s="22">
        <v>333</v>
      </c>
      <c r="C13" s="22">
        <v>12.505000000000001</v>
      </c>
      <c r="D13" s="22">
        <v>136</v>
      </c>
      <c r="E13" s="22">
        <v>60.68</v>
      </c>
      <c r="F13" s="22">
        <v>469</v>
      </c>
      <c r="G13" s="22">
        <v>73.185000000000002</v>
      </c>
    </row>
    <row r="14" spans="1:7" ht="12.75">
      <c r="A14" s="186" t="s">
        <v>259</v>
      </c>
      <c r="B14" s="22"/>
      <c r="C14" s="22"/>
      <c r="D14" s="22"/>
      <c r="E14" s="22"/>
      <c r="F14" s="22"/>
      <c r="G14" s="22"/>
    </row>
    <row r="15" spans="1:7" ht="12.75">
      <c r="A15" s="4"/>
      <c r="B15" s="21"/>
      <c r="C15" s="21"/>
      <c r="D15" s="21"/>
      <c r="E15" s="21"/>
      <c r="F15" s="21"/>
      <c r="G15" s="21"/>
    </row>
    <row r="16" spans="1:7" ht="12.75">
      <c r="A16" s="23" t="s">
        <v>260</v>
      </c>
      <c r="B16" s="18">
        <f t="shared" ref="B16:G16" si="0">SUM(B13+B6)</f>
        <v>421</v>
      </c>
      <c r="C16" s="18">
        <f t="shared" si="0"/>
        <v>17.100999999999999</v>
      </c>
      <c r="D16" s="18">
        <f t="shared" si="0"/>
        <v>270</v>
      </c>
      <c r="E16" s="18">
        <f t="shared" si="0"/>
        <v>137.42600000000002</v>
      </c>
      <c r="F16" s="18">
        <f t="shared" si="0"/>
        <v>691</v>
      </c>
      <c r="G16" s="18">
        <f t="shared" si="0"/>
        <v>154.52700000000002</v>
      </c>
    </row>
    <row r="17" spans="1:7">
      <c r="A17" s="24"/>
      <c r="B17" s="24"/>
      <c r="C17" s="24"/>
      <c r="D17" s="24"/>
      <c r="E17" s="24"/>
      <c r="F17" s="24"/>
      <c r="G17" s="24"/>
    </row>
    <row r="18" spans="1:7">
      <c r="A18" s="24"/>
      <c r="B18" s="24"/>
      <c r="C18" s="24"/>
      <c r="D18" s="24"/>
      <c r="E18" s="24"/>
      <c r="F18" s="24"/>
      <c r="G18" s="24"/>
    </row>
  </sheetData>
  <mergeCells count="3">
    <mergeCell ref="B3:C3"/>
    <mergeCell ref="D3:E3"/>
    <mergeCell ref="F3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A21" sqref="A21"/>
    </sheetView>
  </sheetViews>
  <sheetFormatPr defaultRowHeight="11.25"/>
  <cols>
    <col min="1" max="1" width="43.83203125" style="1" bestFit="1" customWidth="1"/>
    <col min="2" max="7" width="12.83203125" style="1" customWidth="1"/>
    <col min="8" max="16384" width="9.33203125" style="1"/>
  </cols>
  <sheetData>
    <row r="1" spans="1:8" ht="15">
      <c r="A1" s="175" t="s">
        <v>205</v>
      </c>
    </row>
    <row r="2" spans="1:8">
      <c r="A2" s="24" t="s">
        <v>206</v>
      </c>
    </row>
    <row r="3" spans="1:8" ht="12.75">
      <c r="A3" s="2" t="s">
        <v>12</v>
      </c>
      <c r="B3" s="216" t="s">
        <v>14</v>
      </c>
      <c r="C3" s="218"/>
      <c r="D3" s="216" t="s">
        <v>19</v>
      </c>
      <c r="E3" s="218"/>
      <c r="F3" s="216" t="s">
        <v>20</v>
      </c>
      <c r="G3" s="218"/>
    </row>
    <row r="4" spans="1:8" ht="12.75">
      <c r="A4" s="3" t="s">
        <v>13</v>
      </c>
      <c r="B4" s="4" t="s">
        <v>15</v>
      </c>
      <c r="C4" s="4" t="s">
        <v>16</v>
      </c>
      <c r="D4" s="4" t="s">
        <v>15</v>
      </c>
      <c r="E4" s="4" t="s">
        <v>16</v>
      </c>
      <c r="F4" s="4" t="s">
        <v>15</v>
      </c>
      <c r="G4" s="4" t="s">
        <v>16</v>
      </c>
    </row>
    <row r="5" spans="1:8" ht="38.25">
      <c r="A5" s="15"/>
      <c r="B5" s="16" t="s">
        <v>17</v>
      </c>
      <c r="C5" s="16" t="s">
        <v>18</v>
      </c>
      <c r="D5" s="16" t="s">
        <v>17</v>
      </c>
      <c r="E5" s="16" t="s">
        <v>18</v>
      </c>
      <c r="F5" s="16" t="s">
        <v>17</v>
      </c>
      <c r="G5" s="16" t="s">
        <v>18</v>
      </c>
      <c r="H5" s="159"/>
    </row>
    <row r="6" spans="1:8" ht="12.75">
      <c r="A6" s="2" t="s">
        <v>23</v>
      </c>
      <c r="B6" s="12">
        <v>65</v>
      </c>
      <c r="C6" s="12">
        <v>3.0739999999999998</v>
      </c>
      <c r="D6" s="12">
        <v>192</v>
      </c>
      <c r="E6" s="12">
        <v>3228.51</v>
      </c>
      <c r="F6" s="12">
        <v>257</v>
      </c>
      <c r="G6" s="12">
        <v>3231.5839999999998</v>
      </c>
    </row>
    <row r="7" spans="1:8" ht="12.75">
      <c r="A7" s="4" t="s">
        <v>24</v>
      </c>
      <c r="B7" s="14">
        <v>542</v>
      </c>
      <c r="C7" s="14">
        <v>20.364999999999998</v>
      </c>
      <c r="D7" s="14">
        <v>217</v>
      </c>
      <c r="E7" s="14">
        <v>1126.4090000000001</v>
      </c>
      <c r="F7" s="14">
        <v>759</v>
      </c>
      <c r="G7" s="14">
        <v>1146.7739999999999</v>
      </c>
    </row>
    <row r="8" spans="1:8" ht="12.75">
      <c r="A8" s="5" t="s">
        <v>25</v>
      </c>
      <c r="B8" s="17">
        <f t="shared" ref="B8:G8" si="0">SUM(B6:B7)</f>
        <v>607</v>
      </c>
      <c r="C8" s="17">
        <f t="shared" si="0"/>
        <v>23.439</v>
      </c>
      <c r="D8" s="17">
        <f t="shared" si="0"/>
        <v>409</v>
      </c>
      <c r="E8" s="17">
        <f t="shared" si="0"/>
        <v>4354.9189999999999</v>
      </c>
      <c r="F8" s="17">
        <f t="shared" si="0"/>
        <v>1016</v>
      </c>
      <c r="G8" s="17">
        <f t="shared" si="0"/>
        <v>4378.3580000000002</v>
      </c>
    </row>
    <row r="9" spans="1:8" ht="12.75">
      <c r="A9" s="4"/>
      <c r="B9" s="14"/>
      <c r="C9" s="14"/>
      <c r="D9" s="14"/>
      <c r="E9" s="14"/>
      <c r="F9" s="14"/>
      <c r="G9" s="14"/>
    </row>
    <row r="10" spans="1:8" ht="12.75">
      <c r="A10" s="4" t="s">
        <v>26</v>
      </c>
      <c r="B10" s="14">
        <v>91</v>
      </c>
      <c r="C10" s="14">
        <v>4.4409999999999998</v>
      </c>
      <c r="D10" s="14">
        <v>115</v>
      </c>
      <c r="E10" s="14">
        <v>70.2</v>
      </c>
      <c r="F10" s="14">
        <v>206</v>
      </c>
      <c r="G10" s="14">
        <v>74.641000000000005</v>
      </c>
    </row>
    <row r="11" spans="1:8" ht="12.75">
      <c r="A11" s="4" t="s">
        <v>21</v>
      </c>
      <c r="B11" s="14">
        <v>334</v>
      </c>
      <c r="C11" s="14">
        <v>12.86</v>
      </c>
      <c r="D11" s="14">
        <v>141</v>
      </c>
      <c r="E11" s="14">
        <v>63.674999999999997</v>
      </c>
      <c r="F11" s="14">
        <v>475</v>
      </c>
      <c r="G11" s="14">
        <v>76.534999999999997</v>
      </c>
    </row>
    <row r="12" spans="1:8" ht="12.75">
      <c r="A12" s="3" t="s">
        <v>22</v>
      </c>
      <c r="B12" s="14"/>
      <c r="C12" s="14"/>
      <c r="D12" s="14"/>
      <c r="E12" s="14"/>
      <c r="F12" s="14"/>
      <c r="G12" s="14"/>
    </row>
    <row r="13" spans="1:8" ht="12.75">
      <c r="A13" s="5" t="s">
        <v>27</v>
      </c>
      <c r="B13" s="17">
        <f t="shared" ref="B13:G13" si="1">SUM(B10:B11)</f>
        <v>425</v>
      </c>
      <c r="C13" s="17">
        <f t="shared" si="1"/>
        <v>17.300999999999998</v>
      </c>
      <c r="D13" s="17">
        <f t="shared" si="1"/>
        <v>256</v>
      </c>
      <c r="E13" s="17">
        <f t="shared" si="1"/>
        <v>133.875</v>
      </c>
      <c r="F13" s="17">
        <f t="shared" si="1"/>
        <v>681</v>
      </c>
      <c r="G13" s="17">
        <f t="shared" si="1"/>
        <v>151.17599999999999</v>
      </c>
    </row>
    <row r="14" spans="1:8" ht="12.75">
      <c r="A14" s="4"/>
      <c r="B14" s="17"/>
      <c r="C14" s="17"/>
      <c r="D14" s="17"/>
      <c r="E14" s="17"/>
      <c r="F14" s="17"/>
      <c r="G14" s="17"/>
    </row>
    <row r="15" spans="1:8" ht="12.75">
      <c r="A15" s="4" t="s">
        <v>28</v>
      </c>
      <c r="B15" s="14">
        <v>229</v>
      </c>
      <c r="C15" s="14">
        <v>9.109</v>
      </c>
      <c r="D15" s="14">
        <v>100</v>
      </c>
      <c r="E15" s="14">
        <v>27.745000000000001</v>
      </c>
      <c r="F15" s="14">
        <v>329</v>
      </c>
      <c r="G15" s="14">
        <v>36.853999999999999</v>
      </c>
    </row>
    <row r="16" spans="1:8" ht="12.75">
      <c r="A16" s="4"/>
      <c r="B16" s="17"/>
      <c r="C16" s="17"/>
      <c r="D16" s="17"/>
      <c r="E16" s="17"/>
      <c r="F16" s="17"/>
      <c r="G16" s="17"/>
    </row>
    <row r="17" spans="1:7" ht="12.75">
      <c r="A17" s="5" t="s">
        <v>29</v>
      </c>
      <c r="B17" s="17">
        <f t="shared" ref="B17:G17" si="2">SUM(B15,B13,B8)</f>
        <v>1261</v>
      </c>
      <c r="C17" s="17">
        <f t="shared" si="2"/>
        <v>49.848999999999997</v>
      </c>
      <c r="D17" s="17">
        <f t="shared" si="2"/>
        <v>765</v>
      </c>
      <c r="E17" s="17">
        <f t="shared" si="2"/>
        <v>4516.5389999999998</v>
      </c>
      <c r="F17" s="17">
        <f t="shared" si="2"/>
        <v>2026</v>
      </c>
      <c r="G17" s="17">
        <f t="shared" si="2"/>
        <v>4566.3879999999999</v>
      </c>
    </row>
    <row r="18" spans="1:7" ht="12.75">
      <c r="A18" s="15"/>
      <c r="B18" s="15"/>
      <c r="C18" s="15"/>
      <c r="D18" s="15"/>
      <c r="E18" s="15"/>
      <c r="F18" s="15"/>
      <c r="G18" s="15"/>
    </row>
    <row r="19" spans="1:7">
      <c r="A19" s="24"/>
      <c r="B19" s="24"/>
      <c r="C19" s="24"/>
      <c r="D19" s="24"/>
      <c r="E19" s="24"/>
      <c r="F19" s="24"/>
      <c r="G19" s="24"/>
    </row>
    <row r="20" spans="1:7">
      <c r="A20" s="24"/>
      <c r="B20" s="24"/>
      <c r="C20" s="24"/>
      <c r="D20" s="24"/>
      <c r="E20" s="24"/>
      <c r="F20" s="24"/>
      <c r="G20" s="24"/>
    </row>
  </sheetData>
  <mergeCells count="3">
    <mergeCell ref="F3:G3"/>
    <mergeCell ref="D3:E3"/>
    <mergeCell ref="B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A21" sqref="A21"/>
    </sheetView>
  </sheetViews>
  <sheetFormatPr defaultRowHeight="11.25"/>
  <cols>
    <col min="1" max="1" width="35.83203125" style="1" bestFit="1" customWidth="1"/>
    <col min="2" max="10" width="12.5" style="1" customWidth="1"/>
    <col min="11" max="16384" width="9.33203125" style="1"/>
  </cols>
  <sheetData>
    <row r="1" spans="1:10" ht="15">
      <c r="A1" s="175" t="s">
        <v>209</v>
      </c>
    </row>
    <row r="2" spans="1:10">
      <c r="A2" s="24" t="s">
        <v>210</v>
      </c>
    </row>
    <row r="3" spans="1:10" ht="12.75">
      <c r="A3" s="2" t="s">
        <v>12</v>
      </c>
      <c r="B3" s="216" t="s">
        <v>14</v>
      </c>
      <c r="C3" s="217"/>
      <c r="D3" s="218"/>
      <c r="E3" s="216" t="s">
        <v>19</v>
      </c>
      <c r="F3" s="217"/>
      <c r="G3" s="218"/>
      <c r="H3" s="216" t="s">
        <v>20</v>
      </c>
      <c r="I3" s="217"/>
      <c r="J3" s="218"/>
    </row>
    <row r="4" spans="1:10" ht="12.75">
      <c r="A4" s="3" t="s">
        <v>13</v>
      </c>
      <c r="B4" s="4" t="s">
        <v>15</v>
      </c>
      <c r="C4" s="4" t="s">
        <v>16</v>
      </c>
      <c r="D4" s="4" t="s">
        <v>30</v>
      </c>
      <c r="E4" s="4" t="s">
        <v>15</v>
      </c>
      <c r="F4" s="4" t="s">
        <v>16</v>
      </c>
      <c r="G4" s="4" t="s">
        <v>30</v>
      </c>
      <c r="H4" s="4" t="s">
        <v>15</v>
      </c>
      <c r="I4" s="4" t="s">
        <v>16</v>
      </c>
      <c r="J4" s="4" t="s">
        <v>30</v>
      </c>
    </row>
    <row r="5" spans="1:10" ht="38.25">
      <c r="A5" s="15"/>
      <c r="B5" s="16" t="s">
        <v>17</v>
      </c>
      <c r="C5" s="16" t="s">
        <v>18</v>
      </c>
      <c r="D5" s="16" t="s">
        <v>74</v>
      </c>
      <c r="E5" s="16" t="s">
        <v>17</v>
      </c>
      <c r="F5" s="16" t="s">
        <v>18</v>
      </c>
      <c r="G5" s="16" t="s">
        <v>74</v>
      </c>
      <c r="H5" s="16" t="s">
        <v>17</v>
      </c>
      <c r="I5" s="16" t="s">
        <v>18</v>
      </c>
      <c r="J5" s="16" t="s">
        <v>74</v>
      </c>
    </row>
    <row r="6" spans="1:10" ht="12.75">
      <c r="A6" s="2" t="s">
        <v>176</v>
      </c>
      <c r="B6" s="12">
        <v>15</v>
      </c>
      <c r="C6" s="12">
        <v>0.75600000000000001</v>
      </c>
      <c r="D6" s="12">
        <v>1.6710000000000003</v>
      </c>
      <c r="E6" s="12">
        <v>67</v>
      </c>
      <c r="F6" s="12">
        <v>479.78</v>
      </c>
      <c r="G6" s="12">
        <v>689.52900000000045</v>
      </c>
      <c r="H6" s="12">
        <f t="shared" ref="H6:J8" si="0">SUM(B6,E6)</f>
        <v>82</v>
      </c>
      <c r="I6" s="12">
        <f t="shared" si="0"/>
        <v>480.53599999999994</v>
      </c>
      <c r="J6" s="12">
        <f t="shared" si="0"/>
        <v>691.2000000000005</v>
      </c>
    </row>
    <row r="7" spans="1:10" ht="12.75">
      <c r="A7" s="4" t="s">
        <v>177</v>
      </c>
      <c r="B7" s="14">
        <v>2</v>
      </c>
      <c r="C7" s="14">
        <v>7.6999999999999999E-2</v>
      </c>
      <c r="D7" s="14">
        <v>11.788</v>
      </c>
      <c r="E7" s="14">
        <v>6</v>
      </c>
      <c r="F7" s="14">
        <v>16.061</v>
      </c>
      <c r="G7" s="14">
        <v>20.48</v>
      </c>
      <c r="H7" s="14">
        <f t="shared" si="0"/>
        <v>8</v>
      </c>
      <c r="I7" s="14">
        <f t="shared" si="0"/>
        <v>16.138000000000002</v>
      </c>
      <c r="J7" s="14">
        <f t="shared" si="0"/>
        <v>32.268000000000001</v>
      </c>
    </row>
    <row r="8" spans="1:10" ht="12.75">
      <c r="A8" s="4" t="s">
        <v>178</v>
      </c>
      <c r="B8" s="14">
        <v>48</v>
      </c>
      <c r="C8" s="14">
        <v>2.2410000000000001</v>
      </c>
      <c r="D8" s="14">
        <v>5.5909999999999993</v>
      </c>
      <c r="E8" s="14">
        <v>119</v>
      </c>
      <c r="F8" s="14">
        <v>2732.6689999999999</v>
      </c>
      <c r="G8" s="14">
        <v>1446.4499999999998</v>
      </c>
      <c r="H8" s="14">
        <f t="shared" si="0"/>
        <v>167</v>
      </c>
      <c r="I8" s="14">
        <f t="shared" si="0"/>
        <v>2734.91</v>
      </c>
      <c r="J8" s="14">
        <f t="shared" si="0"/>
        <v>1452.0409999999997</v>
      </c>
    </row>
    <row r="9" spans="1:10" ht="12.75">
      <c r="A9" s="5" t="s">
        <v>179</v>
      </c>
      <c r="B9" s="17">
        <f>SUM(B6:B8)</f>
        <v>65</v>
      </c>
      <c r="C9" s="17">
        <f t="shared" ref="C9:J9" si="1">SUM(C6:C8)</f>
        <v>3.0739999999999998</v>
      </c>
      <c r="D9" s="17">
        <f t="shared" si="1"/>
        <v>19.049999999999997</v>
      </c>
      <c r="E9" s="17">
        <f t="shared" si="1"/>
        <v>192</v>
      </c>
      <c r="F9" s="17">
        <f>SUM(F6:F8)</f>
        <v>3228.5099999999998</v>
      </c>
      <c r="G9" s="17">
        <f t="shared" si="1"/>
        <v>2156.4590000000003</v>
      </c>
      <c r="H9" s="17">
        <f t="shared" si="1"/>
        <v>257</v>
      </c>
      <c r="I9" s="17">
        <f>SUM(I6:I8)</f>
        <v>3231.5839999999998</v>
      </c>
      <c r="J9" s="17">
        <f t="shared" si="1"/>
        <v>2175.509</v>
      </c>
    </row>
    <row r="10" spans="1:10" ht="12.75">
      <c r="A10" s="4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2.75">
      <c r="A11" s="4" t="s">
        <v>180</v>
      </c>
      <c r="B11" s="14">
        <v>6</v>
      </c>
      <c r="C11" s="14">
        <v>0.41799999999999998</v>
      </c>
      <c r="D11" s="14">
        <v>3.9E-2</v>
      </c>
      <c r="E11" s="14">
        <v>57</v>
      </c>
      <c r="F11" s="14">
        <v>1035.056</v>
      </c>
      <c r="G11" s="14">
        <v>206.10499999999996</v>
      </c>
      <c r="H11" s="14">
        <f t="shared" ref="H11:J12" si="2">SUM(B11,E11)</f>
        <v>63</v>
      </c>
      <c r="I11" s="14">
        <f t="shared" si="2"/>
        <v>1035.4739999999999</v>
      </c>
      <c r="J11" s="14">
        <f t="shared" si="2"/>
        <v>206.14399999999995</v>
      </c>
    </row>
    <row r="12" spans="1:10" ht="12.75">
      <c r="A12" s="4" t="s">
        <v>31</v>
      </c>
      <c r="B12" s="14">
        <v>536</v>
      </c>
      <c r="C12" s="14">
        <v>19.946999999999999</v>
      </c>
      <c r="D12" s="14">
        <v>46.713000000000001</v>
      </c>
      <c r="E12" s="14">
        <v>160</v>
      </c>
      <c r="F12" s="14">
        <v>91.352999999999994</v>
      </c>
      <c r="G12" s="14">
        <v>55.84500000000002</v>
      </c>
      <c r="H12" s="14">
        <f t="shared" si="2"/>
        <v>696</v>
      </c>
      <c r="I12" s="14">
        <f t="shared" si="2"/>
        <v>111.3</v>
      </c>
      <c r="J12" s="14">
        <f t="shared" si="2"/>
        <v>102.55800000000002</v>
      </c>
    </row>
    <row r="13" spans="1:10" ht="12.75">
      <c r="A13" s="3" t="s">
        <v>44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2.75">
      <c r="A14" s="5" t="s">
        <v>32</v>
      </c>
      <c r="B14" s="17">
        <f>SUM(B11:B12)</f>
        <v>542</v>
      </c>
      <c r="C14" s="17">
        <f t="shared" ref="C14:J14" si="3">SUM(C11:C12)</f>
        <v>20.364999999999998</v>
      </c>
      <c r="D14" s="17">
        <f t="shared" si="3"/>
        <v>46.752000000000002</v>
      </c>
      <c r="E14" s="17">
        <f t="shared" si="3"/>
        <v>217</v>
      </c>
      <c r="F14" s="17">
        <f t="shared" si="3"/>
        <v>1126.4090000000001</v>
      </c>
      <c r="G14" s="17">
        <f t="shared" si="3"/>
        <v>261.95</v>
      </c>
      <c r="H14" s="17">
        <f t="shared" si="3"/>
        <v>759</v>
      </c>
      <c r="I14" s="17">
        <f t="shared" si="3"/>
        <v>1146.7739999999999</v>
      </c>
      <c r="J14" s="17">
        <f t="shared" si="3"/>
        <v>308.702</v>
      </c>
    </row>
    <row r="15" spans="1:10" ht="12.75">
      <c r="A15" s="186" t="s">
        <v>33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12.75">
      <c r="A16" s="4"/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12.75">
      <c r="A17" s="5" t="s">
        <v>34</v>
      </c>
      <c r="B17" s="17">
        <f>B14+B9</f>
        <v>607</v>
      </c>
      <c r="C17" s="17">
        <f t="shared" ref="C17:J17" si="4">C14+C9</f>
        <v>23.439</v>
      </c>
      <c r="D17" s="17">
        <f t="shared" si="4"/>
        <v>65.801999999999992</v>
      </c>
      <c r="E17" s="17">
        <f t="shared" si="4"/>
        <v>409</v>
      </c>
      <c r="F17" s="17">
        <f>F14+F9</f>
        <v>4354.9189999999999</v>
      </c>
      <c r="G17" s="17">
        <f t="shared" si="4"/>
        <v>2418.4090000000001</v>
      </c>
      <c r="H17" s="17">
        <f t="shared" si="4"/>
        <v>1016</v>
      </c>
      <c r="I17" s="17">
        <f t="shared" si="4"/>
        <v>4378.3580000000002</v>
      </c>
      <c r="J17" s="17">
        <f t="shared" si="4"/>
        <v>2484.2110000000002</v>
      </c>
    </row>
    <row r="18" spans="1:10" ht="12.75">
      <c r="A18" s="201" t="s">
        <v>35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0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>
      <c r="A20" s="24"/>
      <c r="B20" s="24"/>
      <c r="C20" s="24"/>
      <c r="D20" s="24"/>
      <c r="E20" s="24"/>
      <c r="F20" s="24"/>
      <c r="G20" s="24"/>
      <c r="H20" s="24"/>
      <c r="I20" s="24"/>
      <c r="J20" s="24"/>
    </row>
  </sheetData>
  <mergeCells count="3">
    <mergeCell ref="H3:J3"/>
    <mergeCell ref="E3:G3"/>
    <mergeCell ref="B3:D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19" sqref="A19"/>
    </sheetView>
  </sheetViews>
  <sheetFormatPr defaultRowHeight="11.25"/>
  <cols>
    <col min="1" max="1" width="44.83203125" style="1" customWidth="1"/>
    <col min="2" max="2" width="13.33203125" style="1" customWidth="1"/>
    <col min="3" max="3" width="14.33203125" style="1" customWidth="1"/>
    <col min="4" max="4" width="13.33203125" style="1" customWidth="1"/>
    <col min="5" max="5" width="15" style="1" customWidth="1"/>
    <col min="6" max="6" width="13.33203125" style="1" customWidth="1"/>
    <col min="7" max="7" width="13.83203125" style="1" customWidth="1"/>
    <col min="8" max="16384" width="9.33203125" style="1"/>
  </cols>
  <sheetData>
    <row r="1" spans="1:7" ht="15">
      <c r="A1" s="175" t="s">
        <v>213</v>
      </c>
    </row>
    <row r="2" spans="1:7">
      <c r="A2" s="24" t="s">
        <v>214</v>
      </c>
    </row>
    <row r="3" spans="1:7" ht="12.75">
      <c r="A3" s="2" t="s">
        <v>12</v>
      </c>
      <c r="B3" s="216" t="s">
        <v>14</v>
      </c>
      <c r="C3" s="218"/>
      <c r="D3" s="216" t="s">
        <v>19</v>
      </c>
      <c r="E3" s="218"/>
      <c r="F3" s="216" t="s">
        <v>20</v>
      </c>
      <c r="G3" s="218"/>
    </row>
    <row r="4" spans="1:7" ht="12.75">
      <c r="A4" s="3" t="s">
        <v>13</v>
      </c>
      <c r="B4" s="4" t="s">
        <v>15</v>
      </c>
      <c r="C4" s="4" t="s">
        <v>16</v>
      </c>
      <c r="D4" s="4" t="s">
        <v>15</v>
      </c>
      <c r="E4" s="4" t="s">
        <v>16</v>
      </c>
      <c r="F4" s="4" t="s">
        <v>15</v>
      </c>
      <c r="G4" s="4" t="s">
        <v>16</v>
      </c>
    </row>
    <row r="5" spans="1:7" ht="38.25">
      <c r="A5" s="15"/>
      <c r="B5" s="16" t="s">
        <v>17</v>
      </c>
      <c r="C5" s="16" t="s">
        <v>18</v>
      </c>
      <c r="D5" s="16" t="s">
        <v>17</v>
      </c>
      <c r="E5" s="16" t="s">
        <v>18</v>
      </c>
      <c r="F5" s="16" t="s">
        <v>17</v>
      </c>
      <c r="G5" s="16" t="s">
        <v>18</v>
      </c>
    </row>
    <row r="6" spans="1:7" ht="12.75">
      <c r="A6" s="19" t="s">
        <v>181</v>
      </c>
      <c r="B6" s="20">
        <v>91</v>
      </c>
      <c r="C6" s="20">
        <v>4.4409999999999998</v>
      </c>
      <c r="D6" s="20">
        <v>115</v>
      </c>
      <c r="E6" s="20">
        <v>70.2</v>
      </c>
      <c r="F6" s="20">
        <v>206</v>
      </c>
      <c r="G6" s="20">
        <v>74.641000000000005</v>
      </c>
    </row>
    <row r="7" spans="1:7" ht="12.75">
      <c r="A7" s="4"/>
      <c r="B7" s="21"/>
      <c r="C7" s="21"/>
      <c r="D7" s="21"/>
      <c r="E7" s="21"/>
      <c r="F7" s="21"/>
      <c r="G7" s="21"/>
    </row>
    <row r="8" spans="1:7" ht="12.75">
      <c r="A8" s="4" t="s">
        <v>182</v>
      </c>
      <c r="B8" s="21">
        <v>0</v>
      </c>
      <c r="C8" s="21">
        <v>0</v>
      </c>
      <c r="D8" s="21">
        <v>4</v>
      </c>
      <c r="E8" s="21">
        <v>19.751000000000001</v>
      </c>
      <c r="F8" s="21">
        <v>4</v>
      </c>
      <c r="G8" s="21">
        <v>19.751000000000001</v>
      </c>
    </row>
    <row r="9" spans="1:7" ht="12.75">
      <c r="A9" s="4" t="s">
        <v>36</v>
      </c>
      <c r="B9" s="21">
        <v>94</v>
      </c>
      <c r="C9" s="21">
        <v>4.1550000000000002</v>
      </c>
      <c r="D9" s="21">
        <v>68</v>
      </c>
      <c r="E9" s="21">
        <v>17.565000000000001</v>
      </c>
      <c r="F9" s="21">
        <v>162</v>
      </c>
      <c r="G9" s="21">
        <v>21.72</v>
      </c>
    </row>
    <row r="10" spans="1:7" ht="12.75">
      <c r="A10" s="3" t="s">
        <v>37</v>
      </c>
      <c r="B10" s="21"/>
      <c r="C10" s="21"/>
      <c r="D10" s="21"/>
      <c r="E10" s="21"/>
      <c r="F10" s="21"/>
      <c r="G10" s="21"/>
    </row>
    <row r="11" spans="1:7" ht="12.75">
      <c r="A11" s="4" t="s">
        <v>38</v>
      </c>
      <c r="B11" s="21">
        <v>240</v>
      </c>
      <c r="C11" s="21">
        <v>8.7050000000000001</v>
      </c>
      <c r="D11" s="21">
        <v>69</v>
      </c>
      <c r="E11" s="21">
        <v>26.359000000000002</v>
      </c>
      <c r="F11" s="21">
        <v>309</v>
      </c>
      <c r="G11" s="21">
        <v>35.064</v>
      </c>
    </row>
    <row r="12" spans="1:7" ht="12.75">
      <c r="A12" s="3" t="s">
        <v>39</v>
      </c>
      <c r="B12" s="21"/>
      <c r="C12" s="21"/>
      <c r="D12" s="21"/>
      <c r="E12" s="21"/>
      <c r="F12" s="21"/>
      <c r="G12" s="21"/>
    </row>
    <row r="13" spans="1:7" ht="12.75">
      <c r="A13" s="5" t="s">
        <v>21</v>
      </c>
      <c r="B13" s="22">
        <v>334</v>
      </c>
      <c r="C13" s="22">
        <v>12.86</v>
      </c>
      <c r="D13" s="22">
        <v>141</v>
      </c>
      <c r="E13" s="22">
        <v>63.675000000000004</v>
      </c>
      <c r="F13" s="22">
        <v>475</v>
      </c>
      <c r="G13" s="22">
        <v>76.534999999999997</v>
      </c>
    </row>
    <row r="14" spans="1:7" ht="12.75">
      <c r="A14" s="186" t="s">
        <v>22</v>
      </c>
      <c r="B14" s="22"/>
      <c r="C14" s="22"/>
      <c r="D14" s="22"/>
      <c r="E14" s="22"/>
      <c r="F14" s="22"/>
      <c r="G14" s="22"/>
    </row>
    <row r="15" spans="1:7" ht="12.75">
      <c r="A15" s="4"/>
      <c r="B15" s="21"/>
      <c r="C15" s="21"/>
      <c r="D15" s="21"/>
      <c r="E15" s="21"/>
      <c r="F15" s="21"/>
      <c r="G15" s="21"/>
    </row>
    <row r="16" spans="1:7" ht="12.75">
      <c r="A16" s="23" t="s">
        <v>183</v>
      </c>
      <c r="B16" s="18">
        <v>425</v>
      </c>
      <c r="C16" s="18">
        <v>17.300999999999998</v>
      </c>
      <c r="D16" s="18">
        <v>256</v>
      </c>
      <c r="E16" s="18">
        <v>133.875</v>
      </c>
      <c r="F16" s="18">
        <v>681</v>
      </c>
      <c r="G16" s="18">
        <v>151.17599999999999</v>
      </c>
    </row>
    <row r="17" spans="1:7">
      <c r="A17" s="24"/>
      <c r="B17" s="24"/>
      <c r="C17" s="24"/>
      <c r="D17" s="24"/>
      <c r="E17" s="24"/>
      <c r="F17" s="24"/>
      <c r="G17" s="24"/>
    </row>
    <row r="18" spans="1:7">
      <c r="A18" s="24"/>
      <c r="B18" s="24"/>
      <c r="C18" s="24"/>
      <c r="D18" s="24"/>
      <c r="E18" s="24"/>
      <c r="F18" s="24"/>
      <c r="G18" s="24"/>
    </row>
  </sheetData>
  <mergeCells count="3">
    <mergeCell ref="B3:C3"/>
    <mergeCell ref="D3:E3"/>
    <mergeCell ref="F3:G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A20" sqref="A20"/>
    </sheetView>
  </sheetViews>
  <sheetFormatPr defaultRowHeight="11.25"/>
  <cols>
    <col min="1" max="1" width="35.83203125" style="1" bestFit="1" customWidth="1"/>
    <col min="2" max="2" width="9.83203125" style="1" customWidth="1"/>
    <col min="3" max="3" width="16.1640625" style="1" customWidth="1"/>
    <col min="4" max="4" width="13.5" style="1" customWidth="1"/>
    <col min="5" max="5" width="9.83203125" style="1" customWidth="1"/>
    <col min="6" max="6" width="16.1640625" style="1" customWidth="1"/>
    <col min="7" max="7" width="13.5" style="1" customWidth="1"/>
    <col min="8" max="8" width="9.83203125" style="1" customWidth="1"/>
    <col min="9" max="9" width="16.1640625" style="1" customWidth="1"/>
    <col min="10" max="10" width="13.5" style="1" customWidth="1"/>
    <col min="11" max="16384" width="9.33203125" style="1"/>
  </cols>
  <sheetData>
    <row r="1" spans="1:10" ht="12.75">
      <c r="A1" s="176" t="s">
        <v>219</v>
      </c>
    </row>
    <row r="2" spans="1:10">
      <c r="A2" s="24" t="s">
        <v>220</v>
      </c>
    </row>
    <row r="3" spans="1:10" ht="12.75">
      <c r="A3" s="12" t="s">
        <v>12</v>
      </c>
      <c r="B3" s="219" t="s">
        <v>42</v>
      </c>
      <c r="C3" s="220"/>
      <c r="D3" s="221"/>
      <c r="E3" s="219" t="s">
        <v>41</v>
      </c>
      <c r="F3" s="220"/>
      <c r="G3" s="221"/>
      <c r="H3" s="219" t="s">
        <v>20</v>
      </c>
      <c r="I3" s="220"/>
      <c r="J3" s="221"/>
    </row>
    <row r="4" spans="1:10" ht="12.75">
      <c r="A4" s="13" t="s">
        <v>13</v>
      </c>
      <c r="B4" s="14" t="s">
        <v>15</v>
      </c>
      <c r="C4" s="14" t="s">
        <v>16</v>
      </c>
      <c r="D4" s="14" t="s">
        <v>30</v>
      </c>
      <c r="E4" s="14" t="s">
        <v>15</v>
      </c>
      <c r="F4" s="14" t="s">
        <v>16</v>
      </c>
      <c r="G4" s="14" t="s">
        <v>30</v>
      </c>
      <c r="H4" s="14" t="s">
        <v>15</v>
      </c>
      <c r="I4" s="14" t="s">
        <v>16</v>
      </c>
      <c r="J4" s="14" t="s">
        <v>30</v>
      </c>
    </row>
    <row r="5" spans="1:10" ht="25.5">
      <c r="A5" s="25"/>
      <c r="B5" s="26" t="s">
        <v>17</v>
      </c>
      <c r="C5" s="26" t="s">
        <v>18</v>
      </c>
      <c r="D5" s="26" t="s">
        <v>74</v>
      </c>
      <c r="E5" s="26" t="s">
        <v>17</v>
      </c>
      <c r="F5" s="26" t="s">
        <v>18</v>
      </c>
      <c r="G5" s="26" t="s">
        <v>74</v>
      </c>
      <c r="H5" s="26" t="s">
        <v>17</v>
      </c>
      <c r="I5" s="26" t="s">
        <v>18</v>
      </c>
      <c r="J5" s="26" t="s">
        <v>74</v>
      </c>
    </row>
    <row r="6" spans="1:10" ht="12.75">
      <c r="A6" s="14" t="s">
        <v>176</v>
      </c>
      <c r="B6" s="14">
        <v>67</v>
      </c>
      <c r="C6" s="14">
        <v>479.78</v>
      </c>
      <c r="D6" s="14">
        <v>689.529</v>
      </c>
      <c r="E6" s="14">
        <v>206</v>
      </c>
      <c r="F6" s="14">
        <v>5816.3130000000001</v>
      </c>
      <c r="G6" s="14">
        <v>10174.780999999983</v>
      </c>
      <c r="H6" s="14">
        <f t="shared" ref="H6:J8" si="0">SUM(B6,E6)</f>
        <v>273</v>
      </c>
      <c r="I6" s="14">
        <f t="shared" si="0"/>
        <v>6296.0929999999998</v>
      </c>
      <c r="J6" s="14">
        <f t="shared" si="0"/>
        <v>10864.309999999983</v>
      </c>
    </row>
    <row r="7" spans="1:10" ht="12.75">
      <c r="A7" s="14" t="s">
        <v>185</v>
      </c>
      <c r="B7" s="14">
        <v>6</v>
      </c>
      <c r="C7" s="14">
        <v>16.061</v>
      </c>
      <c r="D7" s="14">
        <v>20.48</v>
      </c>
      <c r="E7" s="14">
        <v>7</v>
      </c>
      <c r="F7" s="14">
        <v>97.283000000000001</v>
      </c>
      <c r="G7" s="14">
        <v>170.56499999999997</v>
      </c>
      <c r="H7" s="14">
        <f t="shared" si="0"/>
        <v>13</v>
      </c>
      <c r="I7" s="14">
        <f t="shared" si="0"/>
        <v>113.34399999999999</v>
      </c>
      <c r="J7" s="14">
        <f t="shared" si="0"/>
        <v>191.04499999999996</v>
      </c>
    </row>
    <row r="8" spans="1:10" ht="12.75">
      <c r="A8" s="14" t="s">
        <v>178</v>
      </c>
      <c r="B8" s="14">
        <v>119</v>
      </c>
      <c r="C8" s="14">
        <v>2732.6689999999999</v>
      </c>
      <c r="D8" s="14">
        <v>1446.4499999999998</v>
      </c>
      <c r="E8" s="14">
        <v>196</v>
      </c>
      <c r="F8" s="14">
        <v>2652.7260000000001</v>
      </c>
      <c r="G8" s="14">
        <v>1972.4100000000012</v>
      </c>
      <c r="H8" s="14">
        <f t="shared" si="0"/>
        <v>315</v>
      </c>
      <c r="I8" s="14">
        <f t="shared" si="0"/>
        <v>5385.3950000000004</v>
      </c>
      <c r="J8" s="14">
        <f t="shared" si="0"/>
        <v>3418.860000000001</v>
      </c>
    </row>
    <row r="9" spans="1:10" ht="12.75">
      <c r="A9" s="17" t="s">
        <v>179</v>
      </c>
      <c r="B9" s="17">
        <f>SUM(B6:B8)</f>
        <v>192</v>
      </c>
      <c r="C9" s="17">
        <f t="shared" ref="C9:J9" si="1">SUM(C6:C8)</f>
        <v>3228.5099999999998</v>
      </c>
      <c r="D9" s="17">
        <f t="shared" si="1"/>
        <v>2156.4589999999998</v>
      </c>
      <c r="E9" s="17">
        <f t="shared" si="1"/>
        <v>409</v>
      </c>
      <c r="F9" s="17">
        <f t="shared" si="1"/>
        <v>8566.3220000000001</v>
      </c>
      <c r="G9" s="17">
        <f t="shared" si="1"/>
        <v>12317.755999999985</v>
      </c>
      <c r="H9" s="17">
        <f t="shared" si="1"/>
        <v>601</v>
      </c>
      <c r="I9" s="17">
        <f t="shared" si="1"/>
        <v>11794.832</v>
      </c>
      <c r="J9" s="17">
        <f t="shared" si="1"/>
        <v>14474.214999999984</v>
      </c>
    </row>
    <row r="10" spans="1:10" ht="12.75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2.75">
      <c r="A11" s="14" t="s">
        <v>180</v>
      </c>
      <c r="B11" s="14">
        <v>57</v>
      </c>
      <c r="C11" s="14">
        <v>1035.056</v>
      </c>
      <c r="D11" s="14">
        <v>206.10499999999996</v>
      </c>
      <c r="E11" s="14">
        <v>24</v>
      </c>
      <c r="F11" s="14">
        <v>521.19399999999996</v>
      </c>
      <c r="G11" s="14">
        <v>127.4</v>
      </c>
      <c r="H11" s="14">
        <f t="shared" ref="H11:J12" si="2">SUM(B11,E11)</f>
        <v>81</v>
      </c>
      <c r="I11" s="14">
        <f t="shared" si="2"/>
        <v>1556.25</v>
      </c>
      <c r="J11" s="14">
        <f t="shared" si="2"/>
        <v>333.505</v>
      </c>
    </row>
    <row r="12" spans="1:10" ht="12.75">
      <c r="A12" s="14" t="s">
        <v>31</v>
      </c>
      <c r="B12" s="14">
        <v>160</v>
      </c>
      <c r="C12" s="14">
        <v>91.352999999999994</v>
      </c>
      <c r="D12" s="14">
        <v>55.84500000000002</v>
      </c>
      <c r="E12" s="14">
        <v>0</v>
      </c>
      <c r="F12" s="14">
        <v>0</v>
      </c>
      <c r="G12" s="14">
        <v>0</v>
      </c>
      <c r="H12" s="14">
        <f t="shared" si="2"/>
        <v>160</v>
      </c>
      <c r="I12" s="14">
        <f t="shared" si="2"/>
        <v>91.352999999999994</v>
      </c>
      <c r="J12" s="14">
        <f t="shared" si="2"/>
        <v>55.84500000000002</v>
      </c>
    </row>
    <row r="13" spans="1:10" ht="12.75">
      <c r="A13" s="13" t="s">
        <v>43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2.75">
      <c r="A14" s="17" t="s">
        <v>32</v>
      </c>
      <c r="B14" s="17">
        <f>SUM(B11:B12)</f>
        <v>217</v>
      </c>
      <c r="C14" s="17">
        <f t="shared" ref="C14:J14" si="3">SUM(C11:C12)</f>
        <v>1126.4090000000001</v>
      </c>
      <c r="D14" s="17">
        <f t="shared" si="3"/>
        <v>261.95</v>
      </c>
      <c r="E14" s="17">
        <f t="shared" si="3"/>
        <v>24</v>
      </c>
      <c r="F14" s="17">
        <f t="shared" si="3"/>
        <v>521.19399999999996</v>
      </c>
      <c r="G14" s="17">
        <f t="shared" si="3"/>
        <v>127.4</v>
      </c>
      <c r="H14" s="17">
        <f t="shared" si="3"/>
        <v>241</v>
      </c>
      <c r="I14" s="17">
        <f t="shared" si="3"/>
        <v>1647.6030000000001</v>
      </c>
      <c r="J14" s="17">
        <f t="shared" si="3"/>
        <v>389.35</v>
      </c>
    </row>
    <row r="15" spans="1:10" ht="12.75">
      <c r="A15" s="202" t="s">
        <v>45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12.7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12.75">
      <c r="A17" s="27" t="s">
        <v>264</v>
      </c>
      <c r="B17" s="27">
        <f>SUM(B14,B9)</f>
        <v>409</v>
      </c>
      <c r="C17" s="27">
        <f t="shared" ref="C17:J17" si="4">SUM(C14,C9)</f>
        <v>4354.9189999999999</v>
      </c>
      <c r="D17" s="27">
        <f t="shared" si="4"/>
        <v>2418.4089999999997</v>
      </c>
      <c r="E17" s="27">
        <f t="shared" si="4"/>
        <v>433</v>
      </c>
      <c r="F17" s="27">
        <f t="shared" si="4"/>
        <v>9087.5159999999996</v>
      </c>
      <c r="G17" s="27">
        <f t="shared" si="4"/>
        <v>12445.155999999984</v>
      </c>
      <c r="H17" s="27">
        <f t="shared" si="4"/>
        <v>842</v>
      </c>
      <c r="I17" s="27">
        <f t="shared" si="4"/>
        <v>13442.435000000001</v>
      </c>
      <c r="J17" s="27">
        <f t="shared" si="4"/>
        <v>14863.564999999984</v>
      </c>
    </row>
    <row r="18" spans="1:10" ht="12.75">
      <c r="A18" s="28"/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12.75">
      <c r="A19" s="28"/>
      <c r="B19" s="28"/>
      <c r="C19" s="28"/>
      <c r="D19" s="28"/>
      <c r="E19" s="28"/>
      <c r="F19" s="28"/>
      <c r="G19" s="28"/>
      <c r="H19" s="28"/>
      <c r="I19" s="28"/>
      <c r="J19" s="28"/>
    </row>
  </sheetData>
  <mergeCells count="3">
    <mergeCell ref="B3:D3"/>
    <mergeCell ref="E3:G3"/>
    <mergeCell ref="H3:J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Date xmlns="e20e9a12-134d-4c18-96b1-e8de632d2a05">2010-06-13T22:00:00+00:00</PublishDate>
    <TitleSV xmlns="e20e9a12-134d-4c18-96b1-e8de632d2a05">Svenska och utländska fartyg i svensk regi 2009</TitleSV>
    <AuthorEmail xmlns="e20e9a12-134d-4c18-96b1-e8de632d2a05">jan.ostlund@trafa.se</AuthorEmail>
    <AuthorName xmlns="e20e9a12-134d-4c18-96b1-e8de632d2a05">Jan Östlund</AuthorName>
    <AuthorTelephone xmlns="e20e9a12-134d-4c18-96b1-e8de632d2a05">010-414 42 25</AuthorTelephone>
    <Year xmlns="e20e9a12-134d-4c18-96b1-e8de632d2a05">2009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IHS Fairplay</Producer>
    <OfficialStatistics xmlns="e20e9a12-134d-4c18-96b1-e8de632d2a05">true</OfficialStatistics>
    <Tags xmlns="e20e9a12-134d-4c18-96b1-e8de632d2a05" xsi:nil="true"/>
    <TrafficArea xmlns="e20e9a12-134d-4c18-96b1-e8de632d2a05">10</TrafficArea>
    <RelatedDocuments xmlns="3a871e63-8b15-4b36-98e5-e082fe448004"/>
    <TitleEN xmlns="e20e9a12-134d-4c18-96b1-e8de632d2a05">Swedish vessels and foreign vessels chartered from abroad, 2009</TitleEN>
    <ShowOnWeb xmlns="3a871e63-8b15-4b36-98e5-e082fe448004">true</ShowOnWeb>
    <DocumentType xmlns="e20e9a12-134d-4c18-96b1-e8de632d2a05">
      <Value>5</Value>
    </DocumentType>
    <StatisticsArea xmlns="e20e9a12-134d-4c18-96b1-e8de632d2a05">8</StatisticsArea>
  </documentManagement>
</p:properties>
</file>

<file path=customXml/itemProps1.xml><?xml version="1.0" encoding="utf-8"?>
<ds:datastoreItem xmlns:ds="http://schemas.openxmlformats.org/officeDocument/2006/customXml" ds:itemID="{81C358D7-5496-4FC4-9658-C5259DB1646B}"/>
</file>

<file path=customXml/itemProps2.xml><?xml version="1.0" encoding="utf-8"?>
<ds:datastoreItem xmlns:ds="http://schemas.openxmlformats.org/officeDocument/2006/customXml" ds:itemID="{BD466F6A-FBD6-4B3F-B478-33E752AC5346}"/>
</file>

<file path=customXml/itemProps3.xml><?xml version="1.0" encoding="utf-8"?>
<ds:datastoreItem xmlns:ds="http://schemas.openxmlformats.org/officeDocument/2006/customXml" ds:itemID="{4B942FD8-18D6-4F00-9F4C-766CB19FC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26</vt:i4>
      </vt:variant>
      <vt:variant>
        <vt:lpstr>Namngivna områden</vt:lpstr>
      </vt:variant>
      <vt:variant>
        <vt:i4>2</vt:i4>
      </vt:variant>
    </vt:vector>
  </HeadingPairs>
  <TitlesOfParts>
    <vt:vector size="28" baseType="lpstr">
      <vt:lpstr>Titel</vt:lpstr>
      <vt:lpstr>tab_0</vt:lpstr>
      <vt:lpstr>tab1a</vt:lpstr>
      <vt:lpstr>tab2a</vt:lpstr>
      <vt:lpstr>tab3a</vt:lpstr>
      <vt:lpstr>tab1b</vt:lpstr>
      <vt:lpstr>tab2b</vt:lpstr>
      <vt:lpstr>tab3b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tab21!OLE_LINK1</vt:lpstr>
      <vt:lpstr>tab19!OLE_LINK2</vt:lpstr>
    </vt:vector>
  </TitlesOfParts>
  <Company>IHS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Svenska och utländska fartyg i svensk regi 2009</dc:title>
  <dc:creator>Andreas</dc:creator>
  <cp:lastModifiedBy>Carina Gustafsson</cp:lastModifiedBy>
  <dcterms:created xsi:type="dcterms:W3CDTF">2010-05-21T08:37:42Z</dcterms:created>
  <dcterms:modified xsi:type="dcterms:W3CDTF">2010-06-14T11:45:26Z</dcterms:modified>
  <cp:contentType>Dokument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0x010100CB17958D887868449E05588653592336</vt:lpwstr>
  </property>
</Properties>
</file>