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195" windowWidth="18390" windowHeight="11325"/>
  </bookViews>
  <sheets>
    <sheet name="Titel" sheetId="61" r:id="rId1"/>
    <sheet name="Innehåll Contents" sheetId="43" r:id="rId2"/>
    <sheet name="Texttabell 1.1" sheetId="58" r:id="rId3"/>
    <sheet name="Texttabell 1.2" sheetId="59" r:id="rId4"/>
    <sheet name="tab1a b" sheetId="10" r:id="rId5"/>
    <sheet name="tab2a b" sheetId="11" r:id="rId6"/>
    <sheet name="tab3a b" sheetId="12" r:id="rId7"/>
    <sheet name="tab4" sheetId="13" r:id="rId8"/>
    <sheet name="tab5" sheetId="14" r:id="rId9"/>
    <sheet name="tab6" sheetId="15" r:id="rId10"/>
    <sheet name="tab7" sheetId="16" r:id="rId11"/>
    <sheet name="tab 8 &amp; 9" sheetId="17" r:id="rId12"/>
    <sheet name="tab10" sheetId="20" r:id="rId13"/>
    <sheet name="tab11" sheetId="19" r:id="rId14"/>
    <sheet name="tab12" sheetId="45" r:id="rId15"/>
    <sheet name="tab13" sheetId="46" r:id="rId16"/>
    <sheet name="tab14" sheetId="47" r:id="rId17"/>
    <sheet name="tab15" sheetId="48" r:id="rId18"/>
    <sheet name="tab16" sheetId="49" r:id="rId19"/>
    <sheet name="tab17" sheetId="50" r:id="rId20"/>
    <sheet name="tab18" sheetId="51" r:id="rId21"/>
    <sheet name="tab19" sheetId="52" r:id="rId22"/>
    <sheet name="tab20" sheetId="53" r:id="rId23"/>
    <sheet name="tab21" sheetId="54" r:id="rId24"/>
    <sheet name="tab22" sheetId="55" r:id="rId25"/>
    <sheet name="tab23" sheetId="56" r:id="rId26"/>
    <sheet name="tab 24" sheetId="44" r:id="rId27"/>
  </sheets>
  <definedNames>
    <definedName name="OLE_LINK2">#REF!</definedName>
    <definedName name="_xlnm.Print_Area" localSheetId="1">'Innehåll Contents'!$A$1:$R$89</definedName>
    <definedName name="_xlnm.Print_Area" localSheetId="26">'tab 24'!$A$1:$K$56</definedName>
    <definedName name="_xlnm.Print_Area" localSheetId="11">'tab 8 &amp; 9'!$A$1:$H$45</definedName>
    <definedName name="_xlnm.Print_Area" localSheetId="12">'tab10'!$A$1:$O$16</definedName>
    <definedName name="_xlnm.Print_Area" localSheetId="13">'tab11'!$A$1:$F$21</definedName>
    <definedName name="_xlnm.Print_Area" localSheetId="14">'tab12'!$A$1:$J$19</definedName>
    <definedName name="_xlnm.Print_Area" localSheetId="15">'tab13'!$A$1:$E$24</definedName>
    <definedName name="_xlnm.Print_Area" localSheetId="16">'tab14'!$A$1:$H$49</definedName>
    <definedName name="_xlnm.Print_Area" localSheetId="17">'tab15'!$A$1:$M$39</definedName>
    <definedName name="_xlnm.Print_Area" localSheetId="18">'tab16'!$A$1:$G$68</definedName>
    <definedName name="_xlnm.Print_Area" localSheetId="19">'tab17'!$A$1:$G$57</definedName>
    <definedName name="_xlnm.Print_Area" localSheetId="20">'tab18'!$A$1:$I$61</definedName>
    <definedName name="_xlnm.Print_Area" localSheetId="21">'tab19'!$A$1:$G$37</definedName>
    <definedName name="_xlnm.Print_Area" localSheetId="4">'tab1a b'!$A$1:$M$46</definedName>
    <definedName name="_xlnm.Print_Area" localSheetId="22">'tab20'!$A$1:$L$34</definedName>
    <definedName name="_xlnm.Print_Area" localSheetId="23">'tab21'!$A$1:$D$22</definedName>
    <definedName name="_xlnm.Print_Area" localSheetId="24">'tab22'!$A$1:$G$40</definedName>
    <definedName name="_xlnm.Print_Area" localSheetId="25">'tab23'!$A$1:$K$31</definedName>
    <definedName name="_xlnm.Print_Area" localSheetId="5">'tab2a b'!$A$1:$S$45</definedName>
    <definedName name="_xlnm.Print_Area" localSheetId="6">'tab3a b'!$A$1:$G$41</definedName>
    <definedName name="_xlnm.Print_Area" localSheetId="7">'tab4'!$A$1:$J$22</definedName>
    <definedName name="_xlnm.Print_Area" localSheetId="8">'tab5'!$A$1:$N$62</definedName>
    <definedName name="_xlnm.Print_Area" localSheetId="9">'tab6'!$A$1:$N$53</definedName>
    <definedName name="_xlnm.Print_Area" localSheetId="10">'tab7'!$A$1:$L$52</definedName>
    <definedName name="_xlnm.Print_Area" localSheetId="2">'Texttabell 1.1'!$A$1:$V$26</definedName>
  </definedNames>
  <calcPr calcId="125725"/>
</workbook>
</file>

<file path=xl/calcChain.xml><?xml version="1.0" encoding="utf-8"?>
<calcChain xmlns="http://schemas.openxmlformats.org/spreadsheetml/2006/main">
  <c r="C16" i="45"/>
  <c r="D16"/>
  <c r="E16"/>
  <c r="F16"/>
  <c r="G16"/>
  <c r="H16"/>
  <c r="I16"/>
  <c r="J16"/>
  <c r="B16"/>
  <c r="G37" i="12"/>
  <c r="F37"/>
  <c r="E37"/>
  <c r="D37"/>
  <c r="C37"/>
  <c r="B37"/>
  <c r="R40" i="11"/>
  <c r="P40"/>
  <c r="N40"/>
  <c r="R37"/>
  <c r="P37"/>
  <c r="N37"/>
  <c r="R32"/>
  <c r="P32"/>
  <c r="N32"/>
  <c r="L18"/>
  <c r="J18"/>
  <c r="H18"/>
  <c r="F18"/>
  <c r="D18"/>
  <c r="B18"/>
  <c r="R18"/>
  <c r="P18"/>
  <c r="N18"/>
  <c r="R15"/>
  <c r="P15"/>
  <c r="N15"/>
  <c r="R10"/>
  <c r="P10"/>
  <c r="N10"/>
  <c r="D41" i="10"/>
  <c r="K6" i="5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F18" i="55"/>
  <c r="D18"/>
  <c r="C18"/>
  <c r="B18"/>
  <c r="B15"/>
  <c r="C15"/>
  <c r="D15"/>
  <c r="D10"/>
  <c r="C10"/>
  <c r="B10"/>
  <c r="J6" i="45" l="1"/>
  <c r="G47" i="50" l="1"/>
  <c r="C19" i="46"/>
  <c r="D19"/>
  <c r="B19"/>
  <c r="K28" i="56" l="1"/>
  <c r="H48" i="44"/>
  <c r="H49"/>
  <c r="F25" i="55" l="1"/>
  <c r="G25"/>
  <c r="F26"/>
  <c r="G26"/>
  <c r="F27"/>
  <c r="G27"/>
  <c r="F28"/>
  <c r="F30"/>
  <c r="G30"/>
  <c r="F31"/>
  <c r="G31"/>
  <c r="F33"/>
  <c r="G33"/>
  <c r="E26"/>
  <c r="E27"/>
  <c r="E30"/>
  <c r="E31"/>
  <c r="E25"/>
  <c r="C25"/>
  <c r="D25"/>
  <c r="C26"/>
  <c r="D26"/>
  <c r="C27"/>
  <c r="D27"/>
  <c r="C28"/>
  <c r="D28"/>
  <c r="G28" s="1"/>
  <c r="C30"/>
  <c r="D30"/>
  <c r="C31"/>
  <c r="D31"/>
  <c r="C33"/>
  <c r="D33"/>
  <c r="C36"/>
  <c r="F36" s="1"/>
  <c r="D36"/>
  <c r="G36" s="1"/>
  <c r="B26"/>
  <c r="B27"/>
  <c r="B28"/>
  <c r="E28" s="1"/>
  <c r="B30"/>
  <c r="B31"/>
  <c r="B33"/>
  <c r="E33" s="1"/>
  <c r="B36"/>
  <c r="E36" s="1"/>
  <c r="B25"/>
  <c r="G18"/>
  <c r="E18"/>
  <c r="G15"/>
  <c r="F15"/>
  <c r="E15"/>
  <c r="G10"/>
  <c r="F10"/>
  <c r="E10"/>
  <c r="G14" i="45" l="1"/>
  <c r="F14"/>
  <c r="E14"/>
  <c r="J12"/>
  <c r="I12"/>
  <c r="H12"/>
  <c r="I11"/>
  <c r="J11"/>
  <c r="H11"/>
  <c r="I8"/>
  <c r="J8"/>
  <c r="H8"/>
  <c r="I6"/>
  <c r="H6"/>
  <c r="H9" s="1"/>
  <c r="D14"/>
  <c r="C14"/>
  <c r="B14"/>
  <c r="D9"/>
  <c r="C9"/>
  <c r="B9"/>
  <c r="G9"/>
  <c r="F9"/>
  <c r="E9"/>
  <c r="D17" i="46"/>
  <c r="C17"/>
  <c r="B17"/>
  <c r="D12"/>
  <c r="C12"/>
  <c r="B12"/>
  <c r="J57" i="14"/>
  <c r="I57"/>
  <c r="N48"/>
  <c r="M48"/>
  <c r="I9" i="45" l="1"/>
  <c r="J9"/>
  <c r="J14"/>
  <c r="I14"/>
  <c r="H14"/>
  <c r="C15" i="13" l="1"/>
  <c r="D15"/>
  <c r="E54" i="51" l="1"/>
  <c r="F54"/>
  <c r="E55"/>
  <c r="F55"/>
  <c r="D55"/>
  <c r="D54"/>
  <c r="D52"/>
  <c r="E52"/>
  <c r="F52"/>
  <c r="D53"/>
  <c r="E53"/>
  <c r="F53"/>
  <c r="E51"/>
  <c r="F51"/>
  <c r="D51"/>
  <c r="F47" i="50"/>
  <c r="G44"/>
  <c r="F44"/>
  <c r="F41"/>
  <c r="F38"/>
  <c r="G35"/>
  <c r="F35"/>
  <c r="G59" i="49"/>
  <c r="F59"/>
  <c r="G53"/>
  <c r="F53"/>
  <c r="G50"/>
  <c r="F50"/>
  <c r="G47"/>
  <c r="F47"/>
  <c r="G44"/>
  <c r="F44"/>
  <c r="G41"/>
  <c r="F41"/>
  <c r="F32"/>
  <c r="C32"/>
  <c r="F40" i="47"/>
  <c r="G40"/>
  <c r="E40"/>
  <c r="E41"/>
  <c r="H28"/>
  <c r="H29"/>
  <c r="H10"/>
  <c r="K45" i="16"/>
  <c r="L45"/>
  <c r="J45"/>
  <c r="E45"/>
  <c r="F45"/>
  <c r="D45"/>
  <c r="B15" i="13" l="1"/>
  <c r="D10"/>
  <c r="C10"/>
  <c r="B10"/>
  <c r="B18" l="1"/>
  <c r="G36" i="47" l="1"/>
  <c r="F36"/>
  <c r="E36"/>
  <c r="L16" i="53" l="1"/>
  <c r="H27" i="51"/>
  <c r="I27"/>
  <c r="I23"/>
  <c r="H23"/>
  <c r="G24"/>
  <c r="G23"/>
  <c r="H23" i="15"/>
  <c r="G23"/>
  <c r="M40" i="14"/>
  <c r="M39"/>
  <c r="M37"/>
  <c r="D41"/>
  <c r="C41"/>
  <c r="M36"/>
  <c r="H50" i="44" l="1"/>
  <c r="G50"/>
  <c r="D18" i="54"/>
  <c r="C18"/>
  <c r="B18"/>
  <c r="L31" i="10"/>
  <c r="I16" i="53"/>
  <c r="G16"/>
  <c r="F16"/>
  <c r="D16"/>
  <c r="F42" i="51"/>
  <c r="E42"/>
  <c r="D42"/>
  <c r="H24"/>
  <c r="I24"/>
  <c r="G25"/>
  <c r="H25"/>
  <c r="I25"/>
  <c r="G26"/>
  <c r="H26"/>
  <c r="I26"/>
  <c r="G27"/>
  <c r="I15"/>
  <c r="H15"/>
  <c r="G15"/>
  <c r="F15"/>
  <c r="E15"/>
  <c r="D15"/>
  <c r="G41" i="50"/>
  <c r="G38"/>
  <c r="E62" i="49"/>
  <c r="D62"/>
  <c r="C62"/>
  <c r="B62"/>
  <c r="D32"/>
  <c r="E32"/>
  <c r="B32"/>
  <c r="H28" i="51" l="1"/>
  <c r="D56"/>
  <c r="G62" i="49"/>
  <c r="F62"/>
  <c r="F56" i="51"/>
  <c r="G28"/>
  <c r="E56"/>
  <c r="I28"/>
  <c r="F41" i="47" l="1"/>
  <c r="G41"/>
  <c r="H16"/>
  <c r="H17"/>
  <c r="C41"/>
  <c r="D41"/>
  <c r="B41"/>
  <c r="B18" i="19" l="1"/>
  <c r="O11" i="20" l="1"/>
  <c r="O12" s="1"/>
  <c r="N11"/>
  <c r="O10"/>
  <c r="N10"/>
  <c r="O9"/>
  <c r="N9"/>
  <c r="N12"/>
  <c r="M12"/>
  <c r="L12"/>
  <c r="K12"/>
  <c r="J12"/>
  <c r="I12"/>
  <c r="H12"/>
  <c r="G12"/>
  <c r="F12"/>
  <c r="E12"/>
  <c r="D12"/>
  <c r="I49" i="16" l="1"/>
  <c r="H49"/>
  <c r="G49"/>
  <c r="I39"/>
  <c r="H39"/>
  <c r="G39"/>
  <c r="J35"/>
  <c r="E38"/>
  <c r="K38" s="1"/>
  <c r="F38"/>
  <c r="L38" s="1"/>
  <c r="D38"/>
  <c r="J38" s="1"/>
  <c r="E34"/>
  <c r="K34" s="1"/>
  <c r="F34"/>
  <c r="L34" s="1"/>
  <c r="E35"/>
  <c r="K35" s="1"/>
  <c r="F35"/>
  <c r="L35" s="1"/>
  <c r="E36"/>
  <c r="K36" s="1"/>
  <c r="F36"/>
  <c r="L36" s="1"/>
  <c r="E37"/>
  <c r="K37" s="1"/>
  <c r="F37"/>
  <c r="L37" s="1"/>
  <c r="D35"/>
  <c r="D36"/>
  <c r="J36" s="1"/>
  <c r="D37"/>
  <c r="J37" s="1"/>
  <c r="D34"/>
  <c r="J34" s="1"/>
  <c r="J48" i="15"/>
  <c r="N48" s="1"/>
  <c r="I48"/>
  <c r="M48" s="1"/>
  <c r="I47"/>
  <c r="I46"/>
  <c r="J41"/>
  <c r="I41"/>
  <c r="J32"/>
  <c r="I32"/>
  <c r="J23"/>
  <c r="I23"/>
  <c r="L14"/>
  <c r="K14"/>
  <c r="I45"/>
  <c r="I50" s="1"/>
  <c r="G45"/>
  <c r="D50"/>
  <c r="C50"/>
  <c r="K47"/>
  <c r="L50"/>
  <c r="L47"/>
  <c r="L46"/>
  <c r="K46"/>
  <c r="M46" s="1"/>
  <c r="L45"/>
  <c r="K45"/>
  <c r="M45" s="1"/>
  <c r="J47"/>
  <c r="J46"/>
  <c r="N46" s="1"/>
  <c r="J45"/>
  <c r="H47"/>
  <c r="N47" s="1"/>
  <c r="G47"/>
  <c r="H46"/>
  <c r="G46"/>
  <c r="G50" s="1"/>
  <c r="H45"/>
  <c r="F47"/>
  <c r="E47"/>
  <c r="M47" s="1"/>
  <c r="F45"/>
  <c r="F50" s="1"/>
  <c r="E45"/>
  <c r="E50" s="1"/>
  <c r="D45"/>
  <c r="C45"/>
  <c r="N38"/>
  <c r="M38"/>
  <c r="N37"/>
  <c r="M37"/>
  <c r="N36"/>
  <c r="N41" s="1"/>
  <c r="M36"/>
  <c r="L41"/>
  <c r="K41"/>
  <c r="H41"/>
  <c r="G41"/>
  <c r="F41"/>
  <c r="E41"/>
  <c r="D41"/>
  <c r="C41"/>
  <c r="L32"/>
  <c r="K32"/>
  <c r="H32"/>
  <c r="G32"/>
  <c r="N28"/>
  <c r="N27"/>
  <c r="M28"/>
  <c r="M27"/>
  <c r="N20"/>
  <c r="M20"/>
  <c r="N21"/>
  <c r="M21"/>
  <c r="N12"/>
  <c r="M12"/>
  <c r="N11"/>
  <c r="M11"/>
  <c r="N10"/>
  <c r="M10"/>
  <c r="N9"/>
  <c r="M9"/>
  <c r="J14"/>
  <c r="I14"/>
  <c r="H14"/>
  <c r="G14"/>
  <c r="F14"/>
  <c r="E14"/>
  <c r="L57" i="14"/>
  <c r="K57"/>
  <c r="L56"/>
  <c r="K56"/>
  <c r="L55"/>
  <c r="K55"/>
  <c r="L54"/>
  <c r="K54"/>
  <c r="J58"/>
  <c r="I58"/>
  <c r="J56"/>
  <c r="I56"/>
  <c r="J55"/>
  <c r="I55"/>
  <c r="J54"/>
  <c r="I54"/>
  <c r="H58"/>
  <c r="G58"/>
  <c r="M58" s="1"/>
  <c r="H57"/>
  <c r="G57"/>
  <c r="H56"/>
  <c r="G56"/>
  <c r="M56" s="1"/>
  <c r="H55"/>
  <c r="G55"/>
  <c r="H54"/>
  <c r="G54"/>
  <c r="F58"/>
  <c r="N58" s="1"/>
  <c r="E58"/>
  <c r="F57"/>
  <c r="E57"/>
  <c r="F56"/>
  <c r="N56" s="1"/>
  <c r="E56"/>
  <c r="F54"/>
  <c r="E54"/>
  <c r="D55"/>
  <c r="C55"/>
  <c r="N47"/>
  <c r="M47"/>
  <c r="N46"/>
  <c r="M46"/>
  <c r="N45"/>
  <c r="M45"/>
  <c r="N40"/>
  <c r="N39"/>
  <c r="N37"/>
  <c r="N36"/>
  <c r="N30"/>
  <c r="M30"/>
  <c r="N29"/>
  <c r="M29"/>
  <c r="N28"/>
  <c r="M28"/>
  <c r="N27"/>
  <c r="M27"/>
  <c r="N18"/>
  <c r="M18"/>
  <c r="N19"/>
  <c r="M19"/>
  <c r="N22"/>
  <c r="M22"/>
  <c r="N21"/>
  <c r="M21"/>
  <c r="N20"/>
  <c r="M20"/>
  <c r="N12"/>
  <c r="M12"/>
  <c r="N11"/>
  <c r="M11"/>
  <c r="N10"/>
  <c r="M10"/>
  <c r="N9"/>
  <c r="M9"/>
  <c r="H32" i="10"/>
  <c r="F32"/>
  <c r="D32"/>
  <c r="B32"/>
  <c r="G29" i="12"/>
  <c r="F29"/>
  <c r="M57" i="14" l="1"/>
  <c r="N23" i="15"/>
  <c r="M32"/>
  <c r="M41"/>
  <c r="N45"/>
  <c r="K50"/>
  <c r="H50"/>
  <c r="J50"/>
  <c r="N55" i="14"/>
  <c r="N57"/>
  <c r="M55"/>
  <c r="N54"/>
  <c r="M54"/>
  <c r="N32" i="15"/>
  <c r="M23"/>
  <c r="N14"/>
  <c r="M14"/>
  <c r="L39" i="10"/>
  <c r="E14" i="12" l="1"/>
  <c r="E17" s="1"/>
  <c r="D14"/>
  <c r="D17" s="1"/>
  <c r="C14"/>
  <c r="C17" s="1"/>
  <c r="B14"/>
  <c r="B17" s="1"/>
  <c r="G12"/>
  <c r="F12"/>
  <c r="G10"/>
  <c r="F10"/>
  <c r="G7"/>
  <c r="F7"/>
  <c r="L15" i="11"/>
  <c r="J15"/>
  <c r="H15"/>
  <c r="F15"/>
  <c r="D15"/>
  <c r="B15"/>
  <c r="R13"/>
  <c r="P13"/>
  <c r="N13"/>
  <c r="R12"/>
  <c r="P12"/>
  <c r="N12"/>
  <c r="L10"/>
  <c r="J10"/>
  <c r="H10"/>
  <c r="F10"/>
  <c r="D10"/>
  <c r="B10"/>
  <c r="R9"/>
  <c r="P9"/>
  <c r="N9"/>
  <c r="R8"/>
  <c r="P8"/>
  <c r="N8"/>
  <c r="R7"/>
  <c r="P7"/>
  <c r="N7"/>
  <c r="L16" i="10"/>
  <c r="J16"/>
  <c r="H14"/>
  <c r="F14"/>
  <c r="F18" s="1"/>
  <c r="D14"/>
  <c r="D18" s="1"/>
  <c r="B14"/>
  <c r="B18" s="1"/>
  <c r="L12"/>
  <c r="J12"/>
  <c r="L11"/>
  <c r="L14" s="1"/>
  <c r="J11"/>
  <c r="J14" s="1"/>
  <c r="H9"/>
  <c r="F9"/>
  <c r="D9"/>
  <c r="B9"/>
  <c r="L8"/>
  <c r="J8"/>
  <c r="L7"/>
  <c r="L9" s="1"/>
  <c r="J7"/>
  <c r="J9" s="1"/>
  <c r="N59" i="14"/>
  <c r="M59"/>
  <c r="L59"/>
  <c r="K59"/>
  <c r="J59"/>
  <c r="I59"/>
  <c r="H59"/>
  <c r="G59"/>
  <c r="F59"/>
  <c r="E59"/>
  <c r="D59"/>
  <c r="C59"/>
  <c r="N32"/>
  <c r="M32"/>
  <c r="L32"/>
  <c r="K32"/>
  <c r="J32"/>
  <c r="I32"/>
  <c r="G50" i="50"/>
  <c r="F50"/>
  <c r="E50"/>
  <c r="D50"/>
  <c r="C50"/>
  <c r="B50"/>
  <c r="G26"/>
  <c r="F26"/>
  <c r="C26"/>
  <c r="B26"/>
  <c r="G32" i="49"/>
  <c r="D40" i="47"/>
  <c r="C40"/>
  <c r="B40"/>
  <c r="D36"/>
  <c r="H36" s="1"/>
  <c r="C36"/>
  <c r="B36"/>
  <c r="H34"/>
  <c r="G30"/>
  <c r="F30"/>
  <c r="E30"/>
  <c r="D30"/>
  <c r="C30"/>
  <c r="B30"/>
  <c r="G24"/>
  <c r="F24"/>
  <c r="E24"/>
  <c r="D24"/>
  <c r="C24"/>
  <c r="B24"/>
  <c r="H22"/>
  <c r="G18"/>
  <c r="F18"/>
  <c r="E18"/>
  <c r="D18"/>
  <c r="C18"/>
  <c r="B18"/>
  <c r="G12"/>
  <c r="F12"/>
  <c r="E12"/>
  <c r="D12"/>
  <c r="C12"/>
  <c r="B12"/>
  <c r="H11"/>
  <c r="H18" i="10" l="1"/>
  <c r="F14" i="12"/>
  <c r="F17" s="1"/>
  <c r="H24" i="47"/>
  <c r="H18"/>
  <c r="G14" i="12"/>
  <c r="G17" s="1"/>
  <c r="J18" i="10"/>
  <c r="L18"/>
  <c r="H40" i="47"/>
  <c r="H12"/>
  <c r="H41"/>
  <c r="H30"/>
  <c r="C18" i="19"/>
  <c r="C42" i="17"/>
  <c r="B42"/>
  <c r="C19"/>
  <c r="B19"/>
  <c r="F48" i="16" l="1"/>
  <c r="L48" s="1"/>
  <c r="E48"/>
  <c r="K48" s="1"/>
  <c r="D48"/>
  <c r="J48" s="1"/>
  <c r="F47"/>
  <c r="L47" s="1"/>
  <c r="E47"/>
  <c r="K47" s="1"/>
  <c r="D47"/>
  <c r="J47" s="1"/>
  <c r="F46"/>
  <c r="L46" s="1"/>
  <c r="E46"/>
  <c r="K46" s="1"/>
  <c r="D46"/>
  <c r="J46" s="1"/>
  <c r="F44"/>
  <c r="L44" s="1"/>
  <c r="E44"/>
  <c r="K44" s="1"/>
  <c r="D44"/>
  <c r="J44" s="1"/>
  <c r="F43"/>
  <c r="E43"/>
  <c r="D43"/>
  <c r="E49" l="1"/>
  <c r="K49" s="1"/>
  <c r="F49"/>
  <c r="L49" s="1"/>
  <c r="D49"/>
  <c r="K43"/>
  <c r="J43"/>
  <c r="J49" s="1"/>
  <c r="L43"/>
  <c r="L25"/>
  <c r="K25"/>
  <c r="J25"/>
  <c r="F39" l="1"/>
  <c r="L39"/>
  <c r="J39"/>
  <c r="K39"/>
  <c r="E39"/>
  <c r="D39" s="1"/>
  <c r="I25"/>
  <c r="H25"/>
  <c r="G25"/>
  <c r="F25"/>
  <c r="E25"/>
  <c r="D25"/>
  <c r="L15"/>
  <c r="K15"/>
  <c r="J15"/>
  <c r="I15"/>
  <c r="H15"/>
  <c r="G15"/>
  <c r="F15"/>
  <c r="E15"/>
  <c r="D15"/>
  <c r="N50" i="15"/>
  <c r="M50"/>
  <c r="N50" i="14"/>
  <c r="M50"/>
  <c r="L50"/>
  <c r="K50"/>
  <c r="J50"/>
  <c r="I50"/>
  <c r="H50"/>
  <c r="G50"/>
  <c r="F50"/>
  <c r="E50"/>
  <c r="N41"/>
  <c r="M41"/>
  <c r="L41"/>
  <c r="K41"/>
  <c r="J41"/>
  <c r="I41"/>
  <c r="H41"/>
  <c r="G41"/>
  <c r="F41"/>
  <c r="E41"/>
  <c r="M23"/>
  <c r="L23"/>
  <c r="K23"/>
  <c r="J23"/>
  <c r="I23"/>
  <c r="H23"/>
  <c r="G23"/>
  <c r="F23"/>
  <c r="E23"/>
  <c r="N23"/>
  <c r="N14"/>
  <c r="M14"/>
  <c r="L14"/>
  <c r="K14"/>
  <c r="J14"/>
  <c r="I14"/>
  <c r="H14"/>
  <c r="G14"/>
  <c r="F14"/>
  <c r="E14"/>
  <c r="G15" i="13" l="1"/>
  <c r="F15"/>
  <c r="E15"/>
  <c r="J13" l="1"/>
  <c r="I13"/>
  <c r="H13"/>
  <c r="J12"/>
  <c r="I12"/>
  <c r="H12"/>
  <c r="G10"/>
  <c r="G18" s="1"/>
  <c r="F10"/>
  <c r="F18" s="1"/>
  <c r="E10"/>
  <c r="E18" s="1"/>
  <c r="D18"/>
  <c r="C18"/>
  <c r="J9"/>
  <c r="I9"/>
  <c r="H9"/>
  <c r="J8"/>
  <c r="I8"/>
  <c r="H8"/>
  <c r="J7"/>
  <c r="I7"/>
  <c r="H7"/>
  <c r="J15" l="1"/>
  <c r="J10"/>
  <c r="H15"/>
  <c r="H10"/>
  <c r="I10"/>
  <c r="I15"/>
  <c r="J18" l="1"/>
  <c r="I18"/>
  <c r="H18" s="1"/>
  <c r="E34" i="12"/>
  <c r="D34"/>
  <c r="C34" l="1"/>
  <c r="B34"/>
  <c r="G32"/>
  <c r="F32"/>
  <c r="G30"/>
  <c r="F30"/>
  <c r="G27"/>
  <c r="F27"/>
  <c r="F34" l="1"/>
  <c r="G34"/>
  <c r="L37" i="11" l="1"/>
  <c r="J37"/>
  <c r="H37"/>
  <c r="F37"/>
  <c r="D37"/>
  <c r="B37"/>
  <c r="R35"/>
  <c r="P35"/>
  <c r="N35"/>
  <c r="R34"/>
  <c r="P34"/>
  <c r="N34"/>
  <c r="L32"/>
  <c r="J32"/>
  <c r="H32"/>
  <c r="F32"/>
  <c r="D32"/>
  <c r="B32"/>
  <c r="R31"/>
  <c r="P31"/>
  <c r="N31"/>
  <c r="R30"/>
  <c r="P30"/>
  <c r="N30"/>
  <c r="R29"/>
  <c r="P29"/>
  <c r="N29"/>
  <c r="J40" l="1"/>
  <c r="B40"/>
  <c r="F40"/>
  <c r="D40"/>
  <c r="H40"/>
  <c r="L40"/>
  <c r="J39" i="10"/>
  <c r="H37"/>
  <c r="F37"/>
  <c r="D37"/>
  <c r="B37"/>
  <c r="L35"/>
  <c r="J35"/>
  <c r="L34"/>
  <c r="J34"/>
  <c r="J37" l="1"/>
  <c r="L37"/>
  <c r="H41"/>
  <c r="F41"/>
  <c r="B41"/>
  <c r="J31"/>
  <c r="J32" s="1"/>
  <c r="L30"/>
  <c r="L32" s="1"/>
  <c r="J30"/>
  <c r="J41" l="1"/>
  <c r="L41"/>
  <c r="D42" i="47" l="1"/>
  <c r="G42"/>
  <c r="F42"/>
  <c r="E42"/>
  <c r="C42"/>
  <c r="B42"/>
  <c r="H42" l="1"/>
</calcChain>
</file>

<file path=xl/sharedStrings.xml><?xml version="1.0" encoding="utf-8"?>
<sst xmlns="http://schemas.openxmlformats.org/spreadsheetml/2006/main" count="1979" uniqueCount="355">
  <si>
    <t>Ålder</t>
  </si>
  <si>
    <t>Typ av fartyg</t>
  </si>
  <si>
    <t>Type of vessel/ship</t>
  </si>
  <si>
    <t>Antal</t>
  </si>
  <si>
    <t>Number</t>
  </si>
  <si>
    <t>Totalt</t>
  </si>
  <si>
    <t>Other special vessels driven by machinery</t>
  </si>
  <si>
    <r>
      <t>Lastfartyg/</t>
    </r>
    <r>
      <rPr>
        <i/>
        <sz val="10"/>
        <color theme="1"/>
        <rFont val="Arial"/>
        <family val="2"/>
      </rPr>
      <t>Cargo ships</t>
    </r>
  </si>
  <si>
    <r>
      <t>Handelsfartyg/</t>
    </r>
    <r>
      <rPr>
        <b/>
        <i/>
        <sz val="10"/>
        <color theme="1"/>
        <rFont val="Arial"/>
        <family val="2"/>
      </rPr>
      <t>Merchant ships</t>
    </r>
  </si>
  <si>
    <r>
      <t>Pråmar/</t>
    </r>
    <r>
      <rPr>
        <i/>
        <sz val="10"/>
        <color theme="1"/>
        <rFont val="Arial"/>
        <family val="2"/>
      </rPr>
      <t>Barges</t>
    </r>
  </si>
  <si>
    <r>
      <t>Fiskefartyg/</t>
    </r>
    <r>
      <rPr>
        <i/>
        <sz val="10"/>
        <color theme="1"/>
        <rFont val="Arial"/>
        <family val="2"/>
      </rPr>
      <t>Fishing vessels</t>
    </r>
  </si>
  <si>
    <r>
      <t>Samtliga fartyg/</t>
    </r>
    <r>
      <rPr>
        <b/>
        <i/>
        <sz val="10"/>
        <color theme="1"/>
        <rFont val="Arial"/>
        <family val="2"/>
      </rPr>
      <t>All vessels</t>
    </r>
  </si>
  <si>
    <t>Övriga passagerarfartyg</t>
  </si>
  <si>
    <t>Passenger vessels</t>
  </si>
  <si>
    <t>Samtliga handelsfartyg</t>
  </si>
  <si>
    <t>All merchant vessels</t>
  </si>
  <si>
    <t>Tugs and salvage ships</t>
  </si>
  <si>
    <t>Övriga specialfartyg</t>
  </si>
  <si>
    <t>Other special ships</t>
  </si>
  <si>
    <t>Samtliga specialfartyg</t>
  </si>
  <si>
    <t>Inhyrda handelsfartyg</t>
  </si>
  <si>
    <t>Svenska handelsfartyg</t>
  </si>
  <si>
    <t>Other passenger ships</t>
  </si>
  <si>
    <t>Passenger ships</t>
  </si>
  <si>
    <t>0 år</t>
  </si>
  <si>
    <t>Samtliga fartyg</t>
  </si>
  <si>
    <t>Tankfartyg</t>
  </si>
  <si>
    <t>Tankers</t>
  </si>
  <si>
    <t>Torrlastfartyg</t>
  </si>
  <si>
    <t>Dry cargo ships</t>
  </si>
  <si>
    <t>Bulkfartyg</t>
  </si>
  <si>
    <t>Bulk carriers</t>
  </si>
  <si>
    <t>Passagerarfärjor</t>
  </si>
  <si>
    <t>Passenger ferries</t>
  </si>
  <si>
    <t>All merchant vessels/ships</t>
  </si>
  <si>
    <t>Pråmar</t>
  </si>
  <si>
    <t>Barges</t>
  </si>
  <si>
    <t>Isbrytare</t>
  </si>
  <si>
    <t>Ice breakers</t>
  </si>
  <si>
    <t>Other special vessels</t>
  </si>
  <si>
    <t>All special vessels/ships</t>
  </si>
  <si>
    <t>Fördelning efter bruttodräktighet</t>
  </si>
  <si>
    <t>Classified by gross tonnage</t>
  </si>
  <si>
    <t>Fördelning efter dödvikt</t>
  </si>
  <si>
    <t>Classified by deadweight</t>
  </si>
  <si>
    <t>Samtliga lastfartyg</t>
  </si>
  <si>
    <t>All cargo ships</t>
  </si>
  <si>
    <t>Total</t>
  </si>
  <si>
    <t>Stockholm</t>
  </si>
  <si>
    <t>Göteborg</t>
  </si>
  <si>
    <t>Piteå</t>
  </si>
  <si>
    <t>Lysekil</t>
  </si>
  <si>
    <t>Ystad</t>
  </si>
  <si>
    <t>Oskarshamn</t>
  </si>
  <si>
    <t>Trelleborg</t>
  </si>
  <si>
    <t>Visby</t>
  </si>
  <si>
    <t>Hemmahamn</t>
  </si>
  <si>
    <t>Home port</t>
  </si>
  <si>
    <t>Antal fartyg</t>
  </si>
  <si>
    <t>Number of ships</t>
  </si>
  <si>
    <t>Gross tonnage</t>
  </si>
  <si>
    <t>Övriga</t>
  </si>
  <si>
    <t>Fiskefartyg</t>
  </si>
  <si>
    <t>Fishing ships</t>
  </si>
  <si>
    <t>Förändring</t>
  </si>
  <si>
    <t>Change</t>
  </si>
  <si>
    <t>Second hand tonnage bought from abroad</t>
  </si>
  <si>
    <t>Fartyg i svensk regi</t>
  </si>
  <si>
    <t>Uthyrda till utlandet</t>
  </si>
  <si>
    <t>Vessels in Swedish service</t>
  </si>
  <si>
    <t>Chartered to foreign countries</t>
  </si>
  <si>
    <t>Gross tonnage days in 1000</t>
  </si>
  <si>
    <t>Huvudsaklig användning</t>
  </si>
  <si>
    <t>Main traffic</t>
  </si>
  <si>
    <t>I fart mellan svenska hamnar</t>
  </si>
  <si>
    <t>In service between Swedish ports</t>
  </si>
  <si>
    <t>I fart mellan utländska hamnar</t>
  </si>
  <si>
    <t>In service between foreign ports</t>
  </si>
  <si>
    <t>Ej använda under året</t>
  </si>
  <si>
    <t>Vessels not in use during the whole year</t>
  </si>
  <si>
    <t>Okänd användning</t>
  </si>
  <si>
    <t>Use unknown</t>
  </si>
  <si>
    <t>Huvudsakligen i fart mellan utländska hamnar</t>
  </si>
  <si>
    <t>Age</t>
  </si>
  <si>
    <t>8+</t>
  </si>
  <si>
    <r>
      <t>Tankfartyg/</t>
    </r>
    <r>
      <rPr>
        <i/>
        <sz val="10"/>
        <color theme="1"/>
        <rFont val="Arial"/>
        <family val="2"/>
      </rPr>
      <t>Tankers</t>
    </r>
  </si>
  <si>
    <r>
      <t>Bulkfartyg/</t>
    </r>
    <r>
      <rPr>
        <i/>
        <sz val="10"/>
        <color theme="1"/>
        <rFont val="Arial"/>
        <family val="2"/>
      </rPr>
      <t>Bulk carriers</t>
    </r>
  </si>
  <si>
    <r>
      <t>Torrlastfartyg/</t>
    </r>
    <r>
      <rPr>
        <i/>
        <sz val="10"/>
        <color theme="1"/>
        <rFont val="Arial"/>
        <family val="2"/>
      </rPr>
      <t>Dry cargo ships</t>
    </r>
  </si>
  <si>
    <r>
      <t>Lastfartyg/</t>
    </r>
    <r>
      <rPr>
        <b/>
        <i/>
        <sz val="10"/>
        <color theme="1"/>
        <rFont val="Arial"/>
        <family val="2"/>
      </rPr>
      <t>Cargo ships</t>
    </r>
  </si>
  <si>
    <r>
      <t>Passagerarfärjor/</t>
    </r>
    <r>
      <rPr>
        <i/>
        <sz val="10"/>
        <color theme="1"/>
        <rFont val="Arial"/>
        <family val="2"/>
      </rPr>
      <t>Passenger ferries</t>
    </r>
  </si>
  <si>
    <r>
      <t>Pråmar/</t>
    </r>
    <r>
      <rPr>
        <b/>
        <i/>
        <sz val="10"/>
        <color theme="1"/>
        <rFont val="Arial"/>
        <family val="2"/>
      </rPr>
      <t>Barges</t>
    </r>
  </si>
  <si>
    <r>
      <t>Isbrytare/</t>
    </r>
    <r>
      <rPr>
        <i/>
        <sz val="10"/>
        <color theme="1"/>
        <rFont val="Arial"/>
        <family val="2"/>
      </rPr>
      <t>Ice breakers</t>
    </r>
  </si>
  <si>
    <r>
      <t>Samtliga specialfartyg/</t>
    </r>
    <r>
      <rPr>
        <b/>
        <i/>
        <sz val="10"/>
        <color theme="1"/>
        <rFont val="Arial"/>
        <family val="2"/>
      </rPr>
      <t>All special ships</t>
    </r>
  </si>
  <si>
    <r>
      <t>Bulkfartyg/</t>
    </r>
    <r>
      <rPr>
        <i/>
        <sz val="10"/>
        <color theme="1"/>
        <rFont val="Arial"/>
        <family val="2"/>
      </rPr>
      <t>Bulkers</t>
    </r>
  </si>
  <si>
    <t>Svenska medborgare</t>
  </si>
  <si>
    <t>Utländska medborgare</t>
  </si>
  <si>
    <t>Swedish citizens</t>
  </si>
  <si>
    <t>Foreign citizens</t>
  </si>
  <si>
    <t>Uppgifterna avser antal påmönstrade den 30 september. Passagerarfärjor samt vissa andra rorofartyg kan ha flera besättningar påmönstrade samtidigt. Vissa sjömän på inhyrda fartyg ingår i beskrivningen.</t>
  </si>
  <si>
    <t xml:space="preserve">I fart mellan svenska hamnar och 
hamnar utanför EU. </t>
  </si>
  <si>
    <t>In service between Swedish ports 
and ports outside EU</t>
  </si>
  <si>
    <t>China</t>
  </si>
  <si>
    <t>Japan</t>
  </si>
  <si>
    <t>Norway</t>
  </si>
  <si>
    <t xml:space="preserve">Number </t>
  </si>
  <si>
    <t>Other passenger vessels</t>
  </si>
  <si>
    <t>Sverige</t>
  </si>
  <si>
    <t>Övriga EU</t>
  </si>
  <si>
    <t>Norge</t>
  </si>
  <si>
    <t>USA</t>
  </si>
  <si>
    <t>Kina</t>
  </si>
  <si>
    <t>Year</t>
  </si>
  <si>
    <t>Sweden</t>
  </si>
  <si>
    <t>Other EU</t>
  </si>
  <si>
    <t>Pråmar/Barges</t>
  </si>
  <si>
    <t>Swedish flag</t>
  </si>
  <si>
    <t>Svenskregistrerat</t>
  </si>
  <si>
    <t>Other flags</t>
  </si>
  <si>
    <t>Utlandsregistrerat</t>
  </si>
  <si>
    <t>World fleet</t>
  </si>
  <si>
    <t xml:space="preserve">Världshandelsflottan </t>
  </si>
  <si>
    <t>Share Swedish flag, %</t>
  </si>
  <si>
    <t>Svenskregistrerat, andel i %</t>
  </si>
  <si>
    <t>År</t>
  </si>
  <si>
    <r>
      <t>Specialfartyg/</t>
    </r>
    <r>
      <rPr>
        <b/>
        <i/>
        <sz val="10"/>
        <color theme="1"/>
        <rFont val="Arial"/>
        <family val="2"/>
      </rPr>
      <t>Special Ships</t>
    </r>
  </si>
  <si>
    <t xml:space="preserve">All merchant vessels </t>
  </si>
  <si>
    <r>
      <t xml:space="preserve">Samtliga handelsfartyg/
</t>
    </r>
    <r>
      <rPr>
        <b/>
        <i/>
        <sz val="10"/>
        <color theme="1"/>
        <rFont val="Arial"/>
        <family val="2"/>
      </rPr>
      <t xml:space="preserve">All merchant vessels </t>
    </r>
  </si>
  <si>
    <t>Brd i 1 000</t>
  </si>
  <si>
    <t>Gross tonnage in 1 000</t>
  </si>
  <si>
    <t>Gross tonnage days in 1 000</t>
  </si>
  <si>
    <t>Deadweight in 1 000</t>
  </si>
  <si>
    <t>Dv i 1 000</t>
  </si>
  <si>
    <t>Bruttodräktighet i 1 000</t>
  </si>
  <si>
    <t>Deadweight 
in 1 000</t>
  </si>
  <si>
    <t>Bruttodräktighet 0–99</t>
  </si>
  <si>
    <t>Bruttodräktighet 100–</t>
  </si>
  <si>
    <t>1–4 år</t>
  </si>
  <si>
    <t>5–14 år</t>
  </si>
  <si>
    <t>15–39 år</t>
  </si>
  <si>
    <t>40– år</t>
  </si>
  <si>
    <t>100 –</t>
  </si>
  <si>
    <t>500 –</t>
  </si>
  <si>
    <t>1 500 –</t>
  </si>
  <si>
    <t>5 000 –</t>
  </si>
  <si>
    <t>40 000 –</t>
  </si>
  <si>
    <t>1 –</t>
  </si>
  <si>
    <t>250 –</t>
  </si>
  <si>
    <t>I fart mellan svenska hamnar och EU-hamnar</t>
  </si>
  <si>
    <t>I fart mellan svenska hamnar och utländska hamnar</t>
  </si>
  <si>
    <t>In service between Swedish ports and foreign ports</t>
  </si>
  <si>
    <t>In service between Swedish ports and EU ports</t>
  </si>
  <si>
    <t>Brd-dagar i   1 000</t>
  </si>
  <si>
    <t>Brd-dagar i     1 000</t>
  </si>
  <si>
    <t>Brd-dagar i         1 000</t>
  </si>
  <si>
    <t>Brd-dagar i       1 000</t>
  </si>
  <si>
    <t>Brd-dagar i 
1 000</t>
  </si>
  <si>
    <t>Resten av 
världen</t>
  </si>
  <si>
    <t>Övriga 
Amerika</t>
  </si>
  <si>
    <t>Övriga 
Europa</t>
  </si>
  <si>
    <t>Other 
Europe</t>
  </si>
  <si>
    <t>Other 
America</t>
  </si>
  <si>
    <t>Rest of 
world</t>
  </si>
  <si>
    <t>–</t>
  </si>
  <si>
    <t>Övriga passagerarfartyg/</t>
  </si>
  <si>
    <t>Passagerarfartyg/</t>
  </si>
  <si>
    <t>Samtliga handelsfartyg/</t>
  </si>
  <si>
    <t>Övriga specialfartyg/</t>
  </si>
  <si>
    <t>Övriga specialfartyg med motor/</t>
  </si>
  <si>
    <t>Bogser- och bärgningsfartyg/</t>
  </si>
  <si>
    <t>Inköpt begagnad från utlandet/</t>
  </si>
  <si>
    <t xml:space="preserve">The figures show crew employed in Swedish shipping companies on 30th September. Passenger ferries and some other roro-ships might have several crews simultaneously employed. Some employees with foreign flags chartered by Swedish companies </t>
  </si>
  <si>
    <t>Type of vessel</t>
  </si>
  <si>
    <t>Gross tonnage 
in 1 000</t>
  </si>
  <si>
    <t>14. Vessels in Swedish service, vessels chartered to foreign countries and tonnage at Swedish disposal.</t>
  </si>
  <si>
    <t>Gross tonnage 
days in 1 000</t>
  </si>
  <si>
    <t>..</t>
  </si>
  <si>
    <t>Dödvikt i 1 000</t>
  </si>
  <si>
    <t>Operatörsstorlek 
(Antal fartyg)</t>
  </si>
  <si>
    <t>Gross 
tonnage 
in 1 000</t>
  </si>
  <si>
    <t>Gross 
tonnage days 
in 1 000</t>
  </si>
  <si>
    <t>Typ av fartyg, brd</t>
  </si>
  <si>
    <t>Type of vessel/ship, gross tonnage</t>
  </si>
  <si>
    <t>Solna</t>
  </si>
  <si>
    <t>Lastfartyg</t>
  </si>
  <si>
    <t>Passagerarfartyg</t>
  </si>
  <si>
    <t xml:space="preserve">   Antal</t>
  </si>
  <si>
    <t>Cargo ships</t>
  </si>
  <si>
    <t>in 1 000</t>
  </si>
  <si>
    <t>1. I tabellen ingår uppgifter om fartyg som endast en del av året varit svenskregistrerade eller inhyrda från utlandet.</t>
  </si>
  <si>
    <t xml:space="preserve">The table shows figures about vessels chartered to foreign countries part of the year. </t>
  </si>
  <si>
    <r>
      <t xml:space="preserve">Brd-dagar i 
1 000 </t>
    </r>
    <r>
      <rPr>
        <vertAlign val="superscript"/>
        <sz val="10"/>
        <rFont val="Arial"/>
        <family val="2"/>
      </rPr>
      <t>1</t>
    </r>
  </si>
  <si>
    <r>
      <t xml:space="preserve">Brd-dagar i 
1 000 </t>
    </r>
    <r>
      <rPr>
        <vertAlign val="superscript"/>
        <sz val="10"/>
        <rFont val="Arial"/>
        <family val="2"/>
      </rPr>
      <t>2</t>
    </r>
  </si>
  <si>
    <r>
      <t>Tankfartyg /</t>
    </r>
    <r>
      <rPr>
        <i/>
        <sz val="10"/>
        <rFont val="Arial"/>
        <family val="2"/>
      </rPr>
      <t>Tankers</t>
    </r>
  </si>
  <si>
    <r>
      <t>Bulkfartyg /</t>
    </r>
    <r>
      <rPr>
        <i/>
        <sz val="10"/>
        <rFont val="Arial"/>
        <family val="2"/>
      </rPr>
      <t>Bulk carriers</t>
    </r>
  </si>
  <si>
    <r>
      <t>Torrlastfartyg/</t>
    </r>
    <r>
      <rPr>
        <i/>
        <sz val="10"/>
        <rFont val="Arial"/>
        <family val="2"/>
      </rPr>
      <t>Dry cargo ships</t>
    </r>
  </si>
  <si>
    <r>
      <t>Passagerarfärjor/</t>
    </r>
    <r>
      <rPr>
        <i/>
        <sz val="10"/>
        <rFont val="Arial"/>
        <family val="2"/>
      </rPr>
      <t>Passenger ferries</t>
    </r>
  </si>
  <si>
    <r>
      <t>Passagerarfartyg/</t>
    </r>
    <r>
      <rPr>
        <b/>
        <i/>
        <sz val="10"/>
        <rFont val="Arial"/>
        <family val="2"/>
      </rPr>
      <t>Passenger ships</t>
    </r>
  </si>
  <si>
    <r>
      <t xml:space="preserve">Samtliga handelsfartyg/
</t>
    </r>
    <r>
      <rPr>
        <b/>
        <i/>
        <sz val="10"/>
        <rFont val="Arial"/>
        <family val="2"/>
      </rPr>
      <t>All merchant vessels/ships</t>
    </r>
  </si>
  <si>
    <r>
      <t>Nybyggd i utlandet/</t>
    </r>
    <r>
      <rPr>
        <i/>
        <sz val="10"/>
        <rFont val="Arial"/>
        <family val="2"/>
      </rPr>
      <t>New built abroad</t>
    </r>
  </si>
  <si>
    <r>
      <t>Nybyggd i Sverige/</t>
    </r>
    <r>
      <rPr>
        <i/>
        <sz val="10"/>
        <rFont val="Arial"/>
        <family val="2"/>
      </rPr>
      <t>New built in Sweden</t>
    </r>
  </si>
  <si>
    <r>
      <t>Inflaggad/</t>
    </r>
    <r>
      <rPr>
        <i/>
        <sz val="10"/>
        <rFont val="Arial"/>
        <family val="2"/>
      </rPr>
      <t>Change to Swedish flag</t>
    </r>
  </si>
  <si>
    <r>
      <t>Total ökning/</t>
    </r>
    <r>
      <rPr>
        <b/>
        <i/>
        <sz val="10"/>
        <rFont val="Arial"/>
        <family val="2"/>
      </rPr>
      <t>Total additions</t>
    </r>
  </si>
  <si>
    <r>
      <t>Såld till utlandet</t>
    </r>
    <r>
      <rPr>
        <i/>
        <sz val="10"/>
        <rFont val="Arial"/>
        <family val="2"/>
      </rPr>
      <t>/Sold abroad</t>
    </r>
  </si>
  <si>
    <r>
      <t>Utflaggad/</t>
    </r>
    <r>
      <rPr>
        <i/>
        <sz val="10"/>
        <rFont val="Arial"/>
        <family val="2"/>
      </rPr>
      <t>Change to foreign flag</t>
    </r>
  </si>
  <si>
    <r>
      <t>Avregistrerad/</t>
    </r>
    <r>
      <rPr>
        <i/>
        <sz val="10"/>
        <rFont val="Arial"/>
        <family val="2"/>
      </rPr>
      <t>Deregistered</t>
    </r>
  </si>
  <si>
    <t>Bogser- och bärgningsfartyg</t>
  </si>
  <si>
    <t xml:space="preserve">2. I tabellen ingår fartyg som endast del av året varit uthyrda till utlandet. </t>
  </si>
  <si>
    <r>
      <t>Passagerarfartyg/</t>
    </r>
    <r>
      <rPr>
        <i/>
        <sz val="10"/>
        <color theme="1"/>
        <rFont val="Arial"/>
        <family val="2"/>
      </rPr>
      <t>Passenger ships</t>
    </r>
  </si>
  <si>
    <r>
      <t>Lastfartyg/</t>
    </r>
    <r>
      <rPr>
        <b/>
        <i/>
        <sz val="10"/>
        <rFont val="Arial"/>
        <family val="2"/>
      </rPr>
      <t>Cargo ships</t>
    </r>
  </si>
  <si>
    <r>
      <t>Total minskning/</t>
    </r>
    <r>
      <rPr>
        <b/>
        <i/>
        <sz val="10"/>
        <rFont val="Arial"/>
        <family val="2"/>
      </rPr>
      <t>Total reductions</t>
    </r>
  </si>
  <si>
    <r>
      <t>Nettoförändring/</t>
    </r>
    <r>
      <rPr>
        <b/>
        <i/>
        <sz val="10"/>
        <rFont val="Arial"/>
        <family val="2"/>
      </rPr>
      <t>Net change</t>
    </r>
  </si>
  <si>
    <r>
      <t>Svenska/</t>
    </r>
    <r>
      <rPr>
        <i/>
        <sz val="10"/>
        <rFont val="Arial"/>
        <family val="2"/>
      </rPr>
      <t>Swedish</t>
    </r>
  </si>
  <si>
    <r>
      <t>Utländska/</t>
    </r>
    <r>
      <rPr>
        <i/>
        <sz val="10"/>
        <rFont val="Arial"/>
        <family val="2"/>
      </rPr>
      <t>Foreign</t>
    </r>
  </si>
  <si>
    <r>
      <t>Totalt/</t>
    </r>
    <r>
      <rPr>
        <i/>
        <sz val="10"/>
        <rFont val="Arial"/>
        <family val="2"/>
      </rPr>
      <t>Total</t>
    </r>
  </si>
  <si>
    <r>
      <t>Totalt/</t>
    </r>
    <r>
      <rPr>
        <b/>
        <i/>
        <sz val="10"/>
        <rFont val="Arial"/>
        <family val="2"/>
      </rPr>
      <t>Total</t>
    </r>
  </si>
  <si>
    <r>
      <t>Befälhavare/</t>
    </r>
    <r>
      <rPr>
        <i/>
        <sz val="10"/>
        <rFont val="Arial"/>
        <family val="2"/>
      </rPr>
      <t>Masters</t>
    </r>
  </si>
  <si>
    <r>
      <t>Styrmän/</t>
    </r>
    <r>
      <rPr>
        <i/>
        <sz val="10"/>
        <rFont val="Arial"/>
        <family val="2"/>
      </rPr>
      <t>Mates</t>
    </r>
  </si>
  <si>
    <r>
      <t>Däckspersonal/</t>
    </r>
    <r>
      <rPr>
        <i/>
        <sz val="10"/>
        <rFont val="Arial"/>
        <family val="2"/>
      </rPr>
      <t>Deck hands</t>
    </r>
  </si>
  <si>
    <r>
      <t>Maskinbefäl/</t>
    </r>
    <r>
      <rPr>
        <i/>
        <sz val="10"/>
        <rFont val="Arial"/>
        <family val="2"/>
      </rPr>
      <t>Engineers</t>
    </r>
  </si>
  <si>
    <r>
      <t>Maskinpersonal/</t>
    </r>
    <r>
      <rPr>
        <i/>
        <sz val="10"/>
        <rFont val="Arial"/>
        <family val="2"/>
      </rPr>
      <t>Engine room staff</t>
    </r>
  </si>
  <si>
    <r>
      <t>Ekonomiföreståndare/</t>
    </r>
    <r>
      <rPr>
        <i/>
        <sz val="10"/>
        <rFont val="Arial"/>
        <family val="2"/>
      </rPr>
      <t>First steward</t>
    </r>
  </si>
  <si>
    <r>
      <t>Övrig ekonomipersonal/</t>
    </r>
    <r>
      <rPr>
        <i/>
        <sz val="10"/>
        <rFont val="Arial"/>
        <family val="2"/>
      </rPr>
      <t>Kitchen staff</t>
    </r>
  </si>
  <si>
    <r>
      <t>Därav män/</t>
    </r>
    <r>
      <rPr>
        <i/>
        <sz val="10"/>
        <rFont val="Arial"/>
        <family val="2"/>
      </rPr>
      <t>Whereof men</t>
    </r>
  </si>
  <si>
    <r>
      <t>Därav kvinnor/</t>
    </r>
    <r>
      <rPr>
        <i/>
        <sz val="10"/>
        <rFont val="Arial"/>
        <family val="2"/>
      </rPr>
      <t>Whereof women</t>
    </r>
  </si>
  <si>
    <r>
      <t>Totalt tidigare år/</t>
    </r>
    <r>
      <rPr>
        <i/>
        <sz val="10"/>
        <rFont val="Arial"/>
        <family val="2"/>
      </rPr>
      <t>Total previous years</t>
    </r>
  </si>
  <si>
    <r>
      <t>Män/</t>
    </r>
    <r>
      <rPr>
        <i/>
        <sz val="10"/>
        <rFont val="Arial"/>
        <family val="2"/>
      </rPr>
      <t>Men</t>
    </r>
  </si>
  <si>
    <r>
      <t>Kvinnor/</t>
    </r>
    <r>
      <rPr>
        <i/>
        <sz val="10"/>
        <rFont val="Arial"/>
        <family val="2"/>
      </rPr>
      <t>Women</t>
    </r>
  </si>
  <si>
    <r>
      <t>Därav/</t>
    </r>
    <r>
      <rPr>
        <i/>
        <sz val="10"/>
        <rFont val="Arial"/>
        <family val="2"/>
      </rPr>
      <t>Whereof</t>
    </r>
  </si>
  <si>
    <t>Gross tonnage 0–99</t>
  </si>
  <si>
    <t>Gross tonnage 100–</t>
  </si>
  <si>
    <t>Typ av fartyg, brd, dödvikt</t>
  </si>
  <si>
    <t>Operator size
(Number of ships)</t>
  </si>
  <si>
    <t xml:space="preserve">The table shows figures about vessels sailing under Swedish flag or have been chartered from abroad part of the year. </t>
  </si>
  <si>
    <t>Type of vessel/ship, 
gross tonnage</t>
  </si>
  <si>
    <t>Type of vessel/ship, 
gross tonnage, dw</t>
  </si>
  <si>
    <r>
      <t>Nyregistrerade/</t>
    </r>
    <r>
      <rPr>
        <b/>
        <i/>
        <sz val="10"/>
        <rFont val="Arial"/>
        <family val="2"/>
      </rPr>
      <t>Additions</t>
    </r>
  </si>
  <si>
    <r>
      <t>Avregistrerade/</t>
    </r>
    <r>
      <rPr>
        <b/>
        <i/>
        <sz val="10"/>
        <rFont val="Arial"/>
        <family val="2"/>
      </rPr>
      <t>Reductions</t>
    </r>
  </si>
  <si>
    <r>
      <t>Nettoförändring/</t>
    </r>
    <r>
      <rPr>
        <b/>
        <i/>
        <sz val="10"/>
        <rFont val="Arial"/>
        <family val="2"/>
      </rPr>
      <t>Net changes</t>
    </r>
  </si>
  <si>
    <t>I fart mellan svenska hamnar och 
hamnar utanför EU</t>
  </si>
  <si>
    <r>
      <t>Brd-dagar i 1</t>
    </r>
    <r>
      <rPr>
        <sz val="10"/>
        <rFont val="Calibri"/>
        <family val="2"/>
      </rPr>
      <t> </t>
    </r>
    <r>
      <rPr>
        <sz val="10"/>
        <rFont val="Arial"/>
        <family val="2"/>
      </rPr>
      <t>000</t>
    </r>
  </si>
  <si>
    <t>1b. Svenskregistrerade handels-, special- och fiskefartyg den 31 december 2012</t>
  </si>
  <si>
    <t>1a. Svenskregistrerade handels-, special- och fiskefartyg den 31 december 2011</t>
  </si>
  <si>
    <t>19. Crew employed in Swedish shipping companies 2002–2012. Swedish merchant vessels with a gross tonnage of 300 or more</t>
  </si>
  <si>
    <t>4. Svenska och inhyrda utländska handelsfartyg fördelade efter typ av fartyg den 31 december 2012. Fartyg med en bruttodräktighet om minst 100.</t>
  </si>
  <si>
    <t>4. Swedish merchant vessels and merchant vessels chartered from abroad classified by type on 31st December 2012</t>
  </si>
  <si>
    <t>5. Storleks- och åldersfördelning av den svenska handelsflottan den 31 december 2012. 
Fartyg med en bruttodräktighet om minst 100.</t>
  </si>
  <si>
    <t>5. The Swedish merchant fleet classified by age and size on 31st December 2012.</t>
  </si>
  <si>
    <t>7. Dödviktskapacitet och bruttodräktighet på svenska lastfartyg och passagerarfärjor den 31 december 2012. Fartyg med en bruttodräktighet om minst 100.</t>
  </si>
  <si>
    <t>7. Deadweight capacity and gross tonnage on Swedish cargo ships and passenger ferries on 31st December 2012.</t>
  </si>
  <si>
    <t>Sundsvall</t>
  </si>
  <si>
    <t>8. De största hemmahamnarna, efter bruttodräktighet, för handelsfartyg den 31 december 2012. Fartyg med en bruttodräktighet om minst 100.</t>
  </si>
  <si>
    <t>8. The largest home ports, by gross tonnage, of merchant vessels on 31st December 2012.</t>
  </si>
  <si>
    <t>9. De största hemmahamnarna, efter bruttodräktighet, för specialfartyg den 31 december 2012. Fartyg med en bruttodräktighet om minst 100.</t>
  </si>
  <si>
    <t>9. The largest home ports, by gross tonnage, of special vessels on 31st December 2012.</t>
  </si>
  <si>
    <t>10. Storleks- och åldersfördelning av svenska fiskefartyg den 31 december 2012. 
Fartyg med en bruttodräktighet om minst 100.</t>
  </si>
  <si>
    <t>10. Swedish fishing ships classified by size and age on 31st December 2012.</t>
  </si>
  <si>
    <t>11. De största hemmahamnarna, efter bruttodräktighet, för fiskefartyg den 31 december 2012. 
Fartyg med en bruttodräktighet om minst 100.</t>
  </si>
  <si>
    <t>11. The largest home ports, by gross tonnage, of fishing ships on 31st December 2012</t>
  </si>
  <si>
    <t>Styrso</t>
  </si>
  <si>
    <t>Kungshamn</t>
  </si>
  <si>
    <t>14. Fartyg i svensk regi, fartyg uthyrda till utlandet samt disponerat tonnage 2012. Fartyg med en bruttodräktighet om minst 100.</t>
  </si>
  <si>
    <t>17. Vessels chartered from abroad classified by different routes and by type 2012.</t>
  </si>
  <si>
    <t>18. Vessels chartered from abroad classified by type and by size 2012.</t>
  </si>
  <si>
    <t>20. Dödviktskapaciteten och genomsnittsåldern på svenska lastfartyg och passagerarfärjor den 31 december 2012. Fartyg med en bruttodräktighet om minst 100.</t>
  </si>
  <si>
    <t>20. Deadweight capacity and average age on Swedish cargo ships and passenger ferries on 31st December 2012.</t>
  </si>
  <si>
    <t xml:space="preserve">24. Number of Swedish merchant vessels 1970–2012 classified by type. </t>
  </si>
  <si>
    <t>16. The Swedish merchant fleet classified by different routes and by type 2012.</t>
  </si>
  <si>
    <t>6. Storleks- och åldersfördelning av svenska specialfartyg den 31 december 2012. Fartyg med en bruttodräktighet om minst 100.</t>
  </si>
  <si>
    <t>6. Swedish special vessels classified by size and age on 31st December 2012</t>
  </si>
  <si>
    <t>Skärhamn</t>
  </si>
  <si>
    <t>Malmö</t>
  </si>
  <si>
    <t>Norrtälje</t>
  </si>
  <si>
    <t>Träslövsläge</t>
  </si>
  <si>
    <t>Fiskebäck</t>
  </si>
  <si>
    <t>19. Ombordanställda i svenska rederier 2002–2012. 
Svenska handelsfartyg med en bruttodräktighet om minst 300.</t>
  </si>
  <si>
    <t>22. Världshandelsflottan den 31 december 2012. Fartyg med en bruttodräktighet om minst 100.</t>
  </si>
  <si>
    <t xml:space="preserve">22. World merchant fleet by type on December 31, 2012. </t>
  </si>
  <si>
    <t>23. Världshandelsflottans utveckling den 31 december 1990–2012, per flagg, brd i 1 000. Fartyg med en bruttodräktighet om minst 100.</t>
  </si>
  <si>
    <t>23. World merchant fleet development on 31st December 1990–2012, by flag, gross tonnage in 1 000</t>
  </si>
  <si>
    <t>12. Nettoförändringar för respektive typ av handelsfartyg år 2012. Fartyg med en bruttodräktighet om minst 100.</t>
  </si>
  <si>
    <t>12. Net changes by each type of merchant ships 2012.</t>
  </si>
  <si>
    <t>13. Orsaker till förändringar av den svenska handelsflottan år 2012. 
Fartyg med en bruttodräktighet om minst 100.</t>
  </si>
  <si>
    <t>13. Reasons of change in the Swedish merchant fleet 2012.</t>
  </si>
  <si>
    <t>Röro</t>
  </si>
  <si>
    <t>Hönö</t>
  </si>
  <si>
    <t>Donsö</t>
  </si>
  <si>
    <t>Norrköping</t>
  </si>
  <si>
    <t>Rönnäng</t>
  </si>
  <si>
    <r>
      <t>Totalt/</t>
    </r>
    <r>
      <rPr>
        <b/>
        <i/>
        <sz val="10"/>
        <color theme="1"/>
        <rFont val="Arial"/>
        <family val="2"/>
      </rPr>
      <t>Total</t>
    </r>
  </si>
  <si>
    <t>k</t>
  </si>
  <si>
    <t>2a. Svenskregistrerade handelsfartyg den 31 december 2011</t>
  </si>
  <si>
    <t>2b. Svenskregistrerade handelsfartyg den 31 december 2012</t>
  </si>
  <si>
    <t>3a. Svenska specialfartyg fördelade efter typ 31 december 2011</t>
  </si>
  <si>
    <t>3b. Svenska specialfartyg fördelade efter typ 31 december 2012</t>
  </si>
  <si>
    <t>1a. Swedish merchant-, special- and fishing vessels on 31st December 2011</t>
  </si>
  <si>
    <t>1b. Swedish merchant-, special- and fishing vessels on 31st December 2012</t>
  </si>
  <si>
    <t>2a. Swedish merchant vessels classified by type on 31st December 2011</t>
  </si>
  <si>
    <t>2b. Swedish merchant vessels classified by type on 31st December 2012</t>
  </si>
  <si>
    <t>3b. Swedish special vessels classified by type on 31st December 2012</t>
  </si>
  <si>
    <t>3a. Swedish special vessels classified by type on 31st December 2011</t>
  </si>
  <si>
    <t>21. Antal fartyg, total dödvikt och bruttodräktighet på svenska handelsfartyg 
den 31 december 2012, indelat per operatörernas storlek i antal kontrollerade fartyg med en bruttodräktighet om minst 100.</t>
  </si>
  <si>
    <r>
      <t>Nettoförändring %/</t>
    </r>
    <r>
      <rPr>
        <b/>
        <i/>
        <sz val="10"/>
        <rFont val="Arial"/>
        <family val="2"/>
      </rPr>
      <t>Net change %</t>
    </r>
  </si>
  <si>
    <r>
      <t xml:space="preserve">Not: Uppgifter för 1970–2002 framtagna av SCB. I </t>
    </r>
    <r>
      <rPr>
        <i/>
        <sz val="8"/>
        <rFont val="Arial"/>
        <family val="2"/>
      </rPr>
      <t>Fakta om statistiken</t>
    </r>
    <r>
      <rPr>
        <sz val="8"/>
        <rFont val="Arial"/>
        <family val="2"/>
      </rPr>
      <t xml:space="preserve"> finns mer information om jämförbarhet över tiden. </t>
    </r>
  </si>
  <si>
    <t>varav uthyrda till utlandet</t>
  </si>
  <si>
    <t>Handelsfartyg i svensk regi</t>
  </si>
  <si>
    <t>Därav:</t>
  </si>
  <si>
    <t>Svenskregistrerade fartyg</t>
  </si>
  <si>
    <t>Inhyrda utländska fartyg</t>
  </si>
  <si>
    <t>Uthyrda fartyg till utlandet</t>
  </si>
  <si>
    <t>Vidareuthyrda utländska fartyg</t>
  </si>
  <si>
    <t>Av svenska rederier disponerat tonnage</t>
  </si>
  <si>
    <t>of which chartered to foreign countries</t>
  </si>
  <si>
    <t>Tonnage at Swedish disposal</t>
  </si>
  <si>
    <t>Disponerat tonnage</t>
  </si>
  <si>
    <t>Källa: IHS Register of Ships</t>
  </si>
  <si>
    <r>
      <t>Innehåll/</t>
    </r>
    <r>
      <rPr>
        <b/>
        <i/>
        <sz val="16"/>
        <color theme="1"/>
        <rFont val="Arial"/>
        <family val="2"/>
      </rPr>
      <t>Contents</t>
    </r>
  </si>
  <si>
    <r>
      <t>Okänd operatör/</t>
    </r>
    <r>
      <rPr>
        <i/>
        <sz val="10"/>
        <color theme="1"/>
        <rFont val="Arial"/>
        <family val="2"/>
      </rPr>
      <t>Unknown</t>
    </r>
  </si>
  <si>
    <t>24. Antalet svenska handelsfartyg den 31 december 1970–2012 fördelade efter typ av fartyg. Fartyg med bruttodräktighet om minst 100.</t>
  </si>
  <si>
    <t>15. The Swedish merchant fleet classified by different routes 2007–2012</t>
  </si>
  <si>
    <t>Text table 1.1: Swedish and foreign vessels in Swedish service 2003–2012. Millions of gross tonnage days.</t>
  </si>
  <si>
    <t xml:space="preserve">Text table 1.2: Swedish and foreign vessels in Swedish service 2003–2012. Number of ships. </t>
  </si>
  <si>
    <t>Fartyg 2012 − Svenska och utländska fartyg i svensk regi</t>
  </si>
  <si>
    <t>Swedish vessels and foreign vessels chartered from abroad, 2012</t>
  </si>
  <si>
    <t>Publiceringsdatum: 2013-05-28</t>
  </si>
  <si>
    <t>Kontaktperson:</t>
  </si>
  <si>
    <t>Trafikanalys</t>
  </si>
  <si>
    <t>Jan Östlund</t>
  </si>
  <si>
    <t>tel: 010-414 42 22, e-post: jan.ostlund@trafa.se</t>
  </si>
  <si>
    <r>
      <t xml:space="preserve">Svenskregistrerade fartyg </t>
    </r>
    <r>
      <rPr>
        <i/>
        <vertAlign val="superscript"/>
        <sz val="10"/>
        <rFont val="Arial"/>
        <family val="2"/>
      </rPr>
      <t>1</t>
    </r>
  </si>
  <si>
    <r>
      <t xml:space="preserve">Texttabell 1.1: Användning av svenska och utländska fartyg i svensk regi 2003–2012. Miljoner bruttodräktighetsdagar. Fartyg med en bruttodräktighet om minst 100. </t>
    </r>
    <r>
      <rPr>
        <b/>
        <vertAlign val="superscript"/>
        <sz val="11"/>
        <rFont val="Arial"/>
        <family val="2"/>
      </rPr>
      <t>1</t>
    </r>
  </si>
  <si>
    <t xml:space="preserve">1. I tabellen ingår uppgifter om fartyg som endast en del av året varit svenskregistrerade. </t>
  </si>
  <si>
    <r>
      <t xml:space="preserve">15. Den svenska handelsflottans fartyg fördelade efter användning 2007–2012. Fartyg med en bruttodräktighet om minst 100. </t>
    </r>
    <r>
      <rPr>
        <b/>
        <vertAlign val="superscript"/>
        <sz val="12"/>
        <color theme="1"/>
        <rFont val="Arial"/>
        <family val="2"/>
      </rPr>
      <t>1</t>
    </r>
  </si>
  <si>
    <r>
      <t xml:space="preserve">16. Den svenska handelsflottans fartyg fördelade efter användning och fartygstyp 2012. Fartyg med en bruttodräktighet om minst 100. </t>
    </r>
    <r>
      <rPr>
        <b/>
        <vertAlign val="superscript"/>
        <sz val="12"/>
        <color theme="1"/>
        <rFont val="Arial"/>
        <family val="2"/>
      </rPr>
      <t>1</t>
    </r>
  </si>
  <si>
    <r>
      <t xml:space="preserve">17. Inhyrda fartyg från utlandet fördelade efter användning och fartygstyp 2012. Fartyg med en bruttodräktighet om minst 100. </t>
    </r>
    <r>
      <rPr>
        <b/>
        <vertAlign val="superscript"/>
        <sz val="12"/>
        <color theme="1"/>
        <rFont val="Arial"/>
        <family val="2"/>
      </rPr>
      <t>1</t>
    </r>
  </si>
  <si>
    <t xml:space="preserve">1. I tabellen ingår fartyg som endast del av året varit inhyrda från utlandet. </t>
  </si>
  <si>
    <r>
      <t xml:space="preserve">18. Inhyrda fartyg från utlandet fördelade efter fartygstyp och storlek 2012. Exklusive vidareuthyrda fartyg till utlandet. Fartyg med en bruttodräktighet om minst 100. </t>
    </r>
    <r>
      <rPr>
        <b/>
        <vertAlign val="superscript"/>
        <sz val="12"/>
        <color theme="1"/>
        <rFont val="Arial"/>
        <family val="2"/>
      </rPr>
      <t>1</t>
    </r>
  </si>
  <si>
    <r>
      <t xml:space="preserve">Texttabell 1.2: Användning av svenska och utländska fartyg i svensk regi 2003–2012. Antal fartyg. Fartyg med en bruttodräktighet om minst 100. </t>
    </r>
    <r>
      <rPr>
        <b/>
        <vertAlign val="superscript"/>
        <sz val="11"/>
        <rFont val="Arial"/>
        <family val="2"/>
      </rPr>
      <t>1</t>
    </r>
  </si>
  <si>
    <t>Texttabell 1.1: Användning av svenska och utländska fartyg i svensk regi 2003–2012. Miljoner bruttodräktighetsdagar. Fartyg med en bruttodräktighet om minst 100.</t>
  </si>
  <si>
    <t xml:space="preserve">Texttabell 1.2: Användning av svenska och utländska fartyg i svensk regi 2003–2012. Antal fartyg. Fartyg med en bruttodräktighet om minst 100. </t>
  </si>
  <si>
    <t xml:space="preserve">5. Storleks- och åldersfördelning av den svenska handelsflottan den 31 december 2012. </t>
  </si>
  <si>
    <t xml:space="preserve">10. Storleks- och åldersfördelning av svenska fiskefartyg den 31 december 2012. </t>
  </si>
  <si>
    <t xml:space="preserve">11. De största hemmahamnarna, efter bruttodräktighet, för fiskefartyg den 31 december 2012. </t>
  </si>
  <si>
    <t xml:space="preserve">13. Orsaker till förändringar av den svenska handelsflottan år 2012. </t>
  </si>
  <si>
    <t>15. Den svenska handelsflottans fartyg fördelade efter användning 2007–2012. Fartyg med en bruttodräktighet om minst 100.</t>
  </si>
  <si>
    <t>16. Den svenska handelsflottans fartyg fördelade efter användning och fartygstyp 2012. Fartyg med en bruttodräktighet om minst 100.</t>
  </si>
  <si>
    <t>17. Inhyrda fartyg från utlandet fördelade efter användning och fartygstyp 2012. Fartyg med en bruttodräktighet om minst 100.</t>
  </si>
  <si>
    <t>18. Inhyrda fartyg från utlandet fördelade efter fartygstyp och storlek 2012. Exklusive vidareuthyrda fartyg till utlandet. Fartyg med en bruttodräktighet om minst 100.</t>
  </si>
  <si>
    <t xml:space="preserve">19. Ombordanställda i svenska rederier 2002–2012. </t>
  </si>
  <si>
    <t xml:space="preserve">21. Antal fartyg, total dödvikt och bruttodräktighet på svenska handelsfartyg </t>
  </si>
  <si>
    <t xml:space="preserve">21. Number of ships, deadweight and gross tonnage of Swedish cargo and passenger ships, </t>
  </si>
  <si>
    <t xml:space="preserve">The table also includes figures about vessels sailing under Swedish flag part of the year. </t>
  </si>
  <si>
    <t xml:space="preserve">The table also includes figures about vessels chartered from abroad part of the year. </t>
  </si>
  <si>
    <t>21. Number of ships, deadweight and gross tonnage of Swedish cargo and passenger ships, 
by operator size in number of controlled ships on 31st December 2012.</t>
  </si>
  <si>
    <t>22. World merchant fleet by type on 31st December 2012.</t>
  </si>
  <si>
    <t>Statistik 2013:14</t>
  </si>
</sst>
</file>

<file path=xl/styles.xml><?xml version="1.0" encoding="utf-8"?>
<styleSheet xmlns="http://schemas.openxmlformats.org/spreadsheetml/2006/main">
  <numFmts count="6">
    <numFmt numFmtId="164" formatCode="#\ ##0"/>
    <numFmt numFmtId="165" formatCode="#.00\ ##0"/>
    <numFmt numFmtId="166" formatCode="#.0\ ##0"/>
    <numFmt numFmtId="167" formatCode="#\ ###\ ##0"/>
    <numFmt numFmtId="168" formatCode="0&quot; &quot;%"/>
    <numFmt numFmtId="169" formatCode="0.0&quot; &quot;%"/>
  </numFmts>
  <fonts count="45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u/>
      <sz val="8"/>
      <color theme="10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u/>
      <sz val="8"/>
      <color rgb="FF0000FF"/>
      <name val="Arial"/>
      <family val="2"/>
    </font>
    <font>
      <sz val="8"/>
      <color rgb="FF0000FF"/>
      <name val="Arial"/>
      <family val="2"/>
    </font>
    <font>
      <i/>
      <u/>
      <sz val="8"/>
      <color rgb="FF0000FF"/>
      <name val="Arial"/>
      <family val="2"/>
    </font>
    <font>
      <i/>
      <sz val="8"/>
      <color rgb="FF0000FF"/>
      <name val="Arial"/>
      <family val="2"/>
    </font>
    <font>
      <vertAlign val="superscript"/>
      <sz val="10"/>
      <name val="Arial"/>
      <family val="2"/>
    </font>
    <font>
      <sz val="10"/>
      <name val="Calibri"/>
      <family val="2"/>
    </font>
    <font>
      <sz val="8"/>
      <name val="MS Sans Serif"/>
      <family val="2"/>
    </font>
    <font>
      <sz val="10"/>
      <name val="MS Sans Serif"/>
      <family val="2"/>
    </font>
    <font>
      <i/>
      <u/>
      <sz val="8"/>
      <color theme="10"/>
      <name val="Arial"/>
      <family val="2"/>
    </font>
    <font>
      <b/>
      <sz val="16"/>
      <color indexed="9"/>
      <name val="Tahoma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i/>
      <sz val="14"/>
      <name val="Arial"/>
      <family val="2"/>
    </font>
    <font>
      <u/>
      <sz val="10"/>
      <color indexed="12"/>
      <name val="Arial"/>
      <family val="2"/>
    </font>
    <font>
      <i/>
      <vertAlign val="superscript"/>
      <sz val="10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2AF32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5" fillId="0" borderId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1" fillId="0" borderId="0" applyNumberFormat="0" applyFill="0" applyBorder="0" applyAlignment="0" applyProtection="0">
      <alignment vertical="top"/>
      <protection locked="0"/>
    </xf>
  </cellStyleXfs>
  <cellXfs count="631">
    <xf numFmtId="0" fontId="0" fillId="0" borderId="0" xfId="0"/>
    <xf numFmtId="0" fontId="0" fillId="2" borderId="0" xfId="0" applyFill="1"/>
    <xf numFmtId="0" fontId="8" fillId="2" borderId="1" xfId="0" applyFont="1" applyFill="1" applyBorder="1"/>
    <xf numFmtId="0" fontId="8" fillId="2" borderId="0" xfId="0" applyFont="1" applyFill="1" applyBorder="1"/>
    <xf numFmtId="3" fontId="8" fillId="2" borderId="0" xfId="0" applyNumberFormat="1" applyFont="1" applyFill="1" applyBorder="1"/>
    <xf numFmtId="0" fontId="8" fillId="2" borderId="2" xfId="0" applyFont="1" applyFill="1" applyBorder="1"/>
    <xf numFmtId="3" fontId="8" fillId="2" borderId="2" xfId="0" applyNumberFormat="1" applyFont="1" applyFill="1" applyBorder="1"/>
    <xf numFmtId="164" fontId="8" fillId="2" borderId="4" xfId="0" applyNumberFormat="1" applyFont="1" applyFill="1" applyBorder="1"/>
    <xf numFmtId="164" fontId="10" fillId="2" borderId="4" xfId="0" applyNumberFormat="1" applyFont="1" applyFill="1" applyBorder="1"/>
    <xf numFmtId="0" fontId="0" fillId="2" borderId="0" xfId="0" applyFont="1" applyFill="1"/>
    <xf numFmtId="164" fontId="10" fillId="2" borderId="5" xfId="0" applyNumberFormat="1" applyFont="1" applyFill="1" applyBorder="1"/>
    <xf numFmtId="0" fontId="8" fillId="2" borderId="0" xfId="0" applyFont="1" applyFill="1"/>
    <xf numFmtId="0" fontId="5" fillId="2" borderId="0" xfId="1" applyFill="1" applyBorder="1"/>
    <xf numFmtId="0" fontId="5" fillId="2" borderId="0" xfId="1" applyFill="1"/>
    <xf numFmtId="0" fontId="5" fillId="2" borderId="0" xfId="1" applyFont="1" applyFill="1" applyAlignment="1">
      <alignment horizontal="center"/>
    </xf>
    <xf numFmtId="0" fontId="5" fillId="2" borderId="2" xfId="1" applyFill="1" applyBorder="1"/>
    <xf numFmtId="0" fontId="12" fillId="2" borderId="2" xfId="1" applyFont="1" applyFill="1" applyBorder="1" applyAlignment="1">
      <alignment horizontal="center"/>
    </xf>
    <xf numFmtId="0" fontId="5" fillId="2" borderId="0" xfId="1" applyFont="1" applyFill="1"/>
    <xf numFmtId="164" fontId="5" fillId="2" borderId="0" xfId="1" applyNumberFormat="1" applyFill="1"/>
    <xf numFmtId="0" fontId="5" fillId="2" borderId="2" xfId="1" applyFont="1" applyFill="1" applyBorder="1"/>
    <xf numFmtId="164" fontId="5" fillId="2" borderId="2" xfId="1" applyNumberFormat="1" applyFill="1" applyBorder="1"/>
    <xf numFmtId="0" fontId="5" fillId="2" borderId="0" xfId="1" applyFill="1" applyAlignment="1">
      <alignment horizontal="left"/>
    </xf>
    <xf numFmtId="0" fontId="4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3" fontId="4" fillId="2" borderId="0" xfId="0" applyNumberFormat="1" applyFont="1" applyFill="1" applyBorder="1"/>
    <xf numFmtId="0" fontId="5" fillId="2" borderId="1" xfId="0" applyFont="1" applyFill="1" applyBorder="1"/>
    <xf numFmtId="0" fontId="5" fillId="2" borderId="0" xfId="0" applyFont="1" applyFill="1" applyBorder="1"/>
    <xf numFmtId="0" fontId="12" fillId="2" borderId="0" xfId="0" applyFont="1" applyFill="1" applyBorder="1"/>
    <xf numFmtId="0" fontId="5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right" indent="1"/>
    </xf>
    <xf numFmtId="164" fontId="5" fillId="2" borderId="13" xfId="0" applyNumberFormat="1" applyFont="1" applyFill="1" applyBorder="1" applyAlignment="1">
      <alignment horizontal="right" indent="1"/>
    </xf>
    <xf numFmtId="164" fontId="5" fillId="2" borderId="0" xfId="0" applyNumberFormat="1" applyFont="1" applyFill="1" applyBorder="1"/>
    <xf numFmtId="0" fontId="5" fillId="2" borderId="2" xfId="0" applyFont="1" applyFill="1" applyBorder="1" applyAlignment="1"/>
    <xf numFmtId="164" fontId="4" fillId="2" borderId="14" xfId="0" applyNumberFormat="1" applyFont="1" applyFill="1" applyBorder="1" applyAlignment="1">
      <alignment horizontal="right" indent="1"/>
    </xf>
    <xf numFmtId="0" fontId="5" fillId="2" borderId="0" xfId="0" applyFont="1" applyFill="1"/>
    <xf numFmtId="0" fontId="12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top"/>
    </xf>
    <xf numFmtId="164" fontId="5" fillId="2" borderId="0" xfId="0" applyNumberFormat="1" applyFont="1" applyFill="1"/>
    <xf numFmtId="0" fontId="6" fillId="2" borderId="2" xfId="0" applyFont="1" applyFill="1" applyBorder="1" applyAlignment="1">
      <alignment horizontal="center" vertical="top" wrapText="1"/>
    </xf>
    <xf numFmtId="164" fontId="5" fillId="2" borderId="6" xfId="0" applyNumberFormat="1" applyFont="1" applyFill="1" applyBorder="1"/>
    <xf numFmtId="164" fontId="5" fillId="2" borderId="8" xfId="0" applyNumberFormat="1" applyFont="1" applyFill="1" applyBorder="1"/>
    <xf numFmtId="3" fontId="5" fillId="2" borderId="0" xfId="0" applyNumberFormat="1" applyFont="1" applyFill="1" applyBorder="1"/>
    <xf numFmtId="0" fontId="5" fillId="2" borderId="2" xfId="0" applyFont="1" applyFill="1" applyBorder="1"/>
    <xf numFmtId="164" fontId="4" fillId="2" borderId="13" xfId="0" applyNumberFormat="1" applyFont="1" applyFill="1" applyBorder="1" applyAlignment="1">
      <alignment horizontal="right" indent="1"/>
    </xf>
    <xf numFmtId="3" fontId="0" fillId="2" borderId="0" xfId="0" applyNumberFormat="1" applyFill="1"/>
    <xf numFmtId="0" fontId="14" fillId="2" borderId="0" xfId="0" applyFont="1" applyFill="1"/>
    <xf numFmtId="0" fontId="10" fillId="2" borderId="0" xfId="0" applyFont="1" applyFill="1"/>
    <xf numFmtId="0" fontId="0" fillId="2" borderId="0" xfId="0" applyFill="1" applyAlignment="1"/>
    <xf numFmtId="0" fontId="10" fillId="2" borderId="2" xfId="0" applyFont="1" applyFill="1" applyBorder="1"/>
    <xf numFmtId="0" fontId="4" fillId="2" borderId="0" xfId="1" applyFont="1" applyFill="1"/>
    <xf numFmtId="164" fontId="4" fillId="2" borderId="0" xfId="1" applyNumberFormat="1" applyFont="1" applyFill="1"/>
    <xf numFmtId="0" fontId="4" fillId="2" borderId="0" xfId="1" applyFont="1" applyFill="1" applyAlignment="1">
      <alignment horizontal="center"/>
    </xf>
    <xf numFmtId="0" fontId="13" fillId="2" borderId="2" xfId="1" applyFont="1" applyFill="1" applyBorder="1" applyAlignment="1">
      <alignment horizontal="center"/>
    </xf>
    <xf numFmtId="0" fontId="0" fillId="2" borderId="0" xfId="0" applyFill="1" applyAlignment="1">
      <alignment horizontal="left" indent="1"/>
    </xf>
    <xf numFmtId="0" fontId="0" fillId="2" borderId="0" xfId="0" applyNumberFormat="1" applyFill="1"/>
    <xf numFmtId="0" fontId="15" fillId="2" borderId="0" xfId="0" applyFont="1" applyFill="1"/>
    <xf numFmtId="164" fontId="0" fillId="2" borderId="0" xfId="0" applyNumberFormat="1" applyFill="1"/>
    <xf numFmtId="164" fontId="0" fillId="2" borderId="0" xfId="0" applyNumberFormat="1" applyFont="1" applyFill="1"/>
    <xf numFmtId="1" fontId="5" fillId="2" borderId="13" xfId="0" applyNumberFormat="1" applyFont="1" applyFill="1" applyBorder="1" applyAlignment="1">
      <alignment horizontal="right" indent="1"/>
    </xf>
    <xf numFmtId="1" fontId="4" fillId="2" borderId="14" xfId="0" applyNumberFormat="1" applyFont="1" applyFill="1" applyBorder="1" applyAlignment="1">
      <alignment horizontal="right" indent="1"/>
    </xf>
    <xf numFmtId="0" fontId="3" fillId="2" borderId="0" xfId="0" applyFont="1" applyFill="1"/>
    <xf numFmtId="0" fontId="5" fillId="2" borderId="0" xfId="0" applyFont="1" applyFill="1" applyBorder="1" applyAlignment="1">
      <alignment horizontal="center"/>
    </xf>
    <xf numFmtId="0" fontId="17" fillId="0" borderId="0" xfId="0" applyFont="1"/>
    <xf numFmtId="0" fontId="8" fillId="2" borderId="33" xfId="0" applyFont="1" applyFill="1" applyBorder="1"/>
    <xf numFmtId="164" fontId="8" fillId="2" borderId="16" xfId="0" applyNumberFormat="1" applyFont="1" applyFill="1" applyBorder="1"/>
    <xf numFmtId="164" fontId="8" fillId="2" borderId="34" xfId="0" applyNumberFormat="1" applyFont="1" applyFill="1" applyBorder="1"/>
    <xf numFmtId="164" fontId="10" fillId="2" borderId="34" xfId="0" applyNumberFormat="1" applyFont="1" applyFill="1" applyBorder="1"/>
    <xf numFmtId="164" fontId="8" fillId="2" borderId="21" xfId="0" applyNumberFormat="1" applyFont="1" applyFill="1" applyBorder="1"/>
    <xf numFmtId="164" fontId="8" fillId="2" borderId="22" xfId="0" applyNumberFormat="1" applyFont="1" applyFill="1" applyBorder="1"/>
    <xf numFmtId="164" fontId="10" fillId="2" borderId="21" xfId="0" applyNumberFormat="1" applyFont="1" applyFill="1" applyBorder="1"/>
    <xf numFmtId="164" fontId="10" fillId="2" borderId="22" xfId="0" applyNumberFormat="1" applyFont="1" applyFill="1" applyBorder="1"/>
    <xf numFmtId="164" fontId="8" fillId="2" borderId="15" xfId="0" applyNumberFormat="1" applyFont="1" applyFill="1" applyBorder="1"/>
    <xf numFmtId="164" fontId="8" fillId="2" borderId="32" xfId="0" applyNumberFormat="1" applyFont="1" applyFill="1" applyBorder="1"/>
    <xf numFmtId="164" fontId="10" fillId="2" borderId="32" xfId="0" applyNumberFormat="1" applyFont="1" applyFill="1" applyBorder="1"/>
    <xf numFmtId="3" fontId="10" fillId="2" borderId="35" xfId="0" applyNumberFormat="1" applyFont="1" applyFill="1" applyBorder="1"/>
    <xf numFmtId="3" fontId="10" fillId="2" borderId="24" xfId="0" applyNumberFormat="1" applyFont="1" applyFill="1" applyBorder="1"/>
    <xf numFmtId="3" fontId="10" fillId="2" borderId="25" xfId="0" applyNumberFormat="1" applyFont="1" applyFill="1" applyBorder="1"/>
    <xf numFmtId="3" fontId="10" fillId="2" borderId="33" xfId="0" applyNumberFormat="1" applyFont="1" applyFill="1" applyBorder="1"/>
    <xf numFmtId="3" fontId="10" fillId="2" borderId="16" xfId="0" applyNumberFormat="1" applyFont="1" applyFill="1" applyBorder="1"/>
    <xf numFmtId="3" fontId="8" fillId="2" borderId="34" xfId="0" applyNumberFormat="1" applyFont="1" applyFill="1" applyBorder="1"/>
    <xf numFmtId="3" fontId="10" fillId="2" borderId="34" xfId="0" applyNumberFormat="1" applyFont="1" applyFill="1" applyBorder="1"/>
    <xf numFmtId="3" fontId="10" fillId="2" borderId="30" xfId="0" applyNumberFormat="1" applyFont="1" applyFill="1" applyBorder="1"/>
    <xf numFmtId="3" fontId="10" fillId="2" borderId="31" xfId="0" applyNumberFormat="1" applyFont="1" applyFill="1" applyBorder="1"/>
    <xf numFmtId="3" fontId="8" fillId="2" borderId="21" xfId="0" applyNumberFormat="1" applyFont="1" applyFill="1" applyBorder="1"/>
    <xf numFmtId="3" fontId="8" fillId="2" borderId="22" xfId="0" applyNumberFormat="1" applyFont="1" applyFill="1" applyBorder="1"/>
    <xf numFmtId="3" fontId="10" fillId="2" borderId="21" xfId="0" applyNumberFormat="1" applyFont="1" applyFill="1" applyBorder="1"/>
    <xf numFmtId="3" fontId="10" fillId="2" borderId="22" xfId="0" applyNumberFormat="1" applyFont="1" applyFill="1" applyBorder="1"/>
    <xf numFmtId="3" fontId="10" fillId="2" borderId="15" xfId="0" applyNumberFormat="1" applyFont="1" applyFill="1" applyBorder="1"/>
    <xf numFmtId="3" fontId="8" fillId="2" borderId="32" xfId="0" applyNumberFormat="1" applyFont="1" applyFill="1" applyBorder="1"/>
    <xf numFmtId="3" fontId="10" fillId="2" borderId="32" xfId="0" applyNumberFormat="1" applyFont="1" applyFill="1" applyBorder="1"/>
    <xf numFmtId="164" fontId="10" fillId="2" borderId="33" xfId="0" applyNumberFormat="1" applyFont="1" applyFill="1" applyBorder="1"/>
    <xf numFmtId="164" fontId="10" fillId="2" borderId="35" xfId="0" applyNumberFormat="1" applyFont="1" applyFill="1" applyBorder="1"/>
    <xf numFmtId="164" fontId="10" fillId="2" borderId="24" xfId="0" applyNumberFormat="1" applyFont="1" applyFill="1" applyBorder="1"/>
    <xf numFmtId="164" fontId="10" fillId="2" borderId="25" xfId="0" applyNumberFormat="1" applyFont="1" applyFill="1" applyBorder="1"/>
    <xf numFmtId="164" fontId="5" fillId="2" borderId="16" xfId="0" applyNumberFormat="1" applyFont="1" applyFill="1" applyBorder="1" applyAlignment="1">
      <alignment horizontal="right" indent="1"/>
    </xf>
    <xf numFmtId="164" fontId="5" fillId="2" borderId="34" xfId="0" applyNumberFormat="1" applyFont="1" applyFill="1" applyBorder="1" applyAlignment="1">
      <alignment horizontal="right" indent="1"/>
    </xf>
    <xf numFmtId="164" fontId="4" fillId="2" borderId="34" xfId="0" applyNumberFormat="1" applyFont="1" applyFill="1" applyBorder="1" applyAlignment="1">
      <alignment horizontal="right" indent="1"/>
    </xf>
    <xf numFmtId="164" fontId="5" fillId="2" borderId="30" xfId="0" applyNumberFormat="1" applyFont="1" applyFill="1" applyBorder="1" applyAlignment="1">
      <alignment horizontal="right" indent="1"/>
    </xf>
    <xf numFmtId="164" fontId="5" fillId="2" borderId="31" xfId="0" applyNumberFormat="1" applyFont="1" applyFill="1" applyBorder="1" applyAlignment="1">
      <alignment horizontal="right" indent="1"/>
    </xf>
    <xf numFmtId="164" fontId="5" fillId="2" borderId="21" xfId="0" applyNumberFormat="1" applyFont="1" applyFill="1" applyBorder="1" applyAlignment="1">
      <alignment horizontal="right" indent="1"/>
    </xf>
    <xf numFmtId="164" fontId="5" fillId="2" borderId="22" xfId="0" applyNumberFormat="1" applyFont="1" applyFill="1" applyBorder="1" applyAlignment="1">
      <alignment horizontal="right" indent="1"/>
    </xf>
    <xf numFmtId="164" fontId="4" fillId="2" borderId="21" xfId="0" applyNumberFormat="1" applyFont="1" applyFill="1" applyBorder="1" applyAlignment="1">
      <alignment horizontal="right" indent="1"/>
    </xf>
    <xf numFmtId="164" fontId="4" fillId="2" borderId="22" xfId="0" applyNumberFormat="1" applyFont="1" applyFill="1" applyBorder="1" applyAlignment="1">
      <alignment horizontal="right" indent="1"/>
    </xf>
    <xf numFmtId="164" fontId="4" fillId="2" borderId="24" xfId="0" applyNumberFormat="1" applyFont="1" applyFill="1" applyBorder="1" applyAlignment="1">
      <alignment horizontal="right" indent="1"/>
    </xf>
    <xf numFmtId="164" fontId="4" fillId="2" borderId="25" xfId="0" applyNumberFormat="1" applyFont="1" applyFill="1" applyBorder="1" applyAlignment="1">
      <alignment horizontal="right" indent="1"/>
    </xf>
    <xf numFmtId="164" fontId="5" fillId="2" borderId="15" xfId="0" applyNumberFormat="1" applyFont="1" applyFill="1" applyBorder="1" applyAlignment="1">
      <alignment horizontal="right" indent="1"/>
    </xf>
    <xf numFmtId="164" fontId="5" fillId="2" borderId="32" xfId="0" applyNumberFormat="1" applyFont="1" applyFill="1" applyBorder="1" applyAlignment="1">
      <alignment horizontal="right" indent="1"/>
    </xf>
    <xf numFmtId="164" fontId="4" fillId="2" borderId="32" xfId="0" applyNumberFormat="1" applyFont="1" applyFill="1" applyBorder="1" applyAlignment="1">
      <alignment horizontal="right" indent="1"/>
    </xf>
    <xf numFmtId="164" fontId="5" fillId="2" borderId="7" xfId="0" applyNumberFormat="1" applyFont="1" applyFill="1" applyBorder="1"/>
    <xf numFmtId="164" fontId="5" fillId="2" borderId="9" xfId="0" applyNumberFormat="1" applyFont="1" applyFill="1" applyBorder="1"/>
    <xf numFmtId="164" fontId="5" fillId="2" borderId="9" xfId="0" applyNumberFormat="1" applyFont="1" applyFill="1" applyBorder="1" applyAlignment="1">
      <alignment horizontal="right" indent="1"/>
    </xf>
    <xf numFmtId="164" fontId="4" fillId="2" borderId="11" xfId="0" applyNumberFormat="1" applyFont="1" applyFill="1" applyBorder="1" applyAlignment="1">
      <alignment horizontal="right" indent="1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 vertical="top" wrapText="1"/>
    </xf>
    <xf numFmtId="0" fontId="6" fillId="2" borderId="27" xfId="0" applyFont="1" applyFill="1" applyBorder="1" applyAlignment="1">
      <alignment horizontal="center" wrapText="1"/>
    </xf>
    <xf numFmtId="164" fontId="5" fillId="2" borderId="36" xfId="0" applyNumberFormat="1" applyFont="1" applyFill="1" applyBorder="1"/>
    <xf numFmtId="164" fontId="5" fillId="2" borderId="37" xfId="0" applyNumberFormat="1" applyFont="1" applyFill="1" applyBorder="1"/>
    <xf numFmtId="164" fontId="5" fillId="2" borderId="38" xfId="0" applyNumberFormat="1" applyFont="1" applyFill="1" applyBorder="1"/>
    <xf numFmtId="164" fontId="5" fillId="2" borderId="39" xfId="0" applyNumberFormat="1" applyFont="1" applyFill="1" applyBorder="1"/>
    <xf numFmtId="164" fontId="5" fillId="2" borderId="38" xfId="0" applyNumberFormat="1" applyFont="1" applyFill="1" applyBorder="1" applyAlignment="1">
      <alignment horizontal="right" indent="1"/>
    </xf>
    <xf numFmtId="164" fontId="5" fillId="2" borderId="39" xfId="0" applyNumberFormat="1" applyFont="1" applyFill="1" applyBorder="1" applyAlignment="1">
      <alignment horizontal="right" indent="1"/>
    </xf>
    <xf numFmtId="164" fontId="4" fillId="2" borderId="38" xfId="0" applyNumberFormat="1" applyFont="1" applyFill="1" applyBorder="1" applyAlignment="1">
      <alignment horizontal="right" indent="1"/>
    </xf>
    <xf numFmtId="164" fontId="4" fillId="2" borderId="39" xfId="0" applyNumberFormat="1" applyFont="1" applyFill="1" applyBorder="1" applyAlignment="1">
      <alignment horizontal="right" indent="1"/>
    </xf>
    <xf numFmtId="164" fontId="4" fillId="2" borderId="40" xfId="0" applyNumberFormat="1" applyFont="1" applyFill="1" applyBorder="1" applyAlignment="1">
      <alignment horizontal="right" indent="1"/>
    </xf>
    <xf numFmtId="164" fontId="4" fillId="2" borderId="41" xfId="0" applyNumberFormat="1" applyFont="1" applyFill="1" applyBorder="1" applyAlignment="1">
      <alignment horizontal="right" indent="1"/>
    </xf>
    <xf numFmtId="164" fontId="5" fillId="2" borderId="8" xfId="0" applyNumberFormat="1" applyFont="1" applyFill="1" applyBorder="1" applyAlignment="1">
      <alignment horizontal="right" indent="1"/>
    </xf>
    <xf numFmtId="164" fontId="4" fillId="2" borderId="10" xfId="0" applyNumberFormat="1" applyFont="1" applyFill="1" applyBorder="1" applyAlignment="1">
      <alignment horizontal="right" indent="1"/>
    </xf>
    <xf numFmtId="164" fontId="5" fillId="2" borderId="7" xfId="0" applyNumberFormat="1" applyFont="1" applyFill="1" applyBorder="1" applyAlignment="1">
      <alignment horizontal="right" indent="1"/>
    </xf>
    <xf numFmtId="164" fontId="5" fillId="2" borderId="36" xfId="0" applyNumberFormat="1" applyFont="1" applyFill="1" applyBorder="1" applyAlignment="1">
      <alignment horizontal="right" indent="1"/>
    </xf>
    <xf numFmtId="164" fontId="5" fillId="2" borderId="37" xfId="0" applyNumberFormat="1" applyFont="1" applyFill="1" applyBorder="1" applyAlignment="1">
      <alignment horizontal="right" indent="1"/>
    </xf>
    <xf numFmtId="164" fontId="5" fillId="2" borderId="6" xfId="0" applyNumberFormat="1" applyFont="1" applyFill="1" applyBorder="1" applyAlignment="1">
      <alignment horizontal="right" indent="1"/>
    </xf>
    <xf numFmtId="0" fontId="5" fillId="2" borderId="28" xfId="0" applyFont="1" applyFill="1" applyBorder="1" applyAlignment="1">
      <alignment horizontal="center" vertical="top"/>
    </xf>
    <xf numFmtId="0" fontId="5" fillId="2" borderId="29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10" fillId="2" borderId="1" xfId="0" applyFont="1" applyFill="1" applyBorder="1"/>
    <xf numFmtId="0" fontId="11" fillId="2" borderId="2" xfId="0" applyFont="1" applyFill="1" applyBorder="1"/>
    <xf numFmtId="0" fontId="6" fillId="2" borderId="27" xfId="0" applyFont="1" applyFill="1" applyBorder="1" applyAlignment="1">
      <alignment horizontal="center" vertical="top" wrapText="1"/>
    </xf>
    <xf numFmtId="3" fontId="4" fillId="2" borderId="10" xfId="0" applyNumberFormat="1" applyFont="1" applyFill="1" applyBorder="1"/>
    <xf numFmtId="0" fontId="4" fillId="2" borderId="17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3" fillId="2" borderId="28" xfId="0" applyFont="1" applyFill="1" applyBorder="1" applyAlignment="1">
      <alignment horizontal="center" vertical="top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8" fillId="2" borderId="20" xfId="0" applyFont="1" applyFill="1" applyBorder="1"/>
    <xf numFmtId="0" fontId="10" fillId="2" borderId="20" xfId="0" applyFont="1" applyFill="1" applyBorder="1"/>
    <xf numFmtId="0" fontId="9" fillId="2" borderId="20" xfId="0" applyFont="1" applyFill="1" applyBorder="1"/>
    <xf numFmtId="0" fontId="11" fillId="2" borderId="23" xfId="0" applyFont="1" applyFill="1" applyBorder="1"/>
    <xf numFmtId="0" fontId="8" fillId="2" borderId="18" xfId="0" applyFont="1" applyFill="1" applyBorder="1"/>
    <xf numFmtId="0" fontId="9" fillId="2" borderId="28" xfId="0" applyFont="1" applyFill="1" applyBorder="1"/>
    <xf numFmtId="0" fontId="8" fillId="2" borderId="26" xfId="0" applyFont="1" applyFill="1" applyBorder="1"/>
    <xf numFmtId="0" fontId="10" fillId="2" borderId="18" xfId="0" applyFont="1" applyFill="1" applyBorder="1"/>
    <xf numFmtId="0" fontId="8" fillId="2" borderId="28" xfId="0" applyFont="1" applyFill="1" applyBorder="1"/>
    <xf numFmtId="0" fontId="10" fillId="2" borderId="28" xfId="0" applyFont="1" applyFill="1" applyBorder="1"/>
    <xf numFmtId="0" fontId="11" fillId="2" borderId="28" xfId="0" applyFont="1" applyFill="1" applyBorder="1"/>
    <xf numFmtId="0" fontId="10" fillId="2" borderId="26" xfId="0" applyFont="1" applyFill="1" applyBorder="1"/>
    <xf numFmtId="0" fontId="5" fillId="2" borderId="18" xfId="0" applyFont="1" applyFill="1" applyBorder="1"/>
    <xf numFmtId="0" fontId="5" fillId="2" borderId="28" xfId="0" applyFont="1" applyFill="1" applyBorder="1"/>
    <xf numFmtId="0" fontId="12" fillId="2" borderId="28" xfId="0" applyFont="1" applyFill="1" applyBorder="1"/>
    <xf numFmtId="0" fontId="5" fillId="2" borderId="26" xfId="0" applyFont="1" applyFill="1" applyBorder="1" applyAlignment="1">
      <alignment wrapText="1"/>
    </xf>
    <xf numFmtId="0" fontId="5" fillId="2" borderId="28" xfId="0" applyFont="1" applyFill="1" applyBorder="1" applyAlignment="1">
      <alignment horizontal="right"/>
    </xf>
    <xf numFmtId="0" fontId="4" fillId="2" borderId="26" xfId="0" applyFont="1" applyFill="1" applyBorder="1" applyAlignment="1"/>
    <xf numFmtId="164" fontId="5" fillId="2" borderId="30" xfId="0" applyNumberFormat="1" applyFont="1" applyFill="1" applyBorder="1"/>
    <xf numFmtId="164" fontId="5" fillId="2" borderId="3" xfId="0" applyNumberFormat="1" applyFont="1" applyFill="1" applyBorder="1"/>
    <xf numFmtId="164" fontId="5" fillId="2" borderId="31" xfId="0" applyNumberFormat="1" applyFont="1" applyFill="1" applyBorder="1"/>
    <xf numFmtId="164" fontId="5" fillId="2" borderId="21" xfId="0" applyNumberFormat="1" applyFont="1" applyFill="1" applyBorder="1"/>
    <xf numFmtId="164" fontId="5" fillId="2" borderId="4" xfId="0" applyNumberFormat="1" applyFont="1" applyFill="1" applyBorder="1"/>
    <xf numFmtId="164" fontId="5" fillId="2" borderId="22" xfId="0" applyNumberFormat="1" applyFont="1" applyFill="1" applyBorder="1"/>
    <xf numFmtId="164" fontId="4" fillId="2" borderId="21" xfId="0" applyNumberFormat="1" applyFont="1" applyFill="1" applyBorder="1" applyAlignment="1"/>
    <xf numFmtId="164" fontId="4" fillId="2" borderId="4" xfId="0" applyNumberFormat="1" applyFont="1" applyFill="1" applyBorder="1" applyAlignment="1"/>
    <xf numFmtId="164" fontId="4" fillId="2" borderId="22" xfId="0" applyNumberFormat="1" applyFont="1" applyFill="1" applyBorder="1" applyAlignment="1"/>
    <xf numFmtId="0" fontId="0" fillId="2" borderId="0" xfId="0" applyFill="1" applyBorder="1"/>
    <xf numFmtId="164" fontId="4" fillId="2" borderId="21" xfId="0" applyNumberFormat="1" applyFont="1" applyFill="1" applyBorder="1"/>
    <xf numFmtId="164" fontId="4" fillId="2" borderId="4" xfId="0" applyNumberFormat="1" applyFont="1" applyFill="1" applyBorder="1"/>
    <xf numFmtId="164" fontId="4" fillId="2" borderId="22" xfId="0" applyNumberFormat="1" applyFont="1" applyFill="1" applyBorder="1"/>
    <xf numFmtId="0" fontId="9" fillId="2" borderId="2" xfId="0" applyFont="1" applyFill="1" applyBorder="1" applyAlignment="1">
      <alignment vertical="top" wrapText="1"/>
    </xf>
    <xf numFmtId="164" fontId="10" fillId="2" borderId="0" xfId="0" applyNumberFormat="1" applyFont="1" applyFill="1" applyBorder="1"/>
    <xf numFmtId="164" fontId="8" fillId="2" borderId="0" xfId="0" applyNumberFormat="1" applyFont="1" applyFill="1" applyBorder="1"/>
    <xf numFmtId="0" fontId="9" fillId="2" borderId="26" xfId="0" applyFont="1" applyFill="1" applyBorder="1" applyAlignment="1">
      <alignment vertical="top" wrapText="1"/>
    </xf>
    <xf numFmtId="164" fontId="8" fillId="2" borderId="28" xfId="0" applyNumberFormat="1" applyFont="1" applyFill="1" applyBorder="1"/>
    <xf numFmtId="164" fontId="10" fillId="2" borderId="28" xfId="0" applyNumberFormat="1" applyFont="1" applyFill="1" applyBorder="1"/>
    <xf numFmtId="3" fontId="10" fillId="2" borderId="26" xfId="0" applyNumberFormat="1" applyFont="1" applyFill="1" applyBorder="1"/>
    <xf numFmtId="0" fontId="8" fillId="2" borderId="29" xfId="0" applyFont="1" applyFill="1" applyBorder="1"/>
    <xf numFmtId="0" fontId="9" fillId="2" borderId="27" xfId="0" applyFont="1" applyFill="1" applyBorder="1" applyAlignment="1">
      <alignment vertical="top" wrapText="1"/>
    </xf>
    <xf numFmtId="164" fontId="8" fillId="2" borderId="29" xfId="0" applyNumberFormat="1" applyFont="1" applyFill="1" applyBorder="1"/>
    <xf numFmtId="164" fontId="10" fillId="2" borderId="29" xfId="0" applyNumberFormat="1" applyFont="1" applyFill="1" applyBorder="1"/>
    <xf numFmtId="3" fontId="10" fillId="2" borderId="27" xfId="0" applyNumberFormat="1" applyFont="1" applyFill="1" applyBorder="1"/>
    <xf numFmtId="0" fontId="0" fillId="2" borderId="19" xfId="0" applyFill="1" applyBorder="1"/>
    <xf numFmtId="0" fontId="0" fillId="2" borderId="29" xfId="0" applyFill="1" applyBorder="1"/>
    <xf numFmtId="0" fontId="8" fillId="2" borderId="27" xfId="0" applyFont="1" applyFill="1" applyBorder="1"/>
    <xf numFmtId="164" fontId="8" fillId="2" borderId="19" xfId="0" applyNumberFormat="1" applyFont="1" applyFill="1" applyBorder="1"/>
    <xf numFmtId="3" fontId="10" fillId="2" borderId="29" xfId="0" applyNumberFormat="1" applyFont="1" applyFill="1" applyBorder="1"/>
    <xf numFmtId="0" fontId="10" fillId="2" borderId="0" xfId="0" applyFont="1" applyFill="1" applyBorder="1"/>
    <xf numFmtId="3" fontId="10" fillId="2" borderId="0" xfId="0" applyNumberFormat="1" applyFont="1" applyFill="1" applyBorder="1"/>
    <xf numFmtId="0" fontId="11" fillId="2" borderId="26" xfId="0" applyFont="1" applyFill="1" applyBorder="1"/>
    <xf numFmtId="3" fontId="5" fillId="2" borderId="29" xfId="0" applyNumberFormat="1" applyFont="1" applyFill="1" applyBorder="1"/>
    <xf numFmtId="164" fontId="5" fillId="2" borderId="21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164" fontId="5" fillId="2" borderId="22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right"/>
    </xf>
    <xf numFmtId="3" fontId="8" fillId="2" borderId="21" xfId="0" applyNumberFormat="1" applyFont="1" applyFill="1" applyBorder="1" applyAlignment="1">
      <alignment horizontal="right"/>
    </xf>
    <xf numFmtId="3" fontId="8" fillId="2" borderId="22" xfId="0" applyNumberFormat="1" applyFont="1" applyFill="1" applyBorder="1" applyAlignment="1">
      <alignment horizontal="right"/>
    </xf>
    <xf numFmtId="0" fontId="10" fillId="2" borderId="19" xfId="0" applyFont="1" applyFill="1" applyBorder="1" applyAlignment="1">
      <alignment horizontal="center"/>
    </xf>
    <xf numFmtId="0" fontId="12" fillId="2" borderId="28" xfId="0" applyFont="1" applyFill="1" applyBorder="1" applyAlignment="1">
      <alignment vertical="top"/>
    </xf>
    <xf numFmtId="0" fontId="4" fillId="2" borderId="18" xfId="0" applyFont="1" applyFill="1" applyBorder="1"/>
    <xf numFmtId="0" fontId="13" fillId="2" borderId="28" xfId="0" applyFont="1" applyFill="1" applyBorder="1"/>
    <xf numFmtId="0" fontId="5" fillId="2" borderId="28" xfId="0" applyFont="1" applyFill="1" applyBorder="1" applyAlignment="1">
      <alignment horizontal="left" wrapText="1"/>
    </xf>
    <xf numFmtId="0" fontId="12" fillId="2" borderId="28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/>
    </xf>
    <xf numFmtId="0" fontId="0" fillId="2" borderId="2" xfId="0" applyFill="1" applyBorder="1"/>
    <xf numFmtId="0" fontId="9" fillId="2" borderId="26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7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top"/>
    </xf>
    <xf numFmtId="0" fontId="7" fillId="2" borderId="27" xfId="0" applyFont="1" applyFill="1" applyBorder="1" applyAlignment="1">
      <alignment vertical="center"/>
    </xf>
    <xf numFmtId="164" fontId="9" fillId="2" borderId="26" xfId="0" applyNumberFormat="1" applyFont="1" applyFill="1" applyBorder="1" applyAlignment="1">
      <alignment vertical="top" wrapText="1"/>
    </xf>
    <xf numFmtId="164" fontId="9" fillId="2" borderId="2" xfId="0" applyNumberFormat="1" applyFont="1" applyFill="1" applyBorder="1" applyAlignment="1">
      <alignment vertical="top" wrapText="1"/>
    </xf>
    <xf numFmtId="164" fontId="9" fillId="2" borderId="27" xfId="0" applyNumberFormat="1" applyFont="1" applyFill="1" applyBorder="1" applyAlignment="1">
      <alignment vertical="top" wrapText="1"/>
    </xf>
    <xf numFmtId="0" fontId="4" fillId="2" borderId="28" xfId="0" applyFont="1" applyFill="1" applyBorder="1"/>
    <xf numFmtId="0" fontId="13" fillId="2" borderId="20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27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164" fontId="8" fillId="2" borderId="28" xfId="0" applyNumberFormat="1" applyFont="1" applyFill="1" applyBorder="1" applyAlignment="1">
      <alignment vertical="top"/>
    </xf>
    <xf numFmtId="164" fontId="8" fillId="2" borderId="0" xfId="0" applyNumberFormat="1" applyFont="1" applyFill="1" applyBorder="1" applyAlignment="1">
      <alignment vertical="top"/>
    </xf>
    <xf numFmtId="164" fontId="8" fillId="2" borderId="29" xfId="0" applyNumberFormat="1" applyFont="1" applyFill="1" applyBorder="1" applyAlignment="1">
      <alignment vertical="top"/>
    </xf>
    <xf numFmtId="0" fontId="8" fillId="2" borderId="28" xfId="0" applyFont="1" applyFill="1" applyBorder="1" applyAlignment="1">
      <alignment vertical="top"/>
    </xf>
    <xf numFmtId="0" fontId="8" fillId="2" borderId="0" xfId="0" applyFont="1" applyFill="1" applyBorder="1" applyAlignment="1">
      <alignment vertical="top"/>
    </xf>
    <xf numFmtId="0" fontId="8" fillId="2" borderId="29" xfId="0" applyFont="1" applyFill="1" applyBorder="1" applyAlignment="1">
      <alignment vertical="top"/>
    </xf>
    <xf numFmtId="0" fontId="10" fillId="2" borderId="19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164" fontId="5" fillId="2" borderId="29" xfId="0" applyNumberFormat="1" applyFont="1" applyFill="1" applyBorder="1" applyAlignment="1">
      <alignment horizontal="right" indent="1"/>
    </xf>
    <xf numFmtId="0" fontId="5" fillId="2" borderId="26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/>
    </xf>
    <xf numFmtId="0" fontId="5" fillId="2" borderId="2" xfId="0" applyFont="1" applyFill="1" applyBorder="1" applyAlignment="1">
      <alignment vertical="top" wrapText="1"/>
    </xf>
    <xf numFmtId="0" fontId="12" fillId="2" borderId="2" xfId="0" applyFont="1" applyFill="1" applyBorder="1" applyAlignment="1">
      <alignment horizontal="right" vertical="top"/>
    </xf>
    <xf numFmtId="0" fontId="12" fillId="2" borderId="2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right" vertical="top"/>
    </xf>
    <xf numFmtId="0" fontId="5" fillId="2" borderId="28" xfId="0" applyFont="1" applyFill="1" applyBorder="1" applyAlignment="1">
      <alignment vertical="top"/>
    </xf>
    <xf numFmtId="164" fontId="8" fillId="2" borderId="18" xfId="0" applyNumberFormat="1" applyFont="1" applyFill="1" applyBorder="1" applyAlignment="1">
      <alignment vertical="top"/>
    </xf>
    <xf numFmtId="164" fontId="9" fillId="2" borderId="28" xfId="0" applyNumberFormat="1" applyFont="1" applyFill="1" applyBorder="1" applyAlignment="1">
      <alignment vertical="top"/>
    </xf>
    <xf numFmtId="164" fontId="8" fillId="2" borderId="26" xfId="0" applyNumberFormat="1" applyFont="1" applyFill="1" applyBorder="1" applyAlignment="1">
      <alignment vertical="top"/>
    </xf>
    <xf numFmtId="164" fontId="9" fillId="2" borderId="28" xfId="0" applyNumberFormat="1" applyFont="1" applyFill="1" applyBorder="1"/>
    <xf numFmtId="164" fontId="11" fillId="2" borderId="28" xfId="0" applyNumberFormat="1" applyFont="1" applyFill="1" applyBorder="1"/>
    <xf numFmtId="164" fontId="10" fillId="2" borderId="26" xfId="0" applyNumberFormat="1" applyFont="1" applyFill="1" applyBorder="1" applyAlignment="1">
      <alignment wrapText="1"/>
    </xf>
    <xf numFmtId="0" fontId="8" fillId="2" borderId="18" xfId="0" applyFont="1" applyFill="1" applyBorder="1" applyAlignment="1">
      <alignment vertical="top"/>
    </xf>
    <xf numFmtId="0" fontId="9" fillId="2" borderId="28" xfId="0" applyFont="1" applyFill="1" applyBorder="1" applyAlignment="1">
      <alignment vertical="top"/>
    </xf>
    <xf numFmtId="0" fontId="8" fillId="2" borderId="26" xfId="0" applyFont="1" applyFill="1" applyBorder="1" applyAlignment="1">
      <alignment vertical="top"/>
    </xf>
    <xf numFmtId="0" fontId="4" fillId="2" borderId="28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horizontal="left" indent="1"/>
    </xf>
    <xf numFmtId="0" fontId="4" fillId="2" borderId="26" xfId="0" applyFont="1" applyFill="1" applyBorder="1" applyAlignment="1">
      <alignment wrapText="1"/>
    </xf>
    <xf numFmtId="0" fontId="12" fillId="2" borderId="26" xfId="0" applyFont="1" applyFill="1" applyBorder="1" applyAlignment="1">
      <alignment vertical="top"/>
    </xf>
    <xf numFmtId="0" fontId="12" fillId="2" borderId="28" xfId="0" applyFont="1" applyFill="1" applyBorder="1" applyAlignment="1">
      <alignment wrapText="1"/>
    </xf>
    <xf numFmtId="0" fontId="12" fillId="2" borderId="28" xfId="0" applyFont="1" applyFill="1" applyBorder="1" applyAlignment="1">
      <alignment vertical="center"/>
    </xf>
    <xf numFmtId="0" fontId="5" fillId="2" borderId="36" xfId="0" applyFont="1" applyFill="1" applyBorder="1"/>
    <xf numFmtId="0" fontId="6" fillId="2" borderId="38" xfId="0" applyFont="1" applyFill="1" applyBorder="1" applyAlignment="1">
      <alignment vertical="top"/>
    </xf>
    <xf numFmtId="0" fontId="3" fillId="2" borderId="40" xfId="0" applyFont="1" applyFill="1" applyBorder="1" applyAlignment="1">
      <alignment wrapText="1"/>
    </xf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23" fillId="2" borderId="0" xfId="0" applyFont="1" applyFill="1" applyAlignment="1"/>
    <xf numFmtId="0" fontId="26" fillId="2" borderId="0" xfId="0" applyFont="1" applyFill="1"/>
    <xf numFmtId="0" fontId="21" fillId="2" borderId="2" xfId="0" applyFont="1" applyFill="1" applyBorder="1"/>
    <xf numFmtId="0" fontId="9" fillId="2" borderId="23" xfId="0" applyFont="1" applyFill="1" applyBorder="1" applyAlignment="1">
      <alignment vertical="top"/>
    </xf>
    <xf numFmtId="0" fontId="9" fillId="2" borderId="26" xfId="0" applyFont="1" applyFill="1" applyBorder="1" applyAlignment="1">
      <alignment vertical="top"/>
    </xf>
    <xf numFmtId="0" fontId="8" fillId="2" borderId="20" xfId="0" applyFont="1" applyFill="1" applyBorder="1" applyAlignment="1">
      <alignment vertical="top"/>
    </xf>
    <xf numFmtId="0" fontId="8" fillId="2" borderId="17" xfId="0" applyFont="1" applyFill="1" applyBorder="1" applyAlignment="1">
      <alignment vertical="top"/>
    </xf>
    <xf numFmtId="0" fontId="10" fillId="2" borderId="30" xfId="0" applyFont="1" applyFill="1" applyBorder="1" applyAlignment="1">
      <alignment vertical="top"/>
    </xf>
    <xf numFmtId="0" fontId="10" fillId="2" borderId="3" xfId="0" applyFont="1" applyFill="1" applyBorder="1" applyAlignment="1">
      <alignment vertical="top"/>
    </xf>
    <xf numFmtId="0" fontId="10" fillId="2" borderId="3" xfId="0" applyFont="1" applyFill="1" applyBorder="1" applyAlignment="1">
      <alignment vertical="top" wrapText="1"/>
    </xf>
    <xf numFmtId="0" fontId="10" fillId="2" borderId="31" xfId="0" applyFont="1" applyFill="1" applyBorder="1" applyAlignment="1">
      <alignment vertical="top"/>
    </xf>
    <xf numFmtId="0" fontId="9" fillId="2" borderId="24" xfId="0" applyFont="1" applyFill="1" applyBorder="1" applyAlignment="1">
      <alignment vertical="top"/>
    </xf>
    <xf numFmtId="0" fontId="9" fillId="2" borderId="5" xfId="0" applyFont="1" applyFill="1" applyBorder="1" applyAlignment="1">
      <alignment vertical="top"/>
    </xf>
    <xf numFmtId="0" fontId="9" fillId="2" borderId="5" xfId="0" applyFont="1" applyFill="1" applyBorder="1" applyAlignment="1">
      <alignment vertical="top" wrapText="1"/>
    </xf>
    <xf numFmtId="0" fontId="11" fillId="2" borderId="25" xfId="0" applyFont="1" applyFill="1" applyBorder="1" applyAlignment="1">
      <alignment vertical="top"/>
    </xf>
    <xf numFmtId="0" fontId="12" fillId="2" borderId="28" xfId="0" applyFont="1" applyFill="1" applyBorder="1" applyAlignment="1">
      <alignment horizontal="left"/>
    </xf>
    <xf numFmtId="0" fontId="21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8" fillId="0" borderId="0" xfId="3" applyFont="1" applyAlignment="1" applyProtection="1"/>
    <xf numFmtId="0" fontId="5" fillId="2" borderId="0" xfId="1" applyFont="1" applyFill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top"/>
    </xf>
    <xf numFmtId="164" fontId="8" fillId="2" borderId="4" xfId="0" applyNumberFormat="1" applyFont="1" applyFill="1" applyBorder="1" applyAlignment="1">
      <alignment horizontal="right"/>
    </xf>
    <xf numFmtId="164" fontId="8" fillId="2" borderId="34" xfId="0" applyNumberFormat="1" applyFont="1" applyFill="1" applyBorder="1" applyAlignment="1">
      <alignment horizontal="right"/>
    </xf>
    <xf numFmtId="164" fontId="8" fillId="2" borderId="32" xfId="0" applyNumberFormat="1" applyFont="1" applyFill="1" applyBorder="1" applyAlignment="1">
      <alignment horizontal="right"/>
    </xf>
    <xf numFmtId="164" fontId="8" fillId="2" borderId="28" xfId="0" applyNumberFormat="1" applyFont="1" applyFill="1" applyBorder="1" applyAlignment="1">
      <alignment horizontal="right"/>
    </xf>
    <xf numFmtId="164" fontId="4" fillId="2" borderId="0" xfId="0" applyNumberFormat="1" applyFont="1" applyFill="1" applyBorder="1" applyAlignment="1"/>
    <xf numFmtId="3" fontId="10" fillId="2" borderId="0" xfId="0" applyNumberFormat="1" applyFont="1" applyFill="1" applyAlignment="1"/>
    <xf numFmtId="3" fontId="21" fillId="2" borderId="0" xfId="0" applyNumberFormat="1" applyFont="1" applyFill="1"/>
    <xf numFmtId="3" fontId="5" fillId="2" borderId="1" xfId="0" applyNumberFormat="1" applyFont="1" applyFill="1" applyBorder="1" applyAlignment="1">
      <alignment vertical="top"/>
    </xf>
    <xf numFmtId="3" fontId="0" fillId="2" borderId="0" xfId="0" applyNumberFormat="1" applyFill="1" applyAlignment="1">
      <alignment vertical="top"/>
    </xf>
    <xf numFmtId="3" fontId="5" fillId="2" borderId="0" xfId="0" applyNumberFormat="1" applyFont="1" applyFill="1" applyBorder="1" applyAlignment="1">
      <alignment vertical="top"/>
    </xf>
    <xf numFmtId="3" fontId="12" fillId="2" borderId="0" xfId="0" applyNumberFormat="1" applyFont="1" applyFill="1" applyBorder="1" applyAlignment="1">
      <alignment vertical="top"/>
    </xf>
    <xf numFmtId="3" fontId="5" fillId="2" borderId="28" xfId="0" applyNumberFormat="1" applyFont="1" applyFill="1" applyBorder="1" applyAlignment="1">
      <alignment horizontal="center" vertical="top"/>
    </xf>
    <xf numFmtId="3" fontId="5" fillId="2" borderId="0" xfId="0" applyNumberFormat="1" applyFont="1" applyFill="1" applyBorder="1" applyAlignment="1">
      <alignment horizontal="center" vertical="top"/>
    </xf>
    <xf numFmtId="3" fontId="5" fillId="2" borderId="29" xfId="0" applyNumberFormat="1" applyFont="1" applyFill="1" applyBorder="1" applyAlignment="1">
      <alignment horizontal="center" vertical="top" wrapText="1"/>
    </xf>
    <xf numFmtId="3" fontId="5" fillId="2" borderId="2" xfId="0" applyNumberFormat="1" applyFont="1" applyFill="1" applyBorder="1" applyAlignment="1">
      <alignment wrapText="1"/>
    </xf>
    <xf numFmtId="3" fontId="6" fillId="2" borderId="26" xfId="0" applyNumberFormat="1" applyFont="1" applyFill="1" applyBorder="1" applyAlignment="1">
      <alignment horizontal="center" vertical="top" wrapText="1"/>
    </xf>
    <xf numFmtId="3" fontId="6" fillId="2" borderId="2" xfId="0" applyNumberFormat="1" applyFont="1" applyFill="1" applyBorder="1" applyAlignment="1">
      <alignment horizontal="center" vertical="top" wrapText="1"/>
    </xf>
    <xf numFmtId="3" fontId="6" fillId="2" borderId="27" xfId="0" applyNumberFormat="1" applyFont="1" applyFill="1" applyBorder="1" applyAlignment="1">
      <alignment horizontal="center" vertical="top" wrapText="1"/>
    </xf>
    <xf numFmtId="3" fontId="5" fillId="2" borderId="2" xfId="0" applyNumberFormat="1" applyFont="1" applyFill="1" applyBorder="1" applyAlignment="1"/>
    <xf numFmtId="3" fontId="0" fillId="2" borderId="0" xfId="0" applyNumberFormat="1" applyFont="1" applyFill="1"/>
    <xf numFmtId="3" fontId="5" fillId="2" borderId="0" xfId="0" applyNumberFormat="1" applyFont="1" applyFill="1"/>
    <xf numFmtId="3" fontId="12" fillId="2" borderId="28" xfId="0" applyNumberFormat="1" applyFont="1" applyFill="1" applyBorder="1"/>
    <xf numFmtId="3" fontId="5" fillId="2" borderId="28" xfId="0" applyNumberFormat="1" applyFont="1" applyFill="1" applyBorder="1" applyAlignment="1">
      <alignment horizontal="right"/>
    </xf>
    <xf numFmtId="3" fontId="4" fillId="2" borderId="26" xfId="0" applyNumberFormat="1" applyFont="1" applyFill="1" applyBorder="1" applyAlignment="1"/>
    <xf numFmtId="3" fontId="5" fillId="2" borderId="27" xfId="0" applyNumberFormat="1" applyFont="1" applyFill="1" applyBorder="1" applyAlignment="1"/>
    <xf numFmtId="3" fontId="4" fillId="2" borderId="18" xfId="0" applyNumberFormat="1" applyFont="1" applyFill="1" applyBorder="1"/>
    <xf numFmtId="3" fontId="5" fillId="2" borderId="36" xfId="0" applyNumberFormat="1" applyFont="1" applyFill="1" applyBorder="1" applyAlignment="1">
      <alignment horizontal="right" indent="1"/>
    </xf>
    <xf numFmtId="3" fontId="5" fillId="2" borderId="37" xfId="0" applyNumberFormat="1" applyFont="1" applyFill="1" applyBorder="1" applyAlignment="1">
      <alignment horizontal="right" indent="1"/>
    </xf>
    <xf numFmtId="3" fontId="5" fillId="2" borderId="7" xfId="0" applyNumberFormat="1" applyFont="1" applyFill="1" applyBorder="1" applyAlignment="1">
      <alignment horizontal="right" indent="1"/>
    </xf>
    <xf numFmtId="3" fontId="5" fillId="2" borderId="6" xfId="0" applyNumberFormat="1" applyFont="1" applyFill="1" applyBorder="1" applyAlignment="1">
      <alignment horizontal="right" indent="1"/>
    </xf>
    <xf numFmtId="3" fontId="13" fillId="2" borderId="28" xfId="0" applyNumberFormat="1" applyFont="1" applyFill="1" applyBorder="1"/>
    <xf numFmtId="3" fontId="5" fillId="2" borderId="28" xfId="0" applyNumberFormat="1" applyFont="1" applyFill="1" applyBorder="1" applyAlignment="1">
      <alignment horizontal="left" wrapText="1"/>
    </xf>
    <xf numFmtId="3" fontId="12" fillId="2" borderId="28" xfId="0" applyNumberFormat="1" applyFont="1" applyFill="1" applyBorder="1" applyAlignment="1">
      <alignment horizontal="left" wrapText="1"/>
    </xf>
    <xf numFmtId="3" fontId="5" fillId="2" borderId="28" xfId="0" applyNumberFormat="1" applyFont="1" applyFill="1" applyBorder="1" applyAlignment="1">
      <alignment horizontal="left"/>
    </xf>
    <xf numFmtId="3" fontId="0" fillId="2" borderId="28" xfId="0" applyNumberFormat="1" applyFill="1" applyBorder="1"/>
    <xf numFmtId="3" fontId="5" fillId="2" borderId="42" xfId="0" applyNumberFormat="1" applyFont="1" applyFill="1" applyBorder="1"/>
    <xf numFmtId="3" fontId="5" fillId="2" borderId="18" xfId="0" applyNumberFormat="1" applyFont="1" applyFill="1" applyBorder="1" applyAlignment="1">
      <alignment vertical="top"/>
    </xf>
    <xf numFmtId="3" fontId="5" fillId="2" borderId="28" xfId="0" applyNumberFormat="1" applyFont="1" applyFill="1" applyBorder="1" applyAlignment="1">
      <alignment vertical="top"/>
    </xf>
    <xf numFmtId="3" fontId="12" fillId="2" borderId="28" xfId="0" applyNumberFormat="1" applyFont="1" applyFill="1" applyBorder="1" applyAlignment="1">
      <alignment vertical="top"/>
    </xf>
    <xf numFmtId="3" fontId="5" fillId="2" borderId="26" xfId="0" applyNumberFormat="1" applyFont="1" applyFill="1" applyBorder="1" applyAlignment="1">
      <alignment wrapText="1"/>
    </xf>
    <xf numFmtId="3" fontId="0" fillId="2" borderId="0" xfId="0" applyNumberFormat="1" applyFill="1" applyBorder="1"/>
    <xf numFmtId="3" fontId="21" fillId="2" borderId="2" xfId="0" applyNumberFormat="1" applyFont="1" applyFill="1" applyBorder="1" applyAlignment="1">
      <alignment horizontal="left" vertical="center"/>
    </xf>
    <xf numFmtId="3" fontId="0" fillId="2" borderId="2" xfId="0" applyNumberFormat="1" applyFill="1" applyBorder="1" applyAlignment="1">
      <alignment horizontal="left" vertical="center"/>
    </xf>
    <xf numFmtId="3" fontId="5" fillId="2" borderId="18" xfId="0" applyNumberFormat="1" applyFont="1" applyFill="1" applyBorder="1"/>
    <xf numFmtId="3" fontId="5" fillId="2" borderId="28" xfId="0" applyNumberFormat="1" applyFont="1" applyFill="1" applyBorder="1"/>
    <xf numFmtId="3" fontId="5" fillId="2" borderId="26" xfId="0" applyNumberFormat="1" applyFont="1" applyFill="1" applyBorder="1" applyAlignment="1">
      <alignment vertical="top" wrapText="1"/>
    </xf>
    <xf numFmtId="1" fontId="0" fillId="2" borderId="0" xfId="0" applyNumberFormat="1" applyFill="1"/>
    <xf numFmtId="0" fontId="29" fillId="0" borderId="0" xfId="0" applyFont="1"/>
    <xf numFmtId="0" fontId="30" fillId="0" borderId="0" xfId="3" applyFont="1" applyAlignment="1" applyProtection="1"/>
    <xf numFmtId="166" fontId="0" fillId="2" borderId="0" xfId="0" applyNumberFormat="1" applyFont="1" applyFill="1"/>
    <xf numFmtId="0" fontId="4" fillId="2" borderId="18" xfId="0" applyFont="1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10" fillId="2" borderId="0" xfId="0" applyFont="1" applyFill="1" applyAlignment="1">
      <alignment wrapText="1"/>
    </xf>
    <xf numFmtId="0" fontId="30" fillId="0" borderId="0" xfId="3" quotePrefix="1" applyFont="1" applyAlignment="1" applyProtection="1"/>
    <xf numFmtId="0" fontId="31" fillId="0" borderId="0" xfId="0" applyFont="1"/>
    <xf numFmtId="0" fontId="10" fillId="2" borderId="1" xfId="0" applyFont="1" applyFill="1" applyBorder="1" applyAlignment="1">
      <alignment horizontal="center"/>
    </xf>
    <xf numFmtId="0" fontId="5" fillId="2" borderId="29" xfId="0" applyFont="1" applyFill="1" applyBorder="1"/>
    <xf numFmtId="0" fontId="21" fillId="2" borderId="0" xfId="0" applyFont="1" applyFill="1" applyAlignment="1"/>
    <xf numFmtId="0" fontId="27" fillId="2" borderId="0" xfId="0" applyFont="1" applyFill="1"/>
    <xf numFmtId="0" fontId="11" fillId="2" borderId="2" xfId="0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8" fillId="2" borderId="1" xfId="0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164" fontId="5" fillId="2" borderId="0" xfId="0" applyNumberFormat="1" applyFont="1" applyFill="1" applyBorder="1" applyAlignment="1">
      <alignment horizontal="right"/>
    </xf>
    <xf numFmtId="0" fontId="10" fillId="2" borderId="2" xfId="0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1" fontId="10" fillId="2" borderId="2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1" fontId="8" fillId="2" borderId="0" xfId="0" applyNumberFormat="1" applyFont="1" applyFill="1" applyAlignment="1">
      <alignment horizontal="right"/>
    </xf>
    <xf numFmtId="2" fontId="8" fillId="2" borderId="0" xfId="0" applyNumberFormat="1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top"/>
    </xf>
    <xf numFmtId="0" fontId="10" fillId="2" borderId="29" xfId="0" applyFont="1" applyFill="1" applyBorder="1" applyAlignment="1">
      <alignment horizontal="center" vertical="top"/>
    </xf>
    <xf numFmtId="0" fontId="11" fillId="2" borderId="29" xfId="0" applyFont="1" applyFill="1" applyBorder="1" applyAlignment="1">
      <alignment horizontal="center" vertical="top"/>
    </xf>
    <xf numFmtId="0" fontId="12" fillId="2" borderId="2" xfId="0" applyFont="1" applyFill="1" applyBorder="1" applyAlignment="1">
      <alignment vertical="top" wrapText="1"/>
    </xf>
    <xf numFmtId="3" fontId="5" fillId="2" borderId="19" xfId="0" applyNumberFormat="1" applyFont="1" applyFill="1" applyBorder="1" applyAlignment="1">
      <alignment vertical="top"/>
    </xf>
    <xf numFmtId="3" fontId="5" fillId="2" borderId="29" xfId="0" applyNumberFormat="1" applyFont="1" applyFill="1" applyBorder="1" applyAlignment="1">
      <alignment vertical="top"/>
    </xf>
    <xf numFmtId="3" fontId="12" fillId="2" borderId="29" xfId="0" applyNumberFormat="1" applyFont="1" applyFill="1" applyBorder="1" applyAlignment="1">
      <alignment vertical="top"/>
    </xf>
    <xf numFmtId="3" fontId="5" fillId="2" borderId="27" xfId="0" applyNumberFormat="1" applyFont="1" applyFill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right"/>
    </xf>
    <xf numFmtId="0" fontId="10" fillId="2" borderId="0" xfId="0" applyFont="1" applyFill="1" applyAlignment="1"/>
    <xf numFmtId="0" fontId="0" fillId="0" borderId="0" xfId="0" applyNumberFormat="1"/>
    <xf numFmtId="164" fontId="8" fillId="2" borderId="18" xfId="0" applyNumberFormat="1" applyFont="1" applyFill="1" applyBorder="1"/>
    <xf numFmtId="0" fontId="7" fillId="2" borderId="0" xfId="0" applyFont="1" applyFill="1" applyAlignment="1"/>
    <xf numFmtId="0" fontId="10" fillId="2" borderId="29" xfId="0" applyFont="1" applyFill="1" applyBorder="1"/>
    <xf numFmtId="0" fontId="9" fillId="2" borderId="29" xfId="0" applyFont="1" applyFill="1" applyBorder="1"/>
    <xf numFmtId="0" fontId="9" fillId="2" borderId="0" xfId="0" applyFont="1" applyFill="1" applyBorder="1"/>
    <xf numFmtId="0" fontId="9" fillId="2" borderId="26" xfId="0" applyFont="1" applyFill="1" applyBorder="1"/>
    <xf numFmtId="0" fontId="9" fillId="2" borderId="27" xfId="0" applyFont="1" applyFill="1" applyBorder="1"/>
    <xf numFmtId="0" fontId="9" fillId="2" borderId="2" xfId="0" applyFont="1" applyFill="1" applyBorder="1"/>
    <xf numFmtId="164" fontId="8" fillId="2" borderId="30" xfId="0" applyNumberFormat="1" applyFont="1" applyFill="1" applyBorder="1"/>
    <xf numFmtId="167" fontId="5" fillId="2" borderId="36" xfId="0" applyNumberFormat="1" applyFont="1" applyFill="1" applyBorder="1"/>
    <xf numFmtId="167" fontId="5" fillId="2" borderId="12" xfId="0" applyNumberFormat="1" applyFont="1" applyFill="1" applyBorder="1"/>
    <xf numFmtId="167" fontId="5" fillId="2" borderId="37" xfId="0" applyNumberFormat="1" applyFont="1" applyFill="1" applyBorder="1"/>
    <xf numFmtId="167" fontId="5" fillId="2" borderId="19" xfId="0" applyNumberFormat="1" applyFont="1" applyFill="1" applyBorder="1"/>
    <xf numFmtId="167" fontId="5" fillId="2" borderId="38" xfId="0" applyNumberFormat="1" applyFont="1" applyFill="1" applyBorder="1"/>
    <xf numFmtId="167" fontId="5" fillId="2" borderId="13" xfId="0" applyNumberFormat="1" applyFont="1" applyFill="1" applyBorder="1"/>
    <xf numFmtId="167" fontId="5" fillId="2" borderId="39" xfId="0" applyNumberFormat="1" applyFont="1" applyFill="1" applyBorder="1"/>
    <xf numFmtId="167" fontId="5" fillId="2" borderId="29" xfId="0" applyNumberFormat="1" applyFont="1" applyFill="1" applyBorder="1"/>
    <xf numFmtId="167" fontId="5" fillId="2" borderId="38" xfId="0" applyNumberFormat="1" applyFont="1" applyFill="1" applyBorder="1" applyAlignment="1">
      <alignment horizontal="right"/>
    </xf>
    <xf numFmtId="167" fontId="5" fillId="2" borderId="13" xfId="0" applyNumberFormat="1" applyFont="1" applyFill="1" applyBorder="1" applyAlignment="1">
      <alignment horizontal="right"/>
    </xf>
    <xf numFmtId="167" fontId="5" fillId="2" borderId="39" xfId="0" applyNumberFormat="1" applyFont="1" applyFill="1" applyBorder="1" applyAlignment="1">
      <alignment horizontal="right"/>
    </xf>
    <xf numFmtId="167" fontId="4" fillId="2" borderId="38" xfId="0" applyNumberFormat="1" applyFont="1" applyFill="1" applyBorder="1"/>
    <xf numFmtId="167" fontId="4" fillId="2" borderId="13" xfId="0" applyNumberFormat="1" applyFont="1" applyFill="1" applyBorder="1"/>
    <xf numFmtId="167" fontId="4" fillId="2" borderId="39" xfId="0" applyNumberFormat="1" applyFont="1" applyFill="1" applyBorder="1"/>
    <xf numFmtId="167" fontId="4" fillId="2" borderId="40" xfId="0" applyNumberFormat="1" applyFont="1" applyFill="1" applyBorder="1"/>
    <xf numFmtId="167" fontId="4" fillId="2" borderId="14" xfId="0" applyNumberFormat="1" applyFont="1" applyFill="1" applyBorder="1"/>
    <xf numFmtId="167" fontId="4" fillId="2" borderId="41" xfId="0" applyNumberFormat="1" applyFont="1" applyFill="1" applyBorder="1"/>
    <xf numFmtId="167" fontId="5" fillId="2" borderId="36" xfId="0" applyNumberFormat="1" applyFont="1" applyFill="1" applyBorder="1" applyAlignment="1">
      <alignment horizontal="right" indent="1"/>
    </xf>
    <xf numFmtId="167" fontId="5" fillId="2" borderId="37" xfId="0" applyNumberFormat="1" applyFont="1" applyFill="1" applyBorder="1" applyAlignment="1">
      <alignment horizontal="right" indent="1"/>
    </xf>
    <xf numFmtId="167" fontId="5" fillId="2" borderId="18" xfId="0" applyNumberFormat="1" applyFont="1" applyFill="1" applyBorder="1" applyAlignment="1">
      <alignment horizontal="right" indent="1"/>
    </xf>
    <xf numFmtId="167" fontId="5" fillId="2" borderId="6" xfId="0" applyNumberFormat="1" applyFont="1" applyFill="1" applyBorder="1" applyAlignment="1">
      <alignment horizontal="right" indent="1"/>
    </xf>
    <xf numFmtId="167" fontId="5" fillId="2" borderId="38" xfId="0" applyNumberFormat="1" applyFont="1" applyFill="1" applyBorder="1" applyAlignment="1">
      <alignment horizontal="right" indent="1"/>
    </xf>
    <xf numFmtId="167" fontId="5" fillId="2" borderId="39" xfId="0" applyNumberFormat="1" applyFont="1" applyFill="1" applyBorder="1" applyAlignment="1">
      <alignment horizontal="right" indent="1"/>
    </xf>
    <xf numFmtId="167" fontId="5" fillId="2" borderId="28" xfId="0" applyNumberFormat="1" applyFont="1" applyFill="1" applyBorder="1" applyAlignment="1">
      <alignment horizontal="right" indent="1"/>
    </xf>
    <xf numFmtId="167" fontId="5" fillId="2" borderId="8" xfId="0" applyNumberFormat="1" applyFont="1" applyFill="1" applyBorder="1" applyAlignment="1">
      <alignment horizontal="right" indent="1"/>
    </xf>
    <xf numFmtId="167" fontId="4" fillId="2" borderId="40" xfId="0" applyNumberFormat="1" applyFont="1" applyFill="1" applyBorder="1" applyAlignment="1">
      <alignment horizontal="right" indent="1"/>
    </xf>
    <xf numFmtId="167" fontId="4" fillId="2" borderId="41" xfId="0" applyNumberFormat="1" applyFont="1" applyFill="1" applyBorder="1" applyAlignment="1">
      <alignment horizontal="right" indent="1"/>
    </xf>
    <xf numFmtId="167" fontId="4" fillId="2" borderId="26" xfId="0" applyNumberFormat="1" applyFont="1" applyFill="1" applyBorder="1" applyAlignment="1">
      <alignment horizontal="right" indent="1"/>
    </xf>
    <xf numFmtId="167" fontId="4" fillId="2" borderId="10" xfId="0" applyNumberFormat="1" applyFont="1" applyFill="1" applyBorder="1" applyAlignment="1">
      <alignment horizontal="right"/>
    </xf>
    <xf numFmtId="167" fontId="4" fillId="2" borderId="10" xfId="0" applyNumberFormat="1" applyFont="1" applyFill="1" applyBorder="1" applyAlignment="1">
      <alignment horizontal="right" indent="1"/>
    </xf>
    <xf numFmtId="167" fontId="5" fillId="2" borderId="7" xfId="0" applyNumberFormat="1" applyFont="1" applyFill="1" applyBorder="1"/>
    <xf numFmtId="167" fontId="5" fillId="2" borderId="6" xfId="0" applyNumberFormat="1" applyFont="1" applyFill="1" applyBorder="1"/>
    <xf numFmtId="167" fontId="5" fillId="2" borderId="9" xfId="0" applyNumberFormat="1" applyFont="1" applyFill="1" applyBorder="1"/>
    <xf numFmtId="167" fontId="5" fillId="2" borderId="8" xfId="0" applyNumberFormat="1" applyFont="1" applyFill="1" applyBorder="1"/>
    <xf numFmtId="167" fontId="5" fillId="2" borderId="9" xfId="0" applyNumberFormat="1" applyFont="1" applyFill="1" applyBorder="1" applyAlignment="1">
      <alignment horizontal="right" indent="1"/>
    </xf>
    <xf numFmtId="167" fontId="4" fillId="2" borderId="39" xfId="0" applyNumberFormat="1" applyFont="1" applyFill="1" applyBorder="1" applyAlignment="1">
      <alignment horizontal="right" indent="1"/>
    </xf>
    <xf numFmtId="167" fontId="4" fillId="2" borderId="38" xfId="0" applyNumberFormat="1" applyFont="1" applyFill="1" applyBorder="1" applyAlignment="1">
      <alignment horizontal="right" indent="1"/>
    </xf>
    <xf numFmtId="167" fontId="5" fillId="2" borderId="7" xfId="0" applyNumberFormat="1" applyFont="1" applyFill="1" applyBorder="1" applyAlignment="1">
      <alignment horizontal="right" indent="1"/>
    </xf>
    <xf numFmtId="167" fontId="5" fillId="2" borderId="13" xfId="0" applyNumberFormat="1" applyFont="1" applyFill="1" applyBorder="1" applyAlignment="1">
      <alignment horizontal="right" indent="1"/>
    </xf>
    <xf numFmtId="167" fontId="4" fillId="2" borderId="14" xfId="0" applyNumberFormat="1" applyFont="1" applyFill="1" applyBorder="1" applyAlignment="1">
      <alignment horizontal="right" indent="1"/>
    </xf>
    <xf numFmtId="167" fontId="8" fillId="2" borderId="21" xfId="0" applyNumberFormat="1" applyFont="1" applyFill="1" applyBorder="1"/>
    <xf numFmtId="167" fontId="8" fillId="2" borderId="4" xfId="0" applyNumberFormat="1" applyFont="1" applyFill="1" applyBorder="1"/>
    <xf numFmtId="167" fontId="8" fillId="2" borderId="22" xfId="0" applyNumberFormat="1" applyFont="1" applyFill="1" applyBorder="1"/>
    <xf numFmtId="167" fontId="5" fillId="2" borderId="38" xfId="0" applyNumberFormat="1" applyFont="1" applyFill="1" applyBorder="1" applyAlignment="1"/>
    <xf numFmtId="167" fontId="5" fillId="2" borderId="13" xfId="0" applyNumberFormat="1" applyFont="1" applyFill="1" applyBorder="1" applyAlignment="1"/>
    <xf numFmtId="167" fontId="5" fillId="2" borderId="39" xfId="0" applyNumberFormat="1" applyFont="1" applyFill="1" applyBorder="1" applyAlignment="1"/>
    <xf numFmtId="167" fontId="10" fillId="2" borderId="21" xfId="0" applyNumberFormat="1" applyFont="1" applyFill="1" applyBorder="1"/>
    <xf numFmtId="167" fontId="10" fillId="2" borderId="4" xfId="0" applyNumberFormat="1" applyFont="1" applyFill="1" applyBorder="1"/>
    <xf numFmtId="167" fontId="10" fillId="2" borderId="22" xfId="0" applyNumberFormat="1" applyFont="1" applyFill="1" applyBorder="1"/>
    <xf numFmtId="167" fontId="8" fillId="2" borderId="24" xfId="0" applyNumberFormat="1" applyFont="1" applyFill="1" applyBorder="1"/>
    <xf numFmtId="167" fontId="8" fillId="2" borderId="5" xfId="0" applyNumberFormat="1" applyFont="1" applyFill="1" applyBorder="1"/>
    <xf numFmtId="167" fontId="8" fillId="2" borderId="25" xfId="0" applyNumberFormat="1" applyFont="1" applyFill="1" applyBorder="1"/>
    <xf numFmtId="167" fontId="10" fillId="2" borderId="25" xfId="0" applyNumberFormat="1" applyFont="1" applyFill="1" applyBorder="1"/>
    <xf numFmtId="1" fontId="8" fillId="2" borderId="21" xfId="0" applyNumberFormat="1" applyFont="1" applyFill="1" applyBorder="1"/>
    <xf numFmtId="1" fontId="8" fillId="2" borderId="24" xfId="0" applyNumberFormat="1" applyFont="1" applyFill="1" applyBorder="1"/>
    <xf numFmtId="167" fontId="8" fillId="2" borderId="28" xfId="0" applyNumberFormat="1" applyFont="1" applyFill="1" applyBorder="1"/>
    <xf numFmtId="167" fontId="8" fillId="2" borderId="29" xfId="0" applyNumberFormat="1" applyFont="1" applyFill="1" applyBorder="1"/>
    <xf numFmtId="167" fontId="8" fillId="2" borderId="0" xfId="0" applyNumberFormat="1" applyFont="1" applyFill="1" applyBorder="1"/>
    <xf numFmtId="167" fontId="8" fillId="2" borderId="26" xfId="0" applyNumberFormat="1" applyFont="1" applyFill="1" applyBorder="1"/>
    <xf numFmtId="167" fontId="8" fillId="2" borderId="27" xfId="0" applyNumberFormat="1" applyFont="1" applyFill="1" applyBorder="1"/>
    <xf numFmtId="0" fontId="10" fillId="2" borderId="19" xfId="0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167" fontId="0" fillId="2" borderId="0" xfId="0" applyNumberFormat="1" applyFill="1"/>
    <xf numFmtId="166" fontId="0" fillId="2" borderId="0" xfId="0" applyNumberFormat="1" applyFill="1"/>
    <xf numFmtId="165" fontId="0" fillId="2" borderId="0" xfId="0" applyNumberFormat="1" applyFill="1"/>
    <xf numFmtId="167" fontId="8" fillId="2" borderId="2" xfId="0" applyNumberFormat="1" applyFont="1" applyFill="1" applyBorder="1"/>
    <xf numFmtId="0" fontId="10" fillId="2" borderId="0" xfId="0" applyFont="1" applyFill="1" applyBorder="1" applyAlignment="1"/>
    <xf numFmtId="2" fontId="0" fillId="2" borderId="0" xfId="0" applyNumberFormat="1" applyFill="1"/>
    <xf numFmtId="9" fontId="0" fillId="2" borderId="0" xfId="2" applyFont="1" applyFill="1"/>
    <xf numFmtId="9" fontId="0" fillId="2" borderId="0" xfId="2" applyNumberFormat="1" applyFont="1" applyFill="1"/>
    <xf numFmtId="0" fontId="10" fillId="2" borderId="0" xfId="0" applyFont="1" applyFill="1" applyAlignment="1">
      <alignment wrapText="1"/>
    </xf>
    <xf numFmtId="0" fontId="0" fillId="2" borderId="0" xfId="0" applyFont="1" applyFill="1" applyAlignment="1">
      <alignment horizontal="left" vertical="center" wrapText="1"/>
    </xf>
    <xf numFmtId="0" fontId="4" fillId="2" borderId="26" xfId="0" applyFont="1" applyFill="1" applyBorder="1"/>
    <xf numFmtId="167" fontId="5" fillId="0" borderId="39" xfId="0" applyNumberFormat="1" applyFont="1" applyFill="1" applyBorder="1" applyAlignment="1">
      <alignment horizontal="right" indent="1"/>
    </xf>
    <xf numFmtId="1" fontId="5" fillId="2" borderId="36" xfId="0" applyNumberFormat="1" applyFont="1" applyFill="1" applyBorder="1" applyAlignment="1">
      <alignment horizontal="right"/>
    </xf>
    <xf numFmtId="1" fontId="5" fillId="2" borderId="12" xfId="0" applyNumberFormat="1" applyFont="1" applyFill="1" applyBorder="1" applyAlignment="1">
      <alignment horizontal="right"/>
    </xf>
    <xf numFmtId="1" fontId="5" fillId="2" borderId="37" xfId="0" applyNumberFormat="1" applyFont="1" applyFill="1" applyBorder="1" applyAlignment="1">
      <alignment horizontal="right"/>
    </xf>
    <xf numFmtId="1" fontId="5" fillId="2" borderId="38" xfId="0" applyNumberFormat="1" applyFont="1" applyFill="1" applyBorder="1" applyAlignment="1">
      <alignment horizontal="right"/>
    </xf>
    <xf numFmtId="1" fontId="5" fillId="2" borderId="13" xfId="0" applyNumberFormat="1" applyFont="1" applyFill="1" applyBorder="1" applyAlignment="1">
      <alignment horizontal="right"/>
    </xf>
    <xf numFmtId="1" fontId="5" fillId="2" borderId="39" xfId="0" applyNumberFormat="1" applyFont="1" applyFill="1" applyBorder="1" applyAlignment="1">
      <alignment horizontal="right"/>
    </xf>
    <xf numFmtId="1" fontId="4" fillId="2" borderId="38" xfId="0" applyNumberFormat="1" applyFont="1" applyFill="1" applyBorder="1"/>
    <xf numFmtId="1" fontId="4" fillId="2" borderId="13" xfId="0" applyNumberFormat="1" applyFont="1" applyFill="1" applyBorder="1"/>
    <xf numFmtId="1" fontId="4" fillId="2" borderId="39" xfId="0" applyNumberFormat="1" applyFont="1" applyFill="1" applyBorder="1"/>
    <xf numFmtId="1" fontId="5" fillId="2" borderId="38" xfId="0" applyNumberFormat="1" applyFont="1" applyFill="1" applyBorder="1"/>
    <xf numFmtId="1" fontId="5" fillId="2" borderId="13" xfId="0" applyNumberFormat="1" applyFont="1" applyFill="1" applyBorder="1"/>
    <xf numFmtId="1" fontId="5" fillId="2" borderId="39" xfId="0" applyNumberFormat="1" applyFont="1" applyFill="1" applyBorder="1"/>
    <xf numFmtId="1" fontId="4" fillId="2" borderId="38" xfId="0" applyNumberFormat="1" applyFont="1" applyFill="1" applyBorder="1" applyAlignment="1">
      <alignment horizontal="right" vertical="center"/>
    </xf>
    <xf numFmtId="1" fontId="4" fillId="2" borderId="13" xfId="0" applyNumberFormat="1" applyFont="1" applyFill="1" applyBorder="1" applyAlignment="1">
      <alignment horizontal="right" vertical="center"/>
    </xf>
    <xf numFmtId="1" fontId="4" fillId="2" borderId="39" xfId="0" applyNumberFormat="1" applyFont="1" applyFill="1" applyBorder="1" applyAlignment="1">
      <alignment horizontal="right" vertical="center"/>
    </xf>
    <xf numFmtId="3" fontId="5" fillId="2" borderId="36" xfId="0" applyNumberFormat="1" applyFont="1" applyFill="1" applyBorder="1"/>
    <xf numFmtId="3" fontId="5" fillId="2" borderId="12" xfId="0" applyNumberFormat="1" applyFont="1" applyFill="1" applyBorder="1"/>
    <xf numFmtId="3" fontId="5" fillId="2" borderId="37" xfId="0" applyNumberFormat="1" applyFont="1" applyFill="1" applyBorder="1"/>
    <xf numFmtId="3" fontId="5" fillId="2" borderId="38" xfId="0" applyNumberFormat="1" applyFont="1" applyFill="1" applyBorder="1" applyAlignment="1">
      <alignment horizontal="right"/>
    </xf>
    <xf numFmtId="3" fontId="5" fillId="2" borderId="13" xfId="0" applyNumberFormat="1" applyFont="1" applyFill="1" applyBorder="1" applyAlignment="1">
      <alignment horizontal="right"/>
    </xf>
    <xf numFmtId="3" fontId="5" fillId="2" borderId="39" xfId="0" applyNumberFormat="1" applyFont="1" applyFill="1" applyBorder="1" applyAlignment="1">
      <alignment horizontal="right"/>
    </xf>
    <xf numFmtId="3" fontId="5" fillId="2" borderId="38" xfId="0" applyNumberFormat="1" applyFont="1" applyFill="1" applyBorder="1"/>
    <xf numFmtId="3" fontId="5" fillId="2" borderId="13" xfId="0" applyNumberFormat="1" applyFont="1" applyFill="1" applyBorder="1"/>
    <xf numFmtId="3" fontId="5" fillId="0" borderId="39" xfId="0" applyNumberFormat="1" applyFont="1" applyFill="1" applyBorder="1"/>
    <xf numFmtId="3" fontId="4" fillId="2" borderId="38" xfId="0" applyNumberFormat="1" applyFont="1" applyFill="1" applyBorder="1"/>
    <xf numFmtId="3" fontId="4" fillId="2" borderId="13" xfId="0" applyNumberFormat="1" applyFont="1" applyFill="1" applyBorder="1"/>
    <xf numFmtId="3" fontId="4" fillId="2" borderId="39" xfId="0" applyNumberFormat="1" applyFont="1" applyFill="1" applyBorder="1"/>
    <xf numFmtId="3" fontId="5" fillId="2" borderId="39" xfId="0" applyNumberFormat="1" applyFont="1" applyFill="1" applyBorder="1"/>
    <xf numFmtId="3" fontId="4" fillId="2" borderId="38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>
      <alignment vertical="center"/>
    </xf>
    <xf numFmtId="3" fontId="4" fillId="2" borderId="39" xfId="0" applyNumberFormat="1" applyFont="1" applyFill="1" applyBorder="1" applyAlignment="1">
      <alignment vertical="center"/>
    </xf>
    <xf numFmtId="0" fontId="4" fillId="2" borderId="43" xfId="0" applyFont="1" applyFill="1" applyBorder="1"/>
    <xf numFmtId="0" fontId="4" fillId="2" borderId="0" xfId="0" applyFont="1" applyFill="1"/>
    <xf numFmtId="164" fontId="4" fillId="2" borderId="0" xfId="0" applyNumberFormat="1" applyFont="1" applyFill="1"/>
    <xf numFmtId="0" fontId="5" fillId="2" borderId="0" xfId="0" applyFont="1" applyFill="1" applyAlignment="1">
      <alignment horizontal="left" indent="1"/>
    </xf>
    <xf numFmtId="0" fontId="12" fillId="2" borderId="0" xfId="0" applyFont="1" applyFill="1" applyAlignment="1">
      <alignment horizontal="left" indent="1"/>
    </xf>
    <xf numFmtId="164" fontId="12" fillId="2" borderId="0" xfId="0" applyNumberFormat="1" applyFont="1" applyFill="1"/>
    <xf numFmtId="0" fontId="5" fillId="2" borderId="44" xfId="0" applyFont="1" applyFill="1" applyBorder="1" applyAlignment="1">
      <alignment horizontal="left" indent="1"/>
    </xf>
    <xf numFmtId="0" fontId="12" fillId="2" borderId="44" xfId="0" applyFont="1" applyFill="1" applyBorder="1" applyAlignment="1">
      <alignment horizontal="left" indent="1"/>
    </xf>
    <xf numFmtId="164" fontId="12" fillId="2" borderId="44" xfId="0" applyNumberFormat="1" applyFont="1" applyFill="1" applyBorder="1"/>
    <xf numFmtId="0" fontId="34" fillId="2" borderId="0" xfId="0" applyFont="1" applyFill="1"/>
    <xf numFmtId="0" fontId="35" fillId="2" borderId="0" xfId="0" applyFont="1" applyFill="1"/>
    <xf numFmtId="168" fontId="4" fillId="2" borderId="24" xfId="2" applyNumberFormat="1" applyFont="1" applyFill="1" applyBorder="1" applyAlignment="1"/>
    <xf numFmtId="168" fontId="4" fillId="2" borderId="5" xfId="2" applyNumberFormat="1" applyFont="1" applyFill="1" applyBorder="1" applyAlignment="1"/>
    <xf numFmtId="168" fontId="4" fillId="2" borderId="25" xfId="2" applyNumberFormat="1" applyFont="1" applyFill="1" applyBorder="1" applyAlignment="1"/>
    <xf numFmtId="169" fontId="8" fillId="2" borderId="30" xfId="2" applyNumberFormat="1" applyFont="1" applyFill="1" applyBorder="1"/>
    <xf numFmtId="169" fontId="8" fillId="2" borderId="17" xfId="2" applyNumberFormat="1" applyFont="1" applyFill="1" applyBorder="1"/>
    <xf numFmtId="169" fontId="8" fillId="2" borderId="21" xfId="2" applyNumberFormat="1" applyFont="1" applyFill="1" applyBorder="1"/>
    <xf numFmtId="169" fontId="8" fillId="2" borderId="20" xfId="2" applyNumberFormat="1" applyFont="1" applyFill="1" applyBorder="1"/>
    <xf numFmtId="169" fontId="10" fillId="2" borderId="21" xfId="2" applyNumberFormat="1" applyFont="1" applyFill="1" applyBorder="1"/>
    <xf numFmtId="169" fontId="10" fillId="2" borderId="20" xfId="2" applyNumberFormat="1" applyFont="1" applyFill="1" applyBorder="1"/>
    <xf numFmtId="169" fontId="8" fillId="2" borderId="24" xfId="2" applyNumberFormat="1" applyFont="1" applyFill="1" applyBorder="1"/>
    <xf numFmtId="169" fontId="8" fillId="2" borderId="23" xfId="2" applyNumberFormat="1" applyFont="1" applyFill="1" applyBorder="1"/>
    <xf numFmtId="167" fontId="10" fillId="2" borderId="31" xfId="0" applyNumberFormat="1" applyFont="1" applyFill="1" applyBorder="1"/>
    <xf numFmtId="1" fontId="4" fillId="2" borderId="40" xfId="0" applyNumberFormat="1" applyFont="1" applyFill="1" applyBorder="1" applyAlignment="1">
      <alignment horizontal="right"/>
    </xf>
    <xf numFmtId="1" fontId="4" fillId="2" borderId="14" xfId="0" applyNumberFormat="1" applyFont="1" applyFill="1" applyBorder="1" applyAlignment="1">
      <alignment horizontal="right"/>
    </xf>
    <xf numFmtId="1" fontId="4" fillId="2" borderId="41" xfId="0" applyNumberFormat="1" applyFont="1" applyFill="1" applyBorder="1" applyAlignment="1">
      <alignment horizontal="right"/>
    </xf>
    <xf numFmtId="3" fontId="4" fillId="2" borderId="40" xfId="0" applyNumberFormat="1" applyFont="1" applyFill="1" applyBorder="1" applyAlignment="1"/>
    <xf numFmtId="3" fontId="4" fillId="2" borderId="41" xfId="0" applyNumberFormat="1" applyFont="1" applyFill="1" applyBorder="1" applyAlignment="1"/>
    <xf numFmtId="164" fontId="4" fillId="2" borderId="14" xfId="0" applyNumberFormat="1" applyFont="1" applyFill="1" applyBorder="1" applyAlignment="1"/>
    <xf numFmtId="0" fontId="4" fillId="2" borderId="43" xfId="4" applyFont="1" applyFill="1" applyBorder="1"/>
    <xf numFmtId="0" fontId="8" fillId="2" borderId="0" xfId="4" applyFont="1" applyFill="1"/>
    <xf numFmtId="0" fontId="5" fillId="2" borderId="0" xfId="4" applyFont="1" applyFill="1"/>
    <xf numFmtId="164" fontId="5" fillId="2" borderId="0" xfId="4" applyNumberFormat="1" applyFont="1" applyFill="1"/>
    <xf numFmtId="164" fontId="5" fillId="2" borderId="45" xfId="4" applyNumberFormat="1" applyFont="1" applyFill="1" applyBorder="1"/>
    <xf numFmtId="0" fontId="2" fillId="2" borderId="0" xfId="4" applyFill="1"/>
    <xf numFmtId="0" fontId="4" fillId="2" borderId="0" xfId="4" applyFont="1" applyFill="1"/>
    <xf numFmtId="164" fontId="4" fillId="2" borderId="0" xfId="0" applyNumberFormat="1" applyFont="1" applyFill="1" applyBorder="1"/>
    <xf numFmtId="0" fontId="5" fillId="2" borderId="0" xfId="4" applyFont="1" applyFill="1" applyAlignment="1">
      <alignment horizontal="left" indent="1"/>
    </xf>
    <xf numFmtId="0" fontId="3" fillId="2" borderId="0" xfId="0" applyFont="1" applyFill="1" applyBorder="1"/>
    <xf numFmtId="0" fontId="12" fillId="2" borderId="0" xfId="4" applyFont="1" applyFill="1" applyAlignment="1">
      <alignment horizontal="left" indent="1"/>
    </xf>
    <xf numFmtId="164" fontId="12" fillId="2" borderId="0" xfId="0" applyNumberFormat="1" applyFont="1" applyFill="1" applyBorder="1"/>
    <xf numFmtId="0" fontId="5" fillId="2" borderId="44" xfId="4" applyFont="1" applyFill="1" applyBorder="1" applyAlignment="1">
      <alignment horizontal="left" indent="1"/>
    </xf>
    <xf numFmtId="0" fontId="12" fillId="2" borderId="44" xfId="4" applyFont="1" applyFill="1" applyBorder="1" applyAlignment="1">
      <alignment horizontal="left" indent="1"/>
    </xf>
    <xf numFmtId="0" fontId="2" fillId="2" borderId="0" xfId="4" applyFont="1" applyFill="1"/>
    <xf numFmtId="0" fontId="19" fillId="0" borderId="0" xfId="3" quotePrefix="1" applyAlignment="1" applyProtection="1"/>
    <xf numFmtId="0" fontId="36" fillId="0" borderId="0" xfId="3" quotePrefix="1" applyFont="1" applyAlignment="1" applyProtection="1"/>
    <xf numFmtId="0" fontId="38" fillId="2" borderId="0" xfId="0" applyFont="1" applyFill="1"/>
    <xf numFmtId="0" fontId="39" fillId="2" borderId="0" xfId="0" applyFont="1" applyFill="1"/>
    <xf numFmtId="0" fontId="40" fillId="2" borderId="0" xfId="0" applyFont="1" applyFill="1"/>
    <xf numFmtId="0" fontId="41" fillId="2" borderId="0" xfId="5" applyFill="1" applyAlignment="1" applyProtection="1">
      <alignment horizontal="left"/>
    </xf>
    <xf numFmtId="0" fontId="5" fillId="2" borderId="0" xfId="0" applyFont="1" applyFill="1" applyAlignment="1">
      <alignment horizontal="left"/>
    </xf>
    <xf numFmtId="0" fontId="19" fillId="0" borderId="0" xfId="3" applyAlignment="1" applyProtection="1"/>
    <xf numFmtId="0" fontId="36" fillId="0" borderId="0" xfId="3" applyFont="1" applyAlignment="1" applyProtection="1"/>
    <xf numFmtId="0" fontId="1" fillId="2" borderId="0" xfId="4" applyFont="1" applyFill="1"/>
    <xf numFmtId="3" fontId="19" fillId="0" borderId="0" xfId="3" applyNumberFormat="1" applyAlignment="1" applyProtection="1"/>
    <xf numFmtId="0" fontId="7" fillId="0" borderId="0" xfId="0" applyFont="1"/>
    <xf numFmtId="3" fontId="36" fillId="0" borderId="0" xfId="3" applyNumberFormat="1" applyFont="1" applyAlignment="1" applyProtection="1"/>
    <xf numFmtId="0" fontId="37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4" fillId="2" borderId="0" xfId="4" applyFont="1" applyFill="1" applyAlignment="1">
      <alignment wrapText="1"/>
    </xf>
    <xf numFmtId="0" fontId="2" fillId="2" borderId="0" xfId="4" applyFill="1" applyAlignment="1">
      <alignment wrapText="1"/>
    </xf>
    <xf numFmtId="0" fontId="11" fillId="2" borderId="28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center" vertical="top"/>
    </xf>
    <xf numFmtId="0" fontId="10" fillId="2" borderId="18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1" fillId="2" borderId="29" xfId="0" applyFont="1" applyFill="1" applyBorder="1" applyAlignment="1">
      <alignment horizontal="center" vertical="top"/>
    </xf>
    <xf numFmtId="0" fontId="10" fillId="2" borderId="19" xfId="0" applyFont="1" applyFill="1" applyBorder="1" applyAlignment="1">
      <alignment horizontal="center" vertical="top"/>
    </xf>
    <xf numFmtId="164" fontId="10" fillId="2" borderId="18" xfId="0" applyNumberFormat="1" applyFont="1" applyFill="1" applyBorder="1" applyAlignment="1">
      <alignment horizontal="center" vertical="top"/>
    </xf>
    <xf numFmtId="164" fontId="10" fillId="2" borderId="1" xfId="0" applyNumberFormat="1" applyFont="1" applyFill="1" applyBorder="1" applyAlignment="1">
      <alignment horizontal="center" vertical="top"/>
    </xf>
    <xf numFmtId="164" fontId="10" fillId="2" borderId="19" xfId="0" applyNumberFormat="1" applyFont="1" applyFill="1" applyBorder="1" applyAlignment="1">
      <alignment horizontal="center" vertical="top"/>
    </xf>
    <xf numFmtId="0" fontId="25" fillId="2" borderId="0" xfId="0" applyFont="1" applyFill="1" applyAlignment="1">
      <alignment wrapText="1"/>
    </xf>
    <xf numFmtId="0" fontId="25" fillId="2" borderId="0" xfId="0" applyFont="1" applyFill="1" applyAlignment="1"/>
    <xf numFmtId="0" fontId="4" fillId="2" borderId="18" xfId="0" applyFont="1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28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4" fillId="2" borderId="18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13" fillId="2" borderId="28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29" xfId="0" applyFont="1" applyFill="1" applyBorder="1" applyAlignment="1">
      <alignment horizontal="center" vertical="top"/>
    </xf>
    <xf numFmtId="0" fontId="20" fillId="2" borderId="0" xfId="0" applyFont="1" applyFill="1" applyAlignment="1">
      <alignment wrapText="1"/>
    </xf>
    <xf numFmtId="0" fontId="12" fillId="2" borderId="28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10" fillId="2" borderId="0" xfId="0" applyFont="1" applyFill="1" applyAlignment="1">
      <alignment wrapText="1"/>
    </xf>
    <xf numFmtId="0" fontId="12" fillId="2" borderId="28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29" xfId="0" applyFont="1" applyFill="1" applyBorder="1" applyAlignment="1">
      <alignment horizontal="left" vertical="top" wrapText="1"/>
    </xf>
    <xf numFmtId="0" fontId="0" fillId="0" borderId="2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7" xfId="0" applyBorder="1" applyAlignment="1">
      <alignment wrapTex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/>
    </xf>
    <xf numFmtId="0" fontId="13" fillId="2" borderId="28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24" fillId="2" borderId="0" xfId="0" applyFont="1" applyFill="1" applyAlignment="1">
      <alignment wrapText="1"/>
    </xf>
    <xf numFmtId="0" fontId="0" fillId="0" borderId="0" xfId="0" applyAlignment="1"/>
    <xf numFmtId="3" fontId="24" fillId="2" borderId="0" xfId="0" applyNumberFormat="1" applyFont="1" applyFill="1" applyBorder="1" applyAlignment="1">
      <alignment horizontal="left" wrapText="1"/>
    </xf>
    <xf numFmtId="3" fontId="24" fillId="2" borderId="0" xfId="0" applyNumberFormat="1" applyFont="1" applyFill="1" applyBorder="1" applyAlignment="1">
      <alignment horizontal="left"/>
    </xf>
    <xf numFmtId="3" fontId="4" fillId="2" borderId="18" xfId="0" applyNumberFormat="1" applyFont="1" applyFill="1" applyBorder="1" applyAlignment="1">
      <alignment horizontal="center" vertical="top"/>
    </xf>
    <xf numFmtId="3" fontId="4" fillId="2" borderId="19" xfId="0" applyNumberFormat="1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horizontal="center" vertical="top"/>
    </xf>
    <xf numFmtId="3" fontId="13" fillId="2" borderId="28" xfId="0" applyNumberFormat="1" applyFont="1" applyFill="1" applyBorder="1" applyAlignment="1">
      <alignment horizontal="center" vertical="top"/>
    </xf>
    <xf numFmtId="3" fontId="13" fillId="2" borderId="29" xfId="0" applyNumberFormat="1" applyFont="1" applyFill="1" applyBorder="1" applyAlignment="1">
      <alignment horizontal="center" vertical="top"/>
    </xf>
    <xf numFmtId="3" fontId="13" fillId="2" borderId="0" xfId="0" applyNumberFormat="1" applyFont="1" applyFill="1" applyBorder="1" applyAlignment="1">
      <alignment horizontal="center" vertical="top"/>
    </xf>
    <xf numFmtId="0" fontId="24" fillId="2" borderId="0" xfId="0" applyFont="1" applyFill="1" applyBorder="1" applyAlignment="1">
      <alignment horizontal="left" wrapText="1"/>
    </xf>
    <xf numFmtId="0" fontId="24" fillId="2" borderId="0" xfId="0" applyFont="1" applyFill="1" applyBorder="1" applyAlignment="1">
      <alignment horizontal="left"/>
    </xf>
    <xf numFmtId="3" fontId="4" fillId="2" borderId="18" xfId="0" applyNumberFormat="1" applyFont="1" applyFill="1" applyBorder="1" applyAlignment="1">
      <alignment horizontal="left" wrapText="1"/>
    </xf>
    <xf numFmtId="3" fontId="4" fillId="2" borderId="1" xfId="0" applyNumberFormat="1" applyFont="1" applyFill="1" applyBorder="1" applyAlignment="1">
      <alignment horizontal="left" wrapText="1"/>
    </xf>
    <xf numFmtId="3" fontId="4" fillId="2" borderId="19" xfId="0" applyNumberFormat="1" applyFont="1" applyFill="1" applyBorder="1" applyAlignment="1">
      <alignment horizontal="left" wrapText="1"/>
    </xf>
    <xf numFmtId="3" fontId="24" fillId="2" borderId="0" xfId="0" applyNumberFormat="1" applyFont="1" applyFill="1" applyAlignment="1">
      <alignment horizontal="left" wrapText="1"/>
    </xf>
    <xf numFmtId="0" fontId="24" fillId="2" borderId="0" xfId="0" applyFont="1" applyFill="1" applyAlignment="1"/>
    <xf numFmtId="0" fontId="5" fillId="2" borderId="2" xfId="1" applyFont="1" applyFill="1" applyBorder="1" applyAlignment="1">
      <alignment horizontal="center"/>
    </xf>
    <xf numFmtId="0" fontId="14" fillId="2" borderId="0" xfId="0" applyFont="1" applyFill="1" applyAlignment="1"/>
    <xf numFmtId="0" fontId="4" fillId="2" borderId="0" xfId="0" applyFont="1" applyFill="1" applyBorder="1" applyAlignment="1">
      <alignment horizontal="center" vertical="top"/>
    </xf>
    <xf numFmtId="0" fontId="4" fillId="2" borderId="29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2" borderId="0" xfId="0" applyFill="1" applyBorder="1" applyAlignment="1">
      <alignment horizontal="center" vertical="top"/>
    </xf>
    <xf numFmtId="0" fontId="0" fillId="2" borderId="29" xfId="0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/>
    </xf>
    <xf numFmtId="0" fontId="10" fillId="2" borderId="0" xfId="0" applyFont="1" applyFill="1" applyAlignment="1"/>
    <xf numFmtId="0" fontId="10" fillId="2" borderId="19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9" xfId="0" applyFill="1" applyBorder="1" applyAlignment="1">
      <alignment horizontal="center"/>
    </xf>
  </cellXfs>
  <cellStyles count="6">
    <cellStyle name="Hyperlänk" xfId="3" builtinId="8"/>
    <cellStyle name="Hyperlänk 2" xfId="5"/>
    <cellStyle name="Normal" xfId="0" builtinId="0"/>
    <cellStyle name="Normal 2" xfId="1"/>
    <cellStyle name="Normal 3" xfId="4"/>
    <cellStyle name="Procent" xfId="2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57150</xdr:rowOff>
    </xdr:from>
    <xdr:to>
      <xdr:col>4</xdr:col>
      <xdr:colOff>223781</xdr:colOff>
      <xdr:row>10</xdr:row>
      <xdr:rowOff>184950</xdr:rowOff>
    </xdr:to>
    <xdr:pic>
      <xdr:nvPicPr>
        <xdr:cNvPr id="2" name="Bildobjekt 1" descr="Trafikanalys_RGB1.jpg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5306" y="450056"/>
          <a:ext cx="1821600" cy="127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523874</xdr:colOff>
      <xdr:row>7</xdr:row>
      <xdr:rowOff>35717</xdr:rowOff>
    </xdr:from>
    <xdr:to>
      <xdr:col>11</xdr:col>
      <xdr:colOff>405186</xdr:colOff>
      <xdr:row>10</xdr:row>
      <xdr:rowOff>64292</xdr:rowOff>
    </xdr:to>
    <xdr:pic>
      <xdr:nvPicPr>
        <xdr:cNvPr id="3" name="Bildobjekt 2" descr="sos_farg_sve.png"/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02780" y="1142998"/>
          <a:ext cx="3096000" cy="457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57150</xdr:rowOff>
    </xdr:from>
    <xdr:to>
      <xdr:col>1</xdr:col>
      <xdr:colOff>657225</xdr:colOff>
      <xdr:row>50</xdr:row>
      <xdr:rowOff>130838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63050"/>
          <a:ext cx="1466850" cy="21656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57150</xdr:rowOff>
    </xdr:from>
    <xdr:to>
      <xdr:col>1</xdr:col>
      <xdr:colOff>523875</xdr:colOff>
      <xdr:row>20</xdr:row>
      <xdr:rowOff>111788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95650"/>
          <a:ext cx="1466850" cy="216563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42</xdr:row>
      <xdr:rowOff>66675</xdr:rowOff>
    </xdr:from>
    <xdr:to>
      <xdr:col>1</xdr:col>
      <xdr:colOff>561975</xdr:colOff>
      <xdr:row>43</xdr:row>
      <xdr:rowOff>121313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086600"/>
          <a:ext cx="1466850" cy="21656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47625</xdr:rowOff>
    </xdr:from>
    <xdr:to>
      <xdr:col>2</xdr:col>
      <xdr:colOff>476250</xdr:colOff>
      <xdr:row>13</xdr:row>
      <xdr:rowOff>121313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05100"/>
          <a:ext cx="1466850" cy="21656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76200</xdr:rowOff>
    </xdr:from>
    <xdr:to>
      <xdr:col>1</xdr:col>
      <xdr:colOff>381000</xdr:colOff>
      <xdr:row>19</xdr:row>
      <xdr:rowOff>130838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24225"/>
          <a:ext cx="1466850" cy="21656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1466850</xdr:colOff>
      <xdr:row>17</xdr:row>
      <xdr:rowOff>73688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43275"/>
          <a:ext cx="1466850" cy="21656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0</xdr:col>
      <xdr:colOff>1466850</xdr:colOff>
      <xdr:row>22</xdr:row>
      <xdr:rowOff>73688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95725"/>
          <a:ext cx="1466850" cy="21656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46</xdr:row>
      <xdr:rowOff>47625</xdr:rowOff>
    </xdr:from>
    <xdr:to>
      <xdr:col>0</xdr:col>
      <xdr:colOff>1495425</xdr:colOff>
      <xdr:row>47</xdr:row>
      <xdr:rowOff>121313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648700"/>
          <a:ext cx="1466850" cy="21656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36</xdr:row>
      <xdr:rowOff>9525</xdr:rowOff>
    </xdr:from>
    <xdr:to>
      <xdr:col>0</xdr:col>
      <xdr:colOff>1504950</xdr:colOff>
      <xdr:row>37</xdr:row>
      <xdr:rowOff>83213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296150"/>
          <a:ext cx="1466850" cy="21656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47625</xdr:rowOff>
    </xdr:from>
    <xdr:to>
      <xdr:col>0</xdr:col>
      <xdr:colOff>1466850</xdr:colOff>
      <xdr:row>65</xdr:row>
      <xdr:rowOff>121313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230100"/>
          <a:ext cx="1466850" cy="21656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9525</xdr:rowOff>
    </xdr:from>
    <xdr:to>
      <xdr:col>0</xdr:col>
      <xdr:colOff>1466850</xdr:colOff>
      <xdr:row>54</xdr:row>
      <xdr:rowOff>83213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58450"/>
          <a:ext cx="1466850" cy="216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22</xdr:row>
      <xdr:rowOff>1</xdr:rowOff>
    </xdr:from>
    <xdr:to>
      <xdr:col>1</xdr:col>
      <xdr:colOff>1066800</xdr:colOff>
      <xdr:row>23</xdr:row>
      <xdr:rowOff>57639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686176"/>
          <a:ext cx="1562100" cy="21956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58</xdr:row>
      <xdr:rowOff>38100</xdr:rowOff>
    </xdr:from>
    <xdr:to>
      <xdr:col>1</xdr:col>
      <xdr:colOff>561975</xdr:colOff>
      <xdr:row>59</xdr:row>
      <xdr:rowOff>111788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096625"/>
          <a:ext cx="1466850" cy="21656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38100</xdr:rowOff>
    </xdr:from>
    <xdr:to>
      <xdr:col>1</xdr:col>
      <xdr:colOff>1362075</xdr:colOff>
      <xdr:row>35</xdr:row>
      <xdr:rowOff>92738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48325"/>
          <a:ext cx="1466850" cy="21656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31</xdr:row>
      <xdr:rowOff>47625</xdr:rowOff>
    </xdr:from>
    <xdr:to>
      <xdr:col>2</xdr:col>
      <xdr:colOff>409575</xdr:colOff>
      <xdr:row>32</xdr:row>
      <xdr:rowOff>121313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5695950"/>
          <a:ext cx="1466850" cy="21656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18</xdr:row>
      <xdr:rowOff>38100</xdr:rowOff>
    </xdr:from>
    <xdr:to>
      <xdr:col>0</xdr:col>
      <xdr:colOff>1485900</xdr:colOff>
      <xdr:row>19</xdr:row>
      <xdr:rowOff>92738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600450"/>
          <a:ext cx="1466850" cy="21656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38100</xdr:rowOff>
    </xdr:from>
    <xdr:to>
      <xdr:col>1</xdr:col>
      <xdr:colOff>704850</xdr:colOff>
      <xdr:row>52</xdr:row>
      <xdr:rowOff>111788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77225"/>
          <a:ext cx="1466850" cy="2165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38100</xdr:rowOff>
    </xdr:from>
    <xdr:to>
      <xdr:col>1</xdr:col>
      <xdr:colOff>1028700</xdr:colOff>
      <xdr:row>22</xdr:row>
      <xdr:rowOff>114788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29025"/>
          <a:ext cx="1562100" cy="2195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19</xdr:row>
      <xdr:rowOff>28575</xdr:rowOff>
    </xdr:from>
    <xdr:to>
      <xdr:col>0</xdr:col>
      <xdr:colOff>1550539</xdr:colOff>
      <xdr:row>20</xdr:row>
      <xdr:rowOff>104775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" y="3667125"/>
          <a:ext cx="1483865" cy="2190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47625</xdr:rowOff>
    </xdr:from>
    <xdr:to>
      <xdr:col>0</xdr:col>
      <xdr:colOff>1495425</xdr:colOff>
      <xdr:row>43</xdr:row>
      <xdr:rowOff>121313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896225"/>
          <a:ext cx="1466850" cy="2165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19</xdr:row>
      <xdr:rowOff>57150</xdr:rowOff>
    </xdr:from>
    <xdr:to>
      <xdr:col>0</xdr:col>
      <xdr:colOff>1514475</xdr:colOff>
      <xdr:row>20</xdr:row>
      <xdr:rowOff>130838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076700"/>
          <a:ext cx="1466850" cy="21656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41</xdr:row>
      <xdr:rowOff>57150</xdr:rowOff>
    </xdr:from>
    <xdr:to>
      <xdr:col>0</xdr:col>
      <xdr:colOff>1495425</xdr:colOff>
      <xdr:row>42</xdr:row>
      <xdr:rowOff>130838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439150"/>
          <a:ext cx="1466850" cy="2165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17</xdr:row>
      <xdr:rowOff>47625</xdr:rowOff>
    </xdr:from>
    <xdr:to>
      <xdr:col>0</xdr:col>
      <xdr:colOff>1485900</xdr:colOff>
      <xdr:row>18</xdr:row>
      <xdr:rowOff>121313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648075"/>
          <a:ext cx="1466850" cy="21656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37</xdr:row>
      <xdr:rowOff>66675</xdr:rowOff>
    </xdr:from>
    <xdr:to>
      <xdr:col>0</xdr:col>
      <xdr:colOff>1485900</xdr:colOff>
      <xdr:row>38</xdr:row>
      <xdr:rowOff>140363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7705725"/>
          <a:ext cx="1466850" cy="21656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18</xdr:row>
      <xdr:rowOff>85725</xdr:rowOff>
    </xdr:from>
    <xdr:to>
      <xdr:col>0</xdr:col>
      <xdr:colOff>1485900</xdr:colOff>
      <xdr:row>19</xdr:row>
      <xdr:rowOff>140363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238625"/>
          <a:ext cx="1466850" cy="21656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60613</xdr:rowOff>
    </xdr:from>
    <xdr:to>
      <xdr:col>0</xdr:col>
      <xdr:colOff>1466850</xdr:colOff>
      <xdr:row>60</xdr:row>
      <xdr:rowOff>129972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85318"/>
          <a:ext cx="1466850" cy="21656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</xdr:colOff>
      <xdr:row>50</xdr:row>
      <xdr:rowOff>51954</xdr:rowOff>
    </xdr:from>
    <xdr:to>
      <xdr:col>0</xdr:col>
      <xdr:colOff>1475509</xdr:colOff>
      <xdr:row>51</xdr:row>
      <xdr:rowOff>121313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" y="8988136"/>
          <a:ext cx="1466850" cy="216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T27"/>
  <sheetViews>
    <sheetView tabSelected="1" zoomScale="80" zoomScaleNormal="80" workbookViewId="0">
      <selection activeCell="B11" sqref="B11"/>
    </sheetView>
  </sheetViews>
  <sheetFormatPr defaultRowHeight="11.25"/>
  <cols>
    <col min="1" max="19" width="9.33203125" style="1"/>
    <col min="20" max="20" width="0.1640625" style="1" customWidth="1"/>
    <col min="21" max="16384" width="9.33203125" style="1"/>
  </cols>
  <sheetData>
    <row r="1" spans="1:20" ht="19.5">
      <c r="A1" s="547" t="s">
        <v>354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</row>
    <row r="11" spans="1:20" ht="66" customHeight="1">
      <c r="B11" s="536" t="s">
        <v>321</v>
      </c>
    </row>
    <row r="12" spans="1:20" ht="20.25">
      <c r="B12" s="537" t="s">
        <v>322</v>
      </c>
    </row>
    <row r="13" spans="1:20" ht="18.75">
      <c r="B13" s="538"/>
    </row>
    <row r="14" spans="1:20" ht="12.75">
      <c r="B14" s="491" t="s">
        <v>323</v>
      </c>
    </row>
    <row r="15" spans="1:20" ht="18.75">
      <c r="B15" s="538"/>
    </row>
    <row r="16" spans="1:20" ht="12.75">
      <c r="B16" s="491" t="s">
        <v>324</v>
      </c>
    </row>
    <row r="17" spans="2:2" ht="12.75">
      <c r="B17" s="491" t="s">
        <v>325</v>
      </c>
    </row>
    <row r="18" spans="2:2">
      <c r="B18" s="1" t="s">
        <v>326</v>
      </c>
    </row>
    <row r="19" spans="2:2">
      <c r="B19" s="1" t="s">
        <v>327</v>
      </c>
    </row>
    <row r="23" spans="2:2" ht="12.75">
      <c r="B23" s="539"/>
    </row>
    <row r="24" spans="2:2" ht="12.75">
      <c r="B24" s="539"/>
    </row>
    <row r="25" spans="2:2" ht="12.75">
      <c r="B25" s="539"/>
    </row>
    <row r="26" spans="2:2" ht="12.75">
      <c r="B26" s="539"/>
    </row>
    <row r="27" spans="2:2" ht="12.75">
      <c r="B27" s="540"/>
    </row>
  </sheetData>
  <mergeCells count="1">
    <mergeCell ref="A1:T1"/>
  </mergeCells>
  <pageMargins left="0.7" right="0.7" top="0.75" bottom="0.75" header="0.3" footer="0.3"/>
  <pageSetup paperSize="9" scale="6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8">
    <tabColor theme="6" tint="-0.249977111117893"/>
  </sheetPr>
  <dimension ref="A1:N52"/>
  <sheetViews>
    <sheetView zoomScale="110" zoomScaleNormal="110" workbookViewId="0">
      <selection sqref="A1:J2"/>
    </sheetView>
  </sheetViews>
  <sheetFormatPr defaultRowHeight="11.25"/>
  <cols>
    <col min="1" max="1" width="29.83203125" style="1" customWidth="1"/>
    <col min="2" max="2" width="9.33203125" style="1" customWidth="1"/>
    <col min="3" max="3" width="11.5" style="1" bestFit="1" customWidth="1"/>
    <col min="4" max="4" width="11.33203125" style="1" customWidth="1"/>
    <col min="5" max="5" width="11.83203125" style="1" bestFit="1" customWidth="1"/>
    <col min="6" max="6" width="11.1640625" style="1" customWidth="1"/>
    <col min="7" max="7" width="8.6640625" style="1" bestFit="1" customWidth="1"/>
    <col min="8" max="8" width="11.33203125" style="1" customWidth="1"/>
    <col min="9" max="9" width="8.6640625" style="1" bestFit="1" customWidth="1"/>
    <col min="10" max="10" width="11.5" style="1" customWidth="1"/>
    <col min="11" max="11" width="8.6640625" style="1" bestFit="1" customWidth="1"/>
    <col min="12" max="12" width="11.6640625" style="1" customWidth="1"/>
    <col min="13" max="13" width="9.33203125" style="1" bestFit="1" customWidth="1"/>
    <col min="14" max="14" width="12.1640625" style="1" customWidth="1"/>
    <col min="15" max="16384" width="9.33203125" style="1"/>
  </cols>
  <sheetData>
    <row r="1" spans="1:14" ht="22.5" customHeight="1">
      <c r="A1" s="566" t="s">
        <v>267</v>
      </c>
      <c r="B1" s="567"/>
      <c r="C1" s="567"/>
      <c r="D1" s="567"/>
      <c r="E1" s="567"/>
      <c r="F1" s="567"/>
      <c r="G1" s="567"/>
      <c r="H1" s="567"/>
      <c r="I1" s="567"/>
      <c r="J1" s="567"/>
    </row>
    <row r="2" spans="1:14" ht="18" customHeight="1">
      <c r="A2" s="567"/>
      <c r="B2" s="567"/>
      <c r="C2" s="567"/>
      <c r="D2" s="567"/>
      <c r="E2" s="567"/>
      <c r="F2" s="567"/>
      <c r="G2" s="567"/>
      <c r="H2" s="567"/>
      <c r="I2" s="567"/>
      <c r="J2" s="567"/>
    </row>
    <row r="3" spans="1:14" ht="17.25" customHeight="1">
      <c r="A3" s="266" t="s">
        <v>268</v>
      </c>
    </row>
    <row r="4" spans="1:14" s="216" customFormat="1" ht="15.75" customHeight="1">
      <c r="A4" s="228" t="s">
        <v>180</v>
      </c>
      <c r="B4" s="227"/>
      <c r="C4" s="568" t="s">
        <v>24</v>
      </c>
      <c r="D4" s="569"/>
      <c r="E4" s="570" t="s">
        <v>136</v>
      </c>
      <c r="F4" s="570"/>
      <c r="G4" s="568" t="s">
        <v>137</v>
      </c>
      <c r="H4" s="569"/>
      <c r="I4" s="570" t="s">
        <v>138</v>
      </c>
      <c r="J4" s="570"/>
      <c r="K4" s="568" t="s">
        <v>139</v>
      </c>
      <c r="L4" s="569"/>
      <c r="M4" s="568" t="s">
        <v>25</v>
      </c>
      <c r="N4" s="569"/>
    </row>
    <row r="5" spans="1:14" s="216" customFormat="1" ht="15" customHeight="1">
      <c r="A5" s="205" t="s">
        <v>181</v>
      </c>
      <c r="B5" s="37"/>
      <c r="C5" s="134" t="s">
        <v>3</v>
      </c>
      <c r="D5" s="226" t="s">
        <v>127</v>
      </c>
      <c r="E5" s="38" t="s">
        <v>3</v>
      </c>
      <c r="F5" s="38" t="s">
        <v>127</v>
      </c>
      <c r="G5" s="134" t="s">
        <v>3</v>
      </c>
      <c r="H5" s="226" t="s">
        <v>127</v>
      </c>
      <c r="I5" s="38" t="s">
        <v>3</v>
      </c>
      <c r="J5" s="38" t="s">
        <v>127</v>
      </c>
      <c r="K5" s="134" t="s">
        <v>3</v>
      </c>
      <c r="L5" s="226" t="s">
        <v>127</v>
      </c>
      <c r="M5" s="134" t="s">
        <v>3</v>
      </c>
      <c r="N5" s="226" t="s">
        <v>127</v>
      </c>
    </row>
    <row r="6" spans="1:14" ht="45.75" customHeight="1">
      <c r="A6" s="161"/>
      <c r="B6" s="29"/>
      <c r="C6" s="116" t="s">
        <v>4</v>
      </c>
      <c r="D6" s="139" t="s">
        <v>172</v>
      </c>
      <c r="E6" s="40" t="s">
        <v>4</v>
      </c>
      <c r="F6" s="139" t="s">
        <v>172</v>
      </c>
      <c r="G6" s="116" t="s">
        <v>4</v>
      </c>
      <c r="H6" s="139" t="s">
        <v>172</v>
      </c>
      <c r="I6" s="116" t="s">
        <v>4</v>
      </c>
      <c r="J6" s="139" t="s">
        <v>172</v>
      </c>
      <c r="K6" s="116" t="s">
        <v>4</v>
      </c>
      <c r="L6" s="139" t="s">
        <v>172</v>
      </c>
      <c r="M6" s="116" t="s">
        <v>4</v>
      </c>
      <c r="N6" s="139" t="s">
        <v>172</v>
      </c>
    </row>
    <row r="7" spans="1:14" ht="12.75">
      <c r="A7" s="206" t="s">
        <v>35</v>
      </c>
      <c r="B7" s="26"/>
      <c r="C7" s="118"/>
      <c r="D7" s="119"/>
      <c r="E7" s="110"/>
      <c r="F7" s="41"/>
      <c r="G7" s="118"/>
      <c r="H7" s="119"/>
      <c r="I7" s="110"/>
      <c r="J7" s="41"/>
      <c r="K7" s="118"/>
      <c r="L7" s="119"/>
      <c r="M7" s="118"/>
      <c r="N7" s="119"/>
    </row>
    <row r="8" spans="1:14" ht="12.75">
      <c r="A8" s="160" t="s">
        <v>36</v>
      </c>
      <c r="B8" s="27"/>
      <c r="C8" s="120"/>
      <c r="D8" s="121"/>
      <c r="E8" s="111"/>
      <c r="F8" s="42"/>
      <c r="G8" s="120"/>
      <c r="H8" s="121"/>
      <c r="I8" s="111"/>
      <c r="J8" s="42"/>
      <c r="K8" s="120"/>
      <c r="L8" s="121"/>
      <c r="M8" s="120"/>
      <c r="N8" s="121"/>
    </row>
    <row r="9" spans="1:14" ht="12.75">
      <c r="A9" s="162" t="s">
        <v>140</v>
      </c>
      <c r="B9" s="33">
        <v>499</v>
      </c>
      <c r="C9" s="101" t="s">
        <v>162</v>
      </c>
      <c r="D9" s="102" t="s">
        <v>162</v>
      </c>
      <c r="E9" s="101">
        <v>1</v>
      </c>
      <c r="F9" s="102">
        <v>0.109</v>
      </c>
      <c r="G9" s="101">
        <v>14</v>
      </c>
      <c r="H9" s="102">
        <v>2.5619999999999998</v>
      </c>
      <c r="I9" s="101">
        <v>6</v>
      </c>
      <c r="J9" s="102">
        <v>1.4259999999999999</v>
      </c>
      <c r="K9" s="97">
        <v>60</v>
      </c>
      <c r="L9" s="108">
        <v>11.497</v>
      </c>
      <c r="M9" s="101">
        <f>E9+G9+I9+K9</f>
        <v>81</v>
      </c>
      <c r="N9" s="102">
        <f>F9+H9+J9+L9</f>
        <v>15.593999999999999</v>
      </c>
    </row>
    <row r="10" spans="1:14" ht="12.75">
      <c r="A10" s="162" t="s">
        <v>141</v>
      </c>
      <c r="B10" s="33">
        <v>1499</v>
      </c>
      <c r="C10" s="101" t="s">
        <v>162</v>
      </c>
      <c r="D10" s="102" t="s">
        <v>162</v>
      </c>
      <c r="E10" s="101" t="s">
        <v>162</v>
      </c>
      <c r="F10" s="102" t="s">
        <v>162</v>
      </c>
      <c r="G10" s="97">
        <v>1</v>
      </c>
      <c r="H10" s="108">
        <v>0.89700000000000002</v>
      </c>
      <c r="I10" s="101">
        <v>4</v>
      </c>
      <c r="J10" s="102">
        <v>3.5590000000000002</v>
      </c>
      <c r="K10" s="101">
        <v>6</v>
      </c>
      <c r="L10" s="102">
        <v>4.5469999999999997</v>
      </c>
      <c r="M10" s="101">
        <f>G10+I10+K10</f>
        <v>11</v>
      </c>
      <c r="N10" s="102">
        <f>H10+J10+L10</f>
        <v>9.0030000000000001</v>
      </c>
    </row>
    <row r="11" spans="1:14" ht="12.75">
      <c r="A11" s="162" t="s">
        <v>142</v>
      </c>
      <c r="B11" s="33">
        <v>4999</v>
      </c>
      <c r="C11" s="101" t="s">
        <v>162</v>
      </c>
      <c r="D11" s="102" t="s">
        <v>162</v>
      </c>
      <c r="E11" s="101">
        <v>1</v>
      </c>
      <c r="F11" s="102">
        <v>3.62</v>
      </c>
      <c r="G11" s="97" t="s">
        <v>162</v>
      </c>
      <c r="H11" s="108" t="s">
        <v>162</v>
      </c>
      <c r="I11" s="101">
        <v>6</v>
      </c>
      <c r="J11" s="102">
        <v>20.472000000000001</v>
      </c>
      <c r="K11" s="101" t="s">
        <v>162</v>
      </c>
      <c r="L11" s="102" t="s">
        <v>162</v>
      </c>
      <c r="M11" s="101">
        <f>I11+E11</f>
        <v>7</v>
      </c>
      <c r="N11" s="102">
        <f>J11+F11</f>
        <v>24.092000000000002</v>
      </c>
    </row>
    <row r="12" spans="1:14" ht="12.75">
      <c r="A12" s="162" t="s">
        <v>143</v>
      </c>
      <c r="B12" s="33">
        <v>39999</v>
      </c>
      <c r="C12" s="101" t="s">
        <v>162</v>
      </c>
      <c r="D12" s="102" t="s">
        <v>162</v>
      </c>
      <c r="E12" s="101" t="s">
        <v>162</v>
      </c>
      <c r="F12" s="102" t="s">
        <v>162</v>
      </c>
      <c r="G12" s="97" t="s">
        <v>162</v>
      </c>
      <c r="H12" s="108" t="s">
        <v>162</v>
      </c>
      <c r="I12" s="101">
        <v>2</v>
      </c>
      <c r="J12" s="102">
        <v>14.244</v>
      </c>
      <c r="K12" s="101" t="s">
        <v>162</v>
      </c>
      <c r="L12" s="102" t="s">
        <v>162</v>
      </c>
      <c r="M12" s="101">
        <f>I12</f>
        <v>2</v>
      </c>
      <c r="N12" s="102">
        <f>J12</f>
        <v>14.244</v>
      </c>
    </row>
    <row r="13" spans="1:14" ht="12.75">
      <c r="A13" s="162" t="s">
        <v>144</v>
      </c>
      <c r="B13" s="33"/>
      <c r="C13" s="101" t="s">
        <v>162</v>
      </c>
      <c r="D13" s="102" t="s">
        <v>162</v>
      </c>
      <c r="E13" s="101" t="s">
        <v>162</v>
      </c>
      <c r="F13" s="102" t="s">
        <v>162</v>
      </c>
      <c r="G13" s="97" t="s">
        <v>162</v>
      </c>
      <c r="H13" s="108" t="s">
        <v>162</v>
      </c>
      <c r="I13" s="101" t="s">
        <v>162</v>
      </c>
      <c r="J13" s="102" t="s">
        <v>162</v>
      </c>
      <c r="K13" s="101" t="s">
        <v>162</v>
      </c>
      <c r="L13" s="102" t="s">
        <v>162</v>
      </c>
      <c r="M13" s="101" t="s">
        <v>162</v>
      </c>
      <c r="N13" s="102" t="s">
        <v>162</v>
      </c>
    </row>
    <row r="14" spans="1:14" ht="12.75">
      <c r="A14" s="221" t="s">
        <v>214</v>
      </c>
      <c r="B14" s="33"/>
      <c r="C14" s="103" t="s">
        <v>162</v>
      </c>
      <c r="D14" s="104" t="s">
        <v>162</v>
      </c>
      <c r="E14" s="103">
        <f t="shared" ref="E14:N14" si="0">SUM(E9:E13)</f>
        <v>2</v>
      </c>
      <c r="F14" s="104">
        <f t="shared" si="0"/>
        <v>3.7290000000000001</v>
      </c>
      <c r="G14" s="98">
        <f t="shared" si="0"/>
        <v>15</v>
      </c>
      <c r="H14" s="109">
        <f t="shared" si="0"/>
        <v>3.4589999999999996</v>
      </c>
      <c r="I14" s="103">
        <f t="shared" si="0"/>
        <v>18</v>
      </c>
      <c r="J14" s="104">
        <f t="shared" si="0"/>
        <v>39.701000000000001</v>
      </c>
      <c r="K14" s="98">
        <f t="shared" si="0"/>
        <v>66</v>
      </c>
      <c r="L14" s="109">
        <f t="shared" si="0"/>
        <v>16.044</v>
      </c>
      <c r="M14" s="103">
        <f t="shared" si="0"/>
        <v>101</v>
      </c>
      <c r="N14" s="104">
        <f t="shared" si="0"/>
        <v>62.933000000000007</v>
      </c>
    </row>
    <row r="15" spans="1:14" ht="12.75">
      <c r="A15" s="159"/>
      <c r="B15" s="33"/>
      <c r="C15" s="122"/>
      <c r="D15" s="123"/>
      <c r="E15" s="112"/>
      <c r="F15" s="128"/>
      <c r="G15" s="122"/>
      <c r="H15" s="123"/>
      <c r="I15" s="112"/>
      <c r="J15" s="128"/>
      <c r="K15" s="122"/>
      <c r="L15" s="123"/>
      <c r="M15" s="122"/>
      <c r="N15" s="123"/>
    </row>
    <row r="16" spans="1:14" ht="12.75">
      <c r="A16" s="221" t="s">
        <v>37</v>
      </c>
      <c r="B16" s="33"/>
      <c r="C16" s="122"/>
      <c r="D16" s="123"/>
      <c r="E16" s="112"/>
      <c r="F16" s="128"/>
      <c r="G16" s="122"/>
      <c r="H16" s="123"/>
      <c r="I16" s="112"/>
      <c r="J16" s="128"/>
      <c r="K16" s="122"/>
      <c r="L16" s="123"/>
      <c r="M16" s="122"/>
      <c r="N16" s="123"/>
    </row>
    <row r="17" spans="1:14" ht="12.75">
      <c r="A17" s="160" t="s">
        <v>38</v>
      </c>
      <c r="B17" s="33"/>
      <c r="C17" s="122"/>
      <c r="D17" s="123"/>
      <c r="E17" s="112"/>
      <c r="F17" s="128"/>
      <c r="G17" s="122"/>
      <c r="H17" s="123"/>
      <c r="I17" s="112"/>
      <c r="J17" s="128"/>
      <c r="K17" s="122"/>
      <c r="L17" s="123"/>
      <c r="M17" s="122"/>
      <c r="N17" s="123"/>
    </row>
    <row r="18" spans="1:14" ht="12.75">
      <c r="A18" s="162" t="s">
        <v>140</v>
      </c>
      <c r="B18" s="33">
        <v>499</v>
      </c>
      <c r="C18" s="101" t="s">
        <v>162</v>
      </c>
      <c r="D18" s="102" t="s">
        <v>162</v>
      </c>
      <c r="E18" s="101" t="s">
        <v>162</v>
      </c>
      <c r="F18" s="102" t="s">
        <v>162</v>
      </c>
      <c r="G18" s="101" t="s">
        <v>162</v>
      </c>
      <c r="H18" s="102" t="s">
        <v>162</v>
      </c>
      <c r="I18" s="101" t="s">
        <v>162</v>
      </c>
      <c r="J18" s="102" t="s">
        <v>162</v>
      </c>
      <c r="K18" s="101" t="s">
        <v>162</v>
      </c>
      <c r="L18" s="102" t="s">
        <v>162</v>
      </c>
      <c r="M18" s="101" t="s">
        <v>162</v>
      </c>
      <c r="N18" s="102" t="s">
        <v>162</v>
      </c>
    </row>
    <row r="19" spans="1:14" ht="12.75">
      <c r="A19" s="162" t="s">
        <v>141</v>
      </c>
      <c r="B19" s="33">
        <v>1499</v>
      </c>
      <c r="C19" s="101" t="s">
        <v>162</v>
      </c>
      <c r="D19" s="102" t="s">
        <v>162</v>
      </c>
      <c r="E19" s="101" t="s">
        <v>162</v>
      </c>
      <c r="F19" s="102" t="s">
        <v>162</v>
      </c>
      <c r="G19" s="101" t="s">
        <v>162</v>
      </c>
      <c r="H19" s="102" t="s">
        <v>162</v>
      </c>
      <c r="I19" s="101" t="s">
        <v>162</v>
      </c>
      <c r="J19" s="102" t="s">
        <v>162</v>
      </c>
      <c r="K19" s="101" t="s">
        <v>162</v>
      </c>
      <c r="L19" s="102" t="s">
        <v>162</v>
      </c>
      <c r="M19" s="101" t="s">
        <v>162</v>
      </c>
      <c r="N19" s="102" t="s">
        <v>162</v>
      </c>
    </row>
    <row r="20" spans="1:14" ht="12.75">
      <c r="A20" s="162" t="s">
        <v>142</v>
      </c>
      <c r="B20" s="33">
        <v>4999</v>
      </c>
      <c r="C20" s="101" t="s">
        <v>162</v>
      </c>
      <c r="D20" s="102" t="s">
        <v>162</v>
      </c>
      <c r="E20" s="101" t="s">
        <v>162</v>
      </c>
      <c r="F20" s="102" t="s">
        <v>162</v>
      </c>
      <c r="G20" s="97">
        <v>2</v>
      </c>
      <c r="H20" s="108">
        <v>6.7640000000000002</v>
      </c>
      <c r="I20" s="101" t="s">
        <v>162</v>
      </c>
      <c r="J20" s="102" t="s">
        <v>162</v>
      </c>
      <c r="K20" s="101" t="s">
        <v>162</v>
      </c>
      <c r="L20" s="102" t="s">
        <v>162</v>
      </c>
      <c r="M20" s="101">
        <f>G20</f>
        <v>2</v>
      </c>
      <c r="N20" s="102">
        <f>H20</f>
        <v>6.7640000000000002</v>
      </c>
    </row>
    <row r="21" spans="1:14" ht="12.75">
      <c r="A21" s="162" t="s">
        <v>143</v>
      </c>
      <c r="B21" s="33">
        <v>39999</v>
      </c>
      <c r="C21" s="101" t="s">
        <v>162</v>
      </c>
      <c r="D21" s="102" t="s">
        <v>162</v>
      </c>
      <c r="E21" s="101" t="s">
        <v>162</v>
      </c>
      <c r="F21" s="102" t="s">
        <v>162</v>
      </c>
      <c r="G21" s="101" t="s">
        <v>162</v>
      </c>
      <c r="H21" s="102" t="s">
        <v>162</v>
      </c>
      <c r="I21" s="101">
        <v>2</v>
      </c>
      <c r="J21" s="102">
        <v>17.074999999999999</v>
      </c>
      <c r="K21" s="101" t="s">
        <v>162</v>
      </c>
      <c r="L21" s="102" t="s">
        <v>162</v>
      </c>
      <c r="M21" s="101">
        <f>I21</f>
        <v>2</v>
      </c>
      <c r="N21" s="102">
        <f>J21</f>
        <v>17.074999999999999</v>
      </c>
    </row>
    <row r="22" spans="1:14" ht="12.75">
      <c r="A22" s="162" t="s">
        <v>144</v>
      </c>
      <c r="B22" s="33"/>
      <c r="C22" s="101" t="s">
        <v>162</v>
      </c>
      <c r="D22" s="102" t="s">
        <v>162</v>
      </c>
      <c r="E22" s="101" t="s">
        <v>162</v>
      </c>
      <c r="F22" s="102" t="s">
        <v>162</v>
      </c>
      <c r="G22" s="101" t="s">
        <v>162</v>
      </c>
      <c r="H22" s="102" t="s">
        <v>162</v>
      </c>
      <c r="I22" s="101" t="s">
        <v>162</v>
      </c>
      <c r="J22" s="102" t="s">
        <v>162</v>
      </c>
      <c r="K22" s="101" t="s">
        <v>162</v>
      </c>
      <c r="L22" s="102" t="s">
        <v>162</v>
      </c>
      <c r="M22" s="101" t="s">
        <v>162</v>
      </c>
      <c r="N22" s="102" t="s">
        <v>162</v>
      </c>
    </row>
    <row r="23" spans="1:14" ht="12.75">
      <c r="A23" s="221" t="s">
        <v>214</v>
      </c>
      <c r="B23" s="33"/>
      <c r="C23" s="103" t="s">
        <v>162</v>
      </c>
      <c r="D23" s="104" t="s">
        <v>162</v>
      </c>
      <c r="E23" s="103" t="s">
        <v>162</v>
      </c>
      <c r="F23" s="104" t="s">
        <v>162</v>
      </c>
      <c r="G23" s="98">
        <f>SUM(G18:G22)</f>
        <v>2</v>
      </c>
      <c r="H23" s="109">
        <f>SUM(H18:H22)</f>
        <v>6.7640000000000002</v>
      </c>
      <c r="I23" s="103">
        <f>SUM(I18:I22)</f>
        <v>2</v>
      </c>
      <c r="J23" s="104">
        <f>SUM(J18:J22)</f>
        <v>17.074999999999999</v>
      </c>
      <c r="K23" s="103" t="s">
        <v>162</v>
      </c>
      <c r="L23" s="104" t="s">
        <v>162</v>
      </c>
      <c r="M23" s="103">
        <f>SUM(M18:M22)</f>
        <v>4</v>
      </c>
      <c r="N23" s="104">
        <f>SUM(N18:N22)</f>
        <v>23.838999999999999</v>
      </c>
    </row>
    <row r="24" spans="1:14" ht="12.75">
      <c r="A24" s="159"/>
      <c r="B24" s="33"/>
      <c r="C24" s="122"/>
      <c r="D24" s="123"/>
      <c r="E24" s="112"/>
      <c r="F24" s="128"/>
      <c r="G24" s="122"/>
      <c r="H24" s="123"/>
      <c r="I24" s="112"/>
      <c r="J24" s="128"/>
      <c r="K24" s="122"/>
      <c r="L24" s="123"/>
      <c r="M24" s="122"/>
      <c r="N24" s="123"/>
    </row>
    <row r="25" spans="1:14" ht="12.75">
      <c r="A25" s="221" t="s">
        <v>205</v>
      </c>
      <c r="B25" s="33"/>
      <c r="C25" s="122"/>
      <c r="D25" s="123"/>
      <c r="E25" s="112"/>
      <c r="F25" s="128"/>
      <c r="G25" s="122"/>
      <c r="H25" s="123"/>
      <c r="I25" s="112"/>
      <c r="J25" s="128"/>
      <c r="K25" s="122"/>
      <c r="L25" s="123"/>
      <c r="M25" s="122"/>
      <c r="N25" s="123"/>
    </row>
    <row r="26" spans="1:14" ht="12.75">
      <c r="A26" s="160" t="s">
        <v>16</v>
      </c>
      <c r="B26" s="33"/>
      <c r="C26" s="122"/>
      <c r="D26" s="123"/>
      <c r="E26" s="112"/>
      <c r="F26" s="128"/>
      <c r="G26" s="122"/>
      <c r="H26" s="123"/>
      <c r="I26" s="112"/>
      <c r="J26" s="128"/>
      <c r="K26" s="122"/>
      <c r="L26" s="123"/>
      <c r="M26" s="122"/>
      <c r="N26" s="123"/>
    </row>
    <row r="27" spans="1:14" ht="12.75">
      <c r="A27" s="162" t="s">
        <v>140</v>
      </c>
      <c r="B27" s="33">
        <v>499</v>
      </c>
      <c r="C27" s="101" t="s">
        <v>162</v>
      </c>
      <c r="D27" s="102" t="s">
        <v>162</v>
      </c>
      <c r="E27" s="101" t="s">
        <v>162</v>
      </c>
      <c r="F27" s="102" t="s">
        <v>162</v>
      </c>
      <c r="G27" s="101">
        <v>2</v>
      </c>
      <c r="H27" s="102">
        <v>0.70099999999999996</v>
      </c>
      <c r="I27" s="101">
        <v>14</v>
      </c>
      <c r="J27" s="102">
        <v>3.3759999999999999</v>
      </c>
      <c r="K27" s="101">
        <v>31</v>
      </c>
      <c r="L27" s="102">
        <v>6.1820000000000004</v>
      </c>
      <c r="M27" s="101">
        <f>G27+I27+K27</f>
        <v>47</v>
      </c>
      <c r="N27" s="102">
        <f>H27+J27+L27</f>
        <v>10.259</v>
      </c>
    </row>
    <row r="28" spans="1:14" ht="12.75">
      <c r="A28" s="162" t="s">
        <v>141</v>
      </c>
      <c r="B28" s="33">
        <v>1499</v>
      </c>
      <c r="C28" s="101" t="s">
        <v>162</v>
      </c>
      <c r="D28" s="102" t="s">
        <v>162</v>
      </c>
      <c r="E28" s="101" t="s">
        <v>162</v>
      </c>
      <c r="F28" s="102" t="s">
        <v>162</v>
      </c>
      <c r="G28" s="101">
        <v>1</v>
      </c>
      <c r="H28" s="102">
        <v>0.60299999999999998</v>
      </c>
      <c r="I28" s="101" t="s">
        <v>162</v>
      </c>
      <c r="J28" s="102" t="s">
        <v>162</v>
      </c>
      <c r="K28" s="101">
        <v>1</v>
      </c>
      <c r="L28" s="102">
        <v>0.51900000000000002</v>
      </c>
      <c r="M28" s="101">
        <f>K28+G28</f>
        <v>2</v>
      </c>
      <c r="N28" s="102">
        <f>L28+H28</f>
        <v>1.1219999999999999</v>
      </c>
    </row>
    <row r="29" spans="1:14" ht="12.75">
      <c r="A29" s="162" t="s">
        <v>142</v>
      </c>
      <c r="B29" s="33">
        <v>4999</v>
      </c>
      <c r="C29" s="101" t="s">
        <v>162</v>
      </c>
      <c r="D29" s="102" t="s">
        <v>162</v>
      </c>
      <c r="E29" s="101" t="s">
        <v>162</v>
      </c>
      <c r="F29" s="102" t="s">
        <v>162</v>
      </c>
      <c r="G29" s="101" t="s">
        <v>162</v>
      </c>
      <c r="H29" s="102" t="s">
        <v>162</v>
      </c>
      <c r="I29" s="101" t="s">
        <v>162</v>
      </c>
      <c r="J29" s="102" t="s">
        <v>162</v>
      </c>
      <c r="K29" s="101" t="s">
        <v>162</v>
      </c>
      <c r="L29" s="102" t="s">
        <v>162</v>
      </c>
      <c r="M29" s="101" t="s">
        <v>162</v>
      </c>
      <c r="N29" s="102" t="s">
        <v>162</v>
      </c>
    </row>
    <row r="30" spans="1:14" ht="12.75">
      <c r="A30" s="162" t="s">
        <v>143</v>
      </c>
      <c r="B30" s="33">
        <v>39999</v>
      </c>
      <c r="C30" s="101" t="s">
        <v>162</v>
      </c>
      <c r="D30" s="102" t="s">
        <v>162</v>
      </c>
      <c r="E30" s="101" t="s">
        <v>162</v>
      </c>
      <c r="F30" s="102" t="s">
        <v>162</v>
      </c>
      <c r="G30" s="101" t="s">
        <v>162</v>
      </c>
      <c r="H30" s="102" t="s">
        <v>162</v>
      </c>
      <c r="I30" s="101" t="s">
        <v>162</v>
      </c>
      <c r="J30" s="102" t="s">
        <v>162</v>
      </c>
      <c r="K30" s="101" t="s">
        <v>162</v>
      </c>
      <c r="L30" s="102" t="s">
        <v>162</v>
      </c>
      <c r="M30" s="101" t="s">
        <v>162</v>
      </c>
      <c r="N30" s="102" t="s">
        <v>162</v>
      </c>
    </row>
    <row r="31" spans="1:14" ht="12.75">
      <c r="A31" s="162" t="s">
        <v>144</v>
      </c>
      <c r="B31" s="33"/>
      <c r="C31" s="101" t="s">
        <v>162</v>
      </c>
      <c r="D31" s="102" t="s">
        <v>162</v>
      </c>
      <c r="E31" s="101" t="s">
        <v>162</v>
      </c>
      <c r="F31" s="102" t="s">
        <v>162</v>
      </c>
      <c r="G31" s="101" t="s">
        <v>162</v>
      </c>
      <c r="H31" s="102" t="s">
        <v>162</v>
      </c>
      <c r="I31" s="101" t="s">
        <v>162</v>
      </c>
      <c r="J31" s="102" t="s">
        <v>162</v>
      </c>
      <c r="K31" s="101" t="s">
        <v>162</v>
      </c>
      <c r="L31" s="102" t="s">
        <v>162</v>
      </c>
      <c r="M31" s="101" t="s">
        <v>162</v>
      </c>
      <c r="N31" s="102" t="s">
        <v>162</v>
      </c>
    </row>
    <row r="32" spans="1:14" ht="12.75">
      <c r="A32" s="221" t="s">
        <v>214</v>
      </c>
      <c r="B32" s="33"/>
      <c r="C32" s="103" t="s">
        <v>162</v>
      </c>
      <c r="D32" s="104" t="s">
        <v>162</v>
      </c>
      <c r="E32" s="103" t="s">
        <v>162</v>
      </c>
      <c r="F32" s="104" t="s">
        <v>162</v>
      </c>
      <c r="G32" s="98">
        <f t="shared" ref="G32:N32" si="1">SUM(G27:G31)</f>
        <v>3</v>
      </c>
      <c r="H32" s="109">
        <f t="shared" si="1"/>
        <v>1.3039999999999998</v>
      </c>
      <c r="I32" s="103">
        <f t="shared" si="1"/>
        <v>14</v>
      </c>
      <c r="J32" s="104">
        <f t="shared" si="1"/>
        <v>3.3759999999999999</v>
      </c>
      <c r="K32" s="103">
        <f t="shared" si="1"/>
        <v>32</v>
      </c>
      <c r="L32" s="104">
        <f t="shared" si="1"/>
        <v>6.7010000000000005</v>
      </c>
      <c r="M32" s="103">
        <f t="shared" si="1"/>
        <v>49</v>
      </c>
      <c r="N32" s="104">
        <f t="shared" si="1"/>
        <v>11.381</v>
      </c>
    </row>
    <row r="33" spans="1:14" ht="12.75">
      <c r="A33" s="159"/>
      <c r="B33" s="33"/>
      <c r="C33" s="122"/>
      <c r="D33" s="123"/>
      <c r="E33" s="112"/>
      <c r="F33" s="128"/>
      <c r="G33" s="122"/>
      <c r="H33" s="123"/>
      <c r="I33" s="112"/>
      <c r="J33" s="128"/>
      <c r="K33" s="122"/>
      <c r="L33" s="123"/>
      <c r="M33" s="122"/>
      <c r="N33" s="123"/>
    </row>
    <row r="34" spans="1:14" ht="12.75">
      <c r="A34" s="221" t="s">
        <v>17</v>
      </c>
      <c r="B34" s="33"/>
      <c r="C34" s="122"/>
      <c r="D34" s="123"/>
      <c r="E34" s="112"/>
      <c r="F34" s="128"/>
      <c r="G34" s="122"/>
      <c r="H34" s="123"/>
      <c r="I34" s="112"/>
      <c r="J34" s="128"/>
      <c r="K34" s="122"/>
      <c r="L34" s="123"/>
      <c r="M34" s="122"/>
      <c r="N34" s="123"/>
    </row>
    <row r="35" spans="1:14" ht="12.75">
      <c r="A35" s="160" t="s">
        <v>39</v>
      </c>
      <c r="B35" s="33"/>
      <c r="C35" s="122"/>
      <c r="D35" s="123"/>
      <c r="E35" s="112"/>
      <c r="F35" s="128"/>
      <c r="G35" s="122"/>
      <c r="H35" s="123"/>
      <c r="I35" s="112"/>
      <c r="J35" s="128"/>
      <c r="K35" s="122"/>
      <c r="L35" s="123"/>
      <c r="M35" s="122"/>
      <c r="N35" s="123"/>
    </row>
    <row r="36" spans="1:14" ht="12.75">
      <c r="A36" s="162" t="s">
        <v>140</v>
      </c>
      <c r="B36" s="33">
        <v>499</v>
      </c>
      <c r="C36" s="101">
        <v>1</v>
      </c>
      <c r="D36" s="102">
        <v>0.161</v>
      </c>
      <c r="E36" s="101">
        <v>1</v>
      </c>
      <c r="F36" s="102">
        <v>0.2</v>
      </c>
      <c r="G36" s="101">
        <v>3</v>
      </c>
      <c r="H36" s="102">
        <v>0.71199999999999997</v>
      </c>
      <c r="I36" s="101">
        <v>10</v>
      </c>
      <c r="J36" s="102">
        <v>1.9950000000000001</v>
      </c>
      <c r="K36" s="101">
        <v>40</v>
      </c>
      <c r="L36" s="102">
        <v>7.4669999999999996</v>
      </c>
      <c r="M36" s="101">
        <f>K36+I36+G36+E36+C36</f>
        <v>55</v>
      </c>
      <c r="N36" s="102">
        <f>L36+J36+H36+F36+D36</f>
        <v>10.534999999999998</v>
      </c>
    </row>
    <row r="37" spans="1:14" ht="12.75">
      <c r="A37" s="162" t="s">
        <v>141</v>
      </c>
      <c r="B37" s="33">
        <v>1499</v>
      </c>
      <c r="C37" s="101" t="s">
        <v>162</v>
      </c>
      <c r="D37" s="102" t="s">
        <v>162</v>
      </c>
      <c r="E37" s="101" t="s">
        <v>162</v>
      </c>
      <c r="F37" s="102" t="s">
        <v>162</v>
      </c>
      <c r="G37" s="101" t="s">
        <v>162</v>
      </c>
      <c r="H37" s="102" t="s">
        <v>162</v>
      </c>
      <c r="I37" s="101" t="s">
        <v>162</v>
      </c>
      <c r="J37" s="102" t="s">
        <v>162</v>
      </c>
      <c r="K37" s="101">
        <v>5</v>
      </c>
      <c r="L37" s="102">
        <v>3.9060000000000001</v>
      </c>
      <c r="M37" s="101">
        <f>K37</f>
        <v>5</v>
      </c>
      <c r="N37" s="102">
        <f>L37</f>
        <v>3.9060000000000001</v>
      </c>
    </row>
    <row r="38" spans="1:14" ht="12.75">
      <c r="A38" s="162" t="s">
        <v>142</v>
      </c>
      <c r="B38" s="33">
        <v>4999</v>
      </c>
      <c r="C38" s="101" t="s">
        <v>162</v>
      </c>
      <c r="D38" s="102" t="s">
        <v>162</v>
      </c>
      <c r="E38" s="101" t="s">
        <v>162</v>
      </c>
      <c r="F38" s="102" t="s">
        <v>162</v>
      </c>
      <c r="G38" s="101" t="s">
        <v>162</v>
      </c>
      <c r="H38" s="102" t="s">
        <v>162</v>
      </c>
      <c r="I38" s="101">
        <v>1</v>
      </c>
      <c r="J38" s="102">
        <v>4.1660000000000004</v>
      </c>
      <c r="K38" s="101">
        <v>2</v>
      </c>
      <c r="L38" s="102">
        <v>3.2480000000000002</v>
      </c>
      <c r="M38" s="101">
        <f>K38+I38</f>
        <v>3</v>
      </c>
      <c r="N38" s="102">
        <f>L38+J38</f>
        <v>7.4140000000000006</v>
      </c>
    </row>
    <row r="39" spans="1:14" ht="12.75">
      <c r="A39" s="162" t="s">
        <v>143</v>
      </c>
      <c r="B39" s="33">
        <v>39999</v>
      </c>
      <c r="C39" s="101" t="s">
        <v>162</v>
      </c>
      <c r="D39" s="102" t="s">
        <v>162</v>
      </c>
      <c r="E39" s="101" t="s">
        <v>162</v>
      </c>
      <c r="F39" s="102" t="s">
        <v>162</v>
      </c>
      <c r="G39" s="101" t="s">
        <v>162</v>
      </c>
      <c r="H39" s="102" t="s">
        <v>162</v>
      </c>
      <c r="I39" s="101" t="s">
        <v>162</v>
      </c>
      <c r="J39" s="102" t="s">
        <v>162</v>
      </c>
      <c r="K39" s="101" t="s">
        <v>162</v>
      </c>
      <c r="L39" s="102" t="s">
        <v>162</v>
      </c>
      <c r="M39" s="101" t="s">
        <v>162</v>
      </c>
      <c r="N39" s="102" t="s">
        <v>162</v>
      </c>
    </row>
    <row r="40" spans="1:14" ht="12.75">
      <c r="A40" s="162" t="s">
        <v>144</v>
      </c>
      <c r="B40" s="33"/>
      <c r="C40" s="101" t="s">
        <v>162</v>
      </c>
      <c r="D40" s="102" t="s">
        <v>162</v>
      </c>
      <c r="E40" s="101" t="s">
        <v>162</v>
      </c>
      <c r="F40" s="102" t="s">
        <v>162</v>
      </c>
      <c r="G40" s="101" t="s">
        <v>162</v>
      </c>
      <c r="H40" s="102" t="s">
        <v>162</v>
      </c>
      <c r="I40" s="101" t="s">
        <v>162</v>
      </c>
      <c r="J40" s="102" t="s">
        <v>162</v>
      </c>
      <c r="K40" s="101" t="s">
        <v>162</v>
      </c>
      <c r="L40" s="102" t="s">
        <v>162</v>
      </c>
      <c r="M40" s="101" t="s">
        <v>162</v>
      </c>
      <c r="N40" s="102" t="s">
        <v>162</v>
      </c>
    </row>
    <row r="41" spans="1:14" ht="12.75">
      <c r="A41" s="221" t="s">
        <v>214</v>
      </c>
      <c r="B41" s="33"/>
      <c r="C41" s="103">
        <f t="shared" ref="C41:N41" si="2">SUM(C36:C40)</f>
        <v>1</v>
      </c>
      <c r="D41" s="104">
        <f t="shared" si="2"/>
        <v>0.161</v>
      </c>
      <c r="E41" s="103">
        <f t="shared" si="2"/>
        <v>1</v>
      </c>
      <c r="F41" s="104">
        <f t="shared" si="2"/>
        <v>0.2</v>
      </c>
      <c r="G41" s="98">
        <f t="shared" si="2"/>
        <v>3</v>
      </c>
      <c r="H41" s="109">
        <f t="shared" si="2"/>
        <v>0.71199999999999997</v>
      </c>
      <c r="I41" s="103">
        <f t="shared" si="2"/>
        <v>11</v>
      </c>
      <c r="J41" s="104">
        <f t="shared" si="2"/>
        <v>6.1610000000000005</v>
      </c>
      <c r="K41" s="103">
        <f t="shared" si="2"/>
        <v>47</v>
      </c>
      <c r="L41" s="104">
        <f t="shared" si="2"/>
        <v>14.620999999999999</v>
      </c>
      <c r="M41" s="103">
        <f t="shared" si="2"/>
        <v>63</v>
      </c>
      <c r="N41" s="104">
        <f t="shared" si="2"/>
        <v>21.855</v>
      </c>
    </row>
    <row r="42" spans="1:14" ht="12.75">
      <c r="A42" s="159"/>
      <c r="B42" s="33"/>
      <c r="C42" s="122"/>
      <c r="D42" s="123"/>
      <c r="E42" s="112"/>
      <c r="F42" s="128"/>
      <c r="G42" s="122"/>
      <c r="H42" s="123"/>
      <c r="I42" s="112"/>
      <c r="J42" s="128"/>
      <c r="K42" s="122"/>
      <c r="L42" s="123"/>
      <c r="M42" s="122"/>
      <c r="N42" s="123"/>
    </row>
    <row r="43" spans="1:14" ht="12.75">
      <c r="A43" s="221" t="s">
        <v>19</v>
      </c>
      <c r="B43" s="33"/>
      <c r="C43" s="122"/>
      <c r="D43" s="123"/>
      <c r="E43" s="112"/>
      <c r="F43" s="128"/>
      <c r="G43" s="122"/>
      <c r="H43" s="123"/>
      <c r="I43" s="112"/>
      <c r="J43" s="128"/>
      <c r="K43" s="122"/>
      <c r="L43" s="123"/>
      <c r="M43" s="122"/>
      <c r="N43" s="123"/>
    </row>
    <row r="44" spans="1:14" ht="12.75">
      <c r="A44" s="160" t="s">
        <v>40</v>
      </c>
      <c r="B44" s="33"/>
      <c r="C44" s="122"/>
      <c r="D44" s="123"/>
      <c r="E44" s="112"/>
      <c r="F44" s="128"/>
      <c r="G44" s="122"/>
      <c r="H44" s="123"/>
      <c r="I44" s="112"/>
      <c r="J44" s="128"/>
      <c r="K44" s="122"/>
      <c r="L44" s="123"/>
      <c r="M44" s="122"/>
      <c r="N44" s="123"/>
    </row>
    <row r="45" spans="1:14" ht="12.75">
      <c r="A45" s="162" t="s">
        <v>140</v>
      </c>
      <c r="B45" s="33">
        <v>499</v>
      </c>
      <c r="C45" s="101">
        <f>C36</f>
        <v>1</v>
      </c>
      <c r="D45" s="102">
        <f>D36</f>
        <v>0.161</v>
      </c>
      <c r="E45" s="101">
        <f>E9+E36</f>
        <v>2</v>
      </c>
      <c r="F45" s="102">
        <f>F9+F36</f>
        <v>0.309</v>
      </c>
      <c r="G45" s="101">
        <f t="shared" ref="G45:L45" si="3">G9+G27+G36</f>
        <v>19</v>
      </c>
      <c r="H45" s="102">
        <f t="shared" si="3"/>
        <v>3.9749999999999996</v>
      </c>
      <c r="I45" s="101">
        <f t="shared" si="3"/>
        <v>30</v>
      </c>
      <c r="J45" s="102">
        <f t="shared" si="3"/>
        <v>6.7969999999999997</v>
      </c>
      <c r="K45" s="101">
        <f t="shared" si="3"/>
        <v>131</v>
      </c>
      <c r="L45" s="102">
        <f t="shared" si="3"/>
        <v>25.146000000000001</v>
      </c>
      <c r="M45" s="101">
        <f>K45+I45+G45+E45+C45</f>
        <v>183</v>
      </c>
      <c r="N45" s="102">
        <f>L45+J45+H45+F45+D45</f>
        <v>36.387999999999998</v>
      </c>
    </row>
    <row r="46" spans="1:14" ht="12.75">
      <c r="A46" s="162" t="s">
        <v>141</v>
      </c>
      <c r="B46" s="33">
        <v>1499</v>
      </c>
      <c r="C46" s="101" t="s">
        <v>162</v>
      </c>
      <c r="D46" s="102" t="s">
        <v>162</v>
      </c>
      <c r="E46" s="101" t="s">
        <v>162</v>
      </c>
      <c r="F46" s="102" t="s">
        <v>162</v>
      </c>
      <c r="G46" s="101">
        <f>G10+G28</f>
        <v>2</v>
      </c>
      <c r="H46" s="102">
        <f>H10+H28</f>
        <v>1.5</v>
      </c>
      <c r="I46" s="101">
        <f>I10</f>
        <v>4</v>
      </c>
      <c r="J46" s="102">
        <f>J10</f>
        <v>3.5590000000000002</v>
      </c>
      <c r="K46" s="101">
        <f>K10+K28+K37</f>
        <v>12</v>
      </c>
      <c r="L46" s="102">
        <f>L10+L28+L37</f>
        <v>8.9719999999999995</v>
      </c>
      <c r="M46" s="101">
        <f>G46+I46+K46</f>
        <v>18</v>
      </c>
      <c r="N46" s="102">
        <f>H46+J46+L46</f>
        <v>14.030999999999999</v>
      </c>
    </row>
    <row r="47" spans="1:14" ht="12.75">
      <c r="A47" s="162" t="s">
        <v>142</v>
      </c>
      <c r="B47" s="33">
        <v>4999</v>
      </c>
      <c r="C47" s="101" t="s">
        <v>162</v>
      </c>
      <c r="D47" s="102" t="s">
        <v>162</v>
      </c>
      <c r="E47" s="101">
        <f>E11</f>
        <v>1</v>
      </c>
      <c r="F47" s="102">
        <f>F11</f>
        <v>3.62</v>
      </c>
      <c r="G47" s="101">
        <f>G20</f>
        <v>2</v>
      </c>
      <c r="H47" s="102">
        <f>H20</f>
        <v>6.7640000000000002</v>
      </c>
      <c r="I47" s="101">
        <f>I11+I38</f>
        <v>7</v>
      </c>
      <c r="J47" s="102">
        <f>J11+J38</f>
        <v>24.638000000000002</v>
      </c>
      <c r="K47" s="101">
        <f>K38</f>
        <v>2</v>
      </c>
      <c r="L47" s="102">
        <f>L38</f>
        <v>3.2480000000000002</v>
      </c>
      <c r="M47" s="101">
        <f>E47+G47+I47+K47</f>
        <v>12</v>
      </c>
      <c r="N47" s="102">
        <f>F47+H47+J47+L47</f>
        <v>38.270000000000003</v>
      </c>
    </row>
    <row r="48" spans="1:14" ht="12.75">
      <c r="A48" s="162" t="s">
        <v>143</v>
      </c>
      <c r="B48" s="33">
        <v>39999</v>
      </c>
      <c r="C48" s="101" t="s">
        <v>162</v>
      </c>
      <c r="D48" s="102" t="s">
        <v>162</v>
      </c>
      <c r="E48" s="101" t="s">
        <v>162</v>
      </c>
      <c r="F48" s="102" t="s">
        <v>162</v>
      </c>
      <c r="G48" s="101" t="s">
        <v>162</v>
      </c>
      <c r="H48" s="102" t="s">
        <v>162</v>
      </c>
      <c r="I48" s="101">
        <f>I21+I12</f>
        <v>4</v>
      </c>
      <c r="J48" s="102">
        <f>J21+J12</f>
        <v>31.318999999999999</v>
      </c>
      <c r="K48" s="101" t="s">
        <v>162</v>
      </c>
      <c r="L48" s="102" t="s">
        <v>162</v>
      </c>
      <c r="M48" s="101">
        <f>I48</f>
        <v>4</v>
      </c>
      <c r="N48" s="102">
        <f>J48</f>
        <v>31.318999999999999</v>
      </c>
    </row>
    <row r="49" spans="1:14" ht="12.75">
      <c r="A49" s="162" t="s">
        <v>144</v>
      </c>
      <c r="B49" s="27"/>
      <c r="C49" s="101" t="s">
        <v>162</v>
      </c>
      <c r="D49" s="102" t="s">
        <v>162</v>
      </c>
      <c r="E49" s="101" t="s">
        <v>162</v>
      </c>
      <c r="F49" s="102" t="s">
        <v>162</v>
      </c>
      <c r="G49" s="101" t="s">
        <v>162</v>
      </c>
      <c r="H49" s="102" t="s">
        <v>162</v>
      </c>
      <c r="I49" s="101" t="s">
        <v>162</v>
      </c>
      <c r="J49" s="102" t="s">
        <v>162</v>
      </c>
      <c r="K49" s="101" t="s">
        <v>162</v>
      </c>
      <c r="L49" s="102" t="s">
        <v>162</v>
      </c>
      <c r="M49" s="101" t="s">
        <v>162</v>
      </c>
      <c r="N49" s="102" t="s">
        <v>162</v>
      </c>
    </row>
    <row r="50" spans="1:14" ht="12.75">
      <c r="A50" s="163" t="s">
        <v>214</v>
      </c>
      <c r="B50" s="34"/>
      <c r="C50" s="105">
        <f t="shared" ref="C50:N50" si="4">SUM(C45:C49)</f>
        <v>1</v>
      </c>
      <c r="D50" s="106">
        <f t="shared" si="4"/>
        <v>0.161</v>
      </c>
      <c r="E50" s="105">
        <f t="shared" si="4"/>
        <v>3</v>
      </c>
      <c r="F50" s="106">
        <f t="shared" si="4"/>
        <v>3.9290000000000003</v>
      </c>
      <c r="G50" s="105">
        <f t="shared" si="4"/>
        <v>23</v>
      </c>
      <c r="H50" s="106">
        <f t="shared" si="4"/>
        <v>12.239000000000001</v>
      </c>
      <c r="I50" s="105">
        <f t="shared" si="4"/>
        <v>45</v>
      </c>
      <c r="J50" s="106">
        <f t="shared" si="4"/>
        <v>66.313000000000002</v>
      </c>
      <c r="K50" s="105">
        <f t="shared" si="4"/>
        <v>145</v>
      </c>
      <c r="L50" s="106">
        <f t="shared" si="4"/>
        <v>37.366</v>
      </c>
      <c r="M50" s="105">
        <f t="shared" si="4"/>
        <v>217</v>
      </c>
      <c r="N50" s="106">
        <f t="shared" si="4"/>
        <v>120.008</v>
      </c>
    </row>
    <row r="51" spans="1:1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</sheetData>
  <mergeCells count="7">
    <mergeCell ref="A1:J2"/>
    <mergeCell ref="M4:N4"/>
    <mergeCell ref="C4:D4"/>
    <mergeCell ref="E4:F4"/>
    <mergeCell ref="G4:H4"/>
    <mergeCell ref="I4:J4"/>
    <mergeCell ref="K4:L4"/>
  </mergeCells>
  <pageMargins left="0.70866141732283472" right="0.27559055118110237" top="0.74803149606299213" bottom="0.74803149606299213" header="0.31496062992125984" footer="0.31496062992125984"/>
  <pageSetup paperSize="9" scale="6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9">
    <tabColor theme="6" tint="-0.249977111117893"/>
  </sheetPr>
  <dimension ref="A1:L51"/>
  <sheetViews>
    <sheetView zoomScaleNormal="100" workbookViewId="0">
      <selection sqref="A1:J2"/>
    </sheetView>
  </sheetViews>
  <sheetFormatPr defaultRowHeight="11.25"/>
  <cols>
    <col min="1" max="1" width="14.1640625" style="1" customWidth="1"/>
    <col min="2" max="2" width="12" style="1" customWidth="1"/>
    <col min="3" max="3" width="14.6640625" style="1" customWidth="1"/>
    <col min="4" max="4" width="10.1640625" style="1" customWidth="1"/>
    <col min="5" max="5" width="11.5" style="1" customWidth="1"/>
    <col min="6" max="6" width="12" style="1" customWidth="1"/>
    <col min="7" max="7" width="10.33203125" style="1" customWidth="1"/>
    <col min="8" max="8" width="11.5" style="1" customWidth="1"/>
    <col min="9" max="9" width="11.33203125" style="1" customWidth="1"/>
    <col min="10" max="10" width="9.6640625" style="1" bestFit="1" customWidth="1"/>
    <col min="11" max="12" width="11.6640625" style="1" customWidth="1"/>
    <col min="13" max="16384" width="9.33203125" style="1"/>
  </cols>
  <sheetData>
    <row r="1" spans="1:12" ht="23.25" customHeight="1">
      <c r="A1" s="578" t="s">
        <v>247</v>
      </c>
      <c r="B1" s="578"/>
      <c r="C1" s="578"/>
      <c r="D1" s="578"/>
      <c r="E1" s="578"/>
      <c r="F1" s="578"/>
      <c r="G1" s="578"/>
      <c r="H1" s="578"/>
      <c r="I1" s="578"/>
      <c r="J1" s="578"/>
    </row>
    <row r="2" spans="1:12" ht="27" customHeight="1">
      <c r="A2" s="578"/>
      <c r="B2" s="578"/>
      <c r="C2" s="578"/>
      <c r="D2" s="578"/>
      <c r="E2" s="578"/>
      <c r="F2" s="578"/>
      <c r="G2" s="578"/>
      <c r="H2" s="578"/>
      <c r="I2" s="578"/>
      <c r="J2" s="578"/>
    </row>
    <row r="3" spans="1:12" ht="18" customHeight="1">
      <c r="A3" s="264" t="s">
        <v>248</v>
      </c>
    </row>
    <row r="4" spans="1:12" ht="15" customHeight="1">
      <c r="A4" s="228" t="s">
        <v>230</v>
      </c>
      <c r="B4" s="227"/>
      <c r="C4" s="227"/>
      <c r="D4" s="568" t="s">
        <v>26</v>
      </c>
      <c r="E4" s="570"/>
      <c r="F4" s="569"/>
      <c r="G4" s="570" t="s">
        <v>28</v>
      </c>
      <c r="H4" s="570"/>
      <c r="I4" s="570"/>
      <c r="J4" s="568" t="s">
        <v>30</v>
      </c>
      <c r="K4" s="570"/>
      <c r="L4" s="569"/>
    </row>
    <row r="5" spans="1:12" ht="15.75" customHeight="1">
      <c r="A5" s="245"/>
      <c r="B5" s="239"/>
      <c r="C5" s="239"/>
      <c r="D5" s="575" t="s">
        <v>27</v>
      </c>
      <c r="E5" s="576"/>
      <c r="F5" s="577"/>
      <c r="G5" s="576" t="s">
        <v>29</v>
      </c>
      <c r="H5" s="576"/>
      <c r="I5" s="576"/>
      <c r="J5" s="575" t="s">
        <v>31</v>
      </c>
      <c r="K5" s="576"/>
      <c r="L5" s="577"/>
    </row>
    <row r="6" spans="1:12" ht="17.25" customHeight="1">
      <c r="A6" s="579" t="s">
        <v>234</v>
      </c>
      <c r="B6" s="580"/>
      <c r="C6" s="581"/>
      <c r="D6" s="134" t="s">
        <v>3</v>
      </c>
      <c r="E6" s="38" t="s">
        <v>127</v>
      </c>
      <c r="F6" s="226" t="s">
        <v>131</v>
      </c>
      <c r="G6" s="38" t="s">
        <v>3</v>
      </c>
      <c r="H6" s="38" t="s">
        <v>127</v>
      </c>
      <c r="I6" s="38" t="s">
        <v>131</v>
      </c>
      <c r="J6" s="134" t="s">
        <v>3</v>
      </c>
      <c r="K6" s="38" t="s">
        <v>127</v>
      </c>
      <c r="L6" s="226" t="s">
        <v>131</v>
      </c>
    </row>
    <row r="7" spans="1:12" ht="36.75" customHeight="1">
      <c r="A7" s="582"/>
      <c r="B7" s="583"/>
      <c r="C7" s="584"/>
      <c r="D7" s="116" t="s">
        <v>4</v>
      </c>
      <c r="E7" s="40" t="s">
        <v>172</v>
      </c>
      <c r="F7" s="139" t="s">
        <v>130</v>
      </c>
      <c r="G7" s="40" t="s">
        <v>4</v>
      </c>
      <c r="H7" s="40" t="s">
        <v>172</v>
      </c>
      <c r="I7" s="40" t="s">
        <v>130</v>
      </c>
      <c r="J7" s="116" t="s">
        <v>4</v>
      </c>
      <c r="K7" s="40" t="s">
        <v>172</v>
      </c>
      <c r="L7" s="139" t="s">
        <v>130</v>
      </c>
    </row>
    <row r="8" spans="1:12" ht="12.75">
      <c r="A8" s="573" t="s">
        <v>41</v>
      </c>
      <c r="B8" s="574"/>
      <c r="C8" s="574"/>
      <c r="D8" s="131"/>
      <c r="E8" s="31"/>
      <c r="F8" s="132"/>
      <c r="G8" s="130"/>
      <c r="H8" s="31"/>
      <c r="I8" s="133"/>
      <c r="J8" s="131"/>
      <c r="K8" s="31"/>
      <c r="L8" s="132"/>
    </row>
    <row r="9" spans="1:12" ht="12.75">
      <c r="A9" s="160" t="s">
        <v>42</v>
      </c>
      <c r="B9" s="27"/>
      <c r="C9" s="27"/>
      <c r="D9" s="122"/>
      <c r="E9" s="32"/>
      <c r="F9" s="123"/>
      <c r="G9" s="112"/>
      <c r="H9" s="32"/>
      <c r="I9" s="128"/>
      <c r="J9" s="122"/>
      <c r="K9" s="32"/>
      <c r="L9" s="123"/>
    </row>
    <row r="10" spans="1:12" ht="12.75">
      <c r="A10" s="162" t="s">
        <v>140</v>
      </c>
      <c r="B10" s="33">
        <v>499</v>
      </c>
      <c r="C10" s="27"/>
      <c r="D10" s="122">
        <v>9</v>
      </c>
      <c r="E10" s="32">
        <v>2.7850000000000001</v>
      </c>
      <c r="F10" s="123">
        <v>4.173</v>
      </c>
      <c r="G10" s="122">
        <v>28</v>
      </c>
      <c r="H10" s="32">
        <v>4.806</v>
      </c>
      <c r="I10" s="123">
        <v>4.1639999999999997</v>
      </c>
      <c r="J10" s="122">
        <v>1</v>
      </c>
      <c r="K10" s="32">
        <v>0.20200000000000001</v>
      </c>
      <c r="L10" s="123">
        <v>0.32</v>
      </c>
    </row>
    <row r="11" spans="1:12" ht="12.75">
      <c r="A11" s="162" t="s">
        <v>141</v>
      </c>
      <c r="B11" s="33">
        <v>1499</v>
      </c>
      <c r="C11" s="43"/>
      <c r="D11" s="122">
        <v>5</v>
      </c>
      <c r="E11" s="32">
        <v>5.1109999999999998</v>
      </c>
      <c r="F11" s="123">
        <v>6.5449999999999999</v>
      </c>
      <c r="G11" s="122">
        <v>1</v>
      </c>
      <c r="H11" s="32">
        <v>1.335</v>
      </c>
      <c r="I11" s="123">
        <v>2.0299999999999998</v>
      </c>
      <c r="J11" s="122">
        <v>2</v>
      </c>
      <c r="K11" s="32">
        <v>2.1360000000000001</v>
      </c>
      <c r="L11" s="123">
        <v>2.94</v>
      </c>
    </row>
    <row r="12" spans="1:12" ht="12.75">
      <c r="A12" s="162" t="s">
        <v>142</v>
      </c>
      <c r="B12" s="33">
        <v>4999</v>
      </c>
      <c r="C12" s="43"/>
      <c r="D12" s="122">
        <v>8</v>
      </c>
      <c r="E12" s="32">
        <v>24.141999999999999</v>
      </c>
      <c r="F12" s="123">
        <v>38.281999999999996</v>
      </c>
      <c r="G12" s="122">
        <v>4</v>
      </c>
      <c r="H12" s="32">
        <v>10.757</v>
      </c>
      <c r="I12" s="123">
        <v>13.541</v>
      </c>
      <c r="J12" s="122">
        <v>2</v>
      </c>
      <c r="K12" s="32">
        <v>6.2690000000000001</v>
      </c>
      <c r="L12" s="123">
        <v>8.2219999999999995</v>
      </c>
    </row>
    <row r="13" spans="1:12" ht="12.75">
      <c r="A13" s="162" t="s">
        <v>143</v>
      </c>
      <c r="B13" s="33">
        <v>39999</v>
      </c>
      <c r="C13" s="43"/>
      <c r="D13" s="122">
        <v>14</v>
      </c>
      <c r="E13" s="32">
        <v>157.97800000000001</v>
      </c>
      <c r="F13" s="123">
        <v>224.05799999999999</v>
      </c>
      <c r="G13" s="122">
        <v>18</v>
      </c>
      <c r="H13" s="32">
        <v>370.08199999999999</v>
      </c>
      <c r="I13" s="123">
        <v>233.93100000000001</v>
      </c>
      <c r="J13" s="122">
        <v>1</v>
      </c>
      <c r="K13" s="32">
        <v>7.4539999999999997</v>
      </c>
      <c r="L13" s="123">
        <v>9.06</v>
      </c>
    </row>
    <row r="14" spans="1:12" ht="12.75">
      <c r="A14" s="162" t="s">
        <v>144</v>
      </c>
      <c r="B14" s="27"/>
      <c r="C14" s="27"/>
      <c r="D14" s="122" t="s">
        <v>162</v>
      </c>
      <c r="E14" s="32" t="s">
        <v>162</v>
      </c>
      <c r="F14" s="123" t="s">
        <v>162</v>
      </c>
      <c r="G14" s="122">
        <v>19</v>
      </c>
      <c r="H14" s="32">
        <v>1205.6980000000001</v>
      </c>
      <c r="I14" s="123">
        <v>644.14400000000001</v>
      </c>
      <c r="J14" s="122" t="s">
        <v>162</v>
      </c>
      <c r="K14" s="32" t="s">
        <v>162</v>
      </c>
      <c r="L14" s="123" t="s">
        <v>162</v>
      </c>
    </row>
    <row r="15" spans="1:12" ht="12.75">
      <c r="A15" s="221" t="s">
        <v>214</v>
      </c>
      <c r="B15" s="27"/>
      <c r="C15" s="27"/>
      <c r="D15" s="124">
        <f t="shared" ref="D15:L15" si="0">SUM(D10:D14)</f>
        <v>36</v>
      </c>
      <c r="E15" s="45">
        <f t="shared" si="0"/>
        <v>190.01600000000002</v>
      </c>
      <c r="F15" s="125">
        <f t="shared" si="0"/>
        <v>273.05799999999999</v>
      </c>
      <c r="G15" s="124">
        <f t="shared" si="0"/>
        <v>70</v>
      </c>
      <c r="H15" s="45">
        <f t="shared" si="0"/>
        <v>1592.6780000000001</v>
      </c>
      <c r="I15" s="125">
        <f t="shared" si="0"/>
        <v>897.81</v>
      </c>
      <c r="J15" s="124">
        <f t="shared" si="0"/>
        <v>6</v>
      </c>
      <c r="K15" s="45">
        <f t="shared" si="0"/>
        <v>16.061</v>
      </c>
      <c r="L15" s="125">
        <f t="shared" si="0"/>
        <v>20.542000000000002</v>
      </c>
    </row>
    <row r="16" spans="1:12" ht="12.75">
      <c r="A16" s="159"/>
      <c r="B16" s="27"/>
      <c r="C16" s="27"/>
      <c r="D16" s="122"/>
      <c r="E16" s="32"/>
      <c r="F16" s="123"/>
      <c r="G16" s="112"/>
      <c r="H16" s="32"/>
      <c r="I16" s="128"/>
      <c r="J16" s="122"/>
      <c r="K16" s="32"/>
      <c r="L16" s="123"/>
    </row>
    <row r="17" spans="1:12" ht="12.75">
      <c r="A17" s="571" t="s">
        <v>43</v>
      </c>
      <c r="B17" s="572"/>
      <c r="C17" s="572"/>
      <c r="D17" s="122"/>
      <c r="E17" s="32"/>
      <c r="F17" s="123"/>
      <c r="G17" s="112"/>
      <c r="H17" s="32"/>
      <c r="I17" s="128"/>
      <c r="J17" s="122"/>
      <c r="K17" s="32"/>
      <c r="L17" s="123"/>
    </row>
    <row r="18" spans="1:12" ht="12.75">
      <c r="A18" s="160" t="s">
        <v>44</v>
      </c>
      <c r="B18" s="27"/>
      <c r="C18" s="27"/>
      <c r="D18" s="122"/>
      <c r="E18" s="32"/>
      <c r="F18" s="123"/>
      <c r="G18" s="112"/>
      <c r="H18" s="32"/>
      <c r="I18" s="128"/>
      <c r="J18" s="122"/>
      <c r="K18" s="32"/>
      <c r="L18" s="123"/>
    </row>
    <row r="19" spans="1:12" ht="12.75">
      <c r="A19" s="162" t="s">
        <v>145</v>
      </c>
      <c r="B19" s="27">
        <v>99</v>
      </c>
      <c r="C19" s="27"/>
      <c r="D19" s="122" t="s">
        <v>162</v>
      </c>
      <c r="E19" s="32" t="s">
        <v>162</v>
      </c>
      <c r="F19" s="123" t="s">
        <v>162</v>
      </c>
      <c r="G19" s="122">
        <v>13</v>
      </c>
      <c r="H19" s="32">
        <v>2.133</v>
      </c>
      <c r="I19" s="123">
        <v>0.38</v>
      </c>
      <c r="J19" s="122" t="s">
        <v>162</v>
      </c>
      <c r="K19" s="32" t="s">
        <v>162</v>
      </c>
      <c r="L19" s="123" t="s">
        <v>162</v>
      </c>
    </row>
    <row r="20" spans="1:12" ht="12.75">
      <c r="A20" s="162" t="s">
        <v>140</v>
      </c>
      <c r="B20" s="33">
        <v>499</v>
      </c>
      <c r="C20" s="27"/>
      <c r="D20" s="122">
        <v>6</v>
      </c>
      <c r="E20" s="32">
        <v>2.0430000000000001</v>
      </c>
      <c r="F20" s="123">
        <v>1.9330000000000001</v>
      </c>
      <c r="G20" s="122">
        <v>15</v>
      </c>
      <c r="H20" s="32">
        <v>2.673</v>
      </c>
      <c r="I20" s="123">
        <v>3.7839999999999998</v>
      </c>
      <c r="J20" s="122">
        <v>1</v>
      </c>
      <c r="K20" s="32">
        <v>0.20200000000000001</v>
      </c>
      <c r="L20" s="123">
        <v>0.32</v>
      </c>
    </row>
    <row r="21" spans="1:12" ht="12.75">
      <c r="A21" s="162" t="s">
        <v>141</v>
      </c>
      <c r="B21" s="33">
        <v>1499</v>
      </c>
      <c r="C21" s="43"/>
      <c r="D21" s="122">
        <v>6</v>
      </c>
      <c r="E21" s="32">
        <v>3.3809999999999998</v>
      </c>
      <c r="F21" s="123">
        <v>4.883</v>
      </c>
      <c r="G21" s="122" t="s">
        <v>162</v>
      </c>
      <c r="H21" s="32" t="s">
        <v>162</v>
      </c>
      <c r="I21" s="123" t="s">
        <v>162</v>
      </c>
      <c r="J21" s="122">
        <v>1</v>
      </c>
      <c r="K21" s="32">
        <v>1.3</v>
      </c>
      <c r="L21" s="123">
        <v>1.35</v>
      </c>
    </row>
    <row r="22" spans="1:12" ht="12.75">
      <c r="A22" s="162" t="s">
        <v>142</v>
      </c>
      <c r="B22" s="33">
        <v>4999</v>
      </c>
      <c r="C22" s="43"/>
      <c r="D22" s="122">
        <v>7</v>
      </c>
      <c r="E22" s="32">
        <v>13.1</v>
      </c>
      <c r="F22" s="123">
        <v>20.873999999999999</v>
      </c>
      <c r="G22" s="122">
        <v>5</v>
      </c>
      <c r="H22" s="32">
        <v>13.605</v>
      </c>
      <c r="I22" s="123">
        <v>14.326000000000001</v>
      </c>
      <c r="J22" s="122">
        <v>3</v>
      </c>
      <c r="K22" s="32">
        <v>7.1050000000000004</v>
      </c>
      <c r="L22" s="123">
        <v>9.8119999999999994</v>
      </c>
    </row>
    <row r="23" spans="1:12" ht="12.75">
      <c r="A23" s="162" t="s">
        <v>143</v>
      </c>
      <c r="B23" s="33">
        <v>39999</v>
      </c>
      <c r="C23" s="43"/>
      <c r="D23" s="122">
        <v>17</v>
      </c>
      <c r="E23" s="32">
        <v>171.49199999999999</v>
      </c>
      <c r="F23" s="123">
        <v>245.36799999999999</v>
      </c>
      <c r="G23" s="122">
        <v>32</v>
      </c>
      <c r="H23" s="32">
        <v>1285.7059999999999</v>
      </c>
      <c r="I23" s="123">
        <v>621.08000000000004</v>
      </c>
      <c r="J23" s="122">
        <v>1</v>
      </c>
      <c r="K23" s="32">
        <v>7.4539999999999997</v>
      </c>
      <c r="L23" s="123">
        <v>9.06</v>
      </c>
    </row>
    <row r="24" spans="1:12" ht="12.75">
      <c r="A24" s="162" t="s">
        <v>144</v>
      </c>
      <c r="B24" s="27"/>
      <c r="C24" s="27"/>
      <c r="D24" s="122" t="s">
        <v>162</v>
      </c>
      <c r="E24" s="32" t="s">
        <v>162</v>
      </c>
      <c r="F24" s="123" t="s">
        <v>162</v>
      </c>
      <c r="G24" s="122">
        <v>5</v>
      </c>
      <c r="H24" s="32">
        <v>288.56099999999998</v>
      </c>
      <c r="I24" s="123">
        <v>258.24</v>
      </c>
      <c r="J24" s="122" t="s">
        <v>162</v>
      </c>
      <c r="K24" s="32" t="s">
        <v>162</v>
      </c>
      <c r="L24" s="123" t="s">
        <v>162</v>
      </c>
    </row>
    <row r="25" spans="1:12" ht="12.75">
      <c r="A25" s="163" t="s">
        <v>214</v>
      </c>
      <c r="B25" s="34"/>
      <c r="C25" s="34"/>
      <c r="D25" s="126">
        <f>SUM(D20:D24)</f>
        <v>36</v>
      </c>
      <c r="E25" s="35">
        <f>SUM(E20:E24)</f>
        <v>190.01599999999999</v>
      </c>
      <c r="F25" s="127">
        <f>SUM(F20:F24)</f>
        <v>273.05799999999999</v>
      </c>
      <c r="G25" s="126">
        <f t="shared" ref="G25:L25" si="1">SUM(G19:G24)</f>
        <v>70</v>
      </c>
      <c r="H25" s="35">
        <f t="shared" si="1"/>
        <v>1592.6779999999999</v>
      </c>
      <c r="I25" s="127">
        <f t="shared" si="1"/>
        <v>897.81000000000006</v>
      </c>
      <c r="J25" s="126">
        <f t="shared" si="1"/>
        <v>6</v>
      </c>
      <c r="K25" s="35">
        <f t="shared" si="1"/>
        <v>16.061</v>
      </c>
      <c r="L25" s="127">
        <f t="shared" si="1"/>
        <v>20.542000000000002</v>
      </c>
    </row>
    <row r="26" spans="1:12" ht="12.75">
      <c r="A26" s="36"/>
      <c r="B26" s="36"/>
      <c r="C26" s="36"/>
      <c r="D26" s="39"/>
      <c r="E26" s="39"/>
      <c r="F26" s="39"/>
      <c r="G26" s="39"/>
      <c r="H26" s="39"/>
      <c r="I26" s="39"/>
      <c r="J26" s="39"/>
      <c r="K26" s="39"/>
      <c r="L26" s="39"/>
    </row>
    <row r="27" spans="1:12" ht="12.7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1:12" ht="15.75" customHeight="1">
      <c r="A28" s="228" t="s">
        <v>230</v>
      </c>
      <c r="B28" s="227"/>
      <c r="C28" s="227"/>
      <c r="D28" s="568" t="s">
        <v>45</v>
      </c>
      <c r="E28" s="570"/>
      <c r="F28" s="569"/>
      <c r="G28" s="570" t="s">
        <v>32</v>
      </c>
      <c r="H28" s="570"/>
      <c r="I28" s="570"/>
      <c r="J28" s="568" t="s">
        <v>5</v>
      </c>
      <c r="K28" s="570"/>
      <c r="L28" s="569"/>
    </row>
    <row r="29" spans="1:12" ht="15" customHeight="1">
      <c r="A29" s="245"/>
      <c r="B29" s="239"/>
      <c r="C29" s="239"/>
      <c r="D29" s="575" t="s">
        <v>46</v>
      </c>
      <c r="E29" s="576"/>
      <c r="F29" s="577"/>
      <c r="G29" s="576" t="s">
        <v>33</v>
      </c>
      <c r="H29" s="576"/>
      <c r="I29" s="576"/>
      <c r="J29" s="575" t="s">
        <v>47</v>
      </c>
      <c r="K29" s="576"/>
      <c r="L29" s="577"/>
    </row>
    <row r="30" spans="1:12" ht="15" customHeight="1">
      <c r="A30" s="579" t="s">
        <v>234</v>
      </c>
      <c r="B30" s="580"/>
      <c r="C30" s="581"/>
      <c r="D30" s="134" t="s">
        <v>3</v>
      </c>
      <c r="E30" s="38" t="s">
        <v>127</v>
      </c>
      <c r="F30" s="226" t="s">
        <v>131</v>
      </c>
      <c r="G30" s="38" t="s">
        <v>3</v>
      </c>
      <c r="H30" s="38" t="s">
        <v>127</v>
      </c>
      <c r="I30" s="38" t="s">
        <v>131</v>
      </c>
      <c r="J30" s="134" t="s">
        <v>3</v>
      </c>
      <c r="K30" s="38" t="s">
        <v>127</v>
      </c>
      <c r="L30" s="226" t="s">
        <v>131</v>
      </c>
    </row>
    <row r="31" spans="1:12" ht="33.75">
      <c r="A31" s="582"/>
      <c r="B31" s="583"/>
      <c r="C31" s="584"/>
      <c r="D31" s="116" t="s">
        <v>4</v>
      </c>
      <c r="E31" s="40" t="s">
        <v>172</v>
      </c>
      <c r="F31" s="139" t="s">
        <v>130</v>
      </c>
      <c r="G31" s="40" t="s">
        <v>4</v>
      </c>
      <c r="H31" s="40" t="s">
        <v>172</v>
      </c>
      <c r="I31" s="40" t="s">
        <v>130</v>
      </c>
      <c r="J31" s="116" t="s">
        <v>4</v>
      </c>
      <c r="K31" s="40" t="s">
        <v>172</v>
      </c>
      <c r="L31" s="139" t="s">
        <v>130</v>
      </c>
    </row>
    <row r="32" spans="1:12" ht="12.75" customHeight="1">
      <c r="A32" s="573" t="s">
        <v>41</v>
      </c>
      <c r="B32" s="574"/>
      <c r="C32" s="574"/>
      <c r="D32" s="131"/>
      <c r="E32" s="31"/>
      <c r="F32" s="132"/>
      <c r="G32" s="130"/>
      <c r="H32" s="31"/>
      <c r="I32" s="133"/>
      <c r="J32" s="131"/>
      <c r="K32" s="31"/>
      <c r="L32" s="132"/>
    </row>
    <row r="33" spans="1:12" ht="12.75">
      <c r="A33" s="160" t="s">
        <v>42</v>
      </c>
      <c r="B33" s="27"/>
      <c r="C33" s="27"/>
      <c r="D33" s="122"/>
      <c r="E33" s="32"/>
      <c r="F33" s="123"/>
      <c r="G33" s="112"/>
      <c r="H33" s="32"/>
      <c r="I33" s="128"/>
      <c r="J33" s="122"/>
      <c r="K33" s="32"/>
      <c r="L33" s="123"/>
    </row>
    <row r="34" spans="1:12" ht="12.75">
      <c r="A34" s="162" t="s">
        <v>140</v>
      </c>
      <c r="B34" s="33">
        <v>499</v>
      </c>
      <c r="C34" s="347"/>
      <c r="D34" s="122">
        <f>D10+G10+J10</f>
        <v>38</v>
      </c>
      <c r="E34" s="112">
        <f t="shared" ref="E34:F37" si="2">E10+H10+K10</f>
        <v>7.7930000000000001</v>
      </c>
      <c r="F34" s="237">
        <f t="shared" si="2"/>
        <v>8.657</v>
      </c>
      <c r="G34" s="122">
        <v>14</v>
      </c>
      <c r="H34" s="112">
        <v>2.867</v>
      </c>
      <c r="I34" s="237">
        <v>0.25</v>
      </c>
      <c r="J34" s="122">
        <f>D34+G34</f>
        <v>52</v>
      </c>
      <c r="K34" s="112">
        <f t="shared" ref="K34:L34" si="3">E34+H34</f>
        <v>10.66</v>
      </c>
      <c r="L34" s="237">
        <f t="shared" si="3"/>
        <v>8.907</v>
      </c>
    </row>
    <row r="35" spans="1:12" ht="12.75">
      <c r="A35" s="162" t="s">
        <v>141</v>
      </c>
      <c r="B35" s="33">
        <v>1499</v>
      </c>
      <c r="C35" s="197"/>
      <c r="D35" s="122">
        <f t="shared" ref="D35:D37" si="4">D11+G11+J11</f>
        <v>8</v>
      </c>
      <c r="E35" s="112">
        <f t="shared" si="2"/>
        <v>8.5820000000000007</v>
      </c>
      <c r="F35" s="237">
        <f t="shared" si="2"/>
        <v>11.514999999999999</v>
      </c>
      <c r="G35" s="122">
        <v>2</v>
      </c>
      <c r="H35" s="112">
        <v>1.677</v>
      </c>
      <c r="I35" s="237">
        <v>0.158</v>
      </c>
      <c r="J35" s="122">
        <f t="shared" ref="J35:J38" si="5">D35+G35</f>
        <v>10</v>
      </c>
      <c r="K35" s="112">
        <f t="shared" ref="K35:K38" si="6">E35+H35</f>
        <v>10.259</v>
      </c>
      <c r="L35" s="237">
        <f t="shared" ref="L35:L38" si="7">F35+I35</f>
        <v>11.672999999999998</v>
      </c>
    </row>
    <row r="36" spans="1:12" ht="12.75">
      <c r="A36" s="162" t="s">
        <v>142</v>
      </c>
      <c r="B36" s="33">
        <v>4999</v>
      </c>
      <c r="C36" s="197"/>
      <c r="D36" s="122">
        <f t="shared" si="4"/>
        <v>14</v>
      </c>
      <c r="E36" s="112">
        <f t="shared" si="2"/>
        <v>41.167999999999999</v>
      </c>
      <c r="F36" s="237">
        <f t="shared" si="2"/>
        <v>60.044999999999995</v>
      </c>
      <c r="G36" s="122" t="s">
        <v>162</v>
      </c>
      <c r="H36" s="112" t="s">
        <v>162</v>
      </c>
      <c r="I36" s="237" t="s">
        <v>162</v>
      </c>
      <c r="J36" s="122">
        <f>D36</f>
        <v>14</v>
      </c>
      <c r="K36" s="112">
        <f t="shared" ref="K36:L36" si="8">E36</f>
        <v>41.167999999999999</v>
      </c>
      <c r="L36" s="237">
        <f t="shared" si="8"/>
        <v>60.044999999999995</v>
      </c>
    </row>
    <row r="37" spans="1:12" ht="12.75">
      <c r="A37" s="162" t="s">
        <v>143</v>
      </c>
      <c r="B37" s="33">
        <v>39999</v>
      </c>
      <c r="C37" s="197"/>
      <c r="D37" s="122">
        <f t="shared" si="4"/>
        <v>33</v>
      </c>
      <c r="E37" s="112">
        <f t="shared" si="2"/>
        <v>535.5139999999999</v>
      </c>
      <c r="F37" s="237">
        <f t="shared" si="2"/>
        <v>467.04900000000004</v>
      </c>
      <c r="G37" s="122">
        <v>23</v>
      </c>
      <c r="H37" s="112">
        <v>542.16800000000001</v>
      </c>
      <c r="I37" s="237">
        <v>111.136</v>
      </c>
      <c r="J37" s="122">
        <f t="shared" si="5"/>
        <v>56</v>
      </c>
      <c r="K37" s="112">
        <f t="shared" si="6"/>
        <v>1077.6819999999998</v>
      </c>
      <c r="L37" s="237">
        <f t="shared" si="7"/>
        <v>578.18500000000006</v>
      </c>
    </row>
    <row r="38" spans="1:12" ht="12.75">
      <c r="A38" s="162" t="s">
        <v>144</v>
      </c>
      <c r="B38" s="27"/>
      <c r="C38" s="347"/>
      <c r="D38" s="122">
        <f>G14</f>
        <v>19</v>
      </c>
      <c r="E38" s="112">
        <f t="shared" ref="E38:F38" si="9">H14</f>
        <v>1205.6980000000001</v>
      </c>
      <c r="F38" s="237">
        <f t="shared" si="9"/>
        <v>644.14400000000001</v>
      </c>
      <c r="G38" s="122">
        <v>7</v>
      </c>
      <c r="H38" s="112">
        <v>352.113</v>
      </c>
      <c r="I38" s="237">
        <v>54.231000000000002</v>
      </c>
      <c r="J38" s="122">
        <f t="shared" si="5"/>
        <v>26</v>
      </c>
      <c r="K38" s="112">
        <f t="shared" si="6"/>
        <v>1557.8110000000001</v>
      </c>
      <c r="L38" s="237">
        <f t="shared" si="7"/>
        <v>698.375</v>
      </c>
    </row>
    <row r="39" spans="1:12" ht="12.75">
      <c r="A39" s="221" t="s">
        <v>214</v>
      </c>
      <c r="B39" s="27"/>
      <c r="C39" s="27"/>
      <c r="D39" s="124">
        <f t="shared" ref="D39:L39" si="10">SUM(D34:D38)</f>
        <v>112</v>
      </c>
      <c r="E39" s="45">
        <f t="shared" si="10"/>
        <v>1798.7550000000001</v>
      </c>
      <c r="F39" s="125">
        <f t="shared" si="10"/>
        <v>1191.4100000000001</v>
      </c>
      <c r="G39" s="124">
        <f t="shared" si="10"/>
        <v>46</v>
      </c>
      <c r="H39" s="45">
        <f t="shared" si="10"/>
        <v>898.82500000000005</v>
      </c>
      <c r="I39" s="125">
        <f t="shared" si="10"/>
        <v>165.77500000000001</v>
      </c>
      <c r="J39" s="124">
        <f t="shared" si="10"/>
        <v>158</v>
      </c>
      <c r="K39" s="45">
        <f t="shared" si="10"/>
        <v>2697.58</v>
      </c>
      <c r="L39" s="125">
        <f t="shared" si="10"/>
        <v>1357.1849999999999</v>
      </c>
    </row>
    <row r="40" spans="1:12" ht="12.75">
      <c r="A40" s="159"/>
      <c r="B40" s="27"/>
      <c r="C40" s="27"/>
      <c r="D40" s="122"/>
      <c r="E40" s="32"/>
      <c r="F40" s="123"/>
      <c r="G40" s="112"/>
      <c r="H40" s="32"/>
      <c r="I40" s="128"/>
      <c r="J40" s="122"/>
      <c r="K40" s="32"/>
      <c r="L40" s="123"/>
    </row>
    <row r="41" spans="1:12" ht="12.75" customHeight="1">
      <c r="A41" s="571" t="s">
        <v>43</v>
      </c>
      <c r="B41" s="572"/>
      <c r="C41" s="572"/>
      <c r="D41" s="122"/>
      <c r="E41" s="32"/>
      <c r="F41" s="123"/>
      <c r="G41" s="112"/>
      <c r="H41" s="32"/>
      <c r="I41" s="128"/>
      <c r="J41" s="122"/>
      <c r="K41" s="32"/>
      <c r="L41" s="123"/>
    </row>
    <row r="42" spans="1:12" ht="12.75">
      <c r="A42" s="160" t="s">
        <v>44</v>
      </c>
      <c r="B42" s="27"/>
      <c r="C42" s="27"/>
      <c r="D42" s="122"/>
      <c r="E42" s="32"/>
      <c r="F42" s="123"/>
      <c r="G42" s="112"/>
      <c r="H42" s="32"/>
      <c r="I42" s="128"/>
      <c r="J42" s="122"/>
      <c r="K42" s="32"/>
      <c r="L42" s="123"/>
    </row>
    <row r="43" spans="1:12" ht="12.75">
      <c r="A43" s="162" t="s">
        <v>145</v>
      </c>
      <c r="B43" s="27">
        <v>99</v>
      </c>
      <c r="C43" s="27"/>
      <c r="D43" s="122">
        <f>G19</f>
        <v>13</v>
      </c>
      <c r="E43" s="32">
        <f>H19</f>
        <v>2.133</v>
      </c>
      <c r="F43" s="123">
        <f>I19</f>
        <v>0.38</v>
      </c>
      <c r="G43" s="122">
        <v>14</v>
      </c>
      <c r="H43" s="32">
        <v>3.2210000000000001</v>
      </c>
      <c r="I43" s="123">
        <v>0.15</v>
      </c>
      <c r="J43" s="122">
        <f>D43+G43</f>
        <v>27</v>
      </c>
      <c r="K43" s="32">
        <f t="shared" ref="K43:L49" si="11">E43+H43</f>
        <v>5.3540000000000001</v>
      </c>
      <c r="L43" s="123">
        <f t="shared" si="11"/>
        <v>0.53</v>
      </c>
    </row>
    <row r="44" spans="1:12" ht="12.75">
      <c r="A44" s="162" t="s">
        <v>140</v>
      </c>
      <c r="B44" s="33">
        <v>499</v>
      </c>
      <c r="C44" s="27"/>
      <c r="D44" s="122">
        <f t="shared" ref="D44:F47" si="12">D20+G20+J20</f>
        <v>22</v>
      </c>
      <c r="E44" s="32">
        <f t="shared" si="12"/>
        <v>4.9180000000000001</v>
      </c>
      <c r="F44" s="123">
        <f t="shared" si="12"/>
        <v>6.0369999999999999</v>
      </c>
      <c r="G44" s="122">
        <v>4</v>
      </c>
      <c r="H44" s="32">
        <v>15.586</v>
      </c>
      <c r="I44" s="123">
        <v>1.1879999999999999</v>
      </c>
      <c r="J44" s="122">
        <f>D44+G44</f>
        <v>26</v>
      </c>
      <c r="K44" s="32">
        <f t="shared" si="11"/>
        <v>20.504000000000001</v>
      </c>
      <c r="L44" s="123">
        <f t="shared" si="11"/>
        <v>7.2249999999999996</v>
      </c>
    </row>
    <row r="45" spans="1:12" ht="12.75">
      <c r="A45" s="162" t="s">
        <v>141</v>
      </c>
      <c r="B45" s="33">
        <v>1499</v>
      </c>
      <c r="C45" s="43"/>
      <c r="D45" s="122">
        <f>D21+J21</f>
        <v>7</v>
      </c>
      <c r="E45" s="32">
        <f t="shared" ref="E45:F45" si="13">E21+K21</f>
        <v>4.681</v>
      </c>
      <c r="F45" s="123">
        <f t="shared" si="13"/>
        <v>6.2330000000000005</v>
      </c>
      <c r="G45" s="122" t="s">
        <v>162</v>
      </c>
      <c r="H45" s="32" t="s">
        <v>162</v>
      </c>
      <c r="I45" s="123" t="s">
        <v>162</v>
      </c>
      <c r="J45" s="122">
        <f>D45</f>
        <v>7</v>
      </c>
      <c r="K45" s="32">
        <f t="shared" ref="K45:L45" si="14">E45</f>
        <v>4.681</v>
      </c>
      <c r="L45" s="123">
        <f t="shared" si="14"/>
        <v>6.2330000000000005</v>
      </c>
    </row>
    <row r="46" spans="1:12" ht="12.75">
      <c r="A46" s="162" t="s">
        <v>142</v>
      </c>
      <c r="B46" s="33">
        <v>4999</v>
      </c>
      <c r="C46" s="43"/>
      <c r="D46" s="122">
        <f t="shared" si="12"/>
        <v>15</v>
      </c>
      <c r="E46" s="32">
        <f t="shared" si="12"/>
        <v>33.81</v>
      </c>
      <c r="F46" s="123">
        <f t="shared" si="12"/>
        <v>45.012</v>
      </c>
      <c r="G46" s="122">
        <v>14</v>
      </c>
      <c r="H46" s="32">
        <v>359.87200000000001</v>
      </c>
      <c r="I46" s="123">
        <v>50.511000000000003</v>
      </c>
      <c r="J46" s="122">
        <f>D46+G46</f>
        <v>29</v>
      </c>
      <c r="K46" s="32">
        <f t="shared" si="11"/>
        <v>393.68200000000002</v>
      </c>
      <c r="L46" s="123">
        <f t="shared" si="11"/>
        <v>95.522999999999996</v>
      </c>
    </row>
    <row r="47" spans="1:12" ht="12.75">
      <c r="A47" s="162" t="s">
        <v>143</v>
      </c>
      <c r="B47" s="33">
        <v>39999</v>
      </c>
      <c r="C47" s="43"/>
      <c r="D47" s="122">
        <f t="shared" si="12"/>
        <v>50</v>
      </c>
      <c r="E47" s="32">
        <f t="shared" si="12"/>
        <v>1464.6519999999998</v>
      </c>
      <c r="F47" s="123">
        <f t="shared" si="12"/>
        <v>875.50800000000004</v>
      </c>
      <c r="G47" s="122">
        <v>14</v>
      </c>
      <c r="H47" s="32">
        <v>520.14599999999996</v>
      </c>
      <c r="I47" s="123">
        <v>113.926</v>
      </c>
      <c r="J47" s="122">
        <f>D47+G47</f>
        <v>64</v>
      </c>
      <c r="K47" s="32">
        <f t="shared" si="11"/>
        <v>1984.7979999999998</v>
      </c>
      <c r="L47" s="123">
        <f t="shared" si="11"/>
        <v>989.43400000000008</v>
      </c>
    </row>
    <row r="48" spans="1:12" ht="12.75">
      <c r="A48" s="162" t="s">
        <v>144</v>
      </c>
      <c r="B48" s="27"/>
      <c r="C48" s="27"/>
      <c r="D48" s="122">
        <f>G24</f>
        <v>5</v>
      </c>
      <c r="E48" s="32">
        <f>H24</f>
        <v>288.56099999999998</v>
      </c>
      <c r="F48" s="123">
        <f>I24</f>
        <v>258.24</v>
      </c>
      <c r="G48" s="122" t="s">
        <v>162</v>
      </c>
      <c r="H48" s="32" t="s">
        <v>162</v>
      </c>
      <c r="I48" s="123" t="s">
        <v>162</v>
      </c>
      <c r="J48" s="122">
        <f>D48</f>
        <v>5</v>
      </c>
      <c r="K48" s="32">
        <f>E48</f>
        <v>288.56099999999998</v>
      </c>
      <c r="L48" s="123">
        <f>F48</f>
        <v>258.24</v>
      </c>
    </row>
    <row r="49" spans="1:12" ht="12.75">
      <c r="A49" s="163" t="s">
        <v>214</v>
      </c>
      <c r="B49" s="34"/>
      <c r="C49" s="34"/>
      <c r="D49" s="126">
        <f t="shared" ref="D49:J49" si="15">SUM(D43:D48)</f>
        <v>112</v>
      </c>
      <c r="E49" s="35">
        <f t="shared" si="15"/>
        <v>1798.7549999999997</v>
      </c>
      <c r="F49" s="127">
        <f t="shared" si="15"/>
        <v>1191.4100000000001</v>
      </c>
      <c r="G49" s="126">
        <f t="shared" si="15"/>
        <v>46</v>
      </c>
      <c r="H49" s="35">
        <f t="shared" si="15"/>
        <v>898.82500000000005</v>
      </c>
      <c r="I49" s="127">
        <f t="shared" si="15"/>
        <v>165.77500000000001</v>
      </c>
      <c r="J49" s="126">
        <f t="shared" si="15"/>
        <v>158</v>
      </c>
      <c r="K49" s="35">
        <f t="shared" si="11"/>
        <v>2697.58</v>
      </c>
      <c r="L49" s="127">
        <f t="shared" si="11"/>
        <v>1357.1850000000002</v>
      </c>
    </row>
    <row r="50" spans="1:1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</sheetData>
  <mergeCells count="19">
    <mergeCell ref="D5:F5"/>
    <mergeCell ref="G5:I5"/>
    <mergeCell ref="J5:L5"/>
    <mergeCell ref="A1:J2"/>
    <mergeCell ref="A32:C32"/>
    <mergeCell ref="J28:L28"/>
    <mergeCell ref="J29:L29"/>
    <mergeCell ref="D4:F4"/>
    <mergeCell ref="G4:I4"/>
    <mergeCell ref="J4:L4"/>
    <mergeCell ref="A6:C7"/>
    <mergeCell ref="A30:C31"/>
    <mergeCell ref="A41:C41"/>
    <mergeCell ref="A8:C8"/>
    <mergeCell ref="A17:C17"/>
    <mergeCell ref="D28:F28"/>
    <mergeCell ref="G28:I28"/>
    <mergeCell ref="D29:F29"/>
    <mergeCell ref="G29:I29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ignoredErrors>
    <ignoredError sqref="K48:L48 J36:L36 D45:F45 J45:L45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theme="6" tint="-0.249977111117893"/>
  </sheetPr>
  <dimension ref="A1:G42"/>
  <sheetViews>
    <sheetView zoomScaleNormal="100" workbookViewId="0">
      <selection sqref="A1:G2"/>
    </sheetView>
  </sheetViews>
  <sheetFormatPr defaultRowHeight="12.75"/>
  <cols>
    <col min="1" max="1" width="16.5" style="11" customWidth="1"/>
    <col min="2" max="2" width="19.5" style="11" customWidth="1"/>
    <col min="3" max="3" width="25" style="11" customWidth="1"/>
    <col min="4" max="6" width="9.33203125" style="11"/>
    <col min="7" max="7" width="9" style="11" customWidth="1"/>
    <col min="8" max="16384" width="9.33203125" style="11"/>
  </cols>
  <sheetData>
    <row r="1" spans="1:7" ht="19.5" customHeight="1">
      <c r="A1" s="585" t="s">
        <v>250</v>
      </c>
      <c r="B1" s="585"/>
      <c r="C1" s="585"/>
      <c r="D1" s="585"/>
      <c r="E1" s="585"/>
      <c r="F1" s="585"/>
      <c r="G1" s="585"/>
    </row>
    <row r="2" spans="1:7">
      <c r="A2" s="585"/>
      <c r="B2" s="585"/>
      <c r="C2" s="585"/>
      <c r="D2" s="585"/>
      <c r="E2" s="585"/>
      <c r="F2" s="585"/>
      <c r="G2" s="585"/>
    </row>
    <row r="3" spans="1:7">
      <c r="A3" s="1" t="s">
        <v>251</v>
      </c>
    </row>
    <row r="4" spans="1:7" ht="16.5" customHeight="1">
      <c r="A4" s="137" t="s">
        <v>56</v>
      </c>
      <c r="B4" s="346" t="s">
        <v>58</v>
      </c>
      <c r="C4" s="346" t="s">
        <v>132</v>
      </c>
    </row>
    <row r="5" spans="1:7" ht="15" customHeight="1">
      <c r="A5" s="138" t="s">
        <v>57</v>
      </c>
      <c r="B5" s="350" t="s">
        <v>59</v>
      </c>
      <c r="C5" s="350" t="s">
        <v>60</v>
      </c>
    </row>
    <row r="6" spans="1:7">
      <c r="A6" s="11" t="s">
        <v>48</v>
      </c>
      <c r="B6" s="352">
        <v>75</v>
      </c>
      <c r="C6" s="353">
        <v>1184.3810000000001</v>
      </c>
    </row>
    <row r="7" spans="1:7">
      <c r="A7" s="11" t="s">
        <v>49</v>
      </c>
      <c r="B7" s="354">
        <v>56</v>
      </c>
      <c r="C7" s="355">
        <v>607.05200000000002</v>
      </c>
    </row>
    <row r="8" spans="1:7">
      <c r="A8" s="11" t="s">
        <v>270</v>
      </c>
      <c r="B8" s="354">
        <v>6</v>
      </c>
      <c r="C8" s="201">
        <v>197.971</v>
      </c>
    </row>
    <row r="9" spans="1:7">
      <c r="A9" s="11" t="s">
        <v>269</v>
      </c>
      <c r="B9" s="354">
        <v>12</v>
      </c>
      <c r="C9" s="201">
        <v>189.69</v>
      </c>
    </row>
    <row r="10" spans="1:7">
      <c r="A10" s="11" t="s">
        <v>54</v>
      </c>
      <c r="B10" s="354">
        <v>5</v>
      </c>
      <c r="C10" s="201">
        <v>152.38200000000001</v>
      </c>
    </row>
    <row r="11" spans="1:7">
      <c r="A11" s="3"/>
      <c r="B11" s="354"/>
      <c r="C11" s="201"/>
    </row>
    <row r="12" spans="1:7">
      <c r="A12" s="3" t="s">
        <v>285</v>
      </c>
      <c r="B12" s="354">
        <v>15</v>
      </c>
      <c r="C12" s="201">
        <v>131.709</v>
      </c>
    </row>
    <row r="13" spans="1:7">
      <c r="A13" s="3" t="s">
        <v>55</v>
      </c>
      <c r="B13" s="354">
        <v>6</v>
      </c>
      <c r="C13" s="201">
        <v>83.576999999999998</v>
      </c>
    </row>
    <row r="14" spans="1:7">
      <c r="A14" s="3" t="s">
        <v>249</v>
      </c>
      <c r="B14" s="354">
        <v>4</v>
      </c>
      <c r="C14" s="201">
        <v>60.854999999999997</v>
      </c>
    </row>
    <row r="15" spans="1:7">
      <c r="A15" s="3" t="s">
        <v>271</v>
      </c>
      <c r="B15" s="354">
        <v>3</v>
      </c>
      <c r="C15" s="201">
        <v>53.015000000000001</v>
      </c>
    </row>
    <row r="16" spans="1:7">
      <c r="A16" s="3"/>
      <c r="B16" s="354"/>
      <c r="C16" s="201"/>
    </row>
    <row r="17" spans="1:7">
      <c r="A17" s="3" t="s">
        <v>61</v>
      </c>
      <c r="B17" s="354">
        <v>132</v>
      </c>
      <c r="C17" s="201">
        <v>123.91</v>
      </c>
    </row>
    <row r="18" spans="1:7">
      <c r="A18" s="3"/>
      <c r="B18" s="354"/>
      <c r="C18" s="201"/>
    </row>
    <row r="19" spans="1:7">
      <c r="A19" s="50" t="s">
        <v>288</v>
      </c>
      <c r="B19" s="356">
        <f>SUM(B6:B17)</f>
        <v>314</v>
      </c>
      <c r="C19" s="357">
        <f>SUM(C6:C17)</f>
        <v>2784.5419999999995</v>
      </c>
    </row>
    <row r="23" spans="1:7">
      <c r="A23" s="585" t="s">
        <v>252</v>
      </c>
      <c r="B23" s="585"/>
      <c r="C23" s="585"/>
      <c r="D23" s="585"/>
      <c r="E23" s="585"/>
      <c r="F23" s="585"/>
      <c r="G23" s="585"/>
    </row>
    <row r="24" spans="1:7" ht="12.75" customHeight="1">
      <c r="A24" s="585"/>
      <c r="B24" s="585"/>
      <c r="C24" s="585"/>
      <c r="D24" s="585"/>
      <c r="E24" s="585"/>
      <c r="F24" s="585"/>
      <c r="G24" s="585"/>
    </row>
    <row r="25" spans="1:7">
      <c r="A25" s="1" t="s">
        <v>253</v>
      </c>
    </row>
    <row r="26" spans="1:7" ht="15" customHeight="1">
      <c r="A26" s="137" t="s">
        <v>56</v>
      </c>
      <c r="B26" s="346" t="s">
        <v>58</v>
      </c>
      <c r="C26" s="346" t="s">
        <v>132</v>
      </c>
    </row>
    <row r="27" spans="1:7" ht="15" customHeight="1">
      <c r="A27" s="138" t="s">
        <v>57</v>
      </c>
      <c r="B27" s="350" t="s">
        <v>59</v>
      </c>
      <c r="C27" s="350" t="s">
        <v>60</v>
      </c>
    </row>
    <row r="28" spans="1:7">
      <c r="A28" s="3" t="s">
        <v>50</v>
      </c>
      <c r="B28" s="354">
        <v>9</v>
      </c>
      <c r="C28" s="201">
        <v>29.192</v>
      </c>
    </row>
    <row r="29" spans="1:7">
      <c r="A29" s="3" t="s">
        <v>286</v>
      </c>
      <c r="B29" s="354">
        <v>4</v>
      </c>
      <c r="C29" s="201">
        <v>17.646000000000001</v>
      </c>
    </row>
    <row r="30" spans="1:7">
      <c r="A30" s="3" t="s">
        <v>48</v>
      </c>
      <c r="B30" s="354">
        <v>50</v>
      </c>
      <c r="C30" s="201">
        <v>14.598000000000001</v>
      </c>
    </row>
    <row r="31" spans="1:7">
      <c r="A31" s="3" t="s">
        <v>49</v>
      </c>
      <c r="B31" s="354">
        <v>21</v>
      </c>
      <c r="C31" s="201">
        <v>8.4130000000000003</v>
      </c>
    </row>
    <row r="32" spans="1:7">
      <c r="A32" s="3" t="s">
        <v>269</v>
      </c>
      <c r="B32" s="354">
        <v>2</v>
      </c>
      <c r="C32" s="201">
        <v>6.7640000000000002</v>
      </c>
    </row>
    <row r="33" spans="1:3">
      <c r="A33" s="3"/>
      <c r="B33" s="354"/>
      <c r="C33" s="201"/>
    </row>
    <row r="34" spans="1:3">
      <c r="A34" s="3" t="s">
        <v>52</v>
      </c>
      <c r="B34" s="354">
        <v>3</v>
      </c>
      <c r="C34" s="201">
        <v>6.5910000000000002</v>
      </c>
    </row>
    <row r="35" spans="1:3">
      <c r="A35" s="3" t="s">
        <v>53</v>
      </c>
      <c r="B35" s="354">
        <v>3</v>
      </c>
      <c r="C35" s="201">
        <v>4.5640000000000001</v>
      </c>
    </row>
    <row r="36" spans="1:3">
      <c r="A36" s="3" t="s">
        <v>182</v>
      </c>
      <c r="B36" s="354">
        <v>16</v>
      </c>
      <c r="C36" s="201">
        <v>3.5289999999999999</v>
      </c>
    </row>
    <row r="37" spans="1:3">
      <c r="A37" s="3" t="s">
        <v>270</v>
      </c>
      <c r="B37" s="354">
        <v>13</v>
      </c>
      <c r="C37" s="201">
        <v>3.157</v>
      </c>
    </row>
    <row r="38" spans="1:3">
      <c r="A38" s="3" t="s">
        <v>51</v>
      </c>
      <c r="B38" s="354">
        <v>5</v>
      </c>
      <c r="C38" s="201">
        <v>3.0670000000000002</v>
      </c>
    </row>
    <row r="39" spans="1:3">
      <c r="A39" s="3"/>
      <c r="B39" s="354"/>
      <c r="C39" s="201"/>
    </row>
    <row r="40" spans="1:3">
      <c r="A40" s="3" t="s">
        <v>61</v>
      </c>
      <c r="B40" s="354">
        <v>91</v>
      </c>
      <c r="C40" s="201">
        <v>22.486999999999998</v>
      </c>
    </row>
    <row r="41" spans="1:3">
      <c r="A41" s="3"/>
      <c r="B41" s="354"/>
      <c r="C41" s="201"/>
    </row>
    <row r="42" spans="1:3">
      <c r="A42" s="50" t="s">
        <v>288</v>
      </c>
      <c r="B42" s="356">
        <f>SUM(B28:B40)</f>
        <v>217</v>
      </c>
      <c r="C42" s="358">
        <f>SUM(C28:C40)</f>
        <v>120.00799999999998</v>
      </c>
    </row>
  </sheetData>
  <mergeCells count="2">
    <mergeCell ref="A1:G2"/>
    <mergeCell ref="A23:G2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1">
    <tabColor theme="6" tint="-0.249977111117893"/>
  </sheetPr>
  <dimension ref="A1:O38"/>
  <sheetViews>
    <sheetView zoomScaleNormal="100" workbookViewId="0">
      <selection sqref="A1:M2"/>
    </sheetView>
  </sheetViews>
  <sheetFormatPr defaultRowHeight="11.25"/>
  <cols>
    <col min="1" max="1" width="8" style="1" customWidth="1"/>
    <col min="2" max="3" width="9.33203125" style="1"/>
    <col min="4" max="4" width="8.5" style="1" bestFit="1" customWidth="1"/>
    <col min="5" max="5" width="11.33203125" style="1" customWidth="1"/>
    <col min="6" max="6" width="8.5" style="1" bestFit="1" customWidth="1"/>
    <col min="7" max="7" width="11.33203125" style="1" customWidth="1"/>
    <col min="8" max="8" width="8.5" style="1" bestFit="1" customWidth="1"/>
    <col min="9" max="9" width="11.5" style="1" customWidth="1"/>
    <col min="10" max="10" width="8.5" style="1" bestFit="1" customWidth="1"/>
    <col min="11" max="11" width="11.33203125" style="1" customWidth="1"/>
    <col min="12" max="12" width="8.5" style="1" bestFit="1" customWidth="1"/>
    <col min="13" max="13" width="11.33203125" style="1" customWidth="1"/>
    <col min="14" max="14" width="8.5" style="1" bestFit="1" customWidth="1"/>
    <col min="15" max="15" width="11.6640625" style="1" customWidth="1"/>
    <col min="16" max="16384" width="9.33203125" style="1"/>
  </cols>
  <sheetData>
    <row r="1" spans="1:15" ht="18" customHeight="1">
      <c r="A1" s="566" t="s">
        <v>254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</row>
    <row r="2" spans="1:15" ht="21.75" customHeight="1">
      <c r="A2" s="567"/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</row>
    <row r="3" spans="1:15" ht="15.75" customHeight="1">
      <c r="A3" s="264" t="s">
        <v>255</v>
      </c>
    </row>
    <row r="4" spans="1:15" ht="18" customHeight="1">
      <c r="A4" s="228" t="s">
        <v>180</v>
      </c>
      <c r="B4" s="227"/>
      <c r="C4" s="227"/>
      <c r="D4" s="568" t="s">
        <v>24</v>
      </c>
      <c r="E4" s="569"/>
      <c r="F4" s="570" t="s">
        <v>136</v>
      </c>
      <c r="G4" s="570"/>
      <c r="H4" s="568" t="s">
        <v>137</v>
      </c>
      <c r="I4" s="569"/>
      <c r="J4" s="570" t="s">
        <v>138</v>
      </c>
      <c r="K4" s="570"/>
      <c r="L4" s="568" t="s">
        <v>139</v>
      </c>
      <c r="M4" s="569"/>
      <c r="N4" s="568" t="s">
        <v>25</v>
      </c>
      <c r="O4" s="569"/>
    </row>
    <row r="5" spans="1:15" ht="25.5" customHeight="1">
      <c r="A5" s="586" t="s">
        <v>233</v>
      </c>
      <c r="B5" s="587"/>
      <c r="C5" s="588"/>
      <c r="D5" s="134" t="s">
        <v>3</v>
      </c>
      <c r="E5" s="226" t="s">
        <v>127</v>
      </c>
      <c r="F5" s="38" t="s">
        <v>3</v>
      </c>
      <c r="G5" s="38" t="s">
        <v>127</v>
      </c>
      <c r="H5" s="134" t="s">
        <v>3</v>
      </c>
      <c r="I5" s="226" t="s">
        <v>127</v>
      </c>
      <c r="J5" s="38" t="s">
        <v>3</v>
      </c>
      <c r="K5" s="38" t="s">
        <v>127</v>
      </c>
      <c r="L5" s="134" t="s">
        <v>3</v>
      </c>
      <c r="M5" s="226" t="s">
        <v>127</v>
      </c>
      <c r="N5" s="134" t="s">
        <v>3</v>
      </c>
      <c r="O5" s="226" t="s">
        <v>127</v>
      </c>
    </row>
    <row r="6" spans="1:15" ht="33.75">
      <c r="A6" s="589"/>
      <c r="B6" s="590"/>
      <c r="C6" s="591"/>
      <c r="D6" s="116" t="s">
        <v>4</v>
      </c>
      <c r="E6" s="117" t="s">
        <v>172</v>
      </c>
      <c r="F6" s="40" t="s">
        <v>4</v>
      </c>
      <c r="G6" s="117" t="s">
        <v>172</v>
      </c>
      <c r="H6" s="116" t="s">
        <v>4</v>
      </c>
      <c r="I6" s="117" t="s">
        <v>172</v>
      </c>
      <c r="J6" s="40" t="s">
        <v>4</v>
      </c>
      <c r="K6" s="117" t="s">
        <v>172</v>
      </c>
      <c r="L6" s="116" t="s">
        <v>4</v>
      </c>
      <c r="M6" s="117" t="s">
        <v>172</v>
      </c>
      <c r="N6" s="116" t="s">
        <v>4</v>
      </c>
      <c r="O6" s="117" t="s">
        <v>172</v>
      </c>
    </row>
    <row r="7" spans="1:15" ht="12.75">
      <c r="A7" s="206" t="s">
        <v>62</v>
      </c>
      <c r="B7" s="26"/>
      <c r="C7" s="26"/>
      <c r="D7" s="118"/>
      <c r="E7" s="119"/>
      <c r="F7" s="110"/>
      <c r="G7" s="41"/>
      <c r="H7" s="118"/>
      <c r="I7" s="119"/>
      <c r="J7" s="110"/>
      <c r="K7" s="41"/>
      <c r="L7" s="118"/>
      <c r="M7" s="119"/>
      <c r="N7" s="118"/>
      <c r="O7" s="119"/>
    </row>
    <row r="8" spans="1:15" ht="12.75">
      <c r="A8" s="160" t="s">
        <v>63</v>
      </c>
      <c r="B8" s="27"/>
      <c r="C8" s="27"/>
      <c r="D8" s="120"/>
      <c r="E8" s="121"/>
      <c r="F8" s="111"/>
      <c r="G8" s="42"/>
      <c r="H8" s="120"/>
      <c r="I8" s="121"/>
      <c r="J8" s="111"/>
      <c r="K8" s="42"/>
      <c r="L8" s="120"/>
      <c r="M8" s="121"/>
      <c r="N8" s="120"/>
      <c r="O8" s="121"/>
    </row>
    <row r="9" spans="1:15" ht="12.75">
      <c r="A9" s="162" t="s">
        <v>140</v>
      </c>
      <c r="B9" s="27">
        <v>249</v>
      </c>
      <c r="C9" s="27"/>
      <c r="D9" s="122" t="s">
        <v>162</v>
      </c>
      <c r="E9" s="123" t="s">
        <v>162</v>
      </c>
      <c r="F9" s="112">
        <v>1</v>
      </c>
      <c r="G9" s="128">
        <v>0.22700000000000001</v>
      </c>
      <c r="H9" s="122">
        <v>5</v>
      </c>
      <c r="I9" s="123">
        <v>0.83699999999999997</v>
      </c>
      <c r="J9" s="112">
        <v>26</v>
      </c>
      <c r="K9" s="128">
        <v>4.1550000000000002</v>
      </c>
      <c r="L9" s="122">
        <v>20</v>
      </c>
      <c r="M9" s="123">
        <v>3.419</v>
      </c>
      <c r="N9" s="122">
        <f>F9+H9+J9+L9</f>
        <v>52</v>
      </c>
      <c r="O9" s="123">
        <f>G9+I9+K9+M9</f>
        <v>8.6379999999999999</v>
      </c>
    </row>
    <row r="10" spans="1:15" ht="12.75">
      <c r="A10" s="162" t="s">
        <v>146</v>
      </c>
      <c r="B10" s="43">
        <v>499</v>
      </c>
      <c r="C10" s="43"/>
      <c r="D10" s="122" t="s">
        <v>162</v>
      </c>
      <c r="E10" s="123" t="s">
        <v>162</v>
      </c>
      <c r="F10" s="112" t="s">
        <v>162</v>
      </c>
      <c r="G10" s="128" t="s">
        <v>162</v>
      </c>
      <c r="H10" s="122" t="s">
        <v>162</v>
      </c>
      <c r="I10" s="123" t="s">
        <v>162</v>
      </c>
      <c r="J10" s="112">
        <v>11</v>
      </c>
      <c r="K10" s="128">
        <v>3.7810000000000001</v>
      </c>
      <c r="L10" s="122">
        <v>8</v>
      </c>
      <c r="M10" s="123">
        <v>2.339</v>
      </c>
      <c r="N10" s="122">
        <f>J10+L10</f>
        <v>19</v>
      </c>
      <c r="O10" s="123">
        <f>K10+M10</f>
        <v>6.12</v>
      </c>
    </row>
    <row r="11" spans="1:15" ht="12.75">
      <c r="A11" s="162" t="s">
        <v>141</v>
      </c>
      <c r="B11" s="27"/>
      <c r="C11" s="27"/>
      <c r="D11" s="122">
        <v>1</v>
      </c>
      <c r="E11" s="123">
        <v>0.80700000000000005</v>
      </c>
      <c r="F11" s="122" t="s">
        <v>162</v>
      </c>
      <c r="G11" s="123" t="s">
        <v>162</v>
      </c>
      <c r="H11" s="122">
        <v>7</v>
      </c>
      <c r="I11" s="123">
        <v>5.0060000000000002</v>
      </c>
      <c r="J11" s="112">
        <v>2</v>
      </c>
      <c r="K11" s="128">
        <v>1.415</v>
      </c>
      <c r="L11" s="122" t="s">
        <v>162</v>
      </c>
      <c r="M11" s="123" t="s">
        <v>162</v>
      </c>
      <c r="N11" s="122">
        <f>H11+D11+J11</f>
        <v>10</v>
      </c>
      <c r="O11" s="123">
        <f>I11+E11+K11</f>
        <v>7.2280000000000006</v>
      </c>
    </row>
    <row r="12" spans="1:15" ht="12.75">
      <c r="A12" s="157" t="s">
        <v>288</v>
      </c>
      <c r="B12" s="44"/>
      <c r="C12" s="44"/>
      <c r="D12" s="126">
        <f t="shared" ref="D12:O12" si="0">SUM(D9:D11)</f>
        <v>1</v>
      </c>
      <c r="E12" s="127">
        <f t="shared" si="0"/>
        <v>0.80700000000000005</v>
      </c>
      <c r="F12" s="113">
        <f t="shared" si="0"/>
        <v>1</v>
      </c>
      <c r="G12" s="129">
        <f t="shared" si="0"/>
        <v>0.22700000000000001</v>
      </c>
      <c r="H12" s="126">
        <f t="shared" si="0"/>
        <v>12</v>
      </c>
      <c r="I12" s="127">
        <f t="shared" si="0"/>
        <v>5.843</v>
      </c>
      <c r="J12" s="113">
        <f t="shared" si="0"/>
        <v>39</v>
      </c>
      <c r="K12" s="129">
        <f t="shared" si="0"/>
        <v>9.3509999999999991</v>
      </c>
      <c r="L12" s="126">
        <f t="shared" si="0"/>
        <v>28</v>
      </c>
      <c r="M12" s="127">
        <f t="shared" si="0"/>
        <v>5.758</v>
      </c>
      <c r="N12" s="126">
        <f t="shared" si="0"/>
        <v>81</v>
      </c>
      <c r="O12" s="127">
        <f t="shared" si="0"/>
        <v>21.986000000000001</v>
      </c>
    </row>
    <row r="16" spans="1:15" ht="12" customHeight="1"/>
    <row r="17" spans="1:1" ht="20.25" customHeight="1"/>
    <row r="19" spans="1:1">
      <c r="A19" s="173"/>
    </row>
    <row r="20" spans="1:1">
      <c r="A20" s="173"/>
    </row>
    <row r="21" spans="1:1">
      <c r="A21" s="173"/>
    </row>
    <row r="22" spans="1:1">
      <c r="A22" s="173"/>
    </row>
    <row r="33" spans="1:11" ht="12.75">
      <c r="A33" s="3"/>
      <c r="B33" s="3"/>
      <c r="C33" s="4"/>
      <c r="D33" s="3"/>
      <c r="E33" s="3"/>
      <c r="F33" s="3"/>
      <c r="G33" s="3"/>
      <c r="H33" s="173"/>
      <c r="I33" s="173"/>
      <c r="J33" s="173"/>
      <c r="K33" s="173"/>
    </row>
    <row r="34" spans="1:11" ht="12.75">
      <c r="A34" s="3"/>
      <c r="B34" s="3"/>
      <c r="C34" s="4"/>
      <c r="D34" s="3"/>
      <c r="E34" s="3"/>
      <c r="F34" s="3"/>
      <c r="G34" s="3"/>
      <c r="H34" s="173"/>
      <c r="I34" s="173"/>
      <c r="J34" s="173"/>
      <c r="K34" s="173"/>
    </row>
    <row r="35" spans="1:11" ht="12.75">
      <c r="A35" s="194"/>
      <c r="B35" s="194"/>
      <c r="C35" s="195"/>
      <c r="D35" s="3"/>
      <c r="E35" s="3"/>
      <c r="F35" s="3"/>
      <c r="G35" s="3"/>
      <c r="H35" s="173"/>
      <c r="I35" s="173"/>
      <c r="J35" s="173"/>
      <c r="K35" s="173"/>
    </row>
    <row r="36" spans="1:11" ht="12.75">
      <c r="A36" s="3"/>
      <c r="B36" s="3"/>
      <c r="C36" s="3"/>
      <c r="D36" s="3"/>
      <c r="E36" s="3"/>
      <c r="F36" s="3"/>
      <c r="G36" s="3"/>
      <c r="H36" s="173"/>
      <c r="I36" s="173"/>
      <c r="J36" s="173"/>
      <c r="K36" s="173"/>
    </row>
    <row r="37" spans="1:11" ht="12.75">
      <c r="A37" s="3"/>
      <c r="B37" s="3"/>
      <c r="C37" s="3"/>
      <c r="D37" s="3"/>
      <c r="E37" s="3"/>
      <c r="F37" s="3"/>
      <c r="G37" s="3"/>
      <c r="H37" s="173"/>
      <c r="I37" s="173"/>
      <c r="J37" s="173"/>
      <c r="K37" s="173"/>
    </row>
    <row r="38" spans="1:11" ht="12.75">
      <c r="A38" s="11"/>
      <c r="B38" s="11"/>
      <c r="C38" s="11"/>
      <c r="D38" s="11"/>
      <c r="E38" s="11"/>
      <c r="F38" s="11"/>
      <c r="G38" s="11"/>
    </row>
  </sheetData>
  <mergeCells count="8">
    <mergeCell ref="A5:C6"/>
    <mergeCell ref="A1:M2"/>
    <mergeCell ref="L4:M4"/>
    <mergeCell ref="N4:O4"/>
    <mergeCell ref="D4:E4"/>
    <mergeCell ref="F4:G4"/>
    <mergeCell ref="H4:I4"/>
    <mergeCell ref="J4:K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2">
    <tabColor theme="6" tint="-0.249977111117893"/>
  </sheetPr>
  <dimension ref="A1:E18"/>
  <sheetViews>
    <sheetView zoomScaleNormal="100" workbookViewId="0">
      <selection sqref="A1:E2"/>
    </sheetView>
  </sheetViews>
  <sheetFormatPr defaultRowHeight="12.75"/>
  <cols>
    <col min="1" max="1" width="19" style="11" customWidth="1"/>
    <col min="2" max="2" width="20" style="11" customWidth="1"/>
    <col min="3" max="3" width="24.83203125" style="11" customWidth="1"/>
    <col min="4" max="16384" width="9.33203125" style="11"/>
  </cols>
  <sheetData>
    <row r="1" spans="1:5" ht="24" customHeight="1">
      <c r="A1" s="592" t="s">
        <v>256</v>
      </c>
      <c r="B1" s="592"/>
      <c r="C1" s="592"/>
      <c r="D1" s="592"/>
      <c r="E1" s="592"/>
    </row>
    <row r="2" spans="1:5" ht="19.5" customHeight="1">
      <c r="A2" s="592"/>
      <c r="B2" s="592"/>
      <c r="C2" s="592"/>
      <c r="D2" s="592"/>
      <c r="E2" s="592"/>
    </row>
    <row r="3" spans="1:5" ht="16.5" customHeight="1">
      <c r="A3" s="1" t="s">
        <v>257</v>
      </c>
    </row>
    <row r="4" spans="1:5" ht="15" customHeight="1">
      <c r="A4" s="137" t="s">
        <v>56</v>
      </c>
      <c r="B4" s="346" t="s">
        <v>58</v>
      </c>
      <c r="C4" s="346" t="s">
        <v>132</v>
      </c>
    </row>
    <row r="5" spans="1:5" ht="15" customHeight="1">
      <c r="A5" s="138" t="s">
        <v>57</v>
      </c>
      <c r="B5" s="350" t="s">
        <v>59</v>
      </c>
      <c r="C5" s="350" t="s">
        <v>60</v>
      </c>
    </row>
    <row r="6" spans="1:5" ht="12.75" customHeight="1">
      <c r="A6" s="11" t="s">
        <v>273</v>
      </c>
      <c r="B6" s="359">
        <v>11</v>
      </c>
      <c r="C6" s="353">
        <v>4.8499999999999996</v>
      </c>
    </row>
    <row r="7" spans="1:5" ht="12.75" customHeight="1">
      <c r="A7" s="11" t="s">
        <v>49</v>
      </c>
      <c r="B7" s="359">
        <v>6</v>
      </c>
      <c r="C7" s="355">
        <v>1.9450000000000001</v>
      </c>
    </row>
    <row r="8" spans="1:5" ht="12.75" customHeight="1">
      <c r="A8" s="11" t="s">
        <v>283</v>
      </c>
      <c r="B8" s="359">
        <v>4</v>
      </c>
      <c r="C8" s="201">
        <v>1.607</v>
      </c>
    </row>
    <row r="9" spans="1:5" ht="12.75" customHeight="1">
      <c r="A9" s="11" t="s">
        <v>272</v>
      </c>
      <c r="B9" s="359">
        <v>7</v>
      </c>
      <c r="C9" s="355">
        <v>1.51</v>
      </c>
    </row>
    <row r="10" spans="1:5">
      <c r="A10" s="11" t="s">
        <v>284</v>
      </c>
      <c r="B10" s="359">
        <v>6</v>
      </c>
      <c r="C10" s="355">
        <v>1.1140000000000001</v>
      </c>
    </row>
    <row r="11" spans="1:5">
      <c r="A11" s="3"/>
      <c r="B11" s="354"/>
      <c r="C11" s="201"/>
    </row>
    <row r="12" spans="1:5">
      <c r="A12" s="11" t="s">
        <v>258</v>
      </c>
      <c r="B12" s="359">
        <v>4</v>
      </c>
      <c r="C12" s="355">
        <v>0.86499999999999999</v>
      </c>
    </row>
    <row r="13" spans="1:5">
      <c r="A13" s="11" t="s">
        <v>287</v>
      </c>
      <c r="B13" s="359">
        <v>1</v>
      </c>
      <c r="C13" s="360">
        <v>0.80700000000000005</v>
      </c>
    </row>
    <row r="14" spans="1:5">
      <c r="A14" s="11" t="s">
        <v>259</v>
      </c>
      <c r="B14" s="359">
        <v>4</v>
      </c>
      <c r="C14" s="360">
        <v>0.72599999999999998</v>
      </c>
    </row>
    <row r="15" spans="1:5">
      <c r="A15" s="3"/>
      <c r="B15" s="354"/>
      <c r="C15" s="201"/>
    </row>
    <row r="16" spans="1:5">
      <c r="A16" s="3" t="s">
        <v>61</v>
      </c>
      <c r="B16" s="354">
        <v>38</v>
      </c>
      <c r="C16" s="355">
        <v>8.5619999999999994</v>
      </c>
    </row>
    <row r="17" spans="1:3">
      <c r="A17" s="3"/>
      <c r="B17" s="354"/>
      <c r="C17" s="201"/>
    </row>
    <row r="18" spans="1:3">
      <c r="A18" s="50" t="s">
        <v>288</v>
      </c>
      <c r="B18" s="356">
        <f>SUM(B6:B17)</f>
        <v>81</v>
      </c>
      <c r="C18" s="357">
        <f>SUM(C6:C16)</f>
        <v>21.985999999999997</v>
      </c>
    </row>
  </sheetData>
  <mergeCells count="1">
    <mergeCell ref="A1:E2"/>
  </mergeCells>
  <pageMargins left="0.7" right="0.44" top="0.69" bottom="0.75" header="0.17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M38"/>
  <sheetViews>
    <sheetView zoomScaleNormal="100" workbookViewId="0"/>
  </sheetViews>
  <sheetFormatPr defaultRowHeight="11.25"/>
  <cols>
    <col min="1" max="1" width="41.83203125" style="1" customWidth="1"/>
    <col min="2" max="2" width="8.5" style="1" bestFit="1" customWidth="1"/>
    <col min="3" max="3" width="11.6640625" style="1" customWidth="1"/>
    <col min="4" max="4" width="11.83203125" style="1" customWidth="1"/>
    <col min="5" max="5" width="8.5" style="1" bestFit="1" customWidth="1"/>
    <col min="6" max="6" width="11.6640625" style="1" customWidth="1"/>
    <col min="7" max="7" width="11.83203125" style="1" customWidth="1"/>
    <col min="8" max="8" width="9.83203125" style="1" customWidth="1"/>
    <col min="9" max="9" width="14.33203125" style="1" customWidth="1"/>
    <col min="10" max="10" width="11.83203125" style="1" customWidth="1"/>
    <col min="11" max="12" width="9.33203125" style="1"/>
    <col min="13" max="13" width="9.5" style="1" bestFit="1" customWidth="1"/>
    <col min="14" max="16384" width="9.33203125" style="1"/>
  </cols>
  <sheetData>
    <row r="1" spans="1:13" ht="15">
      <c r="A1" s="268" t="s">
        <v>279</v>
      </c>
    </row>
    <row r="2" spans="1:13" ht="12">
      <c r="A2" s="264" t="s">
        <v>280</v>
      </c>
    </row>
    <row r="3" spans="1:13" ht="18" customHeight="1">
      <c r="A3" s="228" t="s">
        <v>1</v>
      </c>
      <c r="B3" s="568" t="s">
        <v>235</v>
      </c>
      <c r="C3" s="570"/>
      <c r="D3" s="569"/>
      <c r="E3" s="568" t="s">
        <v>236</v>
      </c>
      <c r="F3" s="570"/>
      <c r="G3" s="569"/>
      <c r="H3" s="568" t="s">
        <v>237</v>
      </c>
      <c r="I3" s="570"/>
      <c r="J3" s="569"/>
    </row>
    <row r="4" spans="1:13" ht="20.25" customHeight="1">
      <c r="A4" s="205" t="s">
        <v>2</v>
      </c>
      <c r="B4" s="134" t="s">
        <v>3</v>
      </c>
      <c r="C4" s="38" t="s">
        <v>127</v>
      </c>
      <c r="D4" s="226" t="s">
        <v>131</v>
      </c>
      <c r="E4" s="134" t="s">
        <v>3</v>
      </c>
      <c r="F4" s="38" t="s">
        <v>127</v>
      </c>
      <c r="G4" s="226" t="s">
        <v>131</v>
      </c>
      <c r="H4" s="134" t="s">
        <v>3</v>
      </c>
      <c r="I4" s="38" t="s">
        <v>127</v>
      </c>
      <c r="J4" s="226" t="s">
        <v>131</v>
      </c>
    </row>
    <row r="5" spans="1:13" ht="33.75">
      <c r="A5" s="238"/>
      <c r="B5" s="116" t="s">
        <v>4</v>
      </c>
      <c r="C5" s="40" t="s">
        <v>172</v>
      </c>
      <c r="D5" s="40" t="s">
        <v>130</v>
      </c>
      <c r="E5" s="116" t="s">
        <v>4</v>
      </c>
      <c r="F5" s="40" t="s">
        <v>172</v>
      </c>
      <c r="G5" s="40" t="s">
        <v>130</v>
      </c>
      <c r="H5" s="116" t="s">
        <v>4</v>
      </c>
      <c r="I5" s="40" t="s">
        <v>172</v>
      </c>
      <c r="J5" s="139" t="s">
        <v>130</v>
      </c>
    </row>
    <row r="6" spans="1:13" ht="12.75" customHeight="1">
      <c r="A6" s="159" t="s">
        <v>192</v>
      </c>
      <c r="B6" s="459">
        <v>2</v>
      </c>
      <c r="C6" s="460">
        <v>0.94299999999999995</v>
      </c>
      <c r="D6" s="461">
        <v>0.59899999999999998</v>
      </c>
      <c r="E6" s="474">
        <v>4</v>
      </c>
      <c r="F6" s="475">
        <v>26.704999999999998</v>
      </c>
      <c r="G6" s="476">
        <v>41.061</v>
      </c>
      <c r="H6" s="474">
        <f>B6-E6</f>
        <v>-2</v>
      </c>
      <c r="I6" s="475">
        <f t="shared" ref="I6" si="0">C6-F6</f>
        <v>-25.761999999999997</v>
      </c>
      <c r="J6" s="476">
        <f>D6-G6</f>
        <v>-40.462000000000003</v>
      </c>
      <c r="M6" s="452"/>
    </row>
    <row r="7" spans="1:13" ht="12.75" customHeight="1">
      <c r="A7" s="159" t="s">
        <v>193</v>
      </c>
      <c r="B7" s="462" t="s">
        <v>162</v>
      </c>
      <c r="C7" s="463" t="s">
        <v>162</v>
      </c>
      <c r="D7" s="464" t="s">
        <v>162</v>
      </c>
      <c r="E7" s="477" t="s">
        <v>162</v>
      </c>
      <c r="F7" s="478" t="s">
        <v>162</v>
      </c>
      <c r="G7" s="479" t="s">
        <v>162</v>
      </c>
      <c r="H7" s="477" t="s">
        <v>162</v>
      </c>
      <c r="I7" s="478" t="s">
        <v>162</v>
      </c>
      <c r="J7" s="479" t="s">
        <v>162</v>
      </c>
      <c r="M7" s="452"/>
    </row>
    <row r="8" spans="1:13" ht="12.75" customHeight="1">
      <c r="A8" s="159" t="s">
        <v>194</v>
      </c>
      <c r="B8" s="462" t="s">
        <v>162</v>
      </c>
      <c r="C8" s="463" t="s">
        <v>162</v>
      </c>
      <c r="D8" s="464" t="s">
        <v>162</v>
      </c>
      <c r="E8" s="480">
        <v>41</v>
      </c>
      <c r="F8" s="481">
        <v>858.32</v>
      </c>
      <c r="G8" s="482">
        <v>513.19000000000005</v>
      </c>
      <c r="H8" s="480">
        <f>-E8</f>
        <v>-41</v>
      </c>
      <c r="I8" s="481">
        <f t="shared" ref="I8:J8" si="1">-F8</f>
        <v>-858.32</v>
      </c>
      <c r="J8" s="486">
        <f t="shared" si="1"/>
        <v>-513.19000000000005</v>
      </c>
      <c r="M8" s="452"/>
    </row>
    <row r="9" spans="1:13" ht="17.25" customHeight="1">
      <c r="A9" s="221" t="s">
        <v>208</v>
      </c>
      <c r="B9" s="465">
        <f t="shared" ref="B9:J9" si="2">SUM(B6:B8)</f>
        <v>2</v>
      </c>
      <c r="C9" s="466">
        <f t="shared" si="2"/>
        <v>0.94299999999999995</v>
      </c>
      <c r="D9" s="467">
        <f t="shared" si="2"/>
        <v>0.59899999999999998</v>
      </c>
      <c r="E9" s="483">
        <f t="shared" si="2"/>
        <v>45</v>
      </c>
      <c r="F9" s="484">
        <f t="shared" si="2"/>
        <v>885.02500000000009</v>
      </c>
      <c r="G9" s="485">
        <f t="shared" si="2"/>
        <v>554.25100000000009</v>
      </c>
      <c r="H9" s="487">
        <f t="shared" si="2"/>
        <v>-43</v>
      </c>
      <c r="I9" s="488">
        <f t="shared" si="2"/>
        <v>-884.08199999999999</v>
      </c>
      <c r="J9" s="489">
        <f t="shared" si="2"/>
        <v>-553.65200000000004</v>
      </c>
      <c r="M9" s="452"/>
    </row>
    <row r="10" spans="1:13" ht="12.75" customHeight="1">
      <c r="A10" s="159"/>
      <c r="B10" s="468"/>
      <c r="C10" s="469"/>
      <c r="D10" s="470"/>
      <c r="E10" s="480"/>
      <c r="F10" s="481"/>
      <c r="G10" s="486"/>
      <c r="H10" s="480"/>
      <c r="I10" s="481"/>
      <c r="J10" s="486"/>
      <c r="M10" s="452"/>
    </row>
    <row r="11" spans="1:13" ht="12.75" customHeight="1">
      <c r="A11" s="210" t="s">
        <v>195</v>
      </c>
      <c r="B11" s="462">
        <v>1</v>
      </c>
      <c r="C11" s="463">
        <v>1.115</v>
      </c>
      <c r="D11" s="464">
        <v>0.158</v>
      </c>
      <c r="E11" s="468">
        <v>10</v>
      </c>
      <c r="F11" s="469">
        <v>174.447</v>
      </c>
      <c r="G11" s="470">
        <v>82.498000000000005</v>
      </c>
      <c r="H11" s="480">
        <f>B11-E11</f>
        <v>-9</v>
      </c>
      <c r="I11" s="481">
        <f t="shared" ref="I11:J12" si="3">C11-F11</f>
        <v>-173.33199999999999</v>
      </c>
      <c r="J11" s="486">
        <f t="shared" si="3"/>
        <v>-82.34</v>
      </c>
      <c r="M11" s="452"/>
    </row>
    <row r="12" spans="1:13" ht="12.75" customHeight="1">
      <c r="A12" s="210" t="s">
        <v>12</v>
      </c>
      <c r="B12" s="462">
        <v>1</v>
      </c>
      <c r="C12" s="463">
        <v>0.105</v>
      </c>
      <c r="D12" s="464" t="s">
        <v>162</v>
      </c>
      <c r="E12" s="468">
        <v>10</v>
      </c>
      <c r="F12" s="469">
        <v>2.4750000000000001</v>
      </c>
      <c r="G12" s="470">
        <v>63.835000000000001</v>
      </c>
      <c r="H12" s="480">
        <f>B12-E12</f>
        <v>-9</v>
      </c>
      <c r="I12" s="481">
        <f t="shared" si="3"/>
        <v>-2.37</v>
      </c>
      <c r="J12" s="486">
        <f>-G12</f>
        <v>-63.835000000000001</v>
      </c>
      <c r="M12" s="452"/>
    </row>
    <row r="13" spans="1:13" ht="12.75" customHeight="1">
      <c r="A13" s="282" t="s">
        <v>22</v>
      </c>
      <c r="B13" s="462"/>
      <c r="C13" s="463"/>
      <c r="D13" s="464"/>
      <c r="E13" s="480"/>
      <c r="F13" s="481"/>
      <c r="G13" s="486"/>
      <c r="H13" s="480"/>
      <c r="I13" s="481"/>
      <c r="J13" s="486"/>
      <c r="M13" s="452"/>
    </row>
    <row r="14" spans="1:13" ht="17.25" customHeight="1">
      <c r="A14" s="255" t="s">
        <v>196</v>
      </c>
      <c r="B14" s="471">
        <f t="shared" ref="B14:G14" si="4">SUM(B11:B13)</f>
        <v>2</v>
      </c>
      <c r="C14" s="472">
        <f t="shared" si="4"/>
        <v>1.22</v>
      </c>
      <c r="D14" s="473">
        <f t="shared" si="4"/>
        <v>0.158</v>
      </c>
      <c r="E14" s="487">
        <f t="shared" si="4"/>
        <v>20</v>
      </c>
      <c r="F14" s="488">
        <f t="shared" si="4"/>
        <v>176.922</v>
      </c>
      <c r="G14" s="489">
        <f t="shared" si="4"/>
        <v>146.333</v>
      </c>
      <c r="H14" s="487">
        <f>H11+H12</f>
        <v>-18</v>
      </c>
      <c r="I14" s="488">
        <f t="shared" ref="I14:J14" si="5">I11+I12</f>
        <v>-175.702</v>
      </c>
      <c r="J14" s="489">
        <f t="shared" si="5"/>
        <v>-146.17500000000001</v>
      </c>
      <c r="M14" s="452"/>
    </row>
    <row r="15" spans="1:13" ht="12.75" customHeight="1">
      <c r="A15" s="256"/>
      <c r="B15" s="468"/>
      <c r="C15" s="469"/>
      <c r="D15" s="470"/>
      <c r="E15" s="480"/>
      <c r="F15" s="481"/>
      <c r="G15" s="486"/>
      <c r="H15" s="480"/>
      <c r="I15" s="481"/>
      <c r="J15" s="486"/>
      <c r="M15" s="452"/>
    </row>
    <row r="16" spans="1:13" ht="27.75" customHeight="1">
      <c r="A16" s="257" t="s">
        <v>197</v>
      </c>
      <c r="B16" s="513">
        <f>SUM(B14,B9)</f>
        <v>4</v>
      </c>
      <c r="C16" s="514">
        <f t="shared" ref="C16:J16" si="6">SUM(C14,C9)</f>
        <v>2.1629999999999998</v>
      </c>
      <c r="D16" s="515">
        <f t="shared" si="6"/>
        <v>0.75700000000000001</v>
      </c>
      <c r="E16" s="516">
        <f t="shared" si="6"/>
        <v>65</v>
      </c>
      <c r="F16" s="518">
        <f t="shared" si="6"/>
        <v>1061.9470000000001</v>
      </c>
      <c r="G16" s="517">
        <f t="shared" si="6"/>
        <v>700.58400000000006</v>
      </c>
      <c r="H16" s="516">
        <f t="shared" si="6"/>
        <v>-61</v>
      </c>
      <c r="I16" s="518">
        <f t="shared" si="6"/>
        <v>-1059.7840000000001</v>
      </c>
      <c r="J16" s="517">
        <f t="shared" si="6"/>
        <v>-699.827</v>
      </c>
      <c r="M16" s="452"/>
    </row>
    <row r="17" spans="1:13">
      <c r="A17" s="9"/>
      <c r="B17" s="9"/>
      <c r="C17" s="9"/>
      <c r="D17" s="9"/>
      <c r="E17" s="9"/>
      <c r="F17" s="9"/>
      <c r="G17" s="9"/>
      <c r="H17" s="9"/>
      <c r="I17" s="9"/>
      <c r="J17" s="9"/>
      <c r="M17" s="452"/>
    </row>
    <row r="18" spans="1:13">
      <c r="A18" s="9"/>
      <c r="B18" s="9"/>
      <c r="C18" s="9"/>
      <c r="D18" s="9"/>
      <c r="E18" s="9"/>
      <c r="F18" s="9"/>
      <c r="G18" s="9"/>
      <c r="H18" s="9"/>
      <c r="I18" s="9"/>
      <c r="J18" s="9"/>
    </row>
    <row r="23" spans="1:13">
      <c r="H23" s="449"/>
      <c r="I23" s="449"/>
      <c r="J23" s="449"/>
    </row>
    <row r="26" spans="1:13">
      <c r="D26" s="336"/>
      <c r="E26" s="336"/>
    </row>
    <row r="27" spans="1:13">
      <c r="D27" s="336"/>
      <c r="E27" s="336"/>
    </row>
    <row r="28" spans="1:13">
      <c r="D28" s="336"/>
      <c r="E28" s="336"/>
    </row>
    <row r="29" spans="1:13">
      <c r="D29" s="336"/>
      <c r="E29" s="336"/>
    </row>
    <row r="30" spans="1:13">
      <c r="D30" s="336"/>
      <c r="E30" s="336"/>
    </row>
    <row r="38" spans="9:9">
      <c r="I38" s="448"/>
    </row>
  </sheetData>
  <mergeCells count="3">
    <mergeCell ref="B3:D3"/>
    <mergeCell ref="E3:G3"/>
    <mergeCell ref="H3:J3"/>
  </mergeCells>
  <pageMargins left="0.7" right="0.7" top="0.75" bottom="0.75" header="0.3" footer="0.3"/>
  <pageSetup paperSize="9" scale="78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E25"/>
  <sheetViews>
    <sheetView zoomScaleNormal="100" workbookViewId="0">
      <selection sqref="A1:D2"/>
    </sheetView>
  </sheetViews>
  <sheetFormatPr defaultRowHeight="11.25"/>
  <cols>
    <col min="1" max="1" width="40" style="1" bestFit="1" customWidth="1"/>
    <col min="2" max="2" width="10.5" style="1" customWidth="1"/>
    <col min="3" max="3" width="13.83203125" style="1" customWidth="1"/>
    <col min="4" max="4" width="13.6640625" style="1" customWidth="1"/>
    <col min="5" max="16384" width="9.33203125" style="1"/>
  </cols>
  <sheetData>
    <row r="1" spans="1:4" ht="16.5" customHeight="1">
      <c r="A1" s="593" t="s">
        <v>281</v>
      </c>
      <c r="B1" s="594"/>
      <c r="C1" s="594"/>
      <c r="D1" s="594"/>
    </row>
    <row r="2" spans="1:4" ht="16.5" customHeight="1">
      <c r="A2" s="594"/>
      <c r="B2" s="594"/>
      <c r="C2" s="594"/>
      <c r="D2" s="594"/>
    </row>
    <row r="3" spans="1:4">
      <c r="A3" s="1" t="s">
        <v>282</v>
      </c>
    </row>
    <row r="4" spans="1:4" ht="20.25" customHeight="1">
      <c r="A4" s="228" t="s">
        <v>64</v>
      </c>
      <c r="B4" s="340" t="s">
        <v>3</v>
      </c>
      <c r="C4" s="342" t="s">
        <v>127</v>
      </c>
      <c r="D4" s="341" t="s">
        <v>131</v>
      </c>
    </row>
    <row r="5" spans="1:4" ht="39.75" customHeight="1">
      <c r="A5" s="258" t="s">
        <v>65</v>
      </c>
      <c r="B5" s="223" t="s">
        <v>4</v>
      </c>
      <c r="C5" s="224" t="s">
        <v>172</v>
      </c>
      <c r="D5" s="225" t="s">
        <v>130</v>
      </c>
    </row>
    <row r="6" spans="1:4" ht="12.75">
      <c r="A6" s="159"/>
      <c r="B6" s="164"/>
      <c r="C6" s="165"/>
      <c r="D6" s="166"/>
    </row>
    <row r="7" spans="1:4" ht="12.75">
      <c r="A7" s="159" t="s">
        <v>198</v>
      </c>
      <c r="B7" s="198">
        <v>1</v>
      </c>
      <c r="C7" s="199">
        <v>1.151</v>
      </c>
      <c r="D7" s="200">
        <v>0.158</v>
      </c>
    </row>
    <row r="8" spans="1:4" ht="12.75">
      <c r="A8" s="159" t="s">
        <v>199</v>
      </c>
      <c r="B8" s="198" t="s">
        <v>162</v>
      </c>
      <c r="C8" s="199" t="s">
        <v>162</v>
      </c>
      <c r="D8" s="200" t="s">
        <v>162</v>
      </c>
    </row>
    <row r="9" spans="1:4" ht="12.75">
      <c r="A9" s="159" t="s">
        <v>169</v>
      </c>
      <c r="B9" s="198">
        <v>2</v>
      </c>
      <c r="C9" s="199">
        <v>0.40200000000000002</v>
      </c>
      <c r="D9" s="200">
        <v>0.39600000000000002</v>
      </c>
    </row>
    <row r="10" spans="1:4" ht="25.5">
      <c r="A10" s="259" t="s">
        <v>66</v>
      </c>
      <c r="B10" s="167"/>
      <c r="C10" s="168"/>
      <c r="D10" s="169"/>
    </row>
    <row r="11" spans="1:4" ht="12.75">
      <c r="A11" s="159" t="s">
        <v>200</v>
      </c>
      <c r="B11" s="167">
        <v>1</v>
      </c>
      <c r="C11" s="168">
        <v>0.64700000000000002</v>
      </c>
      <c r="D11" s="169">
        <v>0.20300000000000001</v>
      </c>
    </row>
    <row r="12" spans="1:4" ht="12.75">
      <c r="A12" s="221" t="s">
        <v>201</v>
      </c>
      <c r="B12" s="174">
        <f>SUM(B7:B11)</f>
        <v>4</v>
      </c>
      <c r="C12" s="175">
        <f>SUM(C7:C11)</f>
        <v>2.2000000000000002</v>
      </c>
      <c r="D12" s="176">
        <f>SUM(D7:D11)</f>
        <v>0.75700000000000012</v>
      </c>
    </row>
    <row r="13" spans="1:4" ht="12.75">
      <c r="A13" s="159"/>
      <c r="B13" s="167"/>
      <c r="C13" s="168"/>
      <c r="D13" s="169"/>
    </row>
    <row r="14" spans="1:4" ht="12.75">
      <c r="A14" s="159" t="s">
        <v>202</v>
      </c>
      <c r="B14" s="167">
        <v>13</v>
      </c>
      <c r="C14" s="168">
        <v>16.638000000000002</v>
      </c>
      <c r="D14" s="169">
        <v>33.253999999999998</v>
      </c>
    </row>
    <row r="15" spans="1:4" ht="12.75">
      <c r="A15" s="159" t="s">
        <v>203</v>
      </c>
      <c r="B15" s="167">
        <v>43</v>
      </c>
      <c r="C15" s="168">
        <v>1043.4000000000001</v>
      </c>
      <c r="D15" s="169">
        <v>609.1</v>
      </c>
    </row>
    <row r="16" spans="1:4" ht="12.75">
      <c r="A16" s="159" t="s">
        <v>204</v>
      </c>
      <c r="B16" s="198">
        <v>9</v>
      </c>
      <c r="C16" s="199">
        <v>2.016</v>
      </c>
      <c r="D16" s="200">
        <v>58.826000000000001</v>
      </c>
    </row>
    <row r="17" spans="1:5" ht="12.75">
      <c r="A17" s="221" t="s">
        <v>209</v>
      </c>
      <c r="B17" s="170">
        <f>SUM(B14:B16)</f>
        <v>65</v>
      </c>
      <c r="C17" s="171">
        <f>SUM(C14:C16)</f>
        <v>1062.0540000000001</v>
      </c>
      <c r="D17" s="172">
        <f>SUM(D14:D16)</f>
        <v>701.18000000000006</v>
      </c>
    </row>
    <row r="18" spans="1:5" ht="12.75">
      <c r="A18" s="159"/>
      <c r="B18" s="167"/>
      <c r="C18" s="168"/>
      <c r="D18" s="169"/>
    </row>
    <row r="19" spans="1:5" ht="12.75">
      <c r="A19" s="221" t="s">
        <v>210</v>
      </c>
      <c r="B19" s="170">
        <f>B12-B17</f>
        <v>-61</v>
      </c>
      <c r="C19" s="171">
        <f t="shared" ref="C19:D19" si="0">C12-C17</f>
        <v>-1059.854</v>
      </c>
      <c r="D19" s="172">
        <f t="shared" si="0"/>
        <v>-700.42300000000012</v>
      </c>
    </row>
    <row r="20" spans="1:5" ht="12.75">
      <c r="A20" s="457" t="s">
        <v>301</v>
      </c>
      <c r="B20" s="501">
        <v>-0.16</v>
      </c>
      <c r="C20" s="502">
        <v>-0.28000000000000003</v>
      </c>
      <c r="D20" s="503">
        <v>-0.34</v>
      </c>
    </row>
    <row r="21" spans="1:5">
      <c r="A21" s="9"/>
      <c r="B21" s="9"/>
      <c r="C21" s="9"/>
      <c r="D21" s="9"/>
    </row>
    <row r="22" spans="1:5">
      <c r="A22" s="9"/>
      <c r="B22" s="9"/>
      <c r="C22" s="339"/>
      <c r="D22" s="9"/>
    </row>
    <row r="23" spans="1:5">
      <c r="D23" s="449"/>
    </row>
    <row r="25" spans="1:5">
      <c r="A25" s="173"/>
      <c r="B25" s="173"/>
      <c r="C25" s="173"/>
      <c r="D25" s="173"/>
      <c r="E25" s="173"/>
    </row>
  </sheetData>
  <mergeCells count="1">
    <mergeCell ref="A1:D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P47"/>
  <sheetViews>
    <sheetView zoomScaleNormal="100" workbookViewId="0">
      <selection sqref="A1:G2"/>
    </sheetView>
  </sheetViews>
  <sheetFormatPr defaultRowHeight="11.25"/>
  <cols>
    <col min="1" max="1" width="33.1640625" style="1" customWidth="1"/>
    <col min="2" max="2" width="8.5" style="1" customWidth="1"/>
    <col min="3" max="3" width="13.83203125" style="1" customWidth="1"/>
    <col min="4" max="4" width="19.33203125" style="1" customWidth="1"/>
    <col min="5" max="5" width="11.83203125" style="1" customWidth="1"/>
    <col min="6" max="6" width="13.83203125" style="1" customWidth="1"/>
    <col min="7" max="7" width="18" style="1" customWidth="1"/>
    <col min="8" max="8" width="17.6640625" style="1" customWidth="1"/>
    <col min="9" max="16384" width="9.33203125" style="1"/>
  </cols>
  <sheetData>
    <row r="1" spans="1:14" ht="16.5" customHeight="1">
      <c r="A1" s="592" t="s">
        <v>260</v>
      </c>
      <c r="B1" s="592"/>
      <c r="C1" s="592"/>
      <c r="D1" s="592"/>
      <c r="E1" s="592"/>
      <c r="F1" s="592"/>
      <c r="G1" s="592"/>
    </row>
    <row r="2" spans="1:14" ht="17.25" customHeight="1">
      <c r="A2" s="592"/>
      <c r="B2" s="592"/>
      <c r="C2" s="592"/>
      <c r="D2" s="592"/>
      <c r="E2" s="592"/>
      <c r="F2" s="592"/>
      <c r="G2" s="592"/>
    </row>
    <row r="3" spans="1:14">
      <c r="A3" s="1" t="s">
        <v>173</v>
      </c>
    </row>
    <row r="4" spans="1:14" ht="30" customHeight="1">
      <c r="A4" s="158" t="s">
        <v>1</v>
      </c>
      <c r="B4" s="568" t="s">
        <v>67</v>
      </c>
      <c r="C4" s="570"/>
      <c r="D4" s="569"/>
      <c r="E4" s="570" t="s">
        <v>303</v>
      </c>
      <c r="F4" s="570"/>
      <c r="G4" s="570"/>
      <c r="H4" s="141" t="s">
        <v>313</v>
      </c>
    </row>
    <row r="5" spans="1:14" s="215" customFormat="1" ht="53.25" customHeight="1">
      <c r="A5" s="260" t="s">
        <v>2</v>
      </c>
      <c r="B5" s="595" t="s">
        <v>69</v>
      </c>
      <c r="C5" s="596"/>
      <c r="D5" s="597"/>
      <c r="E5" s="596" t="s">
        <v>311</v>
      </c>
      <c r="F5" s="596"/>
      <c r="G5" s="596"/>
      <c r="H5" s="222" t="s">
        <v>312</v>
      </c>
    </row>
    <row r="6" spans="1:14" ht="32.25" customHeight="1">
      <c r="A6" s="205"/>
      <c r="B6" s="134" t="s">
        <v>3</v>
      </c>
      <c r="C6" s="38" t="s">
        <v>127</v>
      </c>
      <c r="D6" s="135" t="s">
        <v>190</v>
      </c>
      <c r="E6" s="38" t="s">
        <v>3</v>
      </c>
      <c r="F6" s="38" t="s">
        <v>127</v>
      </c>
      <c r="G6" s="136" t="s">
        <v>191</v>
      </c>
      <c r="H6" s="142" t="s">
        <v>155</v>
      </c>
    </row>
    <row r="7" spans="1:14" ht="33.75">
      <c r="A7" s="161"/>
      <c r="B7" s="116" t="s">
        <v>4</v>
      </c>
      <c r="C7" s="40" t="s">
        <v>178</v>
      </c>
      <c r="D7" s="139" t="s">
        <v>179</v>
      </c>
      <c r="E7" s="40" t="s">
        <v>4</v>
      </c>
      <c r="F7" s="40" t="s">
        <v>178</v>
      </c>
      <c r="G7" s="139" t="s">
        <v>179</v>
      </c>
      <c r="H7" s="139" t="s">
        <v>174</v>
      </c>
    </row>
    <row r="8" spans="1:14" ht="12.75">
      <c r="A8" s="206" t="s">
        <v>26</v>
      </c>
      <c r="B8" s="385"/>
      <c r="C8" s="386"/>
      <c r="D8" s="387"/>
      <c r="E8" s="385"/>
      <c r="F8" s="386"/>
      <c r="G8" s="387"/>
      <c r="H8" s="388"/>
    </row>
    <row r="9" spans="1:14" ht="12.75">
      <c r="A9" s="160" t="s">
        <v>27</v>
      </c>
      <c r="B9" s="389"/>
      <c r="C9" s="390"/>
      <c r="D9" s="391"/>
      <c r="E9" s="389"/>
      <c r="F9" s="390"/>
      <c r="G9" s="391"/>
      <c r="H9" s="392"/>
    </row>
    <row r="10" spans="1:14" ht="12.75">
      <c r="A10" s="210" t="s">
        <v>211</v>
      </c>
      <c r="B10" s="389">
        <v>37</v>
      </c>
      <c r="C10" s="390">
        <v>191.94</v>
      </c>
      <c r="D10" s="391">
        <v>69690.554000000004</v>
      </c>
      <c r="E10" s="393">
        <v>3</v>
      </c>
      <c r="F10" s="394">
        <v>27.065000000000001</v>
      </c>
      <c r="G10" s="395">
        <v>9905.7900000000009</v>
      </c>
      <c r="H10" s="391">
        <f>D10-G10</f>
        <v>59784.764000000003</v>
      </c>
    </row>
    <row r="11" spans="1:14" ht="12.75">
      <c r="A11" s="210" t="s">
        <v>212</v>
      </c>
      <c r="B11" s="393">
        <v>214</v>
      </c>
      <c r="C11" s="394">
        <v>6288.7150000000001</v>
      </c>
      <c r="D11" s="395">
        <v>2125094.9040000001</v>
      </c>
      <c r="E11" s="393">
        <v>34</v>
      </c>
      <c r="F11" s="394">
        <v>975.94600000000003</v>
      </c>
      <c r="G11" s="395">
        <v>348530.77600000001</v>
      </c>
      <c r="H11" s="395">
        <f>D11-G11</f>
        <v>1776564.128</v>
      </c>
      <c r="K11" s="447"/>
      <c r="L11" s="447"/>
      <c r="M11" s="447"/>
      <c r="N11" s="447"/>
    </row>
    <row r="12" spans="1:14" ht="12.75">
      <c r="A12" s="210" t="s">
        <v>213</v>
      </c>
      <c r="B12" s="396">
        <f t="shared" ref="B12:H12" si="0">SUM(B10:B11)</f>
        <v>251</v>
      </c>
      <c r="C12" s="397">
        <f t="shared" si="0"/>
        <v>6480.6549999999997</v>
      </c>
      <c r="D12" s="398">
        <f t="shared" si="0"/>
        <v>2194785.4580000001</v>
      </c>
      <c r="E12" s="396">
        <f t="shared" si="0"/>
        <v>37</v>
      </c>
      <c r="F12" s="397">
        <f t="shared" si="0"/>
        <v>1003.0110000000001</v>
      </c>
      <c r="G12" s="398">
        <f t="shared" si="0"/>
        <v>358436.56599999999</v>
      </c>
      <c r="H12" s="398">
        <f t="shared" si="0"/>
        <v>1836348.892</v>
      </c>
      <c r="J12" s="46"/>
    </row>
    <row r="13" spans="1:14" ht="12.75">
      <c r="A13" s="159"/>
      <c r="B13" s="389"/>
      <c r="C13" s="390"/>
      <c r="D13" s="391"/>
      <c r="E13" s="389"/>
      <c r="F13" s="390"/>
      <c r="G13" s="391"/>
      <c r="H13" s="391"/>
    </row>
    <row r="14" spans="1:14" ht="12.75">
      <c r="A14" s="221" t="s">
        <v>28</v>
      </c>
      <c r="B14" s="389"/>
      <c r="C14" s="390"/>
      <c r="D14" s="391"/>
      <c r="E14" s="389"/>
      <c r="F14" s="390"/>
      <c r="G14" s="391"/>
      <c r="H14" s="391"/>
      <c r="L14" s="57"/>
    </row>
    <row r="15" spans="1:14" ht="12.75">
      <c r="A15" s="160" t="s">
        <v>29</v>
      </c>
      <c r="B15" s="389"/>
      <c r="C15" s="390"/>
      <c r="D15" s="391"/>
      <c r="E15" s="389"/>
      <c r="F15" s="390"/>
      <c r="G15" s="391"/>
      <c r="H15" s="391"/>
    </row>
    <row r="16" spans="1:14" ht="12.75">
      <c r="A16" s="210" t="s">
        <v>211</v>
      </c>
      <c r="B16" s="389">
        <v>74</v>
      </c>
      <c r="C16" s="390">
        <v>1616.2929999999999</v>
      </c>
      <c r="D16" s="391">
        <v>584703.429</v>
      </c>
      <c r="E16" s="389">
        <v>15</v>
      </c>
      <c r="F16" s="390">
        <v>437.53100000000001</v>
      </c>
      <c r="G16" s="391">
        <v>159878.25599999999</v>
      </c>
      <c r="H16" s="391">
        <f>D16-G16</f>
        <v>424825.17300000001</v>
      </c>
    </row>
    <row r="17" spans="1:16" ht="12.75">
      <c r="A17" s="210" t="s">
        <v>212</v>
      </c>
      <c r="B17" s="393">
        <v>250</v>
      </c>
      <c r="C17" s="394">
        <v>5604.6559999999999</v>
      </c>
      <c r="D17" s="395">
        <v>1516697.987</v>
      </c>
      <c r="E17" s="393">
        <v>98</v>
      </c>
      <c r="F17" s="394">
        <v>1738.5</v>
      </c>
      <c r="G17" s="395">
        <v>577400.42299999995</v>
      </c>
      <c r="H17" s="395">
        <f t="shared" ref="H17:H42" si="1">D17-G17</f>
        <v>939297.56400000001</v>
      </c>
      <c r="K17" s="447"/>
      <c r="L17" s="447"/>
      <c r="M17" s="447"/>
    </row>
    <row r="18" spans="1:16" ht="12.75">
      <c r="A18" s="210" t="s">
        <v>213</v>
      </c>
      <c r="B18" s="396">
        <f t="shared" ref="B18:G18" si="2">SUM(B16:B17)</f>
        <v>324</v>
      </c>
      <c r="C18" s="397">
        <f t="shared" si="2"/>
        <v>7220.9489999999996</v>
      </c>
      <c r="D18" s="398">
        <f t="shared" si="2"/>
        <v>2101401.4160000002</v>
      </c>
      <c r="E18" s="396">
        <f t="shared" si="2"/>
        <v>113</v>
      </c>
      <c r="F18" s="397">
        <f t="shared" si="2"/>
        <v>2176.0309999999999</v>
      </c>
      <c r="G18" s="398">
        <f t="shared" si="2"/>
        <v>737278.679</v>
      </c>
      <c r="H18" s="398">
        <f t="shared" si="1"/>
        <v>1364122.7370000002</v>
      </c>
    </row>
    <row r="19" spans="1:16" ht="12.75">
      <c r="A19" s="159"/>
      <c r="B19" s="389"/>
      <c r="C19" s="390"/>
      <c r="D19" s="391"/>
      <c r="E19" s="389"/>
      <c r="F19" s="390"/>
      <c r="G19" s="391"/>
      <c r="H19" s="391"/>
    </row>
    <row r="20" spans="1:16" ht="12.75">
      <c r="A20" s="221" t="s">
        <v>30</v>
      </c>
      <c r="B20" s="389"/>
      <c r="C20" s="390"/>
      <c r="D20" s="391"/>
      <c r="E20" s="389"/>
      <c r="F20" s="390"/>
      <c r="G20" s="391"/>
      <c r="H20" s="391"/>
      <c r="L20" s="57"/>
    </row>
    <row r="21" spans="1:16" ht="12.75">
      <c r="A21" s="160" t="s">
        <v>31</v>
      </c>
      <c r="B21" s="389"/>
      <c r="C21" s="390"/>
      <c r="D21" s="391"/>
      <c r="E21" s="389"/>
      <c r="F21" s="390"/>
      <c r="G21" s="391"/>
      <c r="H21" s="391"/>
    </row>
    <row r="22" spans="1:16" ht="12.75">
      <c r="A22" s="210" t="s">
        <v>211</v>
      </c>
      <c r="B22" s="393">
        <v>6</v>
      </c>
      <c r="C22" s="394">
        <v>16.061</v>
      </c>
      <c r="D22" s="395">
        <v>5878.326</v>
      </c>
      <c r="E22" s="393">
        <v>3</v>
      </c>
      <c r="F22" s="394">
        <v>13.723000000000001</v>
      </c>
      <c r="G22" s="395">
        <v>5022.6180000000004</v>
      </c>
      <c r="H22" s="395">
        <f t="shared" si="1"/>
        <v>855.70799999999963</v>
      </c>
      <c r="L22" s="57"/>
    </row>
    <row r="23" spans="1:16" ht="12.75">
      <c r="A23" s="210" t="s">
        <v>212</v>
      </c>
      <c r="B23" s="393" t="s">
        <v>162</v>
      </c>
      <c r="C23" s="394" t="s">
        <v>162</v>
      </c>
      <c r="D23" s="395" t="s">
        <v>162</v>
      </c>
      <c r="E23" s="393" t="s">
        <v>162</v>
      </c>
      <c r="F23" s="394" t="s">
        <v>162</v>
      </c>
      <c r="G23" s="395" t="s">
        <v>162</v>
      </c>
      <c r="H23" s="395" t="s">
        <v>162</v>
      </c>
      <c r="K23" s="447"/>
      <c r="L23" s="447"/>
      <c r="M23" s="447"/>
    </row>
    <row r="24" spans="1:16" ht="12.75">
      <c r="A24" s="210" t="s">
        <v>213</v>
      </c>
      <c r="B24" s="396">
        <f t="shared" ref="B24:G24" si="3">SUM(B22:B23)</f>
        <v>6</v>
      </c>
      <c r="C24" s="397">
        <f t="shared" si="3"/>
        <v>16.061</v>
      </c>
      <c r="D24" s="398">
        <f t="shared" si="3"/>
        <v>5878.326</v>
      </c>
      <c r="E24" s="396">
        <f t="shared" si="3"/>
        <v>3</v>
      </c>
      <c r="F24" s="397">
        <f t="shared" si="3"/>
        <v>13.723000000000001</v>
      </c>
      <c r="G24" s="398">
        <f t="shared" si="3"/>
        <v>5022.6180000000004</v>
      </c>
      <c r="H24" s="398">
        <f t="shared" si="1"/>
        <v>855.70799999999963</v>
      </c>
      <c r="J24" s="46"/>
    </row>
    <row r="25" spans="1:16" ht="12.75">
      <c r="A25" s="159"/>
      <c r="B25" s="389"/>
      <c r="C25" s="390"/>
      <c r="D25" s="391"/>
      <c r="E25" s="389"/>
      <c r="F25" s="390"/>
      <c r="G25" s="391"/>
      <c r="H25" s="391"/>
      <c r="L25" s="57"/>
    </row>
    <row r="26" spans="1:16" ht="12.75">
      <c r="A26" s="221" t="s">
        <v>32</v>
      </c>
      <c r="B26" s="389"/>
      <c r="C26" s="390"/>
      <c r="D26" s="391"/>
      <c r="E26" s="389"/>
      <c r="F26" s="390"/>
      <c r="G26" s="391"/>
      <c r="H26" s="391"/>
    </row>
    <row r="27" spans="1:16" ht="12.75">
      <c r="A27" s="160" t="s">
        <v>33</v>
      </c>
      <c r="B27" s="389"/>
      <c r="C27" s="390"/>
      <c r="D27" s="391"/>
      <c r="E27" s="389"/>
      <c r="F27" s="390"/>
      <c r="G27" s="391"/>
      <c r="H27" s="391"/>
    </row>
    <row r="28" spans="1:16" ht="12.75">
      <c r="A28" s="210" t="s">
        <v>211</v>
      </c>
      <c r="B28" s="389">
        <v>47</v>
      </c>
      <c r="C28" s="390">
        <v>899.15899999999999</v>
      </c>
      <c r="D28" s="391">
        <v>326309.08799999999</v>
      </c>
      <c r="E28" s="389">
        <v>16</v>
      </c>
      <c r="F28" s="390">
        <v>471.22300000000001</v>
      </c>
      <c r="G28" s="391">
        <v>172467.61799999999</v>
      </c>
      <c r="H28" s="391">
        <f t="shared" si="1"/>
        <v>153841.47</v>
      </c>
      <c r="L28" s="57"/>
    </row>
    <row r="29" spans="1:16" ht="12.75">
      <c r="A29" s="210" t="s">
        <v>212</v>
      </c>
      <c r="B29" s="393">
        <v>35</v>
      </c>
      <c r="C29" s="394">
        <v>968.8</v>
      </c>
      <c r="D29" s="395">
        <v>295419.22899999999</v>
      </c>
      <c r="E29" s="393">
        <v>16</v>
      </c>
      <c r="F29" s="394">
        <v>375.19900000000001</v>
      </c>
      <c r="G29" s="395">
        <v>95542.506999999998</v>
      </c>
      <c r="H29" s="395">
        <f t="shared" si="1"/>
        <v>199876.72200000001</v>
      </c>
      <c r="K29" s="447"/>
      <c r="L29" s="447"/>
      <c r="M29" s="447"/>
    </row>
    <row r="30" spans="1:16" ht="12.75">
      <c r="A30" s="210" t="s">
        <v>213</v>
      </c>
      <c r="B30" s="396">
        <f t="shared" ref="B30:G30" si="4">SUM(B28:B29)</f>
        <v>82</v>
      </c>
      <c r="C30" s="397">
        <f t="shared" si="4"/>
        <v>1867.9589999999998</v>
      </c>
      <c r="D30" s="398">
        <f t="shared" si="4"/>
        <v>621728.31700000004</v>
      </c>
      <c r="E30" s="396">
        <f t="shared" si="4"/>
        <v>32</v>
      </c>
      <c r="F30" s="397">
        <f t="shared" si="4"/>
        <v>846.42200000000003</v>
      </c>
      <c r="G30" s="398">
        <f t="shared" si="4"/>
        <v>268010.125</v>
      </c>
      <c r="H30" s="398">
        <f t="shared" si="1"/>
        <v>353718.19200000004</v>
      </c>
      <c r="N30" s="57"/>
      <c r="O30" s="57"/>
      <c r="P30" s="57"/>
    </row>
    <row r="31" spans="1:16" ht="12.75">
      <c r="A31" s="159"/>
      <c r="B31" s="389"/>
      <c r="C31" s="390"/>
      <c r="D31" s="391"/>
      <c r="E31" s="389"/>
      <c r="F31" s="390"/>
      <c r="G31" s="391"/>
      <c r="H31" s="391"/>
    </row>
    <row r="32" spans="1:16" ht="12.75">
      <c r="A32" s="221" t="s">
        <v>12</v>
      </c>
      <c r="B32" s="389"/>
      <c r="C32" s="390"/>
      <c r="D32" s="391"/>
      <c r="E32" s="389"/>
      <c r="F32" s="390"/>
      <c r="G32" s="391"/>
      <c r="H32" s="391"/>
    </row>
    <row r="33" spans="1:8" ht="12.75">
      <c r="A33" s="160" t="s">
        <v>22</v>
      </c>
      <c r="B33" s="389"/>
      <c r="C33" s="390"/>
      <c r="D33" s="391"/>
      <c r="E33" s="389"/>
      <c r="F33" s="390"/>
      <c r="G33" s="391"/>
      <c r="H33" s="391"/>
    </row>
    <row r="34" spans="1:8" ht="12.75">
      <c r="A34" s="210" t="s">
        <v>211</v>
      </c>
      <c r="B34" s="389">
        <v>157</v>
      </c>
      <c r="C34" s="390">
        <v>87.462999999999994</v>
      </c>
      <c r="D34" s="391">
        <v>32022.84</v>
      </c>
      <c r="E34" s="389">
        <v>10</v>
      </c>
      <c r="F34" s="390">
        <v>37.155000000000001</v>
      </c>
      <c r="G34" s="391">
        <v>13598.73</v>
      </c>
      <c r="H34" s="391">
        <f t="shared" si="1"/>
        <v>18424.11</v>
      </c>
    </row>
    <row r="35" spans="1:8" ht="12.75">
      <c r="A35" s="210" t="s">
        <v>212</v>
      </c>
      <c r="B35" s="393">
        <v>16</v>
      </c>
      <c r="C35" s="394">
        <v>68.268000000000001</v>
      </c>
      <c r="D35" s="395">
        <v>1002.1079999999999</v>
      </c>
      <c r="E35" s="393">
        <v>16</v>
      </c>
      <c r="F35" s="394">
        <v>68.268000000000001</v>
      </c>
      <c r="G35" s="395">
        <v>1002.1079999999999</v>
      </c>
      <c r="H35" s="395" t="s">
        <v>162</v>
      </c>
    </row>
    <row r="36" spans="1:8" ht="12.75">
      <c r="A36" s="210" t="s">
        <v>213</v>
      </c>
      <c r="B36" s="396">
        <f t="shared" ref="B36:G36" si="5">SUM(B34:B35)</f>
        <v>173</v>
      </c>
      <c r="C36" s="397">
        <f t="shared" si="5"/>
        <v>155.73099999999999</v>
      </c>
      <c r="D36" s="398">
        <f t="shared" si="5"/>
        <v>33024.947999999997</v>
      </c>
      <c r="E36" s="396">
        <f t="shared" si="5"/>
        <v>26</v>
      </c>
      <c r="F36" s="397">
        <f t="shared" si="5"/>
        <v>105.423</v>
      </c>
      <c r="G36" s="398">
        <f t="shared" si="5"/>
        <v>14600.838</v>
      </c>
      <c r="H36" s="398">
        <f t="shared" si="1"/>
        <v>18424.109999999997</v>
      </c>
    </row>
    <row r="37" spans="1:8" ht="12.75">
      <c r="A37" s="159"/>
      <c r="B37" s="389"/>
      <c r="C37" s="390"/>
      <c r="D37" s="391"/>
      <c r="E37" s="389"/>
      <c r="F37" s="390"/>
      <c r="G37" s="391"/>
      <c r="H37" s="391"/>
    </row>
    <row r="38" spans="1:8" ht="12.75">
      <c r="A38" s="221" t="s">
        <v>14</v>
      </c>
      <c r="B38" s="389"/>
      <c r="C38" s="390"/>
      <c r="D38" s="391"/>
      <c r="E38" s="389"/>
      <c r="F38" s="390"/>
      <c r="G38" s="391"/>
      <c r="H38" s="391"/>
    </row>
    <row r="39" spans="1:8" ht="12.75">
      <c r="A39" s="160" t="s">
        <v>34</v>
      </c>
      <c r="B39" s="389"/>
      <c r="C39" s="390"/>
      <c r="D39" s="391"/>
      <c r="E39" s="389"/>
      <c r="F39" s="390"/>
      <c r="G39" s="391"/>
      <c r="H39" s="391"/>
    </row>
    <row r="40" spans="1:8" ht="12.75">
      <c r="A40" s="210" t="s">
        <v>211</v>
      </c>
      <c r="B40" s="389">
        <f t="shared" ref="B40:D40" si="6">B10+B16+B22+B28+B34</f>
        <v>321</v>
      </c>
      <c r="C40" s="390">
        <f t="shared" si="6"/>
        <v>2810.9160000000002</v>
      </c>
      <c r="D40" s="391">
        <f t="shared" si="6"/>
        <v>1018604.237</v>
      </c>
      <c r="E40" s="389">
        <f>E16+E22+E28+E34+E10</f>
        <v>47</v>
      </c>
      <c r="F40" s="390">
        <f t="shared" ref="F40:G40" si="7">F16+F22+F28+F34+F10</f>
        <v>986.69700000000012</v>
      </c>
      <c r="G40" s="391">
        <f t="shared" si="7"/>
        <v>360873.01199999993</v>
      </c>
      <c r="H40" s="391">
        <f t="shared" si="1"/>
        <v>657731.22500000009</v>
      </c>
    </row>
    <row r="41" spans="1:8" ht="12.75">
      <c r="A41" s="210" t="s">
        <v>212</v>
      </c>
      <c r="B41" s="389">
        <f>B11+B17+B29+B35</f>
        <v>515</v>
      </c>
      <c r="C41" s="390">
        <f t="shared" ref="C41:D41" si="8">C11+C17+C29+C35</f>
        <v>12930.438999999998</v>
      </c>
      <c r="D41" s="391">
        <f t="shared" si="8"/>
        <v>3938214.2279999997</v>
      </c>
      <c r="E41" s="389">
        <f>E11+E17+E29+E35</f>
        <v>164</v>
      </c>
      <c r="F41" s="390">
        <f t="shared" ref="F41:G41" si="9">F11+F17+F29+F35</f>
        <v>3157.913</v>
      </c>
      <c r="G41" s="391">
        <f t="shared" si="9"/>
        <v>1022475.814</v>
      </c>
      <c r="H41" s="395">
        <f t="shared" si="1"/>
        <v>2915738.4139999999</v>
      </c>
    </row>
    <row r="42" spans="1:8" ht="12.75">
      <c r="A42" s="163" t="s">
        <v>214</v>
      </c>
      <c r="B42" s="399">
        <f t="shared" ref="B42:G42" si="10">SUM(B40:B41)</f>
        <v>836</v>
      </c>
      <c r="C42" s="400">
        <f t="shared" si="10"/>
        <v>15741.355</v>
      </c>
      <c r="D42" s="401">
        <f t="shared" si="10"/>
        <v>4956818.4649999999</v>
      </c>
      <c r="E42" s="399">
        <f t="shared" si="10"/>
        <v>211</v>
      </c>
      <c r="F42" s="400">
        <f t="shared" si="10"/>
        <v>4144.6100000000006</v>
      </c>
      <c r="G42" s="401">
        <f t="shared" si="10"/>
        <v>1383348.8259999999</v>
      </c>
      <c r="H42" s="401">
        <f t="shared" si="1"/>
        <v>3573469.639</v>
      </c>
    </row>
    <row r="43" spans="1:8" ht="12">
      <c r="A43" s="348" t="s">
        <v>188</v>
      </c>
      <c r="B43" s="9"/>
      <c r="C43" s="9"/>
      <c r="D43" s="9"/>
      <c r="E43" s="9"/>
      <c r="F43" s="9"/>
      <c r="G43" s="9"/>
      <c r="H43" s="9"/>
    </row>
    <row r="44" spans="1:8" ht="12">
      <c r="A44" s="349" t="s">
        <v>232</v>
      </c>
      <c r="B44" s="9"/>
      <c r="C44" s="9"/>
      <c r="D44" s="9"/>
      <c r="E44" s="9"/>
      <c r="F44" s="9"/>
      <c r="G44" s="9"/>
      <c r="H44" s="9"/>
    </row>
    <row r="45" spans="1:8" ht="12">
      <c r="A45" s="264" t="s">
        <v>206</v>
      </c>
      <c r="B45" s="46"/>
      <c r="E45" s="46"/>
      <c r="F45" s="46"/>
      <c r="G45" s="46"/>
    </row>
    <row r="46" spans="1:8" ht="12">
      <c r="A46" s="349" t="s">
        <v>189</v>
      </c>
    </row>
    <row r="47" spans="1:8">
      <c r="E47" s="46"/>
      <c r="F47" s="46"/>
      <c r="G47" s="46"/>
    </row>
  </sheetData>
  <mergeCells count="5">
    <mergeCell ref="A1:G2"/>
    <mergeCell ref="B4:D4"/>
    <mergeCell ref="E4:G4"/>
    <mergeCell ref="B5:D5"/>
    <mergeCell ref="E5:G5"/>
  </mergeCells>
  <pageMargins left="0.7" right="0.16" top="0.75" bottom="0.75" header="0.3" footer="0.3"/>
  <pageSetup paperSize="9" scale="87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M45"/>
  <sheetViews>
    <sheetView zoomScaleNormal="100" workbookViewId="0">
      <selection sqref="A1:L1"/>
    </sheetView>
  </sheetViews>
  <sheetFormatPr defaultRowHeight="11.25"/>
  <cols>
    <col min="1" max="1" width="52" style="1" customWidth="1"/>
    <col min="2" max="2" width="12.83203125" style="1" customWidth="1"/>
    <col min="3" max="3" width="14.33203125" style="1" customWidth="1"/>
    <col min="4" max="4" width="12.83203125" style="1" customWidth="1"/>
    <col min="5" max="5" width="14.33203125" style="1" customWidth="1"/>
    <col min="6" max="6" width="12.83203125" style="1" customWidth="1"/>
    <col min="7" max="7" width="14.33203125" style="1" customWidth="1"/>
    <col min="8" max="8" width="12.83203125" style="1" customWidth="1"/>
    <col min="9" max="9" width="14.33203125" style="1" customWidth="1"/>
    <col min="10" max="10" width="12.83203125" style="1" customWidth="1"/>
    <col min="11" max="11" width="14.33203125" style="1" customWidth="1"/>
    <col min="12" max="12" width="12.83203125" style="1" customWidth="1"/>
    <col min="13" max="13" width="14.33203125" style="1" customWidth="1"/>
    <col min="14" max="16384" width="9.33203125" style="1"/>
  </cols>
  <sheetData>
    <row r="1" spans="1:13" ht="16.5" customHeight="1">
      <c r="A1" s="598" t="s">
        <v>331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</row>
    <row r="2" spans="1:13" ht="16.5" customHeight="1">
      <c r="A2" s="283" t="s">
        <v>318</v>
      </c>
    </row>
    <row r="3" spans="1:13" ht="18.75" customHeight="1">
      <c r="A3" s="261"/>
      <c r="B3" s="568">
        <v>2007</v>
      </c>
      <c r="C3" s="570"/>
      <c r="D3" s="568">
        <v>2008</v>
      </c>
      <c r="E3" s="569"/>
      <c r="F3" s="570">
        <v>2009</v>
      </c>
      <c r="G3" s="570"/>
      <c r="H3" s="568">
        <v>2010</v>
      </c>
      <c r="I3" s="570"/>
      <c r="J3" s="568">
        <v>2011</v>
      </c>
      <c r="K3" s="569"/>
      <c r="L3" s="568">
        <v>2012</v>
      </c>
      <c r="M3" s="569"/>
    </row>
    <row r="4" spans="1:13" ht="36" customHeight="1">
      <c r="A4" s="262"/>
      <c r="B4" s="143" t="s">
        <v>3</v>
      </c>
      <c r="C4" s="135" t="s">
        <v>239</v>
      </c>
      <c r="D4" s="134" t="s">
        <v>3</v>
      </c>
      <c r="E4" s="135" t="s">
        <v>239</v>
      </c>
      <c r="F4" s="38" t="s">
        <v>3</v>
      </c>
      <c r="G4" s="136" t="s">
        <v>239</v>
      </c>
      <c r="H4" s="134" t="s">
        <v>3</v>
      </c>
      <c r="I4" s="136" t="s">
        <v>239</v>
      </c>
      <c r="J4" s="134" t="s">
        <v>3</v>
      </c>
      <c r="K4" s="135" t="s">
        <v>239</v>
      </c>
      <c r="L4" s="134" t="s">
        <v>3</v>
      </c>
      <c r="M4" s="135" t="s">
        <v>239</v>
      </c>
    </row>
    <row r="5" spans="1:13" ht="33" customHeight="1">
      <c r="A5" s="263"/>
      <c r="B5" s="116" t="s">
        <v>4</v>
      </c>
      <c r="C5" s="40" t="s">
        <v>129</v>
      </c>
      <c r="D5" s="116" t="s">
        <v>4</v>
      </c>
      <c r="E5" s="139" t="s">
        <v>129</v>
      </c>
      <c r="F5" s="40" t="s">
        <v>4</v>
      </c>
      <c r="G5" s="40" t="s">
        <v>129</v>
      </c>
      <c r="H5" s="116" t="s">
        <v>4</v>
      </c>
      <c r="I5" s="40" t="s">
        <v>129</v>
      </c>
      <c r="J5" s="116" t="s">
        <v>4</v>
      </c>
      <c r="K5" s="139" t="s">
        <v>129</v>
      </c>
      <c r="L5" s="116" t="s">
        <v>4</v>
      </c>
      <c r="M5" s="139" t="s">
        <v>129</v>
      </c>
    </row>
    <row r="6" spans="1:13" ht="12.75">
      <c r="A6" s="206" t="s">
        <v>72</v>
      </c>
      <c r="B6" s="131"/>
      <c r="C6" s="41"/>
      <c r="D6" s="402"/>
      <c r="E6" s="403"/>
      <c r="F6" s="404"/>
      <c r="G6" s="405"/>
      <c r="H6" s="404"/>
      <c r="I6" s="405"/>
      <c r="J6" s="402"/>
      <c r="K6" s="403"/>
      <c r="L6" s="402"/>
      <c r="M6" s="403"/>
    </row>
    <row r="7" spans="1:13" ht="12.75">
      <c r="A7" s="207" t="s">
        <v>73</v>
      </c>
      <c r="B7" s="122"/>
      <c r="C7" s="42"/>
      <c r="D7" s="406"/>
      <c r="E7" s="407"/>
      <c r="F7" s="408"/>
      <c r="G7" s="409"/>
      <c r="H7" s="408"/>
      <c r="I7" s="409"/>
      <c r="J7" s="406"/>
      <c r="K7" s="407"/>
      <c r="L7" s="406"/>
      <c r="M7" s="407"/>
    </row>
    <row r="8" spans="1:13" ht="12.75">
      <c r="A8" s="207"/>
      <c r="B8" s="122"/>
      <c r="C8" s="42"/>
      <c r="D8" s="406"/>
      <c r="E8" s="407"/>
      <c r="F8" s="408"/>
      <c r="G8" s="409"/>
      <c r="H8" s="408"/>
      <c r="I8" s="409"/>
      <c r="J8" s="406"/>
      <c r="K8" s="407"/>
      <c r="L8" s="406"/>
      <c r="M8" s="407"/>
    </row>
    <row r="9" spans="1:13" ht="12.75">
      <c r="A9" s="208" t="s">
        <v>74</v>
      </c>
      <c r="B9" s="122">
        <v>210</v>
      </c>
      <c r="C9" s="42">
        <v>66159.392999999996</v>
      </c>
      <c r="D9" s="406">
        <v>220</v>
      </c>
      <c r="E9" s="407">
        <v>50942.908000000003</v>
      </c>
      <c r="F9" s="408">
        <v>218</v>
      </c>
      <c r="G9" s="409">
        <v>51602.788999999997</v>
      </c>
      <c r="H9" s="408">
        <v>211</v>
      </c>
      <c r="I9" s="409">
        <v>61930.239999999998</v>
      </c>
      <c r="J9" s="406">
        <v>151</v>
      </c>
      <c r="K9" s="407">
        <v>72767.86</v>
      </c>
      <c r="L9" s="406">
        <v>159</v>
      </c>
      <c r="M9" s="407">
        <v>52115.042999999998</v>
      </c>
    </row>
    <row r="10" spans="1:13" ht="12.75">
      <c r="A10" s="209" t="s">
        <v>75</v>
      </c>
      <c r="B10" s="122"/>
      <c r="C10" s="42"/>
      <c r="D10" s="406"/>
      <c r="E10" s="407"/>
      <c r="F10" s="408"/>
      <c r="G10" s="409"/>
      <c r="H10" s="408"/>
      <c r="I10" s="409"/>
      <c r="J10" s="406"/>
      <c r="K10" s="407"/>
      <c r="L10" s="406"/>
      <c r="M10" s="407"/>
    </row>
    <row r="11" spans="1:13" ht="12.75">
      <c r="A11" s="210"/>
      <c r="B11" s="122"/>
      <c r="C11" s="42"/>
      <c r="D11" s="406"/>
      <c r="E11" s="407"/>
      <c r="F11" s="408"/>
      <c r="G11" s="409"/>
      <c r="H11" s="408"/>
      <c r="I11" s="409"/>
      <c r="J11" s="406"/>
      <c r="K11" s="407"/>
      <c r="L11" s="406"/>
      <c r="M11" s="407"/>
    </row>
    <row r="12" spans="1:13" ht="25.5">
      <c r="A12" s="208" t="s">
        <v>148</v>
      </c>
      <c r="B12" s="122">
        <v>132</v>
      </c>
      <c r="C12" s="42">
        <v>831225.027</v>
      </c>
      <c r="D12" s="406">
        <v>109</v>
      </c>
      <c r="E12" s="407">
        <v>585660.48</v>
      </c>
      <c r="F12" s="408">
        <v>105</v>
      </c>
      <c r="G12" s="409">
        <v>311941.10499999998</v>
      </c>
      <c r="H12" s="408" t="s">
        <v>175</v>
      </c>
      <c r="I12" s="409" t="s">
        <v>175</v>
      </c>
      <c r="J12" s="406" t="s">
        <v>175</v>
      </c>
      <c r="K12" s="407" t="s">
        <v>175</v>
      </c>
      <c r="L12" s="406" t="s">
        <v>175</v>
      </c>
      <c r="M12" s="407" t="s">
        <v>175</v>
      </c>
    </row>
    <row r="13" spans="1:13" ht="28.5" customHeight="1">
      <c r="A13" s="209" t="s">
        <v>149</v>
      </c>
      <c r="B13" s="122"/>
      <c r="C13" s="42"/>
      <c r="D13" s="406"/>
      <c r="E13" s="407"/>
      <c r="F13" s="408"/>
      <c r="G13" s="409"/>
      <c r="H13" s="408"/>
      <c r="I13" s="409"/>
      <c r="J13" s="406"/>
      <c r="K13" s="407"/>
      <c r="L13" s="406"/>
      <c r="M13" s="407"/>
    </row>
    <row r="14" spans="1:13" ht="12.75">
      <c r="A14" s="160"/>
      <c r="B14" s="122"/>
      <c r="C14" s="42"/>
      <c r="D14" s="406"/>
      <c r="E14" s="407"/>
      <c r="F14" s="408"/>
      <c r="G14" s="409"/>
      <c r="H14" s="408"/>
      <c r="I14" s="409"/>
      <c r="J14" s="406"/>
      <c r="K14" s="407"/>
      <c r="L14" s="406"/>
      <c r="M14" s="407"/>
    </row>
    <row r="15" spans="1:13" ht="12.75">
      <c r="A15" s="208" t="s">
        <v>147</v>
      </c>
      <c r="B15" s="122" t="s">
        <v>175</v>
      </c>
      <c r="C15" s="42" t="s">
        <v>175</v>
      </c>
      <c r="D15" s="406" t="s">
        <v>175</v>
      </c>
      <c r="E15" s="407" t="s">
        <v>175</v>
      </c>
      <c r="F15" s="408" t="s">
        <v>175</v>
      </c>
      <c r="G15" s="409" t="s">
        <v>175</v>
      </c>
      <c r="H15" s="408">
        <v>64</v>
      </c>
      <c r="I15" s="409">
        <v>208175.96999999997</v>
      </c>
      <c r="J15" s="406">
        <v>27</v>
      </c>
      <c r="K15" s="407">
        <v>180795.64199999999</v>
      </c>
      <c r="L15" s="406">
        <v>44</v>
      </c>
      <c r="M15" s="407">
        <v>172884.02</v>
      </c>
    </row>
    <row r="16" spans="1:13" ht="12.75">
      <c r="A16" s="160" t="s">
        <v>150</v>
      </c>
      <c r="B16" s="122"/>
      <c r="C16" s="42"/>
      <c r="D16" s="406"/>
      <c r="E16" s="407"/>
      <c r="F16" s="408"/>
      <c r="G16" s="409"/>
      <c r="H16" s="408"/>
      <c r="I16" s="409"/>
      <c r="J16" s="406"/>
      <c r="K16" s="407"/>
      <c r="L16" s="406"/>
      <c r="M16" s="407"/>
    </row>
    <row r="17" spans="1:13" ht="12.75">
      <c r="A17" s="160"/>
      <c r="B17" s="122"/>
      <c r="C17" s="42"/>
      <c r="D17" s="406"/>
      <c r="E17" s="407"/>
      <c r="F17" s="408"/>
      <c r="G17" s="409"/>
      <c r="H17" s="408"/>
      <c r="I17" s="409"/>
      <c r="J17" s="406"/>
      <c r="K17" s="407"/>
      <c r="L17" s="406"/>
      <c r="M17" s="407"/>
    </row>
    <row r="18" spans="1:13" ht="25.5">
      <c r="A18" s="208" t="s">
        <v>99</v>
      </c>
      <c r="B18" s="122" t="s">
        <v>175</v>
      </c>
      <c r="C18" s="42" t="s">
        <v>175</v>
      </c>
      <c r="D18" s="406" t="s">
        <v>175</v>
      </c>
      <c r="E18" s="407" t="s">
        <v>175</v>
      </c>
      <c r="F18" s="408" t="s">
        <v>175</v>
      </c>
      <c r="G18" s="409" t="s">
        <v>175</v>
      </c>
      <c r="H18" s="408">
        <v>13</v>
      </c>
      <c r="I18" s="409">
        <v>26133.432000000001</v>
      </c>
      <c r="J18" s="406">
        <v>1</v>
      </c>
      <c r="K18" s="407">
        <v>75.19</v>
      </c>
      <c r="L18" s="406">
        <v>20</v>
      </c>
      <c r="M18" s="407">
        <v>7610.22</v>
      </c>
    </row>
    <row r="19" spans="1:13" ht="25.5">
      <c r="A19" s="259" t="s">
        <v>100</v>
      </c>
      <c r="B19" s="122"/>
      <c r="C19" s="42"/>
      <c r="D19" s="406"/>
      <c r="E19" s="407"/>
      <c r="F19" s="408"/>
      <c r="G19" s="409"/>
      <c r="H19" s="408"/>
      <c r="I19" s="409"/>
      <c r="J19" s="406"/>
      <c r="K19" s="407"/>
      <c r="L19" s="406"/>
      <c r="M19" s="407"/>
    </row>
    <row r="20" spans="1:13" ht="12.75">
      <c r="A20" s="160"/>
      <c r="B20" s="122"/>
      <c r="C20" s="42"/>
      <c r="D20" s="406"/>
      <c r="E20" s="407"/>
      <c r="F20" s="408"/>
      <c r="G20" s="409"/>
      <c r="H20" s="408"/>
      <c r="I20" s="409"/>
      <c r="J20" s="406"/>
      <c r="K20" s="407"/>
      <c r="L20" s="406"/>
      <c r="M20" s="407"/>
    </row>
    <row r="21" spans="1:13" ht="12.75">
      <c r="A21" s="208" t="s">
        <v>76</v>
      </c>
      <c r="B21" s="122">
        <v>26</v>
      </c>
      <c r="C21" s="42">
        <v>189691.93700000001</v>
      </c>
      <c r="D21" s="406">
        <v>45</v>
      </c>
      <c r="E21" s="407">
        <v>425262.29799999995</v>
      </c>
      <c r="F21" s="408">
        <v>63</v>
      </c>
      <c r="G21" s="409">
        <v>622593.13399999996</v>
      </c>
      <c r="H21" s="408">
        <v>58</v>
      </c>
      <c r="I21" s="409">
        <v>517681.16400000005</v>
      </c>
      <c r="J21" s="406">
        <v>46</v>
      </c>
      <c r="K21" s="407">
        <v>404736.44199999998</v>
      </c>
      <c r="L21" s="406">
        <v>35</v>
      </c>
      <c r="M21" s="407">
        <v>424306.85700000002</v>
      </c>
    </row>
    <row r="22" spans="1:13" ht="12.75">
      <c r="A22" s="209" t="s">
        <v>77</v>
      </c>
      <c r="B22" s="122"/>
      <c r="C22" s="42"/>
      <c r="D22" s="406"/>
      <c r="E22" s="407"/>
      <c r="F22" s="408"/>
      <c r="G22" s="409"/>
      <c r="H22" s="408"/>
      <c r="I22" s="409"/>
      <c r="J22" s="406"/>
      <c r="K22" s="407"/>
      <c r="L22" s="406"/>
      <c r="M22" s="407"/>
    </row>
    <row r="23" spans="1:13" ht="12.75">
      <c r="A23" s="210"/>
      <c r="B23" s="122"/>
      <c r="C23" s="42"/>
      <c r="D23" s="406"/>
      <c r="E23" s="407"/>
      <c r="F23" s="408"/>
      <c r="G23" s="409"/>
      <c r="H23" s="408"/>
      <c r="I23" s="409"/>
      <c r="J23" s="406"/>
      <c r="K23" s="407"/>
      <c r="L23" s="406"/>
      <c r="M23" s="407"/>
    </row>
    <row r="24" spans="1:13" ht="12.75">
      <c r="A24" s="208" t="s">
        <v>68</v>
      </c>
      <c r="B24" s="122">
        <v>72</v>
      </c>
      <c r="C24" s="42">
        <v>333354.75599999999</v>
      </c>
      <c r="D24" s="406">
        <v>72</v>
      </c>
      <c r="E24" s="407">
        <v>573041.25600000005</v>
      </c>
      <c r="F24" s="408">
        <v>50</v>
      </c>
      <c r="G24" s="409">
        <v>348482.53100000002</v>
      </c>
      <c r="H24" s="408">
        <v>80</v>
      </c>
      <c r="I24" s="409">
        <v>762021.01199999999</v>
      </c>
      <c r="J24" s="406">
        <v>175</v>
      </c>
      <c r="K24" s="407">
        <v>777382.20799999998</v>
      </c>
      <c r="L24" s="406">
        <v>47</v>
      </c>
      <c r="M24" s="407">
        <v>360873.01199999999</v>
      </c>
    </row>
    <row r="25" spans="1:13" ht="12.75">
      <c r="A25" s="209" t="s">
        <v>70</v>
      </c>
      <c r="B25" s="122"/>
      <c r="C25" s="42"/>
      <c r="D25" s="406"/>
      <c r="E25" s="407"/>
      <c r="F25" s="408"/>
      <c r="G25" s="409"/>
      <c r="H25" s="408"/>
      <c r="I25" s="409"/>
      <c r="J25" s="406"/>
      <c r="K25" s="407"/>
      <c r="L25" s="406"/>
      <c r="M25" s="407"/>
    </row>
    <row r="26" spans="1:13" ht="12.75">
      <c r="A26" s="209"/>
      <c r="B26" s="122"/>
      <c r="C26" s="42"/>
      <c r="D26" s="406"/>
      <c r="E26" s="407"/>
      <c r="F26" s="408"/>
      <c r="G26" s="409"/>
      <c r="H26" s="408"/>
      <c r="I26" s="409"/>
      <c r="J26" s="406"/>
      <c r="K26" s="407"/>
      <c r="L26" s="406"/>
      <c r="M26" s="407"/>
    </row>
    <row r="27" spans="1:13" ht="12.75">
      <c r="A27" s="208" t="s">
        <v>78</v>
      </c>
      <c r="B27" s="122">
        <v>2</v>
      </c>
      <c r="C27" s="42">
        <v>43.005000000000003</v>
      </c>
      <c r="D27" s="408" t="s">
        <v>162</v>
      </c>
      <c r="E27" s="407" t="s">
        <v>162</v>
      </c>
      <c r="F27" s="408" t="s">
        <v>162</v>
      </c>
      <c r="G27" s="409" t="s">
        <v>162</v>
      </c>
      <c r="H27" s="408" t="s">
        <v>162</v>
      </c>
      <c r="I27" s="409" t="s">
        <v>162</v>
      </c>
      <c r="J27" s="406" t="s">
        <v>162</v>
      </c>
      <c r="K27" s="407" t="s">
        <v>162</v>
      </c>
      <c r="L27" s="406" t="s">
        <v>162</v>
      </c>
      <c r="M27" s="407" t="s">
        <v>162</v>
      </c>
    </row>
    <row r="28" spans="1:13" ht="12.75">
      <c r="A28" s="209" t="s">
        <v>79</v>
      </c>
      <c r="B28" s="122"/>
      <c r="C28" s="42"/>
      <c r="D28" s="406"/>
      <c r="E28" s="407"/>
      <c r="F28" s="408"/>
      <c r="G28" s="409"/>
      <c r="H28" s="408"/>
      <c r="I28" s="409"/>
      <c r="J28" s="406"/>
      <c r="K28" s="407"/>
      <c r="L28" s="406"/>
      <c r="M28" s="407"/>
    </row>
    <row r="29" spans="1:13" ht="12.75">
      <c r="A29" s="160"/>
      <c r="B29" s="122"/>
      <c r="C29" s="42"/>
      <c r="D29" s="406"/>
      <c r="E29" s="407"/>
      <c r="F29" s="408"/>
      <c r="G29" s="409"/>
      <c r="H29" s="408"/>
      <c r="I29" s="409"/>
      <c r="J29" s="406"/>
      <c r="K29" s="407"/>
      <c r="L29" s="406"/>
      <c r="M29" s="407"/>
    </row>
    <row r="30" spans="1:13" ht="15.75" customHeight="1">
      <c r="A30" s="208" t="s">
        <v>80</v>
      </c>
      <c r="B30" s="122" t="s">
        <v>162</v>
      </c>
      <c r="C30" s="407" t="s">
        <v>162</v>
      </c>
      <c r="D30" s="406" t="s">
        <v>162</v>
      </c>
      <c r="E30" s="407" t="s">
        <v>162</v>
      </c>
      <c r="F30" s="408" t="s">
        <v>162</v>
      </c>
      <c r="G30" s="409" t="s">
        <v>162</v>
      </c>
      <c r="H30" s="408">
        <v>1</v>
      </c>
      <c r="I30" s="409">
        <v>39.095999999999997</v>
      </c>
      <c r="J30" s="406">
        <v>2</v>
      </c>
      <c r="K30" s="407">
        <v>44</v>
      </c>
      <c r="L30" s="406">
        <v>16</v>
      </c>
      <c r="M30" s="407">
        <v>815.08199999999999</v>
      </c>
    </row>
    <row r="31" spans="1:13" ht="12.75">
      <c r="A31" s="209" t="s">
        <v>81</v>
      </c>
      <c r="B31" s="122"/>
      <c r="C31" s="42"/>
      <c r="D31" s="406"/>
      <c r="E31" s="407"/>
      <c r="F31" s="408"/>
      <c r="G31" s="409"/>
      <c r="H31" s="408"/>
      <c r="I31" s="409"/>
      <c r="J31" s="406"/>
      <c r="K31" s="407"/>
      <c r="L31" s="406"/>
      <c r="M31" s="407"/>
    </row>
    <row r="32" spans="1:13" ht="12.75">
      <c r="A32" s="210"/>
      <c r="B32" s="122"/>
      <c r="C32" s="42"/>
      <c r="D32" s="406"/>
      <c r="E32" s="407"/>
      <c r="F32" s="408"/>
      <c r="G32" s="409"/>
      <c r="H32" s="408"/>
      <c r="I32" s="409"/>
      <c r="J32" s="406"/>
      <c r="K32" s="407"/>
      <c r="L32" s="406"/>
      <c r="M32" s="407"/>
    </row>
    <row r="33" spans="1:13" ht="12.75">
      <c r="A33" s="163" t="s">
        <v>214</v>
      </c>
      <c r="B33" s="126">
        <v>442</v>
      </c>
      <c r="C33" s="140">
        <v>1420474.118</v>
      </c>
      <c r="D33" s="410">
        <v>446</v>
      </c>
      <c r="E33" s="411">
        <v>1634906.942</v>
      </c>
      <c r="F33" s="412">
        <v>436</v>
      </c>
      <c r="G33" s="413">
        <v>1334619.5589999999</v>
      </c>
      <c r="H33" s="412">
        <v>427</v>
      </c>
      <c r="I33" s="414">
        <v>1575980.9139999999</v>
      </c>
      <c r="J33" s="410">
        <v>402</v>
      </c>
      <c r="K33" s="411">
        <v>1435801.3419999999</v>
      </c>
      <c r="L33" s="410">
        <v>321</v>
      </c>
      <c r="M33" s="411">
        <v>1018604.2340000001</v>
      </c>
    </row>
    <row r="34" spans="1:13" ht="16.5" customHeight="1">
      <c r="A34" s="348" t="s">
        <v>330</v>
      </c>
      <c r="B34" s="9"/>
      <c r="C34" s="9"/>
      <c r="D34" s="9"/>
      <c r="E34" s="9"/>
      <c r="F34" s="9"/>
      <c r="G34" s="9"/>
    </row>
    <row r="35" spans="1:13" ht="12">
      <c r="A35" s="349" t="s">
        <v>350</v>
      </c>
      <c r="B35" s="9"/>
      <c r="C35" s="9"/>
      <c r="D35" s="9"/>
      <c r="E35" s="9"/>
      <c r="F35" s="9"/>
      <c r="G35" s="9"/>
    </row>
    <row r="37" spans="1:13">
      <c r="B37" s="58"/>
      <c r="C37" s="58"/>
      <c r="D37" s="58"/>
      <c r="E37" s="58"/>
      <c r="F37" s="58"/>
      <c r="G37" s="58"/>
    </row>
    <row r="38" spans="1:13" ht="12">
      <c r="A38" s="348"/>
    </row>
    <row r="39" spans="1:13" ht="12">
      <c r="A39" s="349"/>
    </row>
    <row r="44" spans="1:13">
      <c r="C44" s="57"/>
    </row>
    <row r="45" spans="1:13">
      <c r="B45" s="55"/>
      <c r="C45" s="56"/>
    </row>
  </sheetData>
  <mergeCells count="7">
    <mergeCell ref="A1:L1"/>
    <mergeCell ref="L3:M3"/>
    <mergeCell ref="H3:I3"/>
    <mergeCell ref="J3:K3"/>
    <mergeCell ref="B3:C3"/>
    <mergeCell ref="D3:E3"/>
    <mergeCell ref="F3:G3"/>
  </mergeCells>
  <pageMargins left="0.7" right="0.7" top="0.75" bottom="0.75" header="0.3" footer="0.3"/>
  <pageSetup paperSize="9" scale="5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M64"/>
  <sheetViews>
    <sheetView zoomScaleNormal="100" zoomScaleSheetLayoutView="80" workbookViewId="0">
      <selection sqref="A1:E2"/>
    </sheetView>
  </sheetViews>
  <sheetFormatPr defaultRowHeight="11.25"/>
  <cols>
    <col min="1" max="1" width="50.5" style="1" customWidth="1"/>
    <col min="2" max="2" width="13.83203125" style="1" customWidth="1"/>
    <col min="3" max="3" width="18.1640625" style="1" customWidth="1"/>
    <col min="4" max="4" width="14.33203125" style="1" customWidth="1"/>
    <col min="5" max="5" width="16.83203125" style="1" customWidth="1"/>
    <col min="6" max="6" width="13.6640625" style="1" customWidth="1"/>
    <col min="7" max="7" width="18.1640625" style="1" customWidth="1"/>
    <col min="8" max="8" width="9.33203125" style="1"/>
    <col min="9" max="9" width="29.1640625" style="1" customWidth="1"/>
    <col min="10" max="16384" width="9.33203125" style="1"/>
  </cols>
  <sheetData>
    <row r="1" spans="1:7" ht="12.75" customHeight="1">
      <c r="A1" s="600" t="s">
        <v>332</v>
      </c>
      <c r="B1" s="601"/>
      <c r="C1" s="601"/>
      <c r="D1" s="601"/>
      <c r="E1" s="601"/>
      <c r="F1" s="330"/>
      <c r="G1" s="330"/>
    </row>
    <row r="2" spans="1:7" ht="21.75" customHeight="1">
      <c r="A2" s="601"/>
      <c r="B2" s="601"/>
      <c r="C2" s="601"/>
      <c r="D2" s="601"/>
      <c r="E2" s="601"/>
      <c r="F2" s="330"/>
      <c r="G2" s="330"/>
    </row>
    <row r="3" spans="1:7" s="284" customFormat="1" ht="19.5" customHeight="1">
      <c r="A3" s="331" t="s">
        <v>266</v>
      </c>
      <c r="B3" s="332"/>
      <c r="C3" s="332"/>
      <c r="D3" s="332"/>
      <c r="E3" s="332"/>
      <c r="F3" s="332"/>
      <c r="G3" s="332"/>
    </row>
    <row r="4" spans="1:7" ht="17.25" customHeight="1">
      <c r="A4" s="333"/>
      <c r="B4" s="602" t="s">
        <v>26</v>
      </c>
      <c r="C4" s="603"/>
      <c r="D4" s="604" t="s">
        <v>30</v>
      </c>
      <c r="E4" s="604"/>
      <c r="F4" s="602" t="s">
        <v>28</v>
      </c>
      <c r="G4" s="603"/>
    </row>
    <row r="5" spans="1:7" ht="16.5" customHeight="1">
      <c r="A5" s="334"/>
      <c r="B5" s="605" t="s">
        <v>27</v>
      </c>
      <c r="C5" s="606"/>
      <c r="D5" s="607" t="s">
        <v>31</v>
      </c>
      <c r="E5" s="607"/>
      <c r="F5" s="605" t="s">
        <v>29</v>
      </c>
      <c r="G5" s="606"/>
    </row>
    <row r="6" spans="1:7" s="216" customFormat="1" ht="29.25" customHeight="1">
      <c r="A6" s="328"/>
      <c r="B6" s="301" t="s">
        <v>3</v>
      </c>
      <c r="C6" s="303" t="s">
        <v>155</v>
      </c>
      <c r="D6" s="302" t="s">
        <v>3</v>
      </c>
      <c r="E6" s="303" t="s">
        <v>155</v>
      </c>
      <c r="F6" s="301" t="s">
        <v>3</v>
      </c>
      <c r="G6" s="303" t="s">
        <v>155</v>
      </c>
    </row>
    <row r="7" spans="1:7" s="216" customFormat="1" ht="27.75" customHeight="1">
      <c r="A7" s="335"/>
      <c r="B7" s="305" t="s">
        <v>4</v>
      </c>
      <c r="C7" s="307" t="s">
        <v>174</v>
      </c>
      <c r="D7" s="306" t="s">
        <v>4</v>
      </c>
      <c r="E7" s="307" t="s">
        <v>129</v>
      </c>
      <c r="F7" s="305" t="s">
        <v>4</v>
      </c>
      <c r="G7" s="307" t="s">
        <v>174</v>
      </c>
    </row>
    <row r="8" spans="1:7" ht="12.75">
      <c r="A8" s="315" t="s">
        <v>72</v>
      </c>
      <c r="B8" s="385"/>
      <c r="C8" s="387"/>
      <c r="D8" s="415"/>
      <c r="E8" s="416"/>
      <c r="F8" s="385"/>
      <c r="G8" s="387"/>
    </row>
    <row r="9" spans="1:7" ht="12.75">
      <c r="A9" s="320" t="s">
        <v>73</v>
      </c>
      <c r="B9" s="389"/>
      <c r="C9" s="391"/>
      <c r="D9" s="417"/>
      <c r="E9" s="418"/>
      <c r="F9" s="389"/>
      <c r="G9" s="391"/>
    </row>
    <row r="10" spans="1:7" ht="12.75">
      <c r="A10" s="320"/>
      <c r="B10" s="389"/>
      <c r="C10" s="391"/>
      <c r="D10" s="417"/>
      <c r="E10" s="418"/>
      <c r="F10" s="389"/>
      <c r="G10" s="391"/>
    </row>
    <row r="11" spans="1:7" ht="12.75">
      <c r="A11" s="321" t="s">
        <v>74</v>
      </c>
      <c r="B11" s="406">
        <v>4</v>
      </c>
      <c r="C11" s="407">
        <v>396.37799999999999</v>
      </c>
      <c r="D11" s="419">
        <v>2</v>
      </c>
      <c r="E11" s="409">
        <v>379.90800000000002</v>
      </c>
      <c r="F11" s="406">
        <v>4</v>
      </c>
      <c r="G11" s="407">
        <v>8252.9339999999993</v>
      </c>
    </row>
    <row r="12" spans="1:7" ht="12.75">
      <c r="A12" s="322" t="s">
        <v>75</v>
      </c>
      <c r="B12" s="406"/>
      <c r="C12" s="407"/>
      <c r="D12" s="419"/>
      <c r="E12" s="409"/>
      <c r="F12" s="406"/>
      <c r="G12" s="407"/>
    </row>
    <row r="13" spans="1:7" ht="12.75">
      <c r="A13" s="323"/>
      <c r="B13" s="406"/>
      <c r="C13" s="407"/>
      <c r="D13" s="419"/>
      <c r="E13" s="409"/>
      <c r="F13" s="406"/>
      <c r="G13" s="407"/>
    </row>
    <row r="14" spans="1:7" ht="12.75">
      <c r="A14" s="321" t="s">
        <v>147</v>
      </c>
      <c r="B14" s="406">
        <v>11</v>
      </c>
      <c r="C14" s="407">
        <v>10640.846</v>
      </c>
      <c r="D14" s="419">
        <v>1</v>
      </c>
      <c r="E14" s="409">
        <v>475.8</v>
      </c>
      <c r="F14" s="406">
        <v>17</v>
      </c>
      <c r="G14" s="407">
        <v>49354.794000000002</v>
      </c>
    </row>
    <row r="15" spans="1:7" ht="12.75" customHeight="1">
      <c r="A15" s="322" t="s">
        <v>150</v>
      </c>
      <c r="B15" s="406"/>
      <c r="C15" s="407"/>
      <c r="D15" s="419"/>
      <c r="E15" s="409"/>
      <c r="F15" s="406"/>
      <c r="G15" s="407"/>
    </row>
    <row r="16" spans="1:7" ht="12.75">
      <c r="A16" s="324"/>
      <c r="B16" s="406"/>
      <c r="C16" s="407"/>
      <c r="D16" s="419"/>
      <c r="E16" s="409"/>
      <c r="F16" s="406"/>
      <c r="G16" s="407"/>
    </row>
    <row r="17" spans="1:13" ht="27.75" customHeight="1">
      <c r="A17" s="321" t="s">
        <v>99</v>
      </c>
      <c r="B17" s="406">
        <v>6</v>
      </c>
      <c r="C17" s="407">
        <v>3142.8420000000001</v>
      </c>
      <c r="D17" s="419" t="s">
        <v>162</v>
      </c>
      <c r="E17" s="409" t="s">
        <v>162</v>
      </c>
      <c r="F17" s="406">
        <v>1</v>
      </c>
      <c r="G17" s="407">
        <v>132.126</v>
      </c>
    </row>
    <row r="18" spans="1:13" ht="30" customHeight="1">
      <c r="A18" s="322" t="s">
        <v>100</v>
      </c>
      <c r="B18" s="406"/>
      <c r="C18" s="407"/>
      <c r="D18" s="419"/>
      <c r="E18" s="409"/>
      <c r="F18" s="406"/>
      <c r="G18" s="407"/>
    </row>
    <row r="19" spans="1:13" ht="12.75">
      <c r="A19" s="311"/>
      <c r="B19" s="406"/>
      <c r="C19" s="407"/>
      <c r="D19" s="419"/>
      <c r="E19" s="409"/>
      <c r="F19" s="406"/>
      <c r="G19" s="407"/>
    </row>
    <row r="20" spans="1:13" ht="12.75">
      <c r="A20" s="321" t="s">
        <v>82</v>
      </c>
      <c r="B20" s="406">
        <v>13</v>
      </c>
      <c r="C20" s="407">
        <v>45604.697999999997</v>
      </c>
      <c r="D20" s="419" t="s">
        <v>162</v>
      </c>
      <c r="E20" s="409" t="s">
        <v>162</v>
      </c>
      <c r="F20" s="406">
        <v>21</v>
      </c>
      <c r="G20" s="407">
        <v>366270.23700000002</v>
      </c>
      <c r="M20" s="216"/>
    </row>
    <row r="21" spans="1:13" ht="12.75" customHeight="1">
      <c r="A21" s="322" t="s">
        <v>77</v>
      </c>
      <c r="B21" s="406"/>
      <c r="C21" s="407"/>
      <c r="D21" s="419"/>
      <c r="E21" s="409"/>
      <c r="F21" s="406"/>
      <c r="G21" s="407"/>
      <c r="M21" s="216"/>
    </row>
    <row r="22" spans="1:13" ht="12.75">
      <c r="A22" s="323"/>
      <c r="B22" s="406"/>
      <c r="C22" s="407"/>
      <c r="D22" s="419"/>
      <c r="E22" s="409"/>
      <c r="F22" s="406"/>
      <c r="G22" s="407"/>
      <c r="M22" s="216"/>
    </row>
    <row r="23" spans="1:13" ht="12.75">
      <c r="A23" s="321" t="s">
        <v>68</v>
      </c>
      <c r="B23" s="406">
        <v>3</v>
      </c>
      <c r="C23" s="407">
        <v>9905.7900000000009</v>
      </c>
      <c r="D23" s="419">
        <v>3</v>
      </c>
      <c r="E23" s="409">
        <v>5022.6180000000004</v>
      </c>
      <c r="F23" s="406">
        <v>15</v>
      </c>
      <c r="G23" s="407">
        <v>159878.25599999999</v>
      </c>
      <c r="K23" s="216"/>
      <c r="M23" s="216"/>
    </row>
    <row r="24" spans="1:13" ht="12.75">
      <c r="A24" s="322" t="s">
        <v>70</v>
      </c>
      <c r="B24" s="406"/>
      <c r="C24" s="407"/>
      <c r="D24" s="419"/>
      <c r="E24" s="409"/>
      <c r="F24" s="406"/>
      <c r="G24" s="407"/>
      <c r="M24" s="216"/>
    </row>
    <row r="25" spans="1:13" ht="12.75">
      <c r="A25" s="322"/>
      <c r="B25" s="406"/>
      <c r="C25" s="407"/>
      <c r="D25" s="419"/>
      <c r="E25" s="409"/>
      <c r="F25" s="406"/>
      <c r="G25" s="407"/>
      <c r="M25" s="216"/>
    </row>
    <row r="26" spans="1:13" ht="12.75">
      <c r="A26" s="321" t="s">
        <v>78</v>
      </c>
      <c r="B26" s="406" t="s">
        <v>162</v>
      </c>
      <c r="C26" s="407" t="s">
        <v>162</v>
      </c>
      <c r="D26" s="419" t="s">
        <v>162</v>
      </c>
      <c r="E26" s="409" t="s">
        <v>162</v>
      </c>
      <c r="F26" s="406" t="s">
        <v>162</v>
      </c>
      <c r="G26" s="407" t="s">
        <v>162</v>
      </c>
    </row>
    <row r="27" spans="1:13" ht="12.75">
      <c r="A27" s="322" t="s">
        <v>79</v>
      </c>
      <c r="B27" s="406"/>
      <c r="C27" s="407"/>
      <c r="D27" s="419"/>
      <c r="E27" s="409"/>
      <c r="F27" s="406"/>
      <c r="G27" s="407"/>
    </row>
    <row r="28" spans="1:13" ht="12.75">
      <c r="A28" s="322"/>
      <c r="B28" s="406"/>
      <c r="C28" s="407"/>
      <c r="D28" s="419"/>
      <c r="E28" s="409"/>
      <c r="F28" s="406"/>
      <c r="G28" s="407"/>
    </row>
    <row r="29" spans="1:13" ht="12.75">
      <c r="A29" s="208" t="s">
        <v>80</v>
      </c>
      <c r="B29" s="406" t="s">
        <v>162</v>
      </c>
      <c r="C29" s="407" t="s">
        <v>162</v>
      </c>
      <c r="D29" s="419" t="s">
        <v>162</v>
      </c>
      <c r="E29" s="409" t="s">
        <v>162</v>
      </c>
      <c r="F29" s="406">
        <v>16</v>
      </c>
      <c r="G29" s="407">
        <v>815.08199999999999</v>
      </c>
    </row>
    <row r="30" spans="1:13" ht="12.75">
      <c r="A30" s="209" t="s">
        <v>81</v>
      </c>
      <c r="B30" s="406"/>
      <c r="C30" s="407"/>
      <c r="D30" s="419"/>
      <c r="E30" s="409"/>
      <c r="F30" s="406"/>
      <c r="G30" s="407"/>
    </row>
    <row r="31" spans="1:13" ht="12.75">
      <c r="A31" s="323"/>
      <c r="B31" s="406"/>
      <c r="C31" s="407"/>
      <c r="D31" s="419"/>
      <c r="E31" s="409"/>
      <c r="F31" s="406"/>
      <c r="G31" s="407"/>
    </row>
    <row r="32" spans="1:13" ht="12.75">
      <c r="A32" s="313" t="s">
        <v>214</v>
      </c>
      <c r="B32" s="410">
        <f>SUM(B11:B29)</f>
        <v>37</v>
      </c>
      <c r="C32" s="411">
        <f>SUM(C11:C31)</f>
        <v>69690.554000000004</v>
      </c>
      <c r="D32" s="410">
        <f>SUM(D11:D30)</f>
        <v>6</v>
      </c>
      <c r="E32" s="411">
        <f>SUM(E11:E30)</f>
        <v>5878.3260000000009</v>
      </c>
      <c r="F32" s="410">
        <f>SUM(F10:F29)</f>
        <v>74</v>
      </c>
      <c r="G32" s="411">
        <f>SUM(G11:G29)</f>
        <v>584703.42900000012</v>
      </c>
    </row>
    <row r="33" spans="1:7" ht="12.75">
      <c r="A33" s="325"/>
      <c r="B33" s="325"/>
      <c r="C33" s="325"/>
      <c r="D33" s="325"/>
      <c r="E33" s="325"/>
      <c r="F33" s="325"/>
      <c r="G33" s="325"/>
    </row>
    <row r="34" spans="1:7" ht="16.5" customHeight="1">
      <c r="A34" s="333"/>
      <c r="B34" s="602" t="s">
        <v>32</v>
      </c>
      <c r="C34" s="603"/>
      <c r="D34" s="604" t="s">
        <v>12</v>
      </c>
      <c r="E34" s="604"/>
      <c r="F34" s="602" t="s">
        <v>14</v>
      </c>
      <c r="G34" s="603"/>
    </row>
    <row r="35" spans="1:7" ht="15.75" customHeight="1">
      <c r="A35" s="334"/>
      <c r="B35" s="605" t="s">
        <v>33</v>
      </c>
      <c r="C35" s="606"/>
      <c r="D35" s="607" t="s">
        <v>22</v>
      </c>
      <c r="E35" s="607"/>
      <c r="F35" s="605" t="s">
        <v>125</v>
      </c>
      <c r="G35" s="606"/>
    </row>
    <row r="36" spans="1:7" ht="29.25" customHeight="1">
      <c r="A36" s="328"/>
      <c r="B36" s="301" t="s">
        <v>3</v>
      </c>
      <c r="C36" s="303" t="s">
        <v>155</v>
      </c>
      <c r="D36" s="302" t="s">
        <v>3</v>
      </c>
      <c r="E36" s="303" t="s">
        <v>155</v>
      </c>
      <c r="F36" s="301" t="s">
        <v>3</v>
      </c>
      <c r="G36" s="303" t="s">
        <v>155</v>
      </c>
    </row>
    <row r="37" spans="1:7" ht="22.5">
      <c r="A37" s="329"/>
      <c r="B37" s="305" t="s">
        <v>4</v>
      </c>
      <c r="C37" s="307" t="s">
        <v>174</v>
      </c>
      <c r="D37" s="306" t="s">
        <v>4</v>
      </c>
      <c r="E37" s="307" t="s">
        <v>129</v>
      </c>
      <c r="F37" s="305" t="s">
        <v>4</v>
      </c>
      <c r="G37" s="307" t="s">
        <v>174</v>
      </c>
    </row>
    <row r="38" spans="1:7" ht="12.75">
      <c r="A38" s="315" t="s">
        <v>72</v>
      </c>
      <c r="B38" s="402"/>
      <c r="C38" s="403"/>
      <c r="D38" s="402"/>
      <c r="E38" s="403"/>
      <c r="F38" s="402"/>
      <c r="G38" s="403"/>
    </row>
    <row r="39" spans="1:7" ht="12.75">
      <c r="A39" s="320" t="s">
        <v>73</v>
      </c>
      <c r="B39" s="406"/>
      <c r="C39" s="407"/>
      <c r="D39" s="406"/>
      <c r="E39" s="407"/>
      <c r="F39" s="406"/>
      <c r="G39" s="407"/>
    </row>
    <row r="40" spans="1:7" ht="12.75">
      <c r="A40" s="320"/>
      <c r="B40" s="406"/>
      <c r="C40" s="407"/>
      <c r="D40" s="406"/>
      <c r="E40" s="407"/>
      <c r="F40" s="406"/>
      <c r="G40" s="407"/>
    </row>
    <row r="41" spans="1:7" ht="12.75">
      <c r="A41" s="321" t="s">
        <v>74</v>
      </c>
      <c r="B41" s="406">
        <v>18</v>
      </c>
      <c r="C41" s="407">
        <v>27740.142</v>
      </c>
      <c r="D41" s="406">
        <v>131</v>
      </c>
      <c r="E41" s="407">
        <v>15345.681</v>
      </c>
      <c r="F41" s="406">
        <f>B11+D11+F11+B41+D41</f>
        <v>159</v>
      </c>
      <c r="G41" s="407">
        <f>C11+E11+G11+C41+E41</f>
        <v>52115.043000000005</v>
      </c>
    </row>
    <row r="42" spans="1:7" ht="12.75">
      <c r="A42" s="322" t="s">
        <v>75</v>
      </c>
      <c r="B42" s="406"/>
      <c r="C42" s="407"/>
      <c r="D42" s="406"/>
      <c r="E42" s="407"/>
      <c r="F42" s="406"/>
      <c r="G42" s="407"/>
    </row>
    <row r="43" spans="1:7" ht="12.75">
      <c r="A43" s="323"/>
      <c r="B43" s="406"/>
      <c r="C43" s="407"/>
      <c r="D43" s="406"/>
      <c r="E43" s="407"/>
      <c r="F43" s="406"/>
      <c r="G43" s="407"/>
    </row>
    <row r="44" spans="1:7" ht="12.75">
      <c r="A44" s="321" t="s">
        <v>147</v>
      </c>
      <c r="B44" s="406">
        <v>10</v>
      </c>
      <c r="C44" s="407">
        <v>110867.694</v>
      </c>
      <c r="D44" s="406">
        <v>5</v>
      </c>
      <c r="E44" s="407">
        <v>1544.886</v>
      </c>
      <c r="F44" s="406">
        <f>B14+D14+F14+B44+D44</f>
        <v>44</v>
      </c>
      <c r="G44" s="407">
        <f>C14+E14+G14+C44+E44</f>
        <v>172884.02000000002</v>
      </c>
    </row>
    <row r="45" spans="1:7" ht="12.75" customHeight="1">
      <c r="A45" s="322" t="s">
        <v>150</v>
      </c>
      <c r="B45" s="406"/>
      <c r="C45" s="407"/>
      <c r="D45" s="406"/>
      <c r="E45" s="407"/>
      <c r="F45" s="406"/>
      <c r="G45" s="407"/>
    </row>
    <row r="46" spans="1:7" ht="12.75">
      <c r="A46" s="324"/>
      <c r="B46" s="406"/>
      <c r="C46" s="407"/>
      <c r="D46" s="406"/>
      <c r="E46" s="407"/>
      <c r="F46" s="406"/>
      <c r="G46" s="407"/>
    </row>
    <row r="47" spans="1:7" ht="25.5">
      <c r="A47" s="321" t="s">
        <v>99</v>
      </c>
      <c r="B47" s="406">
        <v>2</v>
      </c>
      <c r="C47" s="407">
        <v>2801.712</v>
      </c>
      <c r="D47" s="406">
        <v>11</v>
      </c>
      <c r="E47" s="407">
        <v>1533.54</v>
      </c>
      <c r="F47" s="406">
        <f>B17+F17+B47+D47</f>
        <v>20</v>
      </c>
      <c r="G47" s="407">
        <f>C17+G17+C47+E47</f>
        <v>7610.22</v>
      </c>
    </row>
    <row r="48" spans="1:7" ht="25.5">
      <c r="A48" s="322" t="s">
        <v>100</v>
      </c>
      <c r="B48" s="406"/>
      <c r="C48" s="407"/>
      <c r="D48" s="406"/>
      <c r="E48" s="407"/>
      <c r="F48" s="406"/>
      <c r="G48" s="407"/>
    </row>
    <row r="49" spans="1:7" ht="12.75">
      <c r="A49" s="322"/>
      <c r="B49" s="406"/>
      <c r="C49" s="407"/>
      <c r="D49" s="406"/>
      <c r="E49" s="407"/>
      <c r="F49" s="406"/>
      <c r="G49" s="407"/>
    </row>
    <row r="50" spans="1:7" ht="12.75">
      <c r="A50" s="321" t="s">
        <v>82</v>
      </c>
      <c r="B50" s="406">
        <v>1</v>
      </c>
      <c r="C50" s="407">
        <v>12431.922</v>
      </c>
      <c r="D50" s="406" t="s">
        <v>162</v>
      </c>
      <c r="E50" s="407" t="s">
        <v>162</v>
      </c>
      <c r="F50" s="406">
        <f>B20+F20+B50</f>
        <v>35</v>
      </c>
      <c r="G50" s="407">
        <f>C20+G20+C50</f>
        <v>424306.85700000002</v>
      </c>
    </row>
    <row r="51" spans="1:7" ht="12.75">
      <c r="A51" s="322" t="s">
        <v>77</v>
      </c>
      <c r="B51" s="406"/>
      <c r="C51" s="407"/>
      <c r="D51" s="406"/>
      <c r="E51" s="407"/>
      <c r="F51" s="406"/>
      <c r="G51" s="407"/>
    </row>
    <row r="52" spans="1:7" ht="12.75">
      <c r="A52" s="323"/>
      <c r="B52" s="406"/>
      <c r="C52" s="407"/>
      <c r="D52" s="406"/>
      <c r="E52" s="407"/>
      <c r="F52" s="406"/>
      <c r="G52" s="407"/>
    </row>
    <row r="53" spans="1:7" ht="12.75">
      <c r="A53" s="321" t="s">
        <v>68</v>
      </c>
      <c r="B53" s="406">
        <v>16</v>
      </c>
      <c r="C53" s="407">
        <v>172467.61799999999</v>
      </c>
      <c r="D53" s="406">
        <v>10</v>
      </c>
      <c r="E53" s="407">
        <v>13598.73</v>
      </c>
      <c r="F53" s="406">
        <f>B23+D23+F23+B53+D53</f>
        <v>47</v>
      </c>
      <c r="G53" s="407">
        <f>C23+E23+G23+C53+E53</f>
        <v>360873.01199999999</v>
      </c>
    </row>
    <row r="54" spans="1:7" ht="12.75">
      <c r="A54" s="322" t="s">
        <v>70</v>
      </c>
      <c r="B54" s="406"/>
      <c r="C54" s="407"/>
      <c r="D54" s="406"/>
      <c r="E54" s="407"/>
      <c r="F54" s="406"/>
      <c r="G54" s="407"/>
    </row>
    <row r="55" spans="1:7" ht="12.75">
      <c r="A55" s="322"/>
      <c r="B55" s="406"/>
      <c r="C55" s="407"/>
      <c r="D55" s="406"/>
      <c r="E55" s="407"/>
      <c r="F55" s="406"/>
      <c r="G55" s="407"/>
    </row>
    <row r="56" spans="1:7" ht="12.75">
      <c r="A56" s="321" t="s">
        <v>78</v>
      </c>
      <c r="B56" s="406" t="s">
        <v>162</v>
      </c>
      <c r="C56" s="407" t="s">
        <v>162</v>
      </c>
      <c r="D56" s="406" t="s">
        <v>162</v>
      </c>
      <c r="E56" s="407" t="s">
        <v>162</v>
      </c>
      <c r="F56" s="406" t="s">
        <v>162</v>
      </c>
      <c r="G56" s="407" t="s">
        <v>162</v>
      </c>
    </row>
    <row r="57" spans="1:7" ht="12.75">
      <c r="A57" s="322" t="s">
        <v>79</v>
      </c>
      <c r="B57" s="406"/>
      <c r="C57" s="407"/>
      <c r="D57" s="406"/>
      <c r="E57" s="407"/>
      <c r="F57" s="406"/>
      <c r="G57" s="407"/>
    </row>
    <row r="58" spans="1:7" ht="12.75">
      <c r="A58" s="322"/>
      <c r="B58" s="406"/>
      <c r="C58" s="407"/>
      <c r="D58" s="406"/>
      <c r="E58" s="407"/>
      <c r="F58" s="406"/>
      <c r="G58" s="407"/>
    </row>
    <row r="59" spans="1:7" ht="12.75">
      <c r="A59" s="208" t="s">
        <v>80</v>
      </c>
      <c r="B59" s="406" t="s">
        <v>162</v>
      </c>
      <c r="C59" s="407" t="s">
        <v>162</v>
      </c>
      <c r="D59" s="406" t="s">
        <v>162</v>
      </c>
      <c r="E59" s="407" t="s">
        <v>162</v>
      </c>
      <c r="F59" s="406">
        <f>F29</f>
        <v>16</v>
      </c>
      <c r="G59" s="407">
        <f>G29</f>
        <v>815.08199999999999</v>
      </c>
    </row>
    <row r="60" spans="1:7" ht="12.75">
      <c r="A60" s="209" t="s">
        <v>81</v>
      </c>
      <c r="B60" s="406"/>
      <c r="C60" s="407"/>
      <c r="D60" s="406"/>
      <c r="E60" s="407"/>
      <c r="F60" s="406"/>
      <c r="G60" s="407"/>
    </row>
    <row r="61" spans="1:7" ht="12.75">
      <c r="A61" s="323"/>
      <c r="B61" s="406"/>
      <c r="C61" s="420"/>
      <c r="D61" s="406"/>
      <c r="E61" s="420"/>
      <c r="F61" s="406"/>
      <c r="G61" s="420"/>
    </row>
    <row r="62" spans="1:7" ht="12.75">
      <c r="A62" s="313" t="s">
        <v>214</v>
      </c>
      <c r="B62" s="410">
        <f>SUM(B41:B61)</f>
        <v>47</v>
      </c>
      <c r="C62" s="411">
        <f>SUM(C41:C61)</f>
        <v>326309.08799999999</v>
      </c>
      <c r="D62" s="410">
        <f>SUM(D41:D60)</f>
        <v>157</v>
      </c>
      <c r="E62" s="411">
        <f>SUM(E41:E60)</f>
        <v>32022.837</v>
      </c>
      <c r="F62" s="410">
        <f>SUM(F41:F61)</f>
        <v>321</v>
      </c>
      <c r="G62" s="411">
        <f>SUM(G41:G61)</f>
        <v>1018604.2340000001</v>
      </c>
    </row>
    <row r="63" spans="1:7" ht="12">
      <c r="A63" s="348" t="s">
        <v>330</v>
      </c>
      <c r="B63" s="9"/>
      <c r="C63" s="9"/>
      <c r="D63" s="9"/>
      <c r="E63" s="9"/>
      <c r="F63" s="9"/>
      <c r="G63" s="9"/>
    </row>
    <row r="64" spans="1:7" ht="12">
      <c r="A64" s="349" t="s">
        <v>350</v>
      </c>
      <c r="B64" s="9"/>
      <c r="C64" s="9"/>
      <c r="D64" s="9"/>
      <c r="E64" s="9"/>
      <c r="F64" s="9"/>
      <c r="G64" s="9"/>
    </row>
  </sheetData>
  <mergeCells count="13">
    <mergeCell ref="B34:C34"/>
    <mergeCell ref="D34:E34"/>
    <mergeCell ref="F34:G34"/>
    <mergeCell ref="B35:C35"/>
    <mergeCell ref="D35:E35"/>
    <mergeCell ref="F35:G35"/>
    <mergeCell ref="A1:E2"/>
    <mergeCell ref="B4:C4"/>
    <mergeCell ref="D4:E4"/>
    <mergeCell ref="F4:G4"/>
    <mergeCell ref="B5:C5"/>
    <mergeCell ref="D5:E5"/>
    <mergeCell ref="F5:G5"/>
  </mergeCells>
  <pageMargins left="0.7" right="0.7" top="0.75" bottom="0.75" header="0.3" footer="0.3"/>
  <pageSetup paperSize="9" scale="76" fitToHeight="0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tabColor theme="6" tint="-0.249977111117893"/>
  </sheetPr>
  <dimension ref="B2:Q89"/>
  <sheetViews>
    <sheetView workbookViewId="0">
      <selection activeCell="B1" sqref="B1"/>
    </sheetView>
  </sheetViews>
  <sheetFormatPr defaultRowHeight="11.25"/>
  <cols>
    <col min="1" max="1" width="0.5" customWidth="1"/>
    <col min="2" max="2" width="12.83203125" bestFit="1" customWidth="1"/>
  </cols>
  <sheetData>
    <row r="2" spans="2:2" ht="20.25">
      <c r="B2" s="64" t="s">
        <v>315</v>
      </c>
    </row>
    <row r="4" spans="2:2" s="337" customFormat="1">
      <c r="B4" s="541" t="s">
        <v>337</v>
      </c>
    </row>
    <row r="5" spans="2:2" s="345" customFormat="1">
      <c r="B5" s="542" t="s">
        <v>319</v>
      </c>
    </row>
    <row r="7" spans="2:2">
      <c r="B7" s="534" t="s">
        <v>338</v>
      </c>
    </row>
    <row r="8" spans="2:2" s="545" customFormat="1">
      <c r="B8" s="535" t="s">
        <v>320</v>
      </c>
    </row>
    <row r="10" spans="2:2">
      <c r="B10" s="286" t="s">
        <v>241</v>
      </c>
    </row>
    <row r="11" spans="2:2" s="345" customFormat="1">
      <c r="B11" s="542" t="s">
        <v>294</v>
      </c>
    </row>
    <row r="12" spans="2:2">
      <c r="B12" s="337"/>
    </row>
    <row r="13" spans="2:2">
      <c r="B13" s="541" t="s">
        <v>240</v>
      </c>
    </row>
    <row r="14" spans="2:2" s="345" customFormat="1">
      <c r="B14" s="542" t="s">
        <v>295</v>
      </c>
    </row>
    <row r="15" spans="2:2">
      <c r="B15" s="337"/>
    </row>
    <row r="16" spans="2:2">
      <c r="B16" s="541" t="s">
        <v>290</v>
      </c>
    </row>
    <row r="17" spans="2:2" s="345" customFormat="1">
      <c r="B17" s="542" t="s">
        <v>296</v>
      </c>
    </row>
    <row r="18" spans="2:2">
      <c r="B18" s="337"/>
    </row>
    <row r="19" spans="2:2">
      <c r="B19" s="541" t="s">
        <v>291</v>
      </c>
    </row>
    <row r="20" spans="2:2" s="345" customFormat="1">
      <c r="B20" s="542" t="s">
        <v>297</v>
      </c>
    </row>
    <row r="21" spans="2:2">
      <c r="B21" s="337"/>
    </row>
    <row r="22" spans="2:2">
      <c r="B22" s="541" t="s">
        <v>292</v>
      </c>
    </row>
    <row r="23" spans="2:2" s="345" customFormat="1">
      <c r="B23" s="542" t="s">
        <v>299</v>
      </c>
    </row>
    <row r="24" spans="2:2">
      <c r="B24" s="337"/>
    </row>
    <row r="25" spans="2:2">
      <c r="B25" s="541" t="s">
        <v>293</v>
      </c>
    </row>
    <row r="26" spans="2:2" s="345" customFormat="1">
      <c r="B26" s="542" t="s">
        <v>298</v>
      </c>
    </row>
    <row r="27" spans="2:2">
      <c r="B27" s="337"/>
    </row>
    <row r="28" spans="2:2">
      <c r="B28" s="541" t="s">
        <v>243</v>
      </c>
    </row>
    <row r="29" spans="2:2" s="345" customFormat="1">
      <c r="B29" s="542" t="s">
        <v>244</v>
      </c>
    </row>
    <row r="30" spans="2:2">
      <c r="B30" s="337"/>
    </row>
    <row r="31" spans="2:2">
      <c r="B31" s="541" t="s">
        <v>339</v>
      </c>
    </row>
    <row r="32" spans="2:2" s="345" customFormat="1">
      <c r="B32" s="542" t="s">
        <v>246</v>
      </c>
    </row>
    <row r="33" spans="2:17">
      <c r="B33" s="337"/>
    </row>
    <row r="34" spans="2:17">
      <c r="B34" s="541" t="s">
        <v>267</v>
      </c>
    </row>
    <row r="35" spans="2:17" s="345" customFormat="1">
      <c r="B35" s="542" t="s">
        <v>268</v>
      </c>
    </row>
    <row r="36" spans="2:17">
      <c r="B36" s="337"/>
    </row>
    <row r="37" spans="2:17">
      <c r="B37" s="541" t="s">
        <v>247</v>
      </c>
    </row>
    <row r="38" spans="2:17" s="345" customFormat="1">
      <c r="B38" s="542" t="s">
        <v>248</v>
      </c>
      <c r="Q38" s="338"/>
    </row>
    <row r="39" spans="2:17">
      <c r="B39" s="337"/>
    </row>
    <row r="40" spans="2:17">
      <c r="B40" s="541" t="s">
        <v>250</v>
      </c>
    </row>
    <row r="41" spans="2:17" s="345" customFormat="1">
      <c r="B41" s="542" t="s">
        <v>251</v>
      </c>
    </row>
    <row r="42" spans="2:17">
      <c r="B42" s="337"/>
    </row>
    <row r="43" spans="2:17">
      <c r="B43" s="541" t="s">
        <v>252</v>
      </c>
    </row>
    <row r="44" spans="2:17" s="345" customFormat="1">
      <c r="B44" s="542" t="s">
        <v>253</v>
      </c>
    </row>
    <row r="45" spans="2:17">
      <c r="B45" s="337"/>
    </row>
    <row r="46" spans="2:17">
      <c r="B46" s="541" t="s">
        <v>340</v>
      </c>
    </row>
    <row r="47" spans="2:17" s="345" customFormat="1">
      <c r="B47" s="542" t="s">
        <v>255</v>
      </c>
    </row>
    <row r="48" spans="2:17">
      <c r="B48" s="337"/>
    </row>
    <row r="49" spans="2:2">
      <c r="B49" s="541" t="s">
        <v>341</v>
      </c>
    </row>
    <row r="50" spans="2:2" s="345" customFormat="1">
      <c r="B50" s="542" t="s">
        <v>257</v>
      </c>
    </row>
    <row r="51" spans="2:2">
      <c r="B51" s="337"/>
    </row>
    <row r="52" spans="2:2" s="337" customFormat="1">
      <c r="B52" s="541" t="s">
        <v>279</v>
      </c>
    </row>
    <row r="53" spans="2:2" s="345" customFormat="1">
      <c r="B53" s="542" t="s">
        <v>280</v>
      </c>
    </row>
    <row r="54" spans="2:2">
      <c r="B54" s="337"/>
    </row>
    <row r="55" spans="2:2">
      <c r="B55" s="541" t="s">
        <v>342</v>
      </c>
    </row>
    <row r="56" spans="2:2" s="345" customFormat="1">
      <c r="B56" s="542" t="s">
        <v>282</v>
      </c>
    </row>
    <row r="57" spans="2:2">
      <c r="B57" s="337"/>
    </row>
    <row r="58" spans="2:2">
      <c r="B58" s="541" t="s">
        <v>260</v>
      </c>
    </row>
    <row r="59" spans="2:2" s="345" customFormat="1">
      <c r="B59" s="542" t="s">
        <v>173</v>
      </c>
    </row>
    <row r="60" spans="2:2">
      <c r="B60" s="337"/>
    </row>
    <row r="61" spans="2:2">
      <c r="B61" s="541" t="s">
        <v>343</v>
      </c>
    </row>
    <row r="62" spans="2:2" s="345" customFormat="1">
      <c r="B62" s="542" t="s">
        <v>318</v>
      </c>
    </row>
    <row r="63" spans="2:2">
      <c r="B63" s="337"/>
    </row>
    <row r="64" spans="2:2">
      <c r="B64" s="544" t="s">
        <v>344</v>
      </c>
    </row>
    <row r="65" spans="2:2" s="345" customFormat="1">
      <c r="B65" s="546" t="s">
        <v>266</v>
      </c>
    </row>
    <row r="66" spans="2:2">
      <c r="B66" s="337"/>
    </row>
    <row r="67" spans="2:2">
      <c r="B67" s="541" t="s">
        <v>345</v>
      </c>
    </row>
    <row r="68" spans="2:2" s="345" customFormat="1">
      <c r="B68" s="542" t="s">
        <v>261</v>
      </c>
    </row>
    <row r="69" spans="2:2">
      <c r="B69" s="337"/>
    </row>
    <row r="70" spans="2:2" ht="11.25" customHeight="1">
      <c r="B70" s="544" t="s">
        <v>346</v>
      </c>
    </row>
    <row r="71" spans="2:2" s="345" customFormat="1" ht="11.25" customHeight="1">
      <c r="B71" s="546" t="s">
        <v>262</v>
      </c>
    </row>
    <row r="72" spans="2:2">
      <c r="B72" s="337"/>
    </row>
    <row r="73" spans="2:2">
      <c r="B73" s="541" t="s">
        <v>347</v>
      </c>
    </row>
    <row r="74" spans="2:2" s="345" customFormat="1">
      <c r="B74" s="542" t="s">
        <v>242</v>
      </c>
    </row>
    <row r="75" spans="2:2">
      <c r="B75" s="337"/>
    </row>
    <row r="76" spans="2:2">
      <c r="B76" s="541" t="s">
        <v>263</v>
      </c>
    </row>
    <row r="77" spans="2:2" s="345" customFormat="1">
      <c r="B77" s="542" t="s">
        <v>264</v>
      </c>
    </row>
    <row r="78" spans="2:2">
      <c r="B78" s="337"/>
    </row>
    <row r="79" spans="2:2" ht="10.5" customHeight="1">
      <c r="B79" s="541" t="s">
        <v>348</v>
      </c>
    </row>
    <row r="80" spans="2:2" s="345" customFormat="1">
      <c r="B80" s="542" t="s">
        <v>349</v>
      </c>
    </row>
    <row r="81" spans="2:16">
      <c r="B81" s="337"/>
      <c r="P81" s="344"/>
    </row>
    <row r="82" spans="2:16">
      <c r="B82" s="541" t="s">
        <v>275</v>
      </c>
      <c r="C82" s="337"/>
      <c r="D82" s="337"/>
      <c r="E82" s="337"/>
      <c r="F82" s="337"/>
      <c r="G82" s="337"/>
      <c r="P82" s="345"/>
    </row>
    <row r="83" spans="2:16" s="345" customFormat="1">
      <c r="B83" s="542" t="s">
        <v>276</v>
      </c>
      <c r="P83" s="545"/>
    </row>
    <row r="84" spans="2:16">
      <c r="B84" s="337"/>
    </row>
    <row r="85" spans="2:16">
      <c r="B85" s="541" t="s">
        <v>277</v>
      </c>
    </row>
    <row r="86" spans="2:16" s="345" customFormat="1">
      <c r="B86" s="542" t="s">
        <v>278</v>
      </c>
    </row>
    <row r="87" spans="2:16">
      <c r="B87" s="337"/>
    </row>
    <row r="88" spans="2:16">
      <c r="B88" s="541" t="s">
        <v>317</v>
      </c>
    </row>
    <row r="89" spans="2:16" s="345" customFormat="1">
      <c r="B89" s="542" t="s">
        <v>265</v>
      </c>
    </row>
  </sheetData>
  <hyperlinks>
    <hyperlink ref="B10" location="'tab1a b'!A1" display="1a. Svenskregistrerade handels-, special- och fiskefartyg den 31 december 2011"/>
    <hyperlink ref="B11" location="'tab1a b'!A1" display="1a. Swedish merchant-, special- and fishing vessels on 31st December 2011"/>
    <hyperlink ref="B4" location="'Texttabell 1.1'!A1" display="Texttabell 1.1: Användning av svenska och utländska fartyg i svensk regi 2003–2012. Miljoner bruttodräktighetsdagar. Fartyg med en bruttodräktighet om minst 100."/>
    <hyperlink ref="B5" location="'Texttabell 1.1'!A1" display="Text table 1.1: Swedish and foreign vessels in Swedish service 2003–2012. Millions of gross tonnage days."/>
    <hyperlink ref="B7" location="'Texttabell 1.2'!A1" display="Texttabell 1.2: Användning av svenska och utländska fartyg i svensk regi 2003–2012. Antal fartyg. Fartyg med en bruttodräktighet om minst 100. "/>
    <hyperlink ref="B8" location="'Texttabell 1.2'!A1" display="Text table 1.2: Swedish and foreign vessels in Swedish service 2003–2012. Number of ships. "/>
    <hyperlink ref="B13" location="'tab1a b'!A1" display="1b. Svenskregistrerade handels-, special- och fiskefartyg den 31 december 2012"/>
    <hyperlink ref="B14" location="'tab1a b'!A1" display="1b. Swedish merchant-, special- and fishing vessels on 31st December 2012"/>
    <hyperlink ref="B16" location="'tab2a b'!A1" display="2a. Svenskregistrerade handelsfartyg den 31 december 2011"/>
    <hyperlink ref="B17" location="'tab2a b'!A1" display="2a. Swedish merchant vessels classified by type on 31st December 2011"/>
    <hyperlink ref="B19" location="'tab2a b'!A1" display="2b. Svenskregistrerade handelsfartyg den 31 december 2012"/>
    <hyperlink ref="B20" location="'tab2a b'!A1" display="2b. Swedish merchant vessels classified by type on 31st December 2012"/>
    <hyperlink ref="B22" location="'tab3a b'!A1" display="3a. Svenska specialfartyg fördelade efter typ 31 december 2011"/>
    <hyperlink ref="B23" location="'tab3a b'!A1" display="3a. Swedish special vessels classified by type on 31st December 2011"/>
    <hyperlink ref="B25" location="'tab3a b'!A1" display="3b. Svenska specialfartyg fördelade efter typ 31 december 2012"/>
    <hyperlink ref="B26" location="'tab3a b'!A1" display="3b. Swedish special vessels classified by type on 31st December 2012"/>
    <hyperlink ref="B28" location="'tab4'!A1" display="4. Svenska och inhyrda utländska handelsfartyg fördelade efter typ av fartyg den 31 december 2012. Fartyg med en bruttodräktighet om minst 100."/>
    <hyperlink ref="B29" location="'tab4'!A1" display="4. Swedish merchant vessels and merchant vessels chartered from abroad classified by type on 31st December 2012"/>
    <hyperlink ref="B31" location="'tab5'!A1" display="5. Storleks- och åldersfördelning av den svenska handelsflottan den 31 december 2012. "/>
    <hyperlink ref="B32" location="'tab5'!A1" display="5. The Swedish merchant fleet classified by age and size on 31st December 2012."/>
    <hyperlink ref="B34" location="'tab6'!A1" display="6. Storleks- och åldersfördelning av svenska specialfartyg den 31 december 2012. Fartyg med en bruttodräktighet om minst 100."/>
    <hyperlink ref="B35" location="'tab6'!A1" display="6. Swedish special vessels classified by size and age on 31st December 2012"/>
    <hyperlink ref="B37" location="'tab7'!A1" display="7. Dödviktskapacitet och bruttodräktighet på svenska lastfartyg och passagerarfärjor den 31 december 2012. Fartyg med en bruttodräktighet om minst 100."/>
    <hyperlink ref="B38" location="'tab7'!A1" display="7. Deadweight capacity and gross tonnage on Swedish cargo ships and passenger ferries on 31st December 2012."/>
    <hyperlink ref="B40" location="'tab 8 &amp; 9'!A1" display="8. De största hemmahamnarna, efter bruttodräktighet, för handelsfartyg den 31 december 2012. Fartyg med en bruttodräktighet om minst 100."/>
    <hyperlink ref="B41" location="'tab 8 &amp; 9'!A1" display="8. The largest home ports, by gross tonnage, of merchant vessels on 31st December 2012."/>
    <hyperlink ref="B43" location="'tab 8 &amp; 9'!A1" display="9. De största hemmahamnarna, efter bruttodräktighet, för specialfartyg den 31 december 2012. Fartyg med en bruttodräktighet om minst 100."/>
    <hyperlink ref="B44" location="'tab 8 &amp; 9'!A1" display="9. The largest home ports, by gross tonnage, of special vessels on 31st December 2012."/>
    <hyperlink ref="B46" location="'tab10'!A1" display="10. Storleks- och åldersfördelning av svenska fiskefartyg den 31 december 2012. "/>
    <hyperlink ref="B47" location="'tab10'!A1" display="10. Swedish fishing ships classified by size and age on 31st December 2012."/>
    <hyperlink ref="B49" location="'tab11'!A1" display="11. De största hemmahamnarna, efter bruttodräktighet, för fiskefartyg den 31 december 2012. "/>
    <hyperlink ref="B50" location="'tab11'!A1" display="11. The largest home ports, by gross tonnage, of fishing ships on 31st December 2012"/>
    <hyperlink ref="B52" location="'tab12'!A1" display="12. Nettoförändringar för respektive typ av handelsfartyg år 2012. Fartyg med en bruttodräktighet om minst 100."/>
    <hyperlink ref="B53" location="'tab12'!A1" display="12. Net changes by each type of merchant ships 2012."/>
    <hyperlink ref="B55" location="'tab13'!A1" display="13. Orsaker till förändringar av den svenska handelsflottan år 2012. "/>
    <hyperlink ref="B56" location="'tab13'!A1" display="13. Reasons of change in the Swedish merchant fleet 2012."/>
    <hyperlink ref="B58" location="'tab14'!A1" display="14. Fartyg i svensk regi, fartyg uthyrda till utlandet samt disponerat tonnage 2012. Fartyg med en bruttodräktighet om minst 100."/>
    <hyperlink ref="B59" location="'tab14'!A1" display="14. Vessels in Swedish service, vessels chartered to foreign countries and tonnage at Swedish disposal."/>
    <hyperlink ref="B61" location="'tab15'!A1" display="15. Den svenska handelsflottans fartyg fördelade efter användning 2007–2012. Fartyg med en bruttodräktighet om minst 100."/>
    <hyperlink ref="B62" location="'tab15'!A1" display="15. The Swedish merchant fleet classified by different routes 2007–2012"/>
    <hyperlink ref="B64" location="'tab16'!A1" display="16. Den svenska handelsflottans fartyg fördelade efter användning och fartygstyp 2012. Fartyg med en bruttodräktighet om minst 100."/>
    <hyperlink ref="B65" location="'tab16'!A1" display="16. The Swedish merchant fleet classified by different routes and by type 2012."/>
    <hyperlink ref="B67" location="'tab17'!A1" display="17. Inhyrda fartyg från utlandet fördelade efter användning och fartygstyp 2012. Fartyg med en bruttodräktighet om minst 100."/>
    <hyperlink ref="B68" location="'tab17'!A1" display="17. Vessels chartered from abroad classified by different routes and by type 2012."/>
    <hyperlink ref="B70" location="'tab18'!A1" display="18. Inhyrda fartyg från utlandet fördelade efter fartygstyp och storlek 2012. Exklusive vidareuthyrda fartyg till utlandet. Fartyg med en bruttodräktighet om minst 100."/>
    <hyperlink ref="B71" location="'tab18'!A1" display="18. Vessels chartered from abroad classified by type and by size 2012."/>
    <hyperlink ref="B73" location="'tab19'!A1" display="19. Ombordanställda i svenska rederier 2002–2012. "/>
    <hyperlink ref="B74" location="'tab19'!A1" display="19. Crew employed in Swedish shipping companies 2002–2012. Swedish merchant vessels with a gross tonnage of 300 or more"/>
    <hyperlink ref="B76" location="'tab20'!A1" display="20. Dödviktskapaciteten och genomsnittsåldern på svenska lastfartyg och passagerarfärjor den 31 december 2012. Fartyg med en bruttodräktighet om minst 100."/>
    <hyperlink ref="B77" location="'tab20'!A1" display="20. Deadweight capacity and average age on Swedish cargo ships and passenger ferries on 31st December 2012."/>
    <hyperlink ref="B79" location="'tab21'!A1" display="21. Antal fartyg, total dödvikt och bruttodräktighet på svenska handelsfartyg "/>
    <hyperlink ref="B80" location="'tab21'!A1" display="21. Number of ships, deadweight and gross tonnage of Swedish cargo and passenger ships, "/>
    <hyperlink ref="B82" location="'tab22'!A1" display="22. Världshandelsflottan den 31 december 2012. Fartyg med en bruttodräktighet om minst 100."/>
    <hyperlink ref="B83" location="'tab22'!A1" display="22. World merchant fleet by type on December 31, 2012. "/>
    <hyperlink ref="B85" location="'tab23'!A1" display="23. Världshandelsflottans utveckling den 31 december 1990–2012, per flagg, brd i 1 000. Fartyg med en bruttodräktighet om minst 100."/>
    <hyperlink ref="B86" location="'tab23'!A1" display="23. World merchant fleet development on 31st December 1990–2012, by flag, gross tonnage in 1 000"/>
    <hyperlink ref="B88" location="'tab 24'!A1" display="24. Antalet svenska handelsfartyg den 31 december 1970–2012 fördelade efter typ av fartyg. Fartyg med bruttodräktighet om minst 100."/>
    <hyperlink ref="B89" location="'tab 24'!A1" display="24. Number of Swedish merchant vessels 1970–2012 classified by type. "/>
  </hyperlinks>
  <pageMargins left="0.7" right="0.34" top="0.75" bottom="0.75" header="0.3" footer="0.3"/>
  <pageSetup paperSize="9" scale="68" orientation="portrait" r:id="rId1"/>
  <colBreaks count="1" manualBreakCount="1"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G53"/>
  <sheetViews>
    <sheetView zoomScaleNormal="100" workbookViewId="0">
      <selection sqref="A1:D2"/>
    </sheetView>
  </sheetViews>
  <sheetFormatPr defaultRowHeight="11.25"/>
  <cols>
    <col min="1" max="1" width="47" style="1" customWidth="1"/>
    <col min="2" max="2" width="10" style="1" customWidth="1"/>
    <col min="3" max="3" width="17.5" style="1" customWidth="1"/>
    <col min="4" max="4" width="11.83203125" style="1" customWidth="1"/>
    <col min="5" max="5" width="16.1640625" style="1" customWidth="1"/>
    <col min="6" max="6" width="10.33203125" style="1" customWidth="1"/>
    <col min="7" max="7" width="17.1640625" style="1" customWidth="1"/>
    <col min="8" max="8" width="9.33203125" style="1"/>
    <col min="9" max="9" width="15.6640625" style="1" customWidth="1"/>
    <col min="10" max="10" width="9.33203125" style="1" customWidth="1"/>
    <col min="11" max="11" width="14.6640625" style="1" customWidth="1"/>
    <col min="12" max="16384" width="9.33203125" style="1"/>
  </cols>
  <sheetData>
    <row r="1" spans="1:7" ht="12.75" customHeight="1">
      <c r="A1" s="608" t="s">
        <v>333</v>
      </c>
      <c r="B1" s="609"/>
      <c r="C1" s="609"/>
      <c r="D1" s="609"/>
      <c r="E1" s="173"/>
      <c r="F1" s="173"/>
      <c r="G1" s="173"/>
    </row>
    <row r="2" spans="1:7" ht="22.5" customHeight="1">
      <c r="A2" s="609"/>
      <c r="B2" s="609"/>
      <c r="C2" s="609"/>
      <c r="D2" s="609"/>
      <c r="E2" s="173"/>
      <c r="F2" s="173"/>
      <c r="G2" s="173"/>
    </row>
    <row r="3" spans="1:7" ht="14.25" customHeight="1">
      <c r="A3" s="269" t="s">
        <v>261</v>
      </c>
      <c r="B3" s="211"/>
      <c r="C3" s="211"/>
      <c r="D3" s="211"/>
      <c r="E3" s="211"/>
      <c r="F3" s="211"/>
      <c r="G3" s="211"/>
    </row>
    <row r="4" spans="1:7" s="216" customFormat="1" ht="14.25" customHeight="1">
      <c r="A4" s="228"/>
      <c r="B4" s="568" t="s">
        <v>26</v>
      </c>
      <c r="C4" s="569"/>
      <c r="D4" s="570" t="s">
        <v>30</v>
      </c>
      <c r="E4" s="570"/>
      <c r="F4" s="568" t="s">
        <v>28</v>
      </c>
      <c r="G4" s="569"/>
    </row>
    <row r="5" spans="1:7" s="216" customFormat="1" ht="15" customHeight="1">
      <c r="A5" s="245"/>
      <c r="B5" s="575" t="s">
        <v>27</v>
      </c>
      <c r="C5" s="577"/>
      <c r="D5" s="576" t="s">
        <v>31</v>
      </c>
      <c r="E5" s="576"/>
      <c r="F5" s="575" t="s">
        <v>29</v>
      </c>
      <c r="G5" s="577"/>
    </row>
    <row r="6" spans="1:7" s="216" customFormat="1" ht="27" customHeight="1">
      <c r="A6" s="205"/>
      <c r="B6" s="134" t="s">
        <v>3</v>
      </c>
      <c r="C6" s="135" t="s">
        <v>153</v>
      </c>
      <c r="D6" s="38" t="s">
        <v>3</v>
      </c>
      <c r="E6" s="135" t="s">
        <v>154</v>
      </c>
      <c r="F6" s="134" t="s">
        <v>3</v>
      </c>
      <c r="G6" s="135" t="s">
        <v>153</v>
      </c>
    </row>
    <row r="7" spans="1:7" ht="24.75" customHeight="1">
      <c r="A7" s="161"/>
      <c r="B7" s="116" t="s">
        <v>4</v>
      </c>
      <c r="C7" s="139" t="s">
        <v>129</v>
      </c>
      <c r="D7" s="40" t="s">
        <v>4</v>
      </c>
      <c r="E7" s="139" t="s">
        <v>129</v>
      </c>
      <c r="F7" s="116" t="s">
        <v>4</v>
      </c>
      <c r="G7" s="139" t="s">
        <v>129</v>
      </c>
    </row>
    <row r="8" spans="1:7" ht="12.75">
      <c r="A8" s="315" t="s">
        <v>72</v>
      </c>
      <c r="B8" s="316"/>
      <c r="C8" s="317"/>
      <c r="D8" s="318"/>
      <c r="E8" s="319"/>
      <c r="F8" s="316"/>
      <c r="G8" s="317"/>
    </row>
    <row r="9" spans="1:7" ht="12.75">
      <c r="A9" s="320" t="s">
        <v>73</v>
      </c>
      <c r="B9" s="406"/>
      <c r="C9" s="407"/>
      <c r="D9" s="419"/>
      <c r="E9" s="409"/>
      <c r="F9" s="406"/>
      <c r="G9" s="407"/>
    </row>
    <row r="10" spans="1:7" ht="12.75">
      <c r="A10" s="320"/>
      <c r="B10" s="406"/>
      <c r="C10" s="407"/>
      <c r="D10" s="419"/>
      <c r="E10" s="409"/>
      <c r="F10" s="406"/>
      <c r="G10" s="407"/>
    </row>
    <row r="11" spans="1:7" ht="12.75">
      <c r="A11" s="321" t="s">
        <v>74</v>
      </c>
      <c r="B11" s="406">
        <v>2</v>
      </c>
      <c r="C11" s="407">
        <v>704.91600000000005</v>
      </c>
      <c r="D11" s="406" t="s">
        <v>162</v>
      </c>
      <c r="E11" s="407" t="s">
        <v>162</v>
      </c>
      <c r="F11" s="406" t="s">
        <v>162</v>
      </c>
      <c r="G11" s="407" t="s">
        <v>162</v>
      </c>
    </row>
    <row r="12" spans="1:7" ht="12.75">
      <c r="A12" s="322" t="s">
        <v>75</v>
      </c>
      <c r="B12" s="406"/>
      <c r="C12" s="407"/>
      <c r="D12" s="406"/>
      <c r="E12" s="407"/>
      <c r="F12" s="406"/>
      <c r="G12" s="407"/>
    </row>
    <row r="13" spans="1:7" ht="12.75">
      <c r="A13" s="323"/>
      <c r="B13" s="406"/>
      <c r="C13" s="407"/>
      <c r="D13" s="406"/>
      <c r="E13" s="407"/>
      <c r="F13" s="406"/>
      <c r="G13" s="407"/>
    </row>
    <row r="14" spans="1:7" ht="12.75">
      <c r="A14" s="321" t="s">
        <v>147</v>
      </c>
      <c r="B14" s="406">
        <v>12</v>
      </c>
      <c r="C14" s="407">
        <v>17676.405999999999</v>
      </c>
      <c r="D14" s="406" t="s">
        <v>162</v>
      </c>
      <c r="E14" s="407" t="s">
        <v>162</v>
      </c>
      <c r="F14" s="406">
        <v>42</v>
      </c>
      <c r="G14" s="407">
        <v>48898.697999999997</v>
      </c>
    </row>
    <row r="15" spans="1:7" ht="28.5" customHeight="1">
      <c r="A15" s="322" t="s">
        <v>150</v>
      </c>
      <c r="B15" s="406"/>
      <c r="C15" s="407"/>
      <c r="D15" s="406"/>
      <c r="E15" s="407"/>
      <c r="F15" s="406"/>
      <c r="G15" s="407"/>
    </row>
    <row r="16" spans="1:7" ht="12.75">
      <c r="A16" s="324"/>
      <c r="B16" s="406"/>
      <c r="C16" s="407"/>
      <c r="D16" s="406"/>
      <c r="E16" s="407"/>
      <c r="F16" s="406"/>
      <c r="G16" s="407"/>
    </row>
    <row r="17" spans="1:7" ht="25.5">
      <c r="A17" s="321" t="s">
        <v>238</v>
      </c>
      <c r="B17" s="406">
        <v>4</v>
      </c>
      <c r="C17" s="407">
        <v>1196.806</v>
      </c>
      <c r="D17" s="406" t="s">
        <v>162</v>
      </c>
      <c r="E17" s="407" t="s">
        <v>162</v>
      </c>
      <c r="F17" s="406">
        <v>2</v>
      </c>
      <c r="G17" s="407">
        <v>5513.79</v>
      </c>
    </row>
    <row r="18" spans="1:7" ht="25.5">
      <c r="A18" s="322" t="s">
        <v>100</v>
      </c>
      <c r="B18" s="406"/>
      <c r="C18" s="407"/>
      <c r="D18" s="406"/>
      <c r="E18" s="407"/>
      <c r="F18" s="406"/>
      <c r="G18" s="407"/>
    </row>
    <row r="19" spans="1:7" ht="12.75">
      <c r="A19" s="324"/>
      <c r="B19" s="406"/>
      <c r="C19" s="407"/>
      <c r="D19" s="406"/>
      <c r="E19" s="407"/>
      <c r="F19" s="406"/>
      <c r="G19" s="407"/>
    </row>
    <row r="20" spans="1:7" ht="12.75">
      <c r="A20" s="321" t="s">
        <v>82</v>
      </c>
      <c r="B20" s="406">
        <v>162</v>
      </c>
      <c r="C20" s="407">
        <v>1756986</v>
      </c>
      <c r="D20" s="406" t="s">
        <v>162</v>
      </c>
      <c r="E20" s="407" t="s">
        <v>162</v>
      </c>
      <c r="F20" s="406">
        <v>108</v>
      </c>
      <c r="G20" s="407">
        <v>884885.076</v>
      </c>
    </row>
    <row r="21" spans="1:7" ht="12.75">
      <c r="A21" s="322" t="s">
        <v>77</v>
      </c>
      <c r="B21" s="406"/>
      <c r="C21" s="407"/>
      <c r="D21" s="406"/>
      <c r="E21" s="407"/>
      <c r="F21" s="406"/>
      <c r="G21" s="407"/>
    </row>
    <row r="22" spans="1:7" ht="12.75">
      <c r="A22" s="323"/>
      <c r="B22" s="406"/>
      <c r="C22" s="407"/>
      <c r="D22" s="406"/>
      <c r="E22" s="407"/>
      <c r="F22" s="406"/>
      <c r="G22" s="407"/>
    </row>
    <row r="23" spans="1:7" ht="12.75">
      <c r="A23" s="321" t="s">
        <v>68</v>
      </c>
      <c r="B23" s="406">
        <v>34</v>
      </c>
      <c r="C23" s="407">
        <v>348530.77600000001</v>
      </c>
      <c r="D23" s="406" t="s">
        <v>162</v>
      </c>
      <c r="E23" s="407" t="s">
        <v>162</v>
      </c>
      <c r="F23" s="406">
        <v>98</v>
      </c>
      <c r="G23" s="407">
        <v>577400.42299999995</v>
      </c>
    </row>
    <row r="24" spans="1:7" ht="12.75">
      <c r="A24" s="322" t="s">
        <v>70</v>
      </c>
      <c r="B24" s="406"/>
      <c r="C24" s="407"/>
      <c r="D24" s="406"/>
      <c r="E24" s="407"/>
      <c r="F24" s="406"/>
      <c r="G24" s="407"/>
    </row>
    <row r="25" spans="1:7" ht="12.75">
      <c r="A25" s="323"/>
      <c r="B25" s="406"/>
      <c r="C25" s="407"/>
      <c r="D25" s="406"/>
      <c r="E25" s="407"/>
      <c r="F25" s="406"/>
      <c r="G25" s="407"/>
    </row>
    <row r="26" spans="1:7" ht="12.75">
      <c r="A26" s="313" t="s">
        <v>214</v>
      </c>
      <c r="B26" s="410">
        <f>SUM(B11:B24)</f>
        <v>214</v>
      </c>
      <c r="C26" s="411">
        <f>SUM(C11:C24)</f>
        <v>2125094.9040000001</v>
      </c>
      <c r="D26" s="421" t="s">
        <v>162</v>
      </c>
      <c r="E26" s="420" t="s">
        <v>162</v>
      </c>
      <c r="F26" s="410">
        <f>SUM(F11:F24)</f>
        <v>250</v>
      </c>
      <c r="G26" s="411">
        <f>SUM(G11:G24)</f>
        <v>1516697.987</v>
      </c>
    </row>
    <row r="27" spans="1:7" ht="12.75">
      <c r="A27" s="325"/>
      <c r="B27" s="325"/>
      <c r="C27" s="325"/>
      <c r="D27" s="325"/>
      <c r="E27" s="325"/>
      <c r="F27" s="325"/>
      <c r="G27" s="325"/>
    </row>
    <row r="28" spans="1:7" s="216" customFormat="1" ht="15" customHeight="1">
      <c r="A28" s="326"/>
      <c r="B28" s="602" t="s">
        <v>32</v>
      </c>
      <c r="C28" s="603"/>
      <c r="D28" s="604" t="s">
        <v>12</v>
      </c>
      <c r="E28" s="604"/>
      <c r="F28" s="602" t="s">
        <v>14</v>
      </c>
      <c r="G28" s="603"/>
    </row>
    <row r="29" spans="1:7" s="216" customFormat="1" ht="15" customHeight="1">
      <c r="A29" s="327"/>
      <c r="B29" s="605" t="s">
        <v>33</v>
      </c>
      <c r="C29" s="606"/>
      <c r="D29" s="607" t="s">
        <v>22</v>
      </c>
      <c r="E29" s="607"/>
      <c r="F29" s="605" t="s">
        <v>125</v>
      </c>
      <c r="G29" s="606"/>
    </row>
    <row r="30" spans="1:7" ht="28.5" customHeight="1">
      <c r="A30" s="328"/>
      <c r="B30" s="301" t="s">
        <v>3</v>
      </c>
      <c r="C30" s="303" t="s">
        <v>153</v>
      </c>
      <c r="D30" s="302" t="s">
        <v>3</v>
      </c>
      <c r="E30" s="303" t="s">
        <v>154</v>
      </c>
      <c r="F30" s="301" t="s">
        <v>3</v>
      </c>
      <c r="G30" s="303" t="s">
        <v>153</v>
      </c>
    </row>
    <row r="31" spans="1:7" ht="22.5">
      <c r="A31" s="329"/>
      <c r="B31" s="305" t="s">
        <v>4</v>
      </c>
      <c r="C31" s="307" t="s">
        <v>129</v>
      </c>
      <c r="D31" s="306" t="s">
        <v>4</v>
      </c>
      <c r="E31" s="307" t="s">
        <v>129</v>
      </c>
      <c r="F31" s="305" t="s">
        <v>4</v>
      </c>
      <c r="G31" s="307" t="s">
        <v>129</v>
      </c>
    </row>
    <row r="32" spans="1:7" ht="12.75">
      <c r="A32" s="315" t="s">
        <v>72</v>
      </c>
      <c r="B32" s="402"/>
      <c r="C32" s="403"/>
      <c r="D32" s="422"/>
      <c r="E32" s="405"/>
      <c r="F32" s="402"/>
      <c r="G32" s="403"/>
    </row>
    <row r="33" spans="1:7" ht="12.75">
      <c r="A33" s="320" t="s">
        <v>73</v>
      </c>
      <c r="B33" s="406"/>
      <c r="C33" s="407"/>
      <c r="D33" s="419"/>
      <c r="E33" s="409"/>
      <c r="F33" s="406"/>
      <c r="G33" s="407"/>
    </row>
    <row r="34" spans="1:7" ht="12.75">
      <c r="A34" s="320"/>
      <c r="B34" s="406"/>
      <c r="C34" s="407"/>
      <c r="D34" s="419"/>
      <c r="E34" s="409"/>
      <c r="F34" s="406"/>
      <c r="G34" s="407"/>
    </row>
    <row r="35" spans="1:7" ht="12.75">
      <c r="A35" s="321" t="s">
        <v>74</v>
      </c>
      <c r="B35" s="406" t="s">
        <v>162</v>
      </c>
      <c r="C35" s="407" t="s">
        <v>162</v>
      </c>
      <c r="D35" s="406" t="s">
        <v>162</v>
      </c>
      <c r="E35" s="407" t="s">
        <v>162</v>
      </c>
      <c r="F35" s="406">
        <f>B11</f>
        <v>2</v>
      </c>
      <c r="G35" s="407">
        <f>C11</f>
        <v>704.91600000000005</v>
      </c>
    </row>
    <row r="36" spans="1:7" ht="12.75">
      <c r="A36" s="322" t="s">
        <v>75</v>
      </c>
      <c r="B36" s="406"/>
      <c r="C36" s="407"/>
      <c r="D36" s="406"/>
      <c r="E36" s="407"/>
      <c r="F36" s="406"/>
      <c r="G36" s="407"/>
    </row>
    <row r="37" spans="1:7" ht="12.75">
      <c r="A37" s="323"/>
      <c r="B37" s="406"/>
      <c r="C37" s="407"/>
      <c r="D37" s="406"/>
      <c r="E37" s="407"/>
      <c r="F37" s="406"/>
      <c r="G37" s="407"/>
    </row>
    <row r="38" spans="1:7" ht="12.75">
      <c r="A38" s="321" t="s">
        <v>147</v>
      </c>
      <c r="B38" s="406">
        <v>2</v>
      </c>
      <c r="C38" s="407">
        <v>16079.266</v>
      </c>
      <c r="D38" s="406" t="s">
        <v>162</v>
      </c>
      <c r="E38" s="407" t="s">
        <v>162</v>
      </c>
      <c r="F38" s="406">
        <f>B14+F14+B38</f>
        <v>56</v>
      </c>
      <c r="G38" s="407">
        <f>C14+G14+C38</f>
        <v>82654.37</v>
      </c>
    </row>
    <row r="39" spans="1:7" ht="25.5">
      <c r="A39" s="322" t="s">
        <v>150</v>
      </c>
      <c r="B39" s="406"/>
      <c r="C39" s="407"/>
      <c r="D39" s="406"/>
      <c r="E39" s="407"/>
      <c r="F39" s="406"/>
      <c r="G39" s="407"/>
    </row>
    <row r="40" spans="1:7" ht="12.75">
      <c r="A40" s="324"/>
      <c r="B40" s="406"/>
      <c r="C40" s="407"/>
      <c r="D40" s="406"/>
      <c r="E40" s="407"/>
      <c r="F40" s="406"/>
      <c r="G40" s="407"/>
    </row>
    <row r="41" spans="1:7" ht="25.5">
      <c r="A41" s="321" t="s">
        <v>238</v>
      </c>
      <c r="B41" s="406" t="s">
        <v>162</v>
      </c>
      <c r="C41" s="407" t="s">
        <v>162</v>
      </c>
      <c r="D41" s="406" t="s">
        <v>162</v>
      </c>
      <c r="E41" s="407" t="s">
        <v>162</v>
      </c>
      <c r="F41" s="406">
        <f>B17+F17</f>
        <v>6</v>
      </c>
      <c r="G41" s="407">
        <f>C17+G17</f>
        <v>6710.5959999999995</v>
      </c>
    </row>
    <row r="42" spans="1:7" ht="25.5">
      <c r="A42" s="322" t="s">
        <v>100</v>
      </c>
      <c r="B42" s="406"/>
      <c r="C42" s="407"/>
      <c r="D42" s="406"/>
      <c r="E42" s="407"/>
      <c r="F42" s="406"/>
      <c r="G42" s="407"/>
    </row>
    <row r="43" spans="1:7" ht="12.75">
      <c r="A43" s="311"/>
      <c r="B43" s="406"/>
      <c r="C43" s="407"/>
      <c r="D43" s="406"/>
      <c r="E43" s="407"/>
      <c r="F43" s="406"/>
      <c r="G43" s="407"/>
    </row>
    <row r="44" spans="1:7" ht="12.75">
      <c r="A44" s="321" t="s">
        <v>82</v>
      </c>
      <c r="B44" s="406">
        <v>17</v>
      </c>
      <c r="C44" s="407">
        <v>183797.45600000001</v>
      </c>
      <c r="D44" s="406" t="s">
        <v>162</v>
      </c>
      <c r="E44" s="407" t="s">
        <v>162</v>
      </c>
      <c r="F44" s="406">
        <f>B20+F20+B44</f>
        <v>287</v>
      </c>
      <c r="G44" s="407">
        <f>C20+G20+C44</f>
        <v>2825668.5319999997</v>
      </c>
    </row>
    <row r="45" spans="1:7" ht="12.75">
      <c r="A45" s="322" t="s">
        <v>77</v>
      </c>
      <c r="B45" s="406"/>
      <c r="C45" s="407"/>
      <c r="D45" s="406"/>
      <c r="E45" s="407"/>
      <c r="F45" s="406"/>
      <c r="G45" s="407"/>
    </row>
    <row r="46" spans="1:7" ht="12.75">
      <c r="A46" s="323"/>
      <c r="B46" s="406"/>
      <c r="C46" s="407"/>
      <c r="D46" s="406"/>
      <c r="E46" s="407"/>
      <c r="F46" s="406"/>
      <c r="G46" s="407"/>
    </row>
    <row r="47" spans="1:7" ht="12.75">
      <c r="A47" s="321" t="s">
        <v>68</v>
      </c>
      <c r="B47" s="406">
        <v>16</v>
      </c>
      <c r="C47" s="407">
        <v>95542.506999999998</v>
      </c>
      <c r="D47" s="406">
        <v>16</v>
      </c>
      <c r="E47" s="407">
        <v>1002.1079999999999</v>
      </c>
      <c r="F47" s="406">
        <f>B23+F23+B47+D47</f>
        <v>164</v>
      </c>
      <c r="G47" s="458">
        <f>C23+G23+C47+E47</f>
        <v>1022475.814</v>
      </c>
    </row>
    <row r="48" spans="1:7" ht="12.75">
      <c r="A48" s="322" t="s">
        <v>70</v>
      </c>
      <c r="B48" s="406"/>
      <c r="C48" s="407"/>
      <c r="D48" s="406"/>
      <c r="E48" s="407"/>
      <c r="F48" s="406"/>
      <c r="G48" s="407"/>
    </row>
    <row r="49" spans="1:7" ht="12.75">
      <c r="A49" s="323"/>
      <c r="B49" s="406"/>
      <c r="C49" s="407"/>
      <c r="D49" s="406"/>
      <c r="E49" s="407"/>
      <c r="F49" s="406"/>
      <c r="G49" s="407"/>
    </row>
    <row r="50" spans="1:7" ht="12.75">
      <c r="A50" s="313" t="s">
        <v>214</v>
      </c>
      <c r="B50" s="410">
        <f>SUM(B35:B47)</f>
        <v>35</v>
      </c>
      <c r="C50" s="411">
        <f>SUM(C35:C47)</f>
        <v>295419.22899999999</v>
      </c>
      <c r="D50" s="410">
        <f>SUM(D35:D47)</f>
        <v>16</v>
      </c>
      <c r="E50" s="411">
        <f>SUM(E35:E48)</f>
        <v>1002.1079999999999</v>
      </c>
      <c r="F50" s="410">
        <f>SUM(F35:F47)</f>
        <v>515</v>
      </c>
      <c r="G50" s="411">
        <f>SUM(G35:G47)</f>
        <v>3938214.2280000001</v>
      </c>
    </row>
    <row r="51" spans="1:7" ht="12">
      <c r="A51" s="264" t="s">
        <v>334</v>
      </c>
      <c r="B51" s="9"/>
      <c r="C51" s="9"/>
      <c r="D51" s="9"/>
      <c r="E51" s="9"/>
      <c r="F51" s="9"/>
      <c r="G51" s="9"/>
    </row>
    <row r="52" spans="1:7" ht="12">
      <c r="A52" s="349" t="s">
        <v>351</v>
      </c>
      <c r="B52" s="59"/>
      <c r="C52" s="59"/>
      <c r="D52" s="59"/>
      <c r="E52" s="59"/>
      <c r="F52" s="59"/>
      <c r="G52" s="59"/>
    </row>
    <row r="53" spans="1:7">
      <c r="B53" s="46"/>
      <c r="C53" s="46"/>
    </row>
  </sheetData>
  <mergeCells count="13">
    <mergeCell ref="B28:C28"/>
    <mergeCell ref="D28:E28"/>
    <mergeCell ref="F28:G28"/>
    <mergeCell ref="B29:C29"/>
    <mergeCell ref="D29:E29"/>
    <mergeCell ref="F29:G29"/>
    <mergeCell ref="A1:D2"/>
    <mergeCell ref="B4:C4"/>
    <mergeCell ref="D4:E4"/>
    <mergeCell ref="F4:G4"/>
    <mergeCell ref="B5:C5"/>
    <mergeCell ref="D5:E5"/>
    <mergeCell ref="F5:G5"/>
  </mergeCells>
  <pageMargins left="0.31496062992125984" right="0.15748031496062992" top="0.74803149606299213" bottom="0.27559055118110237" header="0.31496062992125984" footer="0.31496062992125984"/>
  <pageSetup paperSize="9" scale="90" orientation="portrait" r:id="rId1"/>
  <ignoredErrors>
    <ignoredError sqref="E50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J58"/>
  <sheetViews>
    <sheetView zoomScaleNormal="100" workbookViewId="0">
      <selection sqref="A1:I2"/>
    </sheetView>
  </sheetViews>
  <sheetFormatPr defaultColWidth="16" defaultRowHeight="11.25"/>
  <cols>
    <col min="1" max="2" width="16" style="46"/>
    <col min="3" max="3" width="7.1640625" style="46" customWidth="1"/>
    <col min="4" max="4" width="16" style="46"/>
    <col min="5" max="5" width="15.1640625" style="46" customWidth="1"/>
    <col min="6" max="6" width="14.33203125" style="46" customWidth="1"/>
    <col min="7" max="7" width="16" style="46"/>
    <col min="8" max="8" width="14.83203125" style="46" customWidth="1"/>
    <col min="9" max="9" width="14" style="46" customWidth="1"/>
    <col min="10" max="16384" width="16" style="46"/>
  </cols>
  <sheetData>
    <row r="1" spans="1:10" ht="12.75" customHeight="1">
      <c r="A1" s="613" t="s">
        <v>335</v>
      </c>
      <c r="B1" s="613"/>
      <c r="C1" s="613"/>
      <c r="D1" s="613"/>
      <c r="E1" s="613"/>
      <c r="F1" s="613"/>
      <c r="G1" s="613"/>
      <c r="H1" s="613"/>
      <c r="I1" s="613"/>
      <c r="J1" s="295"/>
    </row>
    <row r="2" spans="1:10" ht="21" customHeight="1">
      <c r="A2" s="613"/>
      <c r="B2" s="613"/>
      <c r="C2" s="613"/>
      <c r="D2" s="613"/>
      <c r="E2" s="613"/>
      <c r="F2" s="613"/>
      <c r="G2" s="613"/>
      <c r="H2" s="613"/>
      <c r="I2" s="613"/>
      <c r="J2" s="295"/>
    </row>
    <row r="3" spans="1:10" ht="16.5" customHeight="1">
      <c r="A3" s="296" t="s">
        <v>262</v>
      </c>
    </row>
    <row r="4" spans="1:10" s="298" customFormat="1" ht="17.25" customHeight="1">
      <c r="A4" s="326" t="s">
        <v>1</v>
      </c>
      <c r="B4" s="297"/>
      <c r="C4" s="368"/>
      <c r="D4" s="602" t="s">
        <v>26</v>
      </c>
      <c r="E4" s="604"/>
      <c r="F4" s="603"/>
      <c r="G4" s="602" t="s">
        <v>28</v>
      </c>
      <c r="H4" s="604"/>
      <c r="I4" s="603"/>
    </row>
    <row r="5" spans="1:10" s="298" customFormat="1" ht="18.75" customHeight="1">
      <c r="A5" s="328" t="s">
        <v>2</v>
      </c>
      <c r="B5" s="299"/>
      <c r="C5" s="369"/>
      <c r="D5" s="605" t="s">
        <v>27</v>
      </c>
      <c r="E5" s="607"/>
      <c r="F5" s="606"/>
      <c r="G5" s="605" t="s">
        <v>29</v>
      </c>
      <c r="H5" s="607"/>
      <c r="I5" s="606"/>
    </row>
    <row r="6" spans="1:10" ht="27.75" customHeight="1">
      <c r="A6" s="328"/>
      <c r="B6" s="300"/>
      <c r="C6" s="370"/>
      <c r="D6" s="301" t="s">
        <v>3</v>
      </c>
      <c r="E6" s="302" t="s">
        <v>127</v>
      </c>
      <c r="F6" s="303" t="s">
        <v>151</v>
      </c>
      <c r="G6" s="301" t="s">
        <v>3</v>
      </c>
      <c r="H6" s="302" t="s">
        <v>127</v>
      </c>
      <c r="I6" s="303" t="s">
        <v>151</v>
      </c>
    </row>
    <row r="7" spans="1:10" ht="22.5">
      <c r="A7" s="329"/>
      <c r="B7" s="304"/>
      <c r="C7" s="371"/>
      <c r="D7" s="305" t="s">
        <v>4</v>
      </c>
      <c r="E7" s="306" t="s">
        <v>128</v>
      </c>
      <c r="F7" s="307" t="s">
        <v>129</v>
      </c>
      <c r="G7" s="305" t="s">
        <v>4</v>
      </c>
      <c r="H7" s="306" t="s">
        <v>128</v>
      </c>
      <c r="I7" s="307" t="s">
        <v>129</v>
      </c>
    </row>
    <row r="8" spans="1:10" ht="12.75">
      <c r="A8" s="610" t="s">
        <v>41</v>
      </c>
      <c r="B8" s="611"/>
      <c r="C8" s="612"/>
      <c r="D8" s="385"/>
      <c r="E8" s="386"/>
      <c r="F8" s="387"/>
      <c r="G8" s="385"/>
      <c r="H8" s="386"/>
      <c r="I8" s="387"/>
    </row>
    <row r="9" spans="1:10" ht="12.75">
      <c r="A9" s="311" t="s">
        <v>42</v>
      </c>
      <c r="B9" s="43"/>
      <c r="C9" s="197"/>
      <c r="D9" s="389"/>
      <c r="E9" s="390"/>
      <c r="F9" s="391"/>
      <c r="G9" s="389"/>
      <c r="H9" s="390"/>
      <c r="I9" s="391"/>
    </row>
    <row r="10" spans="1:10" ht="12.75">
      <c r="A10" s="312" t="s">
        <v>140</v>
      </c>
      <c r="B10" s="43">
        <v>499</v>
      </c>
      <c r="C10" s="197"/>
      <c r="D10" s="406">
        <v>1</v>
      </c>
      <c r="E10" s="423">
        <v>0.499</v>
      </c>
      <c r="F10" s="407">
        <v>182.63399999999999</v>
      </c>
      <c r="G10" s="406">
        <v>2</v>
      </c>
      <c r="H10" s="423">
        <v>0.76400000000000001</v>
      </c>
      <c r="I10" s="407">
        <v>279.62400000000002</v>
      </c>
    </row>
    <row r="11" spans="1:10" ht="12.75">
      <c r="A11" s="312" t="s">
        <v>141</v>
      </c>
      <c r="B11" s="43">
        <v>1499</v>
      </c>
      <c r="C11" s="197"/>
      <c r="D11" s="406">
        <v>3</v>
      </c>
      <c r="E11" s="423">
        <v>3.133</v>
      </c>
      <c r="F11" s="407">
        <v>1146.6780000000001</v>
      </c>
      <c r="G11" s="406">
        <v>4</v>
      </c>
      <c r="H11" s="423">
        <v>4.28</v>
      </c>
      <c r="I11" s="407">
        <v>1566.48</v>
      </c>
    </row>
    <row r="12" spans="1:10" ht="12.75">
      <c r="A12" s="312" t="s">
        <v>142</v>
      </c>
      <c r="B12" s="43">
        <v>4999</v>
      </c>
      <c r="C12" s="197"/>
      <c r="D12" s="406">
        <v>30</v>
      </c>
      <c r="E12" s="423">
        <v>123.408</v>
      </c>
      <c r="F12" s="407">
        <v>41809.883999999998</v>
      </c>
      <c r="G12" s="406">
        <v>61</v>
      </c>
      <c r="H12" s="423">
        <v>175.577</v>
      </c>
      <c r="I12" s="407">
        <v>63140.19</v>
      </c>
    </row>
    <row r="13" spans="1:10" ht="12.75">
      <c r="A13" s="312" t="s">
        <v>143</v>
      </c>
      <c r="B13" s="43">
        <v>39999</v>
      </c>
      <c r="C13" s="197"/>
      <c r="D13" s="406">
        <v>97</v>
      </c>
      <c r="E13" s="423">
        <v>1468.4639999999999</v>
      </c>
      <c r="F13" s="407">
        <v>522938.27299999999</v>
      </c>
      <c r="G13" s="406">
        <v>33</v>
      </c>
      <c r="H13" s="423">
        <v>412.92099999999999</v>
      </c>
      <c r="I13" s="407">
        <v>130025.636</v>
      </c>
    </row>
    <row r="14" spans="1:10" ht="12.75">
      <c r="A14" s="312" t="s">
        <v>144</v>
      </c>
      <c r="B14" s="43"/>
      <c r="C14" s="197"/>
      <c r="D14" s="406">
        <v>49</v>
      </c>
      <c r="E14" s="423">
        <v>3717.2649999999999</v>
      </c>
      <c r="F14" s="407">
        <v>1210487.172</v>
      </c>
      <c r="G14" s="406">
        <v>52</v>
      </c>
      <c r="H14" s="423">
        <v>3272.614</v>
      </c>
      <c r="I14" s="407">
        <v>744285.63399999996</v>
      </c>
    </row>
    <row r="15" spans="1:10" ht="12.75">
      <c r="A15" s="313" t="s">
        <v>5</v>
      </c>
      <c r="B15" s="308"/>
      <c r="C15" s="314"/>
      <c r="D15" s="410">
        <f t="shared" ref="D15:I15" si="0">SUM(D10:D14)</f>
        <v>180</v>
      </c>
      <c r="E15" s="424">
        <f t="shared" si="0"/>
        <v>5312.7690000000002</v>
      </c>
      <c r="F15" s="411">
        <f t="shared" si="0"/>
        <v>1776564.6410000001</v>
      </c>
      <c r="G15" s="410">
        <f t="shared" si="0"/>
        <v>152</v>
      </c>
      <c r="H15" s="424">
        <f t="shared" si="0"/>
        <v>3866.1559999999999</v>
      </c>
      <c r="I15" s="411">
        <f t="shared" si="0"/>
        <v>939297.56400000001</v>
      </c>
    </row>
    <row r="16" spans="1:10" ht="12.75">
      <c r="A16" s="309"/>
      <c r="B16" s="309"/>
      <c r="C16" s="309"/>
      <c r="D16" s="310"/>
      <c r="E16" s="310"/>
      <c r="F16" s="310"/>
      <c r="G16" s="310"/>
      <c r="H16" s="310"/>
      <c r="I16" s="310"/>
      <c r="J16" s="310"/>
    </row>
    <row r="17" spans="1:10" ht="17.25" customHeight="1">
      <c r="A17" s="326" t="s">
        <v>1</v>
      </c>
      <c r="B17" s="297"/>
      <c r="C17" s="368"/>
      <c r="D17" s="602" t="s">
        <v>30</v>
      </c>
      <c r="E17" s="604"/>
      <c r="F17" s="603"/>
      <c r="G17" s="602" t="s">
        <v>45</v>
      </c>
      <c r="H17" s="604"/>
      <c r="I17" s="603"/>
      <c r="J17" s="310"/>
    </row>
    <row r="18" spans="1:10" ht="16.5" customHeight="1">
      <c r="A18" s="328" t="s">
        <v>2</v>
      </c>
      <c r="B18" s="299"/>
      <c r="C18" s="369"/>
      <c r="D18" s="605" t="s">
        <v>31</v>
      </c>
      <c r="E18" s="607"/>
      <c r="F18" s="606"/>
      <c r="G18" s="605" t="s">
        <v>46</v>
      </c>
      <c r="H18" s="607"/>
      <c r="I18" s="606"/>
      <c r="J18" s="310"/>
    </row>
    <row r="19" spans="1:10" ht="25.5">
      <c r="A19" s="328"/>
      <c r="B19" s="300"/>
      <c r="C19" s="370"/>
      <c r="D19" s="301" t="s">
        <v>3</v>
      </c>
      <c r="E19" s="302" t="s">
        <v>127</v>
      </c>
      <c r="F19" s="303" t="s">
        <v>151</v>
      </c>
      <c r="G19" s="301" t="s">
        <v>3</v>
      </c>
      <c r="H19" s="302" t="s">
        <v>127</v>
      </c>
      <c r="I19" s="303" t="s">
        <v>151</v>
      </c>
      <c r="J19" s="310"/>
    </row>
    <row r="20" spans="1:10" ht="22.5">
      <c r="A20" s="329"/>
      <c r="B20" s="304"/>
      <c r="C20" s="371"/>
      <c r="D20" s="305" t="s">
        <v>4</v>
      </c>
      <c r="E20" s="306" t="s">
        <v>128</v>
      </c>
      <c r="F20" s="307" t="s">
        <v>129</v>
      </c>
      <c r="G20" s="305" t="s">
        <v>4</v>
      </c>
      <c r="H20" s="306" t="s">
        <v>128</v>
      </c>
      <c r="I20" s="307" t="s">
        <v>129</v>
      </c>
      <c r="J20" s="310"/>
    </row>
    <row r="21" spans="1:10" ht="12.75">
      <c r="A21" s="610" t="s">
        <v>41</v>
      </c>
      <c r="B21" s="611"/>
      <c r="C21" s="612"/>
      <c r="D21" s="385"/>
      <c r="E21" s="386"/>
      <c r="F21" s="387"/>
      <c r="G21" s="385"/>
      <c r="H21" s="386"/>
      <c r="I21" s="387"/>
      <c r="J21" s="310"/>
    </row>
    <row r="22" spans="1:10" ht="12.75">
      <c r="A22" s="311" t="s">
        <v>42</v>
      </c>
      <c r="B22" s="43"/>
      <c r="C22" s="197"/>
      <c r="D22" s="389"/>
      <c r="E22" s="390"/>
      <c r="F22" s="391"/>
      <c r="G22" s="389"/>
      <c r="H22" s="390"/>
      <c r="I22" s="391"/>
      <c r="J22" s="310"/>
    </row>
    <row r="23" spans="1:10" ht="12.75">
      <c r="A23" s="312" t="s">
        <v>140</v>
      </c>
      <c r="B23" s="43">
        <v>499</v>
      </c>
      <c r="C23" s="197"/>
      <c r="D23" s="406" t="s">
        <v>162</v>
      </c>
      <c r="E23" s="423" t="s">
        <v>162</v>
      </c>
      <c r="F23" s="407" t="s">
        <v>162</v>
      </c>
      <c r="G23" s="406">
        <f>D10+G10</f>
        <v>3</v>
      </c>
      <c r="H23" s="423">
        <f>E10+H10</f>
        <v>1.2629999999999999</v>
      </c>
      <c r="I23" s="407">
        <f>F10+I10</f>
        <v>462.25800000000004</v>
      </c>
      <c r="J23" s="310"/>
    </row>
    <row r="24" spans="1:10" ht="12.75">
      <c r="A24" s="312" t="s">
        <v>141</v>
      </c>
      <c r="B24" s="43">
        <v>1499</v>
      </c>
      <c r="C24" s="197"/>
      <c r="D24" s="406" t="s">
        <v>162</v>
      </c>
      <c r="E24" s="423" t="s">
        <v>162</v>
      </c>
      <c r="F24" s="407" t="s">
        <v>162</v>
      </c>
      <c r="G24" s="406">
        <f>D11+G11</f>
        <v>7</v>
      </c>
      <c r="H24" s="423">
        <f t="shared" ref="H24:H26" si="1">E11+H11</f>
        <v>7.4130000000000003</v>
      </c>
      <c r="I24" s="407">
        <f t="shared" ref="I24:I26" si="2">F11+I11</f>
        <v>2713.1580000000004</v>
      </c>
      <c r="J24" s="310"/>
    </row>
    <row r="25" spans="1:10" ht="12.75">
      <c r="A25" s="312" t="s">
        <v>142</v>
      </c>
      <c r="B25" s="43">
        <v>4999</v>
      </c>
      <c r="C25" s="197"/>
      <c r="D25" s="406" t="s">
        <v>162</v>
      </c>
      <c r="E25" s="423" t="s">
        <v>162</v>
      </c>
      <c r="F25" s="407" t="s">
        <v>162</v>
      </c>
      <c r="G25" s="406">
        <f t="shared" ref="G25:G27" si="3">D12+G12</f>
        <v>91</v>
      </c>
      <c r="H25" s="423">
        <f t="shared" si="1"/>
        <v>298.98500000000001</v>
      </c>
      <c r="I25" s="407">
        <f t="shared" si="2"/>
        <v>104950.07399999999</v>
      </c>
      <c r="J25" s="310"/>
    </row>
    <row r="26" spans="1:10" ht="12.75">
      <c r="A26" s="312" t="s">
        <v>143</v>
      </c>
      <c r="B26" s="43">
        <v>39999</v>
      </c>
      <c r="C26" s="197"/>
      <c r="D26" s="406" t="s">
        <v>162</v>
      </c>
      <c r="E26" s="423" t="s">
        <v>162</v>
      </c>
      <c r="F26" s="407" t="s">
        <v>162</v>
      </c>
      <c r="G26" s="406">
        <f t="shared" si="3"/>
        <v>130</v>
      </c>
      <c r="H26" s="423">
        <f t="shared" si="1"/>
        <v>1881.385</v>
      </c>
      <c r="I26" s="407">
        <f t="shared" si="2"/>
        <v>652963.90899999999</v>
      </c>
      <c r="J26" s="310"/>
    </row>
    <row r="27" spans="1:10" ht="12.75">
      <c r="A27" s="312" t="s">
        <v>144</v>
      </c>
      <c r="B27" s="43"/>
      <c r="C27" s="197"/>
      <c r="D27" s="406" t="s">
        <v>162</v>
      </c>
      <c r="E27" s="423" t="s">
        <v>162</v>
      </c>
      <c r="F27" s="407" t="s">
        <v>162</v>
      </c>
      <c r="G27" s="406">
        <f t="shared" si="3"/>
        <v>101</v>
      </c>
      <c r="H27" s="423">
        <f>E14+H14</f>
        <v>6989.8789999999999</v>
      </c>
      <c r="I27" s="407">
        <f>F14+I14</f>
        <v>1954772.8059999999</v>
      </c>
      <c r="J27" s="310"/>
    </row>
    <row r="28" spans="1:10" ht="12.75">
      <c r="A28" s="313" t="s">
        <v>5</v>
      </c>
      <c r="B28" s="308"/>
      <c r="C28" s="314"/>
      <c r="D28" s="410" t="s">
        <v>162</v>
      </c>
      <c r="E28" s="424" t="s">
        <v>162</v>
      </c>
      <c r="F28" s="411" t="s">
        <v>162</v>
      </c>
      <c r="G28" s="410">
        <f>SUM(G23:G27)</f>
        <v>332</v>
      </c>
      <c r="H28" s="424">
        <f>SUM(H23:H27)</f>
        <v>9178.9249999999993</v>
      </c>
      <c r="I28" s="411">
        <f>SUM(I23:I27)</f>
        <v>2715862.2050000001</v>
      </c>
      <c r="J28" s="310"/>
    </row>
    <row r="29" spans="1:10" ht="12.75">
      <c r="A29" s="309"/>
      <c r="B29" s="309"/>
      <c r="C29" s="309"/>
      <c r="D29" s="310"/>
      <c r="E29" s="310"/>
      <c r="F29" s="310"/>
      <c r="G29" s="310"/>
      <c r="H29" s="310"/>
      <c r="I29" s="310"/>
      <c r="J29" s="310"/>
    </row>
    <row r="30" spans="1:10" ht="12.75">
      <c r="A30" s="309"/>
      <c r="B30" s="309"/>
      <c r="C30" s="309"/>
      <c r="D30" s="310"/>
      <c r="E30" s="310"/>
      <c r="F30" s="310"/>
      <c r="G30" s="310"/>
      <c r="H30" s="310"/>
      <c r="I30" s="310"/>
      <c r="J30" s="310"/>
    </row>
    <row r="31" spans="1:10" ht="17.25" customHeight="1">
      <c r="A31" s="326" t="s">
        <v>1</v>
      </c>
      <c r="B31" s="297"/>
      <c r="C31" s="368"/>
      <c r="D31" s="602" t="s">
        <v>32</v>
      </c>
      <c r="E31" s="604"/>
      <c r="F31" s="603"/>
      <c r="G31" s="602" t="s">
        <v>12</v>
      </c>
      <c r="H31" s="604"/>
      <c r="I31" s="603"/>
    </row>
    <row r="32" spans="1:10" ht="12.75">
      <c r="A32" s="328" t="s">
        <v>2</v>
      </c>
      <c r="B32" s="299"/>
      <c r="C32" s="369"/>
      <c r="D32" s="605" t="s">
        <v>33</v>
      </c>
      <c r="E32" s="607"/>
      <c r="F32" s="606"/>
      <c r="G32" s="605" t="s">
        <v>22</v>
      </c>
      <c r="H32" s="607"/>
      <c r="I32" s="606"/>
    </row>
    <row r="33" spans="1:10" ht="25.5">
      <c r="A33" s="328"/>
      <c r="B33" s="300"/>
      <c r="C33" s="370"/>
      <c r="D33" s="301" t="s">
        <v>3</v>
      </c>
      <c r="E33" s="302" t="s">
        <v>127</v>
      </c>
      <c r="F33" s="303" t="s">
        <v>152</v>
      </c>
      <c r="G33" s="301" t="s">
        <v>3</v>
      </c>
      <c r="H33" s="302" t="s">
        <v>127</v>
      </c>
      <c r="I33" s="303" t="s">
        <v>152</v>
      </c>
    </row>
    <row r="34" spans="1:10" ht="22.5">
      <c r="A34" s="329"/>
      <c r="B34" s="304"/>
      <c r="C34" s="371"/>
      <c r="D34" s="305" t="s">
        <v>4</v>
      </c>
      <c r="E34" s="306" t="s">
        <v>128</v>
      </c>
      <c r="F34" s="307" t="s">
        <v>129</v>
      </c>
      <c r="G34" s="305" t="s">
        <v>4</v>
      </c>
      <c r="H34" s="306" t="s">
        <v>128</v>
      </c>
      <c r="I34" s="307" t="s">
        <v>129</v>
      </c>
    </row>
    <row r="35" spans="1:10" ht="12.75">
      <c r="A35" s="610" t="s">
        <v>41</v>
      </c>
      <c r="B35" s="611"/>
      <c r="C35" s="612"/>
      <c r="D35" s="385"/>
      <c r="E35" s="386"/>
      <c r="F35" s="387"/>
      <c r="G35" s="385"/>
      <c r="H35" s="386"/>
      <c r="I35" s="387"/>
    </row>
    <row r="36" spans="1:10" ht="12.75">
      <c r="A36" s="311" t="s">
        <v>42</v>
      </c>
      <c r="B36" s="43"/>
      <c r="C36" s="197"/>
      <c r="D36" s="389"/>
      <c r="E36" s="390"/>
      <c r="F36" s="391"/>
      <c r="G36" s="389"/>
      <c r="H36" s="390"/>
      <c r="I36" s="391"/>
    </row>
    <row r="37" spans="1:10" ht="12.75">
      <c r="A37" s="312" t="s">
        <v>140</v>
      </c>
      <c r="B37" s="43">
        <v>499</v>
      </c>
      <c r="C37" s="197"/>
      <c r="D37" s="406" t="s">
        <v>162</v>
      </c>
      <c r="E37" s="423" t="s">
        <v>162</v>
      </c>
      <c r="F37" s="407" t="s">
        <v>162</v>
      </c>
      <c r="G37" s="406" t="s">
        <v>162</v>
      </c>
      <c r="H37" s="423" t="s">
        <v>162</v>
      </c>
      <c r="I37" s="407" t="s">
        <v>162</v>
      </c>
    </row>
    <row r="38" spans="1:10" ht="12.75">
      <c r="A38" s="312" t="s">
        <v>141</v>
      </c>
      <c r="B38" s="43">
        <v>1499</v>
      </c>
      <c r="C38" s="197"/>
      <c r="D38" s="406" t="s">
        <v>162</v>
      </c>
      <c r="E38" s="423" t="s">
        <v>162</v>
      </c>
      <c r="F38" s="407" t="s">
        <v>162</v>
      </c>
      <c r="G38" s="406" t="s">
        <v>162</v>
      </c>
      <c r="H38" s="423" t="s">
        <v>162</v>
      </c>
      <c r="I38" s="407" t="s">
        <v>162</v>
      </c>
    </row>
    <row r="39" spans="1:10" ht="12.75">
      <c r="A39" s="312" t="s">
        <v>142</v>
      </c>
      <c r="B39" s="43">
        <v>4999</v>
      </c>
      <c r="C39" s="197"/>
      <c r="D39" s="406" t="s">
        <v>162</v>
      </c>
      <c r="E39" s="423" t="s">
        <v>162</v>
      </c>
      <c r="F39" s="407" t="s">
        <v>162</v>
      </c>
      <c r="G39" s="406" t="s">
        <v>162</v>
      </c>
      <c r="H39" s="423" t="s">
        <v>162</v>
      </c>
      <c r="I39" s="407" t="s">
        <v>162</v>
      </c>
    </row>
    <row r="40" spans="1:10" ht="12.75">
      <c r="A40" s="312" t="s">
        <v>143</v>
      </c>
      <c r="B40" s="43">
        <v>39999</v>
      </c>
      <c r="C40" s="197"/>
      <c r="D40" s="406">
        <v>16</v>
      </c>
      <c r="E40" s="423">
        <v>421.89100000000002</v>
      </c>
      <c r="F40" s="407">
        <v>137067.33799999999</v>
      </c>
      <c r="G40" s="406" t="s">
        <v>162</v>
      </c>
      <c r="H40" s="423" t="s">
        <v>162</v>
      </c>
      <c r="I40" s="407" t="s">
        <v>162</v>
      </c>
    </row>
    <row r="41" spans="1:10" ht="12.75">
      <c r="A41" s="312" t="s">
        <v>144</v>
      </c>
      <c r="B41" s="43"/>
      <c r="C41" s="197"/>
      <c r="D41" s="406">
        <v>3</v>
      </c>
      <c r="E41" s="423">
        <v>171.61</v>
      </c>
      <c r="F41" s="407">
        <v>62809.26</v>
      </c>
      <c r="G41" s="406" t="s">
        <v>162</v>
      </c>
      <c r="H41" s="423" t="s">
        <v>162</v>
      </c>
      <c r="I41" s="407" t="s">
        <v>162</v>
      </c>
    </row>
    <row r="42" spans="1:10" ht="12.75">
      <c r="A42" s="313" t="s">
        <v>5</v>
      </c>
      <c r="B42" s="308"/>
      <c r="C42" s="314"/>
      <c r="D42" s="410">
        <f t="shared" ref="D42:F42" si="4">SUM(D37:D41)</f>
        <v>19</v>
      </c>
      <c r="E42" s="424">
        <f t="shared" si="4"/>
        <v>593.50099999999998</v>
      </c>
      <c r="F42" s="411">
        <f t="shared" si="4"/>
        <v>199876.598</v>
      </c>
      <c r="G42" s="410" t="s">
        <v>162</v>
      </c>
      <c r="H42" s="424" t="s">
        <v>162</v>
      </c>
      <c r="I42" s="411" t="s">
        <v>162</v>
      </c>
    </row>
    <row r="43" spans="1:10">
      <c r="A43" s="309"/>
      <c r="B43" s="309"/>
      <c r="C43" s="309"/>
      <c r="D43" s="309"/>
      <c r="E43" s="309"/>
      <c r="F43" s="309"/>
      <c r="G43" s="309"/>
      <c r="H43" s="309"/>
      <c r="I43" s="309"/>
      <c r="J43" s="309"/>
    </row>
    <row r="45" spans="1:10" ht="16.5" customHeight="1">
      <c r="A45" s="326" t="s">
        <v>1</v>
      </c>
      <c r="B45" s="297"/>
      <c r="C45" s="368"/>
      <c r="D45" s="602" t="s">
        <v>5</v>
      </c>
      <c r="E45" s="604"/>
      <c r="F45" s="603"/>
    </row>
    <row r="46" spans="1:10" ht="15.75" customHeight="1">
      <c r="A46" s="328" t="s">
        <v>2</v>
      </c>
      <c r="B46" s="299"/>
      <c r="C46" s="369"/>
      <c r="D46" s="605" t="s">
        <v>47</v>
      </c>
      <c r="E46" s="607"/>
      <c r="F46" s="606"/>
    </row>
    <row r="47" spans="1:10" ht="27.75" customHeight="1">
      <c r="A47" s="328"/>
      <c r="B47" s="300"/>
      <c r="C47" s="370"/>
      <c r="D47" s="301" t="s">
        <v>3</v>
      </c>
      <c r="E47" s="302" t="s">
        <v>127</v>
      </c>
      <c r="F47" s="303" t="s">
        <v>151</v>
      </c>
    </row>
    <row r="48" spans="1:10" ht="22.5">
      <c r="A48" s="329"/>
      <c r="B48" s="304"/>
      <c r="C48" s="371"/>
      <c r="D48" s="305" t="s">
        <v>4</v>
      </c>
      <c r="E48" s="306" t="s">
        <v>128</v>
      </c>
      <c r="F48" s="307" t="s">
        <v>71</v>
      </c>
    </row>
    <row r="49" spans="1:6" ht="12.75">
      <c r="A49" s="610" t="s">
        <v>41</v>
      </c>
      <c r="B49" s="611"/>
      <c r="C49" s="612"/>
      <c r="D49" s="385"/>
      <c r="E49" s="386"/>
      <c r="F49" s="387"/>
    </row>
    <row r="50" spans="1:6" ht="12.75">
      <c r="A50" s="311" t="s">
        <v>42</v>
      </c>
      <c r="B50" s="43"/>
      <c r="C50" s="197"/>
      <c r="D50" s="389"/>
      <c r="E50" s="390"/>
      <c r="F50" s="391"/>
    </row>
    <row r="51" spans="1:6" ht="12.75">
      <c r="A51" s="312" t="s">
        <v>140</v>
      </c>
      <c r="B51" s="43">
        <v>499</v>
      </c>
      <c r="C51" s="197"/>
      <c r="D51" s="406">
        <f>G23</f>
        <v>3</v>
      </c>
      <c r="E51" s="423">
        <f t="shared" ref="E51:F51" si="5">H23</f>
        <v>1.2629999999999999</v>
      </c>
      <c r="F51" s="407">
        <f t="shared" si="5"/>
        <v>462.25800000000004</v>
      </c>
    </row>
    <row r="52" spans="1:6" ht="12.75">
      <c r="A52" s="312" t="s">
        <v>141</v>
      </c>
      <c r="B52" s="43">
        <v>1499</v>
      </c>
      <c r="C52" s="197"/>
      <c r="D52" s="406">
        <f t="shared" ref="D52:D53" si="6">G24</f>
        <v>7</v>
      </c>
      <c r="E52" s="423">
        <f t="shared" ref="E52:E53" si="7">H24</f>
        <v>7.4130000000000003</v>
      </c>
      <c r="F52" s="407">
        <f t="shared" ref="F52:F53" si="8">I24</f>
        <v>2713.1580000000004</v>
      </c>
    </row>
    <row r="53" spans="1:6" ht="12.75">
      <c r="A53" s="312" t="s">
        <v>142</v>
      </c>
      <c r="B53" s="43">
        <v>4999</v>
      </c>
      <c r="C53" s="197"/>
      <c r="D53" s="406">
        <f t="shared" si="6"/>
        <v>91</v>
      </c>
      <c r="E53" s="423">
        <f t="shared" si="7"/>
        <v>298.98500000000001</v>
      </c>
      <c r="F53" s="407">
        <f t="shared" si="8"/>
        <v>104950.07399999999</v>
      </c>
    </row>
    <row r="54" spans="1:6" ht="12.75">
      <c r="A54" s="312" t="s">
        <v>143</v>
      </c>
      <c r="B54" s="43">
        <v>39999</v>
      </c>
      <c r="C54" s="197"/>
      <c r="D54" s="406">
        <f>G26+D40</f>
        <v>146</v>
      </c>
      <c r="E54" s="423">
        <f t="shared" ref="E54:F54" si="9">H26+E40</f>
        <v>2303.2759999999998</v>
      </c>
      <c r="F54" s="407">
        <f t="shared" si="9"/>
        <v>790031.24699999997</v>
      </c>
    </row>
    <row r="55" spans="1:6" ht="12.75">
      <c r="A55" s="312" t="s">
        <v>144</v>
      </c>
      <c r="B55" s="43"/>
      <c r="C55" s="197"/>
      <c r="D55" s="406">
        <f>G27+D41</f>
        <v>104</v>
      </c>
      <c r="E55" s="423">
        <f t="shared" ref="E55:F55" si="10">H27+E41</f>
        <v>7161.4889999999996</v>
      </c>
      <c r="F55" s="407">
        <f t="shared" si="10"/>
        <v>2017582.0659999999</v>
      </c>
    </row>
    <row r="56" spans="1:6" ht="12.75">
      <c r="A56" s="313" t="s">
        <v>5</v>
      </c>
      <c r="B56" s="308"/>
      <c r="C56" s="314"/>
      <c r="D56" s="410">
        <f>SUM(D51:D55)</f>
        <v>351</v>
      </c>
      <c r="E56" s="424">
        <f>SUM(E51:E55)</f>
        <v>9772.4259999999995</v>
      </c>
      <c r="F56" s="411">
        <f>SUM(F51:F55)</f>
        <v>2915738.8029999998</v>
      </c>
    </row>
    <row r="57" spans="1:6" ht="12">
      <c r="A57" s="264" t="s">
        <v>334</v>
      </c>
    </row>
    <row r="58" spans="1:6" ht="12">
      <c r="A58" s="349" t="s">
        <v>351</v>
      </c>
    </row>
  </sheetData>
  <mergeCells count="19">
    <mergeCell ref="A49:C49"/>
    <mergeCell ref="D17:F17"/>
    <mergeCell ref="G17:I17"/>
    <mergeCell ref="D18:F18"/>
    <mergeCell ref="G18:I18"/>
    <mergeCell ref="A21:C21"/>
    <mergeCell ref="D31:F31"/>
    <mergeCell ref="G31:I31"/>
    <mergeCell ref="D32:F32"/>
    <mergeCell ref="G32:I32"/>
    <mergeCell ref="A35:C35"/>
    <mergeCell ref="D45:F45"/>
    <mergeCell ref="D46:F46"/>
    <mergeCell ref="A8:C8"/>
    <mergeCell ref="A1:I2"/>
    <mergeCell ref="D4:F4"/>
    <mergeCell ref="G4:I4"/>
    <mergeCell ref="D5:F5"/>
    <mergeCell ref="G5:I5"/>
  </mergeCells>
  <pageMargins left="0.7" right="0.7" top="0.75" bottom="0.75" header="0.3" footer="0.3"/>
  <pageSetup paperSize="9" scale="84" orientation="portrait" r:id="rId1"/>
  <colBreaks count="1" manualBreakCount="1">
    <brk id="9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34"/>
  <sheetViews>
    <sheetView zoomScaleNormal="100" workbookViewId="0">
      <selection sqref="A1:F2"/>
    </sheetView>
  </sheetViews>
  <sheetFormatPr defaultRowHeight="12.75"/>
  <cols>
    <col min="1" max="1" width="1.83203125" style="13" customWidth="1"/>
    <col min="2" max="2" width="37.33203125" style="13" bestFit="1" customWidth="1"/>
    <col min="3" max="3" width="21.6640625" style="13" bestFit="1" customWidth="1"/>
    <col min="4" max="4" width="23.1640625" style="13" bestFit="1" customWidth="1"/>
    <col min="5" max="5" width="12.1640625" style="13" customWidth="1"/>
    <col min="6" max="6" width="13.1640625" style="13" customWidth="1"/>
    <col min="7" max="7" width="16.83203125" style="13" bestFit="1" customWidth="1"/>
    <col min="8" max="255" width="9.33203125" style="13"/>
    <col min="256" max="256" width="1.83203125" style="13" customWidth="1"/>
    <col min="257" max="257" width="37.33203125" style="13" bestFit="1" customWidth="1"/>
    <col min="258" max="258" width="21.6640625" style="13" bestFit="1" customWidth="1"/>
    <col min="259" max="259" width="23.1640625" style="13" bestFit="1" customWidth="1"/>
    <col min="260" max="260" width="12.1640625" style="13" customWidth="1"/>
    <col min="261" max="261" width="13.1640625" style="13" customWidth="1"/>
    <col min="262" max="262" width="16.83203125" style="13" bestFit="1" customWidth="1"/>
    <col min="263" max="263" width="1.83203125" style="13" customWidth="1"/>
    <col min="264" max="511" width="9.33203125" style="13"/>
    <col min="512" max="512" width="1.83203125" style="13" customWidth="1"/>
    <col min="513" max="513" width="37.33203125" style="13" bestFit="1" customWidth="1"/>
    <col min="514" max="514" width="21.6640625" style="13" bestFit="1" customWidth="1"/>
    <col min="515" max="515" width="23.1640625" style="13" bestFit="1" customWidth="1"/>
    <col min="516" max="516" width="12.1640625" style="13" customWidth="1"/>
    <col min="517" max="517" width="13.1640625" style="13" customWidth="1"/>
    <col min="518" max="518" width="16.83203125" style="13" bestFit="1" customWidth="1"/>
    <col min="519" max="519" width="1.83203125" style="13" customWidth="1"/>
    <col min="520" max="767" width="9.33203125" style="13"/>
    <col min="768" max="768" width="1.83203125" style="13" customWidth="1"/>
    <col min="769" max="769" width="37.33203125" style="13" bestFit="1" customWidth="1"/>
    <col min="770" max="770" width="21.6640625" style="13" bestFit="1" customWidth="1"/>
    <col min="771" max="771" width="23.1640625" style="13" bestFit="1" customWidth="1"/>
    <col min="772" max="772" width="12.1640625" style="13" customWidth="1"/>
    <col min="773" max="773" width="13.1640625" style="13" customWidth="1"/>
    <col min="774" max="774" width="16.83203125" style="13" bestFit="1" customWidth="1"/>
    <col min="775" max="775" width="1.83203125" style="13" customWidth="1"/>
    <col min="776" max="1023" width="9.33203125" style="13"/>
    <col min="1024" max="1024" width="1.83203125" style="13" customWidth="1"/>
    <col min="1025" max="1025" width="37.33203125" style="13" bestFit="1" customWidth="1"/>
    <col min="1026" max="1026" width="21.6640625" style="13" bestFit="1" customWidth="1"/>
    <col min="1027" max="1027" width="23.1640625" style="13" bestFit="1" customWidth="1"/>
    <col min="1028" max="1028" width="12.1640625" style="13" customWidth="1"/>
    <col min="1029" max="1029" width="13.1640625" style="13" customWidth="1"/>
    <col min="1030" max="1030" width="16.83203125" style="13" bestFit="1" customWidth="1"/>
    <col min="1031" max="1031" width="1.83203125" style="13" customWidth="1"/>
    <col min="1032" max="1279" width="9.33203125" style="13"/>
    <col min="1280" max="1280" width="1.83203125" style="13" customWidth="1"/>
    <col min="1281" max="1281" width="37.33203125" style="13" bestFit="1" customWidth="1"/>
    <col min="1282" max="1282" width="21.6640625" style="13" bestFit="1" customWidth="1"/>
    <col min="1283" max="1283" width="23.1640625" style="13" bestFit="1" customWidth="1"/>
    <col min="1284" max="1284" width="12.1640625" style="13" customWidth="1"/>
    <col min="1285" max="1285" width="13.1640625" style="13" customWidth="1"/>
    <col min="1286" max="1286" width="16.83203125" style="13" bestFit="1" customWidth="1"/>
    <col min="1287" max="1287" width="1.83203125" style="13" customWidth="1"/>
    <col min="1288" max="1535" width="9.33203125" style="13"/>
    <col min="1536" max="1536" width="1.83203125" style="13" customWidth="1"/>
    <col min="1537" max="1537" width="37.33203125" style="13" bestFit="1" customWidth="1"/>
    <col min="1538" max="1538" width="21.6640625" style="13" bestFit="1" customWidth="1"/>
    <col min="1539" max="1539" width="23.1640625" style="13" bestFit="1" customWidth="1"/>
    <col min="1540" max="1540" width="12.1640625" style="13" customWidth="1"/>
    <col min="1541" max="1541" width="13.1640625" style="13" customWidth="1"/>
    <col min="1542" max="1542" width="16.83203125" style="13" bestFit="1" customWidth="1"/>
    <col min="1543" max="1543" width="1.83203125" style="13" customWidth="1"/>
    <col min="1544" max="1791" width="9.33203125" style="13"/>
    <col min="1792" max="1792" width="1.83203125" style="13" customWidth="1"/>
    <col min="1793" max="1793" width="37.33203125" style="13" bestFit="1" customWidth="1"/>
    <col min="1794" max="1794" width="21.6640625" style="13" bestFit="1" customWidth="1"/>
    <col min="1795" max="1795" width="23.1640625" style="13" bestFit="1" customWidth="1"/>
    <col min="1796" max="1796" width="12.1640625" style="13" customWidth="1"/>
    <col min="1797" max="1797" width="13.1640625" style="13" customWidth="1"/>
    <col min="1798" max="1798" width="16.83203125" style="13" bestFit="1" customWidth="1"/>
    <col min="1799" max="1799" width="1.83203125" style="13" customWidth="1"/>
    <col min="1800" max="2047" width="9.33203125" style="13"/>
    <col min="2048" max="2048" width="1.83203125" style="13" customWidth="1"/>
    <col min="2049" max="2049" width="37.33203125" style="13" bestFit="1" customWidth="1"/>
    <col min="2050" max="2050" width="21.6640625" style="13" bestFit="1" customWidth="1"/>
    <col min="2051" max="2051" width="23.1640625" style="13" bestFit="1" customWidth="1"/>
    <col min="2052" max="2052" width="12.1640625" style="13" customWidth="1"/>
    <col min="2053" max="2053" width="13.1640625" style="13" customWidth="1"/>
    <col min="2054" max="2054" width="16.83203125" style="13" bestFit="1" customWidth="1"/>
    <col min="2055" max="2055" width="1.83203125" style="13" customWidth="1"/>
    <col min="2056" max="2303" width="9.33203125" style="13"/>
    <col min="2304" max="2304" width="1.83203125" style="13" customWidth="1"/>
    <col min="2305" max="2305" width="37.33203125" style="13" bestFit="1" customWidth="1"/>
    <col min="2306" max="2306" width="21.6640625" style="13" bestFit="1" customWidth="1"/>
    <col min="2307" max="2307" width="23.1640625" style="13" bestFit="1" customWidth="1"/>
    <col min="2308" max="2308" width="12.1640625" style="13" customWidth="1"/>
    <col min="2309" max="2309" width="13.1640625" style="13" customWidth="1"/>
    <col min="2310" max="2310" width="16.83203125" style="13" bestFit="1" customWidth="1"/>
    <col min="2311" max="2311" width="1.83203125" style="13" customWidth="1"/>
    <col min="2312" max="2559" width="9.33203125" style="13"/>
    <col min="2560" max="2560" width="1.83203125" style="13" customWidth="1"/>
    <col min="2561" max="2561" width="37.33203125" style="13" bestFit="1" customWidth="1"/>
    <col min="2562" max="2562" width="21.6640625" style="13" bestFit="1" customWidth="1"/>
    <col min="2563" max="2563" width="23.1640625" style="13" bestFit="1" customWidth="1"/>
    <col min="2564" max="2564" width="12.1640625" style="13" customWidth="1"/>
    <col min="2565" max="2565" width="13.1640625" style="13" customWidth="1"/>
    <col min="2566" max="2566" width="16.83203125" style="13" bestFit="1" customWidth="1"/>
    <col min="2567" max="2567" width="1.83203125" style="13" customWidth="1"/>
    <col min="2568" max="2815" width="9.33203125" style="13"/>
    <col min="2816" max="2816" width="1.83203125" style="13" customWidth="1"/>
    <col min="2817" max="2817" width="37.33203125" style="13" bestFit="1" customWidth="1"/>
    <col min="2818" max="2818" width="21.6640625" style="13" bestFit="1" customWidth="1"/>
    <col min="2819" max="2819" width="23.1640625" style="13" bestFit="1" customWidth="1"/>
    <col min="2820" max="2820" width="12.1640625" style="13" customWidth="1"/>
    <col min="2821" max="2821" width="13.1640625" style="13" customWidth="1"/>
    <col min="2822" max="2822" width="16.83203125" style="13" bestFit="1" customWidth="1"/>
    <col min="2823" max="2823" width="1.83203125" style="13" customWidth="1"/>
    <col min="2824" max="3071" width="9.33203125" style="13"/>
    <col min="3072" max="3072" width="1.83203125" style="13" customWidth="1"/>
    <col min="3073" max="3073" width="37.33203125" style="13" bestFit="1" customWidth="1"/>
    <col min="3074" max="3074" width="21.6640625" style="13" bestFit="1" customWidth="1"/>
    <col min="3075" max="3075" width="23.1640625" style="13" bestFit="1" customWidth="1"/>
    <col min="3076" max="3076" width="12.1640625" style="13" customWidth="1"/>
    <col min="3077" max="3077" width="13.1640625" style="13" customWidth="1"/>
    <col min="3078" max="3078" width="16.83203125" style="13" bestFit="1" customWidth="1"/>
    <col min="3079" max="3079" width="1.83203125" style="13" customWidth="1"/>
    <col min="3080" max="3327" width="9.33203125" style="13"/>
    <col min="3328" max="3328" width="1.83203125" style="13" customWidth="1"/>
    <col min="3329" max="3329" width="37.33203125" style="13" bestFit="1" customWidth="1"/>
    <col min="3330" max="3330" width="21.6640625" style="13" bestFit="1" customWidth="1"/>
    <col min="3331" max="3331" width="23.1640625" style="13" bestFit="1" customWidth="1"/>
    <col min="3332" max="3332" width="12.1640625" style="13" customWidth="1"/>
    <col min="3333" max="3333" width="13.1640625" style="13" customWidth="1"/>
    <col min="3334" max="3334" width="16.83203125" style="13" bestFit="1" customWidth="1"/>
    <col min="3335" max="3335" width="1.83203125" style="13" customWidth="1"/>
    <col min="3336" max="3583" width="9.33203125" style="13"/>
    <col min="3584" max="3584" width="1.83203125" style="13" customWidth="1"/>
    <col min="3585" max="3585" width="37.33203125" style="13" bestFit="1" customWidth="1"/>
    <col min="3586" max="3586" width="21.6640625" style="13" bestFit="1" customWidth="1"/>
    <col min="3587" max="3587" width="23.1640625" style="13" bestFit="1" customWidth="1"/>
    <col min="3588" max="3588" width="12.1640625" style="13" customWidth="1"/>
    <col min="3589" max="3589" width="13.1640625" style="13" customWidth="1"/>
    <col min="3590" max="3590" width="16.83203125" style="13" bestFit="1" customWidth="1"/>
    <col min="3591" max="3591" width="1.83203125" style="13" customWidth="1"/>
    <col min="3592" max="3839" width="9.33203125" style="13"/>
    <col min="3840" max="3840" width="1.83203125" style="13" customWidth="1"/>
    <col min="3841" max="3841" width="37.33203125" style="13" bestFit="1" customWidth="1"/>
    <col min="3842" max="3842" width="21.6640625" style="13" bestFit="1" customWidth="1"/>
    <col min="3843" max="3843" width="23.1640625" style="13" bestFit="1" customWidth="1"/>
    <col min="3844" max="3844" width="12.1640625" style="13" customWidth="1"/>
    <col min="3845" max="3845" width="13.1640625" style="13" customWidth="1"/>
    <col min="3846" max="3846" width="16.83203125" style="13" bestFit="1" customWidth="1"/>
    <col min="3847" max="3847" width="1.83203125" style="13" customWidth="1"/>
    <col min="3848" max="4095" width="9.33203125" style="13"/>
    <col min="4096" max="4096" width="1.83203125" style="13" customWidth="1"/>
    <col min="4097" max="4097" width="37.33203125" style="13" bestFit="1" customWidth="1"/>
    <col min="4098" max="4098" width="21.6640625" style="13" bestFit="1" customWidth="1"/>
    <col min="4099" max="4099" width="23.1640625" style="13" bestFit="1" customWidth="1"/>
    <col min="4100" max="4100" width="12.1640625" style="13" customWidth="1"/>
    <col min="4101" max="4101" width="13.1640625" style="13" customWidth="1"/>
    <col min="4102" max="4102" width="16.83203125" style="13" bestFit="1" customWidth="1"/>
    <col min="4103" max="4103" width="1.83203125" style="13" customWidth="1"/>
    <col min="4104" max="4351" width="9.33203125" style="13"/>
    <col min="4352" max="4352" width="1.83203125" style="13" customWidth="1"/>
    <col min="4353" max="4353" width="37.33203125" style="13" bestFit="1" customWidth="1"/>
    <col min="4354" max="4354" width="21.6640625" style="13" bestFit="1" customWidth="1"/>
    <col min="4355" max="4355" width="23.1640625" style="13" bestFit="1" customWidth="1"/>
    <col min="4356" max="4356" width="12.1640625" style="13" customWidth="1"/>
    <col min="4357" max="4357" width="13.1640625" style="13" customWidth="1"/>
    <col min="4358" max="4358" width="16.83203125" style="13" bestFit="1" customWidth="1"/>
    <col min="4359" max="4359" width="1.83203125" style="13" customWidth="1"/>
    <col min="4360" max="4607" width="9.33203125" style="13"/>
    <col min="4608" max="4608" width="1.83203125" style="13" customWidth="1"/>
    <col min="4609" max="4609" width="37.33203125" style="13" bestFit="1" customWidth="1"/>
    <col min="4610" max="4610" width="21.6640625" style="13" bestFit="1" customWidth="1"/>
    <col min="4611" max="4611" width="23.1640625" style="13" bestFit="1" customWidth="1"/>
    <col min="4612" max="4612" width="12.1640625" style="13" customWidth="1"/>
    <col min="4613" max="4613" width="13.1640625" style="13" customWidth="1"/>
    <col min="4614" max="4614" width="16.83203125" style="13" bestFit="1" customWidth="1"/>
    <col min="4615" max="4615" width="1.83203125" style="13" customWidth="1"/>
    <col min="4616" max="4863" width="9.33203125" style="13"/>
    <col min="4864" max="4864" width="1.83203125" style="13" customWidth="1"/>
    <col min="4865" max="4865" width="37.33203125" style="13" bestFit="1" customWidth="1"/>
    <col min="4866" max="4866" width="21.6640625" style="13" bestFit="1" customWidth="1"/>
    <col min="4867" max="4867" width="23.1640625" style="13" bestFit="1" customWidth="1"/>
    <col min="4868" max="4868" width="12.1640625" style="13" customWidth="1"/>
    <col min="4869" max="4869" width="13.1640625" style="13" customWidth="1"/>
    <col min="4870" max="4870" width="16.83203125" style="13" bestFit="1" customWidth="1"/>
    <col min="4871" max="4871" width="1.83203125" style="13" customWidth="1"/>
    <col min="4872" max="5119" width="9.33203125" style="13"/>
    <col min="5120" max="5120" width="1.83203125" style="13" customWidth="1"/>
    <col min="5121" max="5121" width="37.33203125" style="13" bestFit="1" customWidth="1"/>
    <col min="5122" max="5122" width="21.6640625" style="13" bestFit="1" customWidth="1"/>
    <col min="5123" max="5123" width="23.1640625" style="13" bestFit="1" customWidth="1"/>
    <col min="5124" max="5124" width="12.1640625" style="13" customWidth="1"/>
    <col min="5125" max="5125" width="13.1640625" style="13" customWidth="1"/>
    <col min="5126" max="5126" width="16.83203125" style="13" bestFit="1" customWidth="1"/>
    <col min="5127" max="5127" width="1.83203125" style="13" customWidth="1"/>
    <col min="5128" max="5375" width="9.33203125" style="13"/>
    <col min="5376" max="5376" width="1.83203125" style="13" customWidth="1"/>
    <col min="5377" max="5377" width="37.33203125" style="13" bestFit="1" customWidth="1"/>
    <col min="5378" max="5378" width="21.6640625" style="13" bestFit="1" customWidth="1"/>
    <col min="5379" max="5379" width="23.1640625" style="13" bestFit="1" customWidth="1"/>
    <col min="5380" max="5380" width="12.1640625" style="13" customWidth="1"/>
    <col min="5381" max="5381" width="13.1640625" style="13" customWidth="1"/>
    <col min="5382" max="5382" width="16.83203125" style="13" bestFit="1" customWidth="1"/>
    <col min="5383" max="5383" width="1.83203125" style="13" customWidth="1"/>
    <col min="5384" max="5631" width="9.33203125" style="13"/>
    <col min="5632" max="5632" width="1.83203125" style="13" customWidth="1"/>
    <col min="5633" max="5633" width="37.33203125" style="13" bestFit="1" customWidth="1"/>
    <col min="5634" max="5634" width="21.6640625" style="13" bestFit="1" customWidth="1"/>
    <col min="5635" max="5635" width="23.1640625" style="13" bestFit="1" customWidth="1"/>
    <col min="5636" max="5636" width="12.1640625" style="13" customWidth="1"/>
    <col min="5637" max="5637" width="13.1640625" style="13" customWidth="1"/>
    <col min="5638" max="5638" width="16.83203125" style="13" bestFit="1" customWidth="1"/>
    <col min="5639" max="5639" width="1.83203125" style="13" customWidth="1"/>
    <col min="5640" max="5887" width="9.33203125" style="13"/>
    <col min="5888" max="5888" width="1.83203125" style="13" customWidth="1"/>
    <col min="5889" max="5889" width="37.33203125" style="13" bestFit="1" customWidth="1"/>
    <col min="5890" max="5890" width="21.6640625" style="13" bestFit="1" customWidth="1"/>
    <col min="5891" max="5891" width="23.1640625" style="13" bestFit="1" customWidth="1"/>
    <col min="5892" max="5892" width="12.1640625" style="13" customWidth="1"/>
    <col min="5893" max="5893" width="13.1640625" style="13" customWidth="1"/>
    <col min="5894" max="5894" width="16.83203125" style="13" bestFit="1" customWidth="1"/>
    <col min="5895" max="5895" width="1.83203125" style="13" customWidth="1"/>
    <col min="5896" max="6143" width="9.33203125" style="13"/>
    <col min="6144" max="6144" width="1.83203125" style="13" customWidth="1"/>
    <col min="6145" max="6145" width="37.33203125" style="13" bestFit="1" customWidth="1"/>
    <col min="6146" max="6146" width="21.6640625" style="13" bestFit="1" customWidth="1"/>
    <col min="6147" max="6147" width="23.1640625" style="13" bestFit="1" customWidth="1"/>
    <col min="6148" max="6148" width="12.1640625" style="13" customWidth="1"/>
    <col min="6149" max="6149" width="13.1640625" style="13" customWidth="1"/>
    <col min="6150" max="6150" width="16.83203125" style="13" bestFit="1" customWidth="1"/>
    <col min="6151" max="6151" width="1.83203125" style="13" customWidth="1"/>
    <col min="6152" max="6399" width="9.33203125" style="13"/>
    <col min="6400" max="6400" width="1.83203125" style="13" customWidth="1"/>
    <col min="6401" max="6401" width="37.33203125" style="13" bestFit="1" customWidth="1"/>
    <col min="6402" max="6402" width="21.6640625" style="13" bestFit="1" customWidth="1"/>
    <col min="6403" max="6403" width="23.1640625" style="13" bestFit="1" customWidth="1"/>
    <col min="6404" max="6404" width="12.1640625" style="13" customWidth="1"/>
    <col min="6405" max="6405" width="13.1640625" style="13" customWidth="1"/>
    <col min="6406" max="6406" width="16.83203125" style="13" bestFit="1" customWidth="1"/>
    <col min="6407" max="6407" width="1.83203125" style="13" customWidth="1"/>
    <col min="6408" max="6655" width="9.33203125" style="13"/>
    <col min="6656" max="6656" width="1.83203125" style="13" customWidth="1"/>
    <col min="6657" max="6657" width="37.33203125" style="13" bestFit="1" customWidth="1"/>
    <col min="6658" max="6658" width="21.6640625" style="13" bestFit="1" customWidth="1"/>
    <col min="6659" max="6659" width="23.1640625" style="13" bestFit="1" customWidth="1"/>
    <col min="6660" max="6660" width="12.1640625" style="13" customWidth="1"/>
    <col min="6661" max="6661" width="13.1640625" style="13" customWidth="1"/>
    <col min="6662" max="6662" width="16.83203125" style="13" bestFit="1" customWidth="1"/>
    <col min="6663" max="6663" width="1.83203125" style="13" customWidth="1"/>
    <col min="6664" max="6911" width="9.33203125" style="13"/>
    <col min="6912" max="6912" width="1.83203125" style="13" customWidth="1"/>
    <col min="6913" max="6913" width="37.33203125" style="13" bestFit="1" customWidth="1"/>
    <col min="6914" max="6914" width="21.6640625" style="13" bestFit="1" customWidth="1"/>
    <col min="6915" max="6915" width="23.1640625" style="13" bestFit="1" customWidth="1"/>
    <col min="6916" max="6916" width="12.1640625" style="13" customWidth="1"/>
    <col min="6917" max="6917" width="13.1640625" style="13" customWidth="1"/>
    <col min="6918" max="6918" width="16.83203125" style="13" bestFit="1" customWidth="1"/>
    <col min="6919" max="6919" width="1.83203125" style="13" customWidth="1"/>
    <col min="6920" max="7167" width="9.33203125" style="13"/>
    <col min="7168" max="7168" width="1.83203125" style="13" customWidth="1"/>
    <col min="7169" max="7169" width="37.33203125" style="13" bestFit="1" customWidth="1"/>
    <col min="7170" max="7170" width="21.6640625" style="13" bestFit="1" customWidth="1"/>
    <col min="7171" max="7171" width="23.1640625" style="13" bestFit="1" customWidth="1"/>
    <col min="7172" max="7172" width="12.1640625" style="13" customWidth="1"/>
    <col min="7173" max="7173" width="13.1640625" style="13" customWidth="1"/>
    <col min="7174" max="7174" width="16.83203125" style="13" bestFit="1" customWidth="1"/>
    <col min="7175" max="7175" width="1.83203125" style="13" customWidth="1"/>
    <col min="7176" max="7423" width="9.33203125" style="13"/>
    <col min="7424" max="7424" width="1.83203125" style="13" customWidth="1"/>
    <col min="7425" max="7425" width="37.33203125" style="13" bestFit="1" customWidth="1"/>
    <col min="7426" max="7426" width="21.6640625" style="13" bestFit="1" customWidth="1"/>
    <col min="7427" max="7427" width="23.1640625" style="13" bestFit="1" customWidth="1"/>
    <col min="7428" max="7428" width="12.1640625" style="13" customWidth="1"/>
    <col min="7429" max="7429" width="13.1640625" style="13" customWidth="1"/>
    <col min="7430" max="7430" width="16.83203125" style="13" bestFit="1" customWidth="1"/>
    <col min="7431" max="7431" width="1.83203125" style="13" customWidth="1"/>
    <col min="7432" max="7679" width="9.33203125" style="13"/>
    <col min="7680" max="7680" width="1.83203125" style="13" customWidth="1"/>
    <col min="7681" max="7681" width="37.33203125" style="13" bestFit="1" customWidth="1"/>
    <col min="7682" max="7682" width="21.6640625" style="13" bestFit="1" customWidth="1"/>
    <col min="7683" max="7683" width="23.1640625" style="13" bestFit="1" customWidth="1"/>
    <col min="7684" max="7684" width="12.1640625" style="13" customWidth="1"/>
    <col min="7685" max="7685" width="13.1640625" style="13" customWidth="1"/>
    <col min="7686" max="7686" width="16.83203125" style="13" bestFit="1" customWidth="1"/>
    <col min="7687" max="7687" width="1.83203125" style="13" customWidth="1"/>
    <col min="7688" max="7935" width="9.33203125" style="13"/>
    <col min="7936" max="7936" width="1.83203125" style="13" customWidth="1"/>
    <col min="7937" max="7937" width="37.33203125" style="13" bestFit="1" customWidth="1"/>
    <col min="7938" max="7938" width="21.6640625" style="13" bestFit="1" customWidth="1"/>
    <col min="7939" max="7939" width="23.1640625" style="13" bestFit="1" customWidth="1"/>
    <col min="7940" max="7940" width="12.1640625" style="13" customWidth="1"/>
    <col min="7941" max="7941" width="13.1640625" style="13" customWidth="1"/>
    <col min="7942" max="7942" width="16.83203125" style="13" bestFit="1" customWidth="1"/>
    <col min="7943" max="7943" width="1.83203125" style="13" customWidth="1"/>
    <col min="7944" max="8191" width="9.33203125" style="13"/>
    <col min="8192" max="8192" width="1.83203125" style="13" customWidth="1"/>
    <col min="8193" max="8193" width="37.33203125" style="13" bestFit="1" customWidth="1"/>
    <col min="8194" max="8194" width="21.6640625" style="13" bestFit="1" customWidth="1"/>
    <col min="8195" max="8195" width="23.1640625" style="13" bestFit="1" customWidth="1"/>
    <col min="8196" max="8196" width="12.1640625" style="13" customWidth="1"/>
    <col min="8197" max="8197" width="13.1640625" style="13" customWidth="1"/>
    <col min="8198" max="8198" width="16.83203125" style="13" bestFit="1" customWidth="1"/>
    <col min="8199" max="8199" width="1.83203125" style="13" customWidth="1"/>
    <col min="8200" max="8447" width="9.33203125" style="13"/>
    <col min="8448" max="8448" width="1.83203125" style="13" customWidth="1"/>
    <col min="8449" max="8449" width="37.33203125" style="13" bestFit="1" customWidth="1"/>
    <col min="8450" max="8450" width="21.6640625" style="13" bestFit="1" customWidth="1"/>
    <col min="8451" max="8451" width="23.1640625" style="13" bestFit="1" customWidth="1"/>
    <col min="8452" max="8452" width="12.1640625" style="13" customWidth="1"/>
    <col min="8453" max="8453" width="13.1640625" style="13" customWidth="1"/>
    <col min="8454" max="8454" width="16.83203125" style="13" bestFit="1" customWidth="1"/>
    <col min="8455" max="8455" width="1.83203125" style="13" customWidth="1"/>
    <col min="8456" max="8703" width="9.33203125" style="13"/>
    <col min="8704" max="8704" width="1.83203125" style="13" customWidth="1"/>
    <col min="8705" max="8705" width="37.33203125" style="13" bestFit="1" customWidth="1"/>
    <col min="8706" max="8706" width="21.6640625" style="13" bestFit="1" customWidth="1"/>
    <col min="8707" max="8707" width="23.1640625" style="13" bestFit="1" customWidth="1"/>
    <col min="8708" max="8708" width="12.1640625" style="13" customWidth="1"/>
    <col min="8709" max="8709" width="13.1640625" style="13" customWidth="1"/>
    <col min="8710" max="8710" width="16.83203125" style="13" bestFit="1" customWidth="1"/>
    <col min="8711" max="8711" width="1.83203125" style="13" customWidth="1"/>
    <col min="8712" max="8959" width="9.33203125" style="13"/>
    <col min="8960" max="8960" width="1.83203125" style="13" customWidth="1"/>
    <col min="8961" max="8961" width="37.33203125" style="13" bestFit="1" customWidth="1"/>
    <col min="8962" max="8962" width="21.6640625" style="13" bestFit="1" customWidth="1"/>
    <col min="8963" max="8963" width="23.1640625" style="13" bestFit="1" customWidth="1"/>
    <col min="8964" max="8964" width="12.1640625" style="13" customWidth="1"/>
    <col min="8965" max="8965" width="13.1640625" style="13" customWidth="1"/>
    <col min="8966" max="8966" width="16.83203125" style="13" bestFit="1" customWidth="1"/>
    <col min="8967" max="8967" width="1.83203125" style="13" customWidth="1"/>
    <col min="8968" max="9215" width="9.33203125" style="13"/>
    <col min="9216" max="9216" width="1.83203125" style="13" customWidth="1"/>
    <col min="9217" max="9217" width="37.33203125" style="13" bestFit="1" customWidth="1"/>
    <col min="9218" max="9218" width="21.6640625" style="13" bestFit="1" customWidth="1"/>
    <col min="9219" max="9219" width="23.1640625" style="13" bestFit="1" customWidth="1"/>
    <col min="9220" max="9220" width="12.1640625" style="13" customWidth="1"/>
    <col min="9221" max="9221" width="13.1640625" style="13" customWidth="1"/>
    <col min="9222" max="9222" width="16.83203125" style="13" bestFit="1" customWidth="1"/>
    <col min="9223" max="9223" width="1.83203125" style="13" customWidth="1"/>
    <col min="9224" max="9471" width="9.33203125" style="13"/>
    <col min="9472" max="9472" width="1.83203125" style="13" customWidth="1"/>
    <col min="9473" max="9473" width="37.33203125" style="13" bestFit="1" customWidth="1"/>
    <col min="9474" max="9474" width="21.6640625" style="13" bestFit="1" customWidth="1"/>
    <col min="9475" max="9475" width="23.1640625" style="13" bestFit="1" customWidth="1"/>
    <col min="9476" max="9476" width="12.1640625" style="13" customWidth="1"/>
    <col min="9477" max="9477" width="13.1640625" style="13" customWidth="1"/>
    <col min="9478" max="9478" width="16.83203125" style="13" bestFit="1" customWidth="1"/>
    <col min="9479" max="9479" width="1.83203125" style="13" customWidth="1"/>
    <col min="9480" max="9727" width="9.33203125" style="13"/>
    <col min="9728" max="9728" width="1.83203125" style="13" customWidth="1"/>
    <col min="9729" max="9729" width="37.33203125" style="13" bestFit="1" customWidth="1"/>
    <col min="9730" max="9730" width="21.6640625" style="13" bestFit="1" customWidth="1"/>
    <col min="9731" max="9731" width="23.1640625" style="13" bestFit="1" customWidth="1"/>
    <col min="9732" max="9732" width="12.1640625" style="13" customWidth="1"/>
    <col min="9733" max="9733" width="13.1640625" style="13" customWidth="1"/>
    <col min="9734" max="9734" width="16.83203125" style="13" bestFit="1" customWidth="1"/>
    <col min="9735" max="9735" width="1.83203125" style="13" customWidth="1"/>
    <col min="9736" max="9983" width="9.33203125" style="13"/>
    <col min="9984" max="9984" width="1.83203125" style="13" customWidth="1"/>
    <col min="9985" max="9985" width="37.33203125" style="13" bestFit="1" customWidth="1"/>
    <col min="9986" max="9986" width="21.6640625" style="13" bestFit="1" customWidth="1"/>
    <col min="9987" max="9987" width="23.1640625" style="13" bestFit="1" customWidth="1"/>
    <col min="9988" max="9988" width="12.1640625" style="13" customWidth="1"/>
    <col min="9989" max="9989" width="13.1640625" style="13" customWidth="1"/>
    <col min="9990" max="9990" width="16.83203125" style="13" bestFit="1" customWidth="1"/>
    <col min="9991" max="9991" width="1.83203125" style="13" customWidth="1"/>
    <col min="9992" max="10239" width="9.33203125" style="13"/>
    <col min="10240" max="10240" width="1.83203125" style="13" customWidth="1"/>
    <col min="10241" max="10241" width="37.33203125" style="13" bestFit="1" customWidth="1"/>
    <col min="10242" max="10242" width="21.6640625" style="13" bestFit="1" customWidth="1"/>
    <col min="10243" max="10243" width="23.1640625" style="13" bestFit="1" customWidth="1"/>
    <col min="10244" max="10244" width="12.1640625" style="13" customWidth="1"/>
    <col min="10245" max="10245" width="13.1640625" style="13" customWidth="1"/>
    <col min="10246" max="10246" width="16.83203125" style="13" bestFit="1" customWidth="1"/>
    <col min="10247" max="10247" width="1.83203125" style="13" customWidth="1"/>
    <col min="10248" max="10495" width="9.33203125" style="13"/>
    <col min="10496" max="10496" width="1.83203125" style="13" customWidth="1"/>
    <col min="10497" max="10497" width="37.33203125" style="13" bestFit="1" customWidth="1"/>
    <col min="10498" max="10498" width="21.6640625" style="13" bestFit="1" customWidth="1"/>
    <col min="10499" max="10499" width="23.1640625" style="13" bestFit="1" customWidth="1"/>
    <col min="10500" max="10500" width="12.1640625" style="13" customWidth="1"/>
    <col min="10501" max="10501" width="13.1640625" style="13" customWidth="1"/>
    <col min="10502" max="10502" width="16.83203125" style="13" bestFit="1" customWidth="1"/>
    <col min="10503" max="10503" width="1.83203125" style="13" customWidth="1"/>
    <col min="10504" max="10751" width="9.33203125" style="13"/>
    <col min="10752" max="10752" width="1.83203125" style="13" customWidth="1"/>
    <col min="10753" max="10753" width="37.33203125" style="13" bestFit="1" customWidth="1"/>
    <col min="10754" max="10754" width="21.6640625" style="13" bestFit="1" customWidth="1"/>
    <col min="10755" max="10755" width="23.1640625" style="13" bestFit="1" customWidth="1"/>
    <col min="10756" max="10756" width="12.1640625" style="13" customWidth="1"/>
    <col min="10757" max="10757" width="13.1640625" style="13" customWidth="1"/>
    <col min="10758" max="10758" width="16.83203125" style="13" bestFit="1" customWidth="1"/>
    <col min="10759" max="10759" width="1.83203125" style="13" customWidth="1"/>
    <col min="10760" max="11007" width="9.33203125" style="13"/>
    <col min="11008" max="11008" width="1.83203125" style="13" customWidth="1"/>
    <col min="11009" max="11009" width="37.33203125" style="13" bestFit="1" customWidth="1"/>
    <col min="11010" max="11010" width="21.6640625" style="13" bestFit="1" customWidth="1"/>
    <col min="11011" max="11011" width="23.1640625" style="13" bestFit="1" customWidth="1"/>
    <col min="11012" max="11012" width="12.1640625" style="13" customWidth="1"/>
    <col min="11013" max="11013" width="13.1640625" style="13" customWidth="1"/>
    <col min="11014" max="11014" width="16.83203125" style="13" bestFit="1" customWidth="1"/>
    <col min="11015" max="11015" width="1.83203125" style="13" customWidth="1"/>
    <col min="11016" max="11263" width="9.33203125" style="13"/>
    <col min="11264" max="11264" width="1.83203125" style="13" customWidth="1"/>
    <col min="11265" max="11265" width="37.33203125" style="13" bestFit="1" customWidth="1"/>
    <col min="11266" max="11266" width="21.6640625" style="13" bestFit="1" customWidth="1"/>
    <col min="11267" max="11267" width="23.1640625" style="13" bestFit="1" customWidth="1"/>
    <col min="11268" max="11268" width="12.1640625" style="13" customWidth="1"/>
    <col min="11269" max="11269" width="13.1640625" style="13" customWidth="1"/>
    <col min="11270" max="11270" width="16.83203125" style="13" bestFit="1" customWidth="1"/>
    <col min="11271" max="11271" width="1.83203125" style="13" customWidth="1"/>
    <col min="11272" max="11519" width="9.33203125" style="13"/>
    <col min="11520" max="11520" width="1.83203125" style="13" customWidth="1"/>
    <col min="11521" max="11521" width="37.33203125" style="13" bestFit="1" customWidth="1"/>
    <col min="11522" max="11522" width="21.6640625" style="13" bestFit="1" customWidth="1"/>
    <col min="11523" max="11523" width="23.1640625" style="13" bestFit="1" customWidth="1"/>
    <col min="11524" max="11524" width="12.1640625" style="13" customWidth="1"/>
    <col min="11525" max="11525" width="13.1640625" style="13" customWidth="1"/>
    <col min="11526" max="11526" width="16.83203125" style="13" bestFit="1" customWidth="1"/>
    <col min="11527" max="11527" width="1.83203125" style="13" customWidth="1"/>
    <col min="11528" max="11775" width="9.33203125" style="13"/>
    <col min="11776" max="11776" width="1.83203125" style="13" customWidth="1"/>
    <col min="11777" max="11777" width="37.33203125" style="13" bestFit="1" customWidth="1"/>
    <col min="11778" max="11778" width="21.6640625" style="13" bestFit="1" customWidth="1"/>
    <col min="11779" max="11779" width="23.1640625" style="13" bestFit="1" customWidth="1"/>
    <col min="11780" max="11780" width="12.1640625" style="13" customWidth="1"/>
    <col min="11781" max="11781" width="13.1640625" style="13" customWidth="1"/>
    <col min="11782" max="11782" width="16.83203125" style="13" bestFit="1" customWidth="1"/>
    <col min="11783" max="11783" width="1.83203125" style="13" customWidth="1"/>
    <col min="11784" max="12031" width="9.33203125" style="13"/>
    <col min="12032" max="12032" width="1.83203125" style="13" customWidth="1"/>
    <col min="12033" max="12033" width="37.33203125" style="13" bestFit="1" customWidth="1"/>
    <col min="12034" max="12034" width="21.6640625" style="13" bestFit="1" customWidth="1"/>
    <col min="12035" max="12035" width="23.1640625" style="13" bestFit="1" customWidth="1"/>
    <col min="12036" max="12036" width="12.1640625" style="13" customWidth="1"/>
    <col min="12037" max="12037" width="13.1640625" style="13" customWidth="1"/>
    <col min="12038" max="12038" width="16.83203125" style="13" bestFit="1" customWidth="1"/>
    <col min="12039" max="12039" width="1.83203125" style="13" customWidth="1"/>
    <col min="12040" max="12287" width="9.33203125" style="13"/>
    <col min="12288" max="12288" width="1.83203125" style="13" customWidth="1"/>
    <col min="12289" max="12289" width="37.33203125" style="13" bestFit="1" customWidth="1"/>
    <col min="12290" max="12290" width="21.6640625" style="13" bestFit="1" customWidth="1"/>
    <col min="12291" max="12291" width="23.1640625" style="13" bestFit="1" customWidth="1"/>
    <col min="12292" max="12292" width="12.1640625" style="13" customWidth="1"/>
    <col min="12293" max="12293" width="13.1640625" style="13" customWidth="1"/>
    <col min="12294" max="12294" width="16.83203125" style="13" bestFit="1" customWidth="1"/>
    <col min="12295" max="12295" width="1.83203125" style="13" customWidth="1"/>
    <col min="12296" max="12543" width="9.33203125" style="13"/>
    <col min="12544" max="12544" width="1.83203125" style="13" customWidth="1"/>
    <col min="12545" max="12545" width="37.33203125" style="13" bestFit="1" customWidth="1"/>
    <col min="12546" max="12546" width="21.6640625" style="13" bestFit="1" customWidth="1"/>
    <col min="12547" max="12547" width="23.1640625" style="13" bestFit="1" customWidth="1"/>
    <col min="12548" max="12548" width="12.1640625" style="13" customWidth="1"/>
    <col min="12549" max="12549" width="13.1640625" style="13" customWidth="1"/>
    <col min="12550" max="12550" width="16.83203125" style="13" bestFit="1" customWidth="1"/>
    <col min="12551" max="12551" width="1.83203125" style="13" customWidth="1"/>
    <col min="12552" max="12799" width="9.33203125" style="13"/>
    <col min="12800" max="12800" width="1.83203125" style="13" customWidth="1"/>
    <col min="12801" max="12801" width="37.33203125" style="13" bestFit="1" customWidth="1"/>
    <col min="12802" max="12802" width="21.6640625" style="13" bestFit="1" customWidth="1"/>
    <col min="12803" max="12803" width="23.1640625" style="13" bestFit="1" customWidth="1"/>
    <col min="12804" max="12804" width="12.1640625" style="13" customWidth="1"/>
    <col min="12805" max="12805" width="13.1640625" style="13" customWidth="1"/>
    <col min="12806" max="12806" width="16.83203125" style="13" bestFit="1" customWidth="1"/>
    <col min="12807" max="12807" width="1.83203125" style="13" customWidth="1"/>
    <col min="12808" max="13055" width="9.33203125" style="13"/>
    <col min="13056" max="13056" width="1.83203125" style="13" customWidth="1"/>
    <col min="13057" max="13057" width="37.33203125" style="13" bestFit="1" customWidth="1"/>
    <col min="13058" max="13058" width="21.6640625" style="13" bestFit="1" customWidth="1"/>
    <col min="13059" max="13059" width="23.1640625" style="13" bestFit="1" customWidth="1"/>
    <col min="13060" max="13060" width="12.1640625" style="13" customWidth="1"/>
    <col min="13061" max="13061" width="13.1640625" style="13" customWidth="1"/>
    <col min="13062" max="13062" width="16.83203125" style="13" bestFit="1" customWidth="1"/>
    <col min="13063" max="13063" width="1.83203125" style="13" customWidth="1"/>
    <col min="13064" max="13311" width="9.33203125" style="13"/>
    <col min="13312" max="13312" width="1.83203125" style="13" customWidth="1"/>
    <col min="13313" max="13313" width="37.33203125" style="13" bestFit="1" customWidth="1"/>
    <col min="13314" max="13314" width="21.6640625" style="13" bestFit="1" customWidth="1"/>
    <col min="13315" max="13315" width="23.1640625" style="13" bestFit="1" customWidth="1"/>
    <col min="13316" max="13316" width="12.1640625" style="13" customWidth="1"/>
    <col min="13317" max="13317" width="13.1640625" style="13" customWidth="1"/>
    <col min="13318" max="13318" width="16.83203125" style="13" bestFit="1" customWidth="1"/>
    <col min="13319" max="13319" width="1.83203125" style="13" customWidth="1"/>
    <col min="13320" max="13567" width="9.33203125" style="13"/>
    <col min="13568" max="13568" width="1.83203125" style="13" customWidth="1"/>
    <col min="13569" max="13569" width="37.33203125" style="13" bestFit="1" customWidth="1"/>
    <col min="13570" max="13570" width="21.6640625" style="13" bestFit="1" customWidth="1"/>
    <col min="13571" max="13571" width="23.1640625" style="13" bestFit="1" customWidth="1"/>
    <col min="13572" max="13572" width="12.1640625" style="13" customWidth="1"/>
    <col min="13573" max="13573" width="13.1640625" style="13" customWidth="1"/>
    <col min="13574" max="13574" width="16.83203125" style="13" bestFit="1" customWidth="1"/>
    <col min="13575" max="13575" width="1.83203125" style="13" customWidth="1"/>
    <col min="13576" max="13823" width="9.33203125" style="13"/>
    <col min="13824" max="13824" width="1.83203125" style="13" customWidth="1"/>
    <col min="13825" max="13825" width="37.33203125" style="13" bestFit="1" customWidth="1"/>
    <col min="13826" max="13826" width="21.6640625" style="13" bestFit="1" customWidth="1"/>
    <col min="13827" max="13827" width="23.1640625" style="13" bestFit="1" customWidth="1"/>
    <col min="13828" max="13828" width="12.1640625" style="13" customWidth="1"/>
    <col min="13829" max="13829" width="13.1640625" style="13" customWidth="1"/>
    <col min="13830" max="13830" width="16.83203125" style="13" bestFit="1" customWidth="1"/>
    <col min="13831" max="13831" width="1.83203125" style="13" customWidth="1"/>
    <col min="13832" max="14079" width="9.33203125" style="13"/>
    <col min="14080" max="14080" width="1.83203125" style="13" customWidth="1"/>
    <col min="14081" max="14081" width="37.33203125" style="13" bestFit="1" customWidth="1"/>
    <col min="14082" max="14082" width="21.6640625" style="13" bestFit="1" customWidth="1"/>
    <col min="14083" max="14083" width="23.1640625" style="13" bestFit="1" customWidth="1"/>
    <col min="14084" max="14084" width="12.1640625" style="13" customWidth="1"/>
    <col min="14085" max="14085" width="13.1640625" style="13" customWidth="1"/>
    <col min="14086" max="14086" width="16.83203125" style="13" bestFit="1" customWidth="1"/>
    <col min="14087" max="14087" width="1.83203125" style="13" customWidth="1"/>
    <col min="14088" max="14335" width="9.33203125" style="13"/>
    <col min="14336" max="14336" width="1.83203125" style="13" customWidth="1"/>
    <col min="14337" max="14337" width="37.33203125" style="13" bestFit="1" customWidth="1"/>
    <col min="14338" max="14338" width="21.6640625" style="13" bestFit="1" customWidth="1"/>
    <col min="14339" max="14339" width="23.1640625" style="13" bestFit="1" customWidth="1"/>
    <col min="14340" max="14340" width="12.1640625" style="13" customWidth="1"/>
    <col min="14341" max="14341" width="13.1640625" style="13" customWidth="1"/>
    <col min="14342" max="14342" width="16.83203125" style="13" bestFit="1" customWidth="1"/>
    <col min="14343" max="14343" width="1.83203125" style="13" customWidth="1"/>
    <col min="14344" max="14591" width="9.33203125" style="13"/>
    <col min="14592" max="14592" width="1.83203125" style="13" customWidth="1"/>
    <col min="14593" max="14593" width="37.33203125" style="13" bestFit="1" customWidth="1"/>
    <col min="14594" max="14594" width="21.6640625" style="13" bestFit="1" customWidth="1"/>
    <col min="14595" max="14595" width="23.1640625" style="13" bestFit="1" customWidth="1"/>
    <col min="14596" max="14596" width="12.1640625" style="13" customWidth="1"/>
    <col min="14597" max="14597" width="13.1640625" style="13" customWidth="1"/>
    <col min="14598" max="14598" width="16.83203125" style="13" bestFit="1" customWidth="1"/>
    <col min="14599" max="14599" width="1.83203125" style="13" customWidth="1"/>
    <col min="14600" max="14847" width="9.33203125" style="13"/>
    <col min="14848" max="14848" width="1.83203125" style="13" customWidth="1"/>
    <col min="14849" max="14849" width="37.33203125" style="13" bestFit="1" customWidth="1"/>
    <col min="14850" max="14850" width="21.6640625" style="13" bestFit="1" customWidth="1"/>
    <col min="14851" max="14851" width="23.1640625" style="13" bestFit="1" customWidth="1"/>
    <col min="14852" max="14852" width="12.1640625" style="13" customWidth="1"/>
    <col min="14853" max="14853" width="13.1640625" style="13" customWidth="1"/>
    <col min="14854" max="14854" width="16.83203125" style="13" bestFit="1" customWidth="1"/>
    <col min="14855" max="14855" width="1.83203125" style="13" customWidth="1"/>
    <col min="14856" max="15103" width="9.33203125" style="13"/>
    <col min="15104" max="15104" width="1.83203125" style="13" customWidth="1"/>
    <col min="15105" max="15105" width="37.33203125" style="13" bestFit="1" customWidth="1"/>
    <col min="15106" max="15106" width="21.6640625" style="13" bestFit="1" customWidth="1"/>
    <col min="15107" max="15107" width="23.1640625" style="13" bestFit="1" customWidth="1"/>
    <col min="15108" max="15108" width="12.1640625" style="13" customWidth="1"/>
    <col min="15109" max="15109" width="13.1640625" style="13" customWidth="1"/>
    <col min="15110" max="15110" width="16.83203125" style="13" bestFit="1" customWidth="1"/>
    <col min="15111" max="15111" width="1.83203125" style="13" customWidth="1"/>
    <col min="15112" max="15359" width="9.33203125" style="13"/>
    <col min="15360" max="15360" width="1.83203125" style="13" customWidth="1"/>
    <col min="15361" max="15361" width="37.33203125" style="13" bestFit="1" customWidth="1"/>
    <col min="15362" max="15362" width="21.6640625" style="13" bestFit="1" customWidth="1"/>
    <col min="15363" max="15363" width="23.1640625" style="13" bestFit="1" customWidth="1"/>
    <col min="15364" max="15364" width="12.1640625" style="13" customWidth="1"/>
    <col min="15365" max="15365" width="13.1640625" style="13" customWidth="1"/>
    <col min="15366" max="15366" width="16.83203125" style="13" bestFit="1" customWidth="1"/>
    <col min="15367" max="15367" width="1.83203125" style="13" customWidth="1"/>
    <col min="15368" max="15615" width="9.33203125" style="13"/>
    <col min="15616" max="15616" width="1.83203125" style="13" customWidth="1"/>
    <col min="15617" max="15617" width="37.33203125" style="13" bestFit="1" customWidth="1"/>
    <col min="15618" max="15618" width="21.6640625" style="13" bestFit="1" customWidth="1"/>
    <col min="15619" max="15619" width="23.1640625" style="13" bestFit="1" customWidth="1"/>
    <col min="15620" max="15620" width="12.1640625" style="13" customWidth="1"/>
    <col min="15621" max="15621" width="13.1640625" style="13" customWidth="1"/>
    <col min="15622" max="15622" width="16.83203125" style="13" bestFit="1" customWidth="1"/>
    <col min="15623" max="15623" width="1.83203125" style="13" customWidth="1"/>
    <col min="15624" max="15871" width="9.33203125" style="13"/>
    <col min="15872" max="15872" width="1.83203125" style="13" customWidth="1"/>
    <col min="15873" max="15873" width="37.33203125" style="13" bestFit="1" customWidth="1"/>
    <col min="15874" max="15874" width="21.6640625" style="13" bestFit="1" customWidth="1"/>
    <col min="15875" max="15875" width="23.1640625" style="13" bestFit="1" customWidth="1"/>
    <col min="15876" max="15876" width="12.1640625" style="13" customWidth="1"/>
    <col min="15877" max="15877" width="13.1640625" style="13" customWidth="1"/>
    <col min="15878" max="15878" width="16.83203125" style="13" bestFit="1" customWidth="1"/>
    <col min="15879" max="15879" width="1.83203125" style="13" customWidth="1"/>
    <col min="15880" max="16127" width="9.33203125" style="13"/>
    <col min="16128" max="16128" width="1.83203125" style="13" customWidth="1"/>
    <col min="16129" max="16129" width="37.33203125" style="13" bestFit="1" customWidth="1"/>
    <col min="16130" max="16130" width="21.6640625" style="13" bestFit="1" customWidth="1"/>
    <col min="16131" max="16131" width="23.1640625" style="13" bestFit="1" customWidth="1"/>
    <col min="16132" max="16132" width="12.1640625" style="13" customWidth="1"/>
    <col min="16133" max="16133" width="13.1640625" style="13" customWidth="1"/>
    <col min="16134" max="16134" width="16.83203125" style="13" bestFit="1" customWidth="1"/>
    <col min="16135" max="16135" width="1.83203125" style="13" customWidth="1"/>
    <col min="16136" max="16384" width="9.33203125" style="13"/>
  </cols>
  <sheetData>
    <row r="1" spans="1:7" ht="20.25" customHeight="1">
      <c r="A1" s="598" t="s">
        <v>274</v>
      </c>
      <c r="B1" s="614"/>
      <c r="C1" s="614"/>
      <c r="D1" s="614"/>
      <c r="E1" s="614"/>
      <c r="F1" s="614"/>
    </row>
    <row r="2" spans="1:7" ht="20.25" customHeight="1">
      <c r="A2" s="614"/>
      <c r="B2" s="614"/>
      <c r="C2" s="614"/>
      <c r="D2" s="614"/>
      <c r="E2" s="614"/>
      <c r="F2" s="614"/>
    </row>
    <row r="3" spans="1:7" ht="15" customHeight="1">
      <c r="A3" s="269" t="s">
        <v>242</v>
      </c>
      <c r="B3" s="15"/>
      <c r="C3" s="15"/>
      <c r="D3" s="15"/>
      <c r="E3" s="15"/>
      <c r="F3" s="15"/>
      <c r="G3" s="15"/>
    </row>
    <row r="4" spans="1:7" ht="15" customHeight="1">
      <c r="A4" s="12"/>
      <c r="C4" s="14" t="s">
        <v>94</v>
      </c>
      <c r="D4" s="14" t="s">
        <v>95</v>
      </c>
      <c r="E4" s="53" t="s">
        <v>5</v>
      </c>
      <c r="F4" s="615" t="s">
        <v>227</v>
      </c>
      <c r="G4" s="615"/>
    </row>
    <row r="5" spans="1:7" ht="14.25" customHeight="1">
      <c r="A5" s="15"/>
      <c r="B5" s="15"/>
      <c r="C5" s="16" t="s">
        <v>96</v>
      </c>
      <c r="D5" s="16" t="s">
        <v>97</v>
      </c>
      <c r="E5" s="54" t="s">
        <v>47</v>
      </c>
      <c r="F5" s="351" t="s">
        <v>225</v>
      </c>
      <c r="G5" s="351" t="s">
        <v>226</v>
      </c>
    </row>
    <row r="6" spans="1:7">
      <c r="B6" s="17" t="s">
        <v>215</v>
      </c>
      <c r="C6" s="18">
        <v>552</v>
      </c>
      <c r="D6" s="18">
        <v>17</v>
      </c>
      <c r="E6" s="52">
        <v>569</v>
      </c>
      <c r="F6" s="18">
        <v>567</v>
      </c>
      <c r="G6" s="18">
        <v>2</v>
      </c>
    </row>
    <row r="7" spans="1:7">
      <c r="B7" s="17" t="s">
        <v>216</v>
      </c>
      <c r="C7" s="18">
        <v>815</v>
      </c>
      <c r="D7" s="18">
        <v>185</v>
      </c>
      <c r="E7" s="52">
        <v>1000</v>
      </c>
      <c r="F7" s="18">
        <v>940</v>
      </c>
      <c r="G7" s="18">
        <v>60</v>
      </c>
    </row>
    <row r="8" spans="1:7">
      <c r="B8" s="17" t="s">
        <v>217</v>
      </c>
      <c r="C8" s="18">
        <v>1342</v>
      </c>
      <c r="D8" s="18">
        <v>364</v>
      </c>
      <c r="E8" s="52">
        <v>1706</v>
      </c>
      <c r="F8" s="18">
        <v>1580</v>
      </c>
      <c r="G8" s="18">
        <v>126</v>
      </c>
    </row>
    <row r="9" spans="1:7">
      <c r="B9" s="17" t="s">
        <v>218</v>
      </c>
      <c r="C9" s="18">
        <v>940</v>
      </c>
      <c r="D9" s="18">
        <v>222</v>
      </c>
      <c r="E9" s="52">
        <v>1162</v>
      </c>
      <c r="F9" s="18">
        <v>1151</v>
      </c>
      <c r="G9" s="18">
        <v>11</v>
      </c>
    </row>
    <row r="10" spans="1:7">
      <c r="B10" s="17" t="s">
        <v>219</v>
      </c>
      <c r="C10" s="18">
        <v>580</v>
      </c>
      <c r="D10" s="18">
        <v>182</v>
      </c>
      <c r="E10" s="52">
        <v>762</v>
      </c>
      <c r="F10" s="18">
        <v>740</v>
      </c>
      <c r="G10" s="18">
        <v>22</v>
      </c>
    </row>
    <row r="11" spans="1:7">
      <c r="B11" s="17" t="s">
        <v>220</v>
      </c>
      <c r="C11" s="18">
        <v>398</v>
      </c>
      <c r="D11" s="18">
        <v>148</v>
      </c>
      <c r="E11" s="52">
        <v>546</v>
      </c>
      <c r="F11" s="18">
        <v>291</v>
      </c>
      <c r="G11" s="18">
        <v>255</v>
      </c>
    </row>
    <row r="12" spans="1:7">
      <c r="B12" s="17" t="s">
        <v>221</v>
      </c>
      <c r="C12" s="18">
        <v>2843</v>
      </c>
      <c r="D12" s="18">
        <v>1339</v>
      </c>
      <c r="E12" s="52">
        <v>4182</v>
      </c>
      <c r="F12" s="18">
        <v>1940</v>
      </c>
      <c r="G12" s="18">
        <v>2242</v>
      </c>
    </row>
    <row r="13" spans="1:7">
      <c r="E13" s="18"/>
      <c r="F13" s="18"/>
      <c r="G13" s="18"/>
    </row>
    <row r="14" spans="1:7">
      <c r="B14" s="51" t="s">
        <v>214</v>
      </c>
      <c r="C14" s="52">
        <v>7470</v>
      </c>
      <c r="D14" s="52">
        <v>2457</v>
      </c>
      <c r="E14" s="52">
        <v>9927</v>
      </c>
      <c r="F14" s="52">
        <v>7209</v>
      </c>
      <c r="G14" s="52">
        <v>2718</v>
      </c>
    </row>
    <row r="15" spans="1:7">
      <c r="B15" s="17" t="s">
        <v>222</v>
      </c>
      <c r="C15" s="18">
        <v>5485</v>
      </c>
      <c r="D15" s="18">
        <v>1724</v>
      </c>
      <c r="E15" s="18"/>
      <c r="F15" s="18"/>
      <c r="G15" s="18"/>
    </row>
    <row r="16" spans="1:7">
      <c r="A16" s="15"/>
      <c r="B16" s="19" t="s">
        <v>223</v>
      </c>
      <c r="C16" s="20">
        <v>1985</v>
      </c>
      <c r="D16" s="20">
        <v>733</v>
      </c>
      <c r="E16" s="20"/>
      <c r="F16" s="20"/>
      <c r="G16" s="20"/>
    </row>
    <row r="17" spans="1:9">
      <c r="C17" s="18"/>
      <c r="D17" s="18"/>
      <c r="E17" s="18"/>
      <c r="F17" s="18"/>
      <c r="G17" s="18"/>
    </row>
    <row r="18" spans="1:9">
      <c r="B18" s="17" t="s">
        <v>224</v>
      </c>
      <c r="C18" s="18"/>
      <c r="D18" s="18"/>
      <c r="E18" s="18"/>
      <c r="F18" s="18"/>
      <c r="G18" s="18"/>
    </row>
    <row r="19" spans="1:9">
      <c r="B19" s="287">
        <v>2011</v>
      </c>
      <c r="C19" s="18">
        <v>7706</v>
      </c>
      <c r="D19" s="18">
        <v>2516</v>
      </c>
      <c r="E19" s="18">
        <v>10222</v>
      </c>
      <c r="F19" s="18">
        <v>7509</v>
      </c>
      <c r="G19" s="18">
        <v>2713</v>
      </c>
    </row>
    <row r="20" spans="1:9">
      <c r="B20" s="287">
        <v>2010</v>
      </c>
      <c r="C20" s="18">
        <v>6964</v>
      </c>
      <c r="D20" s="18">
        <v>2298</v>
      </c>
      <c r="E20" s="18">
        <v>9262</v>
      </c>
      <c r="F20" s="18">
        <v>7251</v>
      </c>
      <c r="G20" s="18">
        <v>2011</v>
      </c>
    </row>
    <row r="21" spans="1:9">
      <c r="B21" s="21">
        <v>2009</v>
      </c>
      <c r="C21" s="18">
        <v>7664</v>
      </c>
      <c r="D21" s="18">
        <v>2455</v>
      </c>
      <c r="E21" s="18">
        <v>10119</v>
      </c>
      <c r="F21" s="18">
        <v>8098</v>
      </c>
      <c r="G21" s="18">
        <v>2021</v>
      </c>
    </row>
    <row r="22" spans="1:9">
      <c r="B22" s="21">
        <v>2008</v>
      </c>
      <c r="C22" s="18">
        <v>7950</v>
      </c>
      <c r="D22" s="18">
        <v>2719</v>
      </c>
      <c r="E22" s="18">
        <v>10669</v>
      </c>
      <c r="F22" s="18">
        <v>8449</v>
      </c>
      <c r="G22" s="18">
        <v>2220</v>
      </c>
    </row>
    <row r="23" spans="1:9">
      <c r="B23" s="21">
        <v>2007</v>
      </c>
      <c r="C23" s="18">
        <v>8826</v>
      </c>
      <c r="D23" s="18">
        <v>2934</v>
      </c>
      <c r="E23" s="18">
        <v>11760</v>
      </c>
      <c r="F23" s="18">
        <v>8979</v>
      </c>
      <c r="G23" s="18">
        <v>2781</v>
      </c>
    </row>
    <row r="24" spans="1:9">
      <c r="B24" s="21">
        <v>2006</v>
      </c>
      <c r="C24" s="18">
        <v>8863</v>
      </c>
      <c r="D24" s="18">
        <v>1691</v>
      </c>
      <c r="E24" s="18">
        <v>10554</v>
      </c>
      <c r="F24" s="18">
        <v>8235</v>
      </c>
      <c r="G24" s="18">
        <v>2319</v>
      </c>
    </row>
    <row r="25" spans="1:9">
      <c r="B25" s="21">
        <v>2005</v>
      </c>
      <c r="C25" s="18">
        <v>9515</v>
      </c>
      <c r="D25" s="18">
        <v>2642</v>
      </c>
      <c r="E25" s="18">
        <v>12157</v>
      </c>
      <c r="F25" s="18">
        <v>9175</v>
      </c>
      <c r="G25" s="18">
        <v>2982</v>
      </c>
    </row>
    <row r="26" spans="1:9">
      <c r="B26" s="21">
        <v>2004</v>
      </c>
      <c r="C26" s="18">
        <v>7547</v>
      </c>
      <c r="D26" s="18">
        <v>2299</v>
      </c>
      <c r="E26" s="18">
        <v>9846</v>
      </c>
      <c r="F26" s="18">
        <v>7745</v>
      </c>
      <c r="G26" s="18">
        <v>2101</v>
      </c>
    </row>
    <row r="27" spans="1:9">
      <c r="B27" s="21">
        <v>2003</v>
      </c>
      <c r="C27" s="18">
        <v>9729</v>
      </c>
      <c r="D27" s="18">
        <v>2798</v>
      </c>
      <c r="E27" s="18">
        <v>12527</v>
      </c>
      <c r="F27" s="18">
        <v>9680</v>
      </c>
      <c r="G27" s="18">
        <v>2847</v>
      </c>
    </row>
    <row r="28" spans="1:9">
      <c r="B28" s="21">
        <v>2002</v>
      </c>
      <c r="C28" s="18">
        <v>10012</v>
      </c>
      <c r="D28" s="18">
        <v>2299</v>
      </c>
      <c r="E28" s="18">
        <v>12311</v>
      </c>
      <c r="F28" s="18">
        <v>9312</v>
      </c>
      <c r="G28" s="18">
        <v>2999</v>
      </c>
    </row>
    <row r="29" spans="1:9">
      <c r="A29" s="15"/>
      <c r="B29" s="15"/>
      <c r="C29" s="15"/>
      <c r="D29" s="15"/>
      <c r="E29" s="15"/>
      <c r="F29" s="15"/>
      <c r="G29" s="15"/>
    </row>
    <row r="30" spans="1:9">
      <c r="A30" s="550" t="s">
        <v>98</v>
      </c>
      <c r="B30" s="550"/>
      <c r="C30" s="550"/>
      <c r="D30" s="550"/>
      <c r="E30" s="550"/>
      <c r="F30" s="550"/>
      <c r="G30" s="550"/>
      <c r="H30" s="49"/>
      <c r="I30" s="49"/>
    </row>
    <row r="31" spans="1:9">
      <c r="A31" s="550"/>
      <c r="B31" s="550"/>
      <c r="C31" s="550"/>
      <c r="D31" s="550"/>
      <c r="E31" s="550"/>
      <c r="F31" s="550"/>
      <c r="G31" s="550"/>
      <c r="H31" s="49"/>
      <c r="I31" s="49"/>
    </row>
    <row r="32" spans="1:9" hidden="1">
      <c r="A32" s="550" t="s">
        <v>170</v>
      </c>
      <c r="B32" s="550"/>
      <c r="C32" s="550"/>
      <c r="D32" s="550"/>
      <c r="E32" s="550"/>
      <c r="F32" s="550"/>
      <c r="G32" s="550"/>
      <c r="H32" s="49"/>
      <c r="I32" s="49"/>
    </row>
    <row r="33" spans="1:9">
      <c r="A33" s="550"/>
      <c r="B33" s="550"/>
      <c r="C33" s="550"/>
      <c r="D33" s="550"/>
      <c r="E33" s="550"/>
      <c r="F33" s="550"/>
      <c r="G33" s="550"/>
      <c r="H33" s="49"/>
      <c r="I33" s="49"/>
    </row>
    <row r="34" spans="1:9">
      <c r="A34" s="550"/>
      <c r="B34" s="550"/>
      <c r="C34" s="550"/>
      <c r="D34" s="550"/>
      <c r="E34" s="550"/>
      <c r="F34" s="550"/>
      <c r="G34" s="550"/>
      <c r="H34" s="49"/>
      <c r="I34" s="49"/>
    </row>
  </sheetData>
  <mergeCells count="4">
    <mergeCell ref="A1:F2"/>
    <mergeCell ref="F4:G4"/>
    <mergeCell ref="A30:G31"/>
    <mergeCell ref="A32:G34"/>
  </mergeCells>
  <pageMargins left="0.7" right="0.7" top="0.75" bottom="0.75" header="0.3" footer="0.3"/>
  <pageSetup paperSize="9" scale="76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Q31"/>
  <sheetViews>
    <sheetView zoomScaleNormal="100" workbookViewId="0">
      <selection sqref="A1:L2"/>
    </sheetView>
  </sheetViews>
  <sheetFormatPr defaultRowHeight="11.25"/>
  <cols>
    <col min="1" max="1" width="9.33203125" style="1"/>
    <col min="2" max="2" width="9.5" style="1" bestFit="1" customWidth="1"/>
    <col min="3" max="3" width="9.33203125" style="1"/>
    <col min="4" max="5" width="9.5" style="1" bestFit="1" customWidth="1"/>
    <col min="6" max="6" width="10.6640625" style="1" customWidth="1"/>
    <col min="7" max="8" width="9.5" style="1" bestFit="1" customWidth="1"/>
    <col min="9" max="9" width="10.6640625" style="1" customWidth="1"/>
    <col min="10" max="10" width="9.6640625" style="1" bestFit="1" customWidth="1"/>
    <col min="11" max="11" width="9.5" style="1" bestFit="1" customWidth="1"/>
    <col min="12" max="12" width="10.6640625" style="1" customWidth="1"/>
    <col min="13" max="16384" width="9.33203125" style="1"/>
  </cols>
  <sheetData>
    <row r="1" spans="1:12" ht="18" customHeight="1">
      <c r="A1" s="549" t="s">
        <v>263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</row>
    <row r="2" spans="1:12" ht="15" customHeight="1">
      <c r="A2" s="616"/>
      <c r="B2" s="616"/>
      <c r="C2" s="616"/>
      <c r="D2" s="616"/>
      <c r="E2" s="616"/>
      <c r="F2" s="616"/>
      <c r="G2" s="616"/>
      <c r="H2" s="616"/>
      <c r="I2" s="616"/>
      <c r="J2" s="616"/>
      <c r="K2" s="616"/>
      <c r="L2" s="616"/>
    </row>
    <row r="3" spans="1:12" ht="15" customHeight="1">
      <c r="A3" s="1" t="s">
        <v>264</v>
      </c>
    </row>
    <row r="4" spans="1:12" ht="16.5" customHeight="1">
      <c r="A4" s="158" t="s">
        <v>1</v>
      </c>
      <c r="B4" s="227"/>
      <c r="C4" s="227"/>
      <c r="D4" s="568" t="s">
        <v>26</v>
      </c>
      <c r="E4" s="570"/>
      <c r="F4" s="569"/>
      <c r="G4" s="570" t="s">
        <v>28</v>
      </c>
      <c r="H4" s="570"/>
      <c r="I4" s="570"/>
      <c r="J4" s="568" t="s">
        <v>30</v>
      </c>
      <c r="K4" s="570"/>
      <c r="L4" s="569"/>
    </row>
    <row r="5" spans="1:12" ht="16.5" customHeight="1">
      <c r="A5" s="160" t="s">
        <v>2</v>
      </c>
      <c r="B5" s="239"/>
      <c r="C5" s="239"/>
      <c r="D5" s="575" t="s">
        <v>27</v>
      </c>
      <c r="E5" s="576"/>
      <c r="F5" s="577"/>
      <c r="G5" s="576" t="s">
        <v>29</v>
      </c>
      <c r="H5" s="576"/>
      <c r="I5" s="576"/>
      <c r="J5" s="575" t="s">
        <v>31</v>
      </c>
      <c r="K5" s="576"/>
      <c r="L5" s="577"/>
    </row>
    <row r="6" spans="1:12" ht="12.75">
      <c r="A6" s="160"/>
      <c r="B6" s="28"/>
      <c r="C6" s="28"/>
      <c r="D6" s="114" t="s">
        <v>3</v>
      </c>
      <c r="E6" s="63" t="s">
        <v>0</v>
      </c>
      <c r="F6" s="115" t="s">
        <v>131</v>
      </c>
      <c r="G6" s="63" t="s">
        <v>3</v>
      </c>
      <c r="H6" s="63" t="s">
        <v>0</v>
      </c>
      <c r="I6" s="63" t="s">
        <v>131</v>
      </c>
      <c r="J6" s="114" t="s">
        <v>3</v>
      </c>
      <c r="K6" s="63" t="s">
        <v>0</v>
      </c>
      <c r="L6" s="115" t="s">
        <v>131</v>
      </c>
    </row>
    <row r="7" spans="1:12" ht="22.5">
      <c r="A7" s="161"/>
      <c r="B7" s="29"/>
      <c r="C7" s="29"/>
      <c r="D7" s="144" t="s">
        <v>4</v>
      </c>
      <c r="E7" s="30" t="s">
        <v>83</v>
      </c>
      <c r="F7" s="145" t="s">
        <v>130</v>
      </c>
      <c r="G7" s="30" t="s">
        <v>4</v>
      </c>
      <c r="H7" s="30" t="s">
        <v>83</v>
      </c>
      <c r="I7" s="30" t="s">
        <v>130</v>
      </c>
      <c r="J7" s="144" t="s">
        <v>4</v>
      </c>
      <c r="K7" s="30" t="s">
        <v>83</v>
      </c>
      <c r="L7" s="145" t="s">
        <v>130</v>
      </c>
    </row>
    <row r="8" spans="1:12" ht="12.75">
      <c r="A8" s="573" t="s">
        <v>43</v>
      </c>
      <c r="B8" s="574"/>
      <c r="C8" s="574"/>
      <c r="D8" s="131"/>
      <c r="E8" s="31"/>
      <c r="F8" s="132"/>
      <c r="G8" s="130"/>
      <c r="H8" s="31"/>
      <c r="I8" s="133"/>
      <c r="J8" s="131"/>
      <c r="K8" s="31"/>
      <c r="L8" s="132"/>
    </row>
    <row r="9" spans="1:12" ht="12.75">
      <c r="A9" s="160" t="s">
        <v>44</v>
      </c>
      <c r="B9" s="27"/>
      <c r="C9" s="27"/>
      <c r="D9" s="122"/>
      <c r="E9" s="32"/>
      <c r="F9" s="123"/>
      <c r="G9" s="112"/>
      <c r="H9" s="32"/>
      <c r="I9" s="128"/>
      <c r="J9" s="122"/>
      <c r="K9" s="32"/>
      <c r="L9" s="123"/>
    </row>
    <row r="10" spans="1:12" ht="12.75">
      <c r="A10" s="162" t="s">
        <v>145</v>
      </c>
      <c r="B10" s="27">
        <v>99</v>
      </c>
      <c r="C10" s="27"/>
      <c r="D10" s="122" t="s">
        <v>162</v>
      </c>
      <c r="E10" s="60" t="s">
        <v>162</v>
      </c>
      <c r="F10" s="123" t="s">
        <v>162</v>
      </c>
      <c r="G10" s="112">
        <v>13</v>
      </c>
      <c r="H10" s="60">
        <v>57.230769230769234</v>
      </c>
      <c r="I10" s="128">
        <v>0.38</v>
      </c>
      <c r="J10" s="122" t="s">
        <v>162</v>
      </c>
      <c r="K10" s="60" t="s">
        <v>162</v>
      </c>
      <c r="L10" s="123" t="s">
        <v>162</v>
      </c>
    </row>
    <row r="11" spans="1:12" ht="12.75">
      <c r="A11" s="162" t="s">
        <v>140</v>
      </c>
      <c r="B11" s="33">
        <v>499</v>
      </c>
      <c r="C11" s="27"/>
      <c r="D11" s="122">
        <v>6</v>
      </c>
      <c r="E11" s="60">
        <v>54.833333333333336</v>
      </c>
      <c r="F11" s="123">
        <v>1.9330000000000001</v>
      </c>
      <c r="G11" s="112">
        <v>15</v>
      </c>
      <c r="H11" s="60">
        <v>85.4</v>
      </c>
      <c r="I11" s="128">
        <v>3.7839999999999998</v>
      </c>
      <c r="J11" s="122">
        <v>1</v>
      </c>
      <c r="K11" s="60">
        <v>66</v>
      </c>
      <c r="L11" s="123">
        <v>0.32</v>
      </c>
    </row>
    <row r="12" spans="1:12" ht="12.75">
      <c r="A12" s="162" t="s">
        <v>141</v>
      </c>
      <c r="B12" s="33">
        <v>1499</v>
      </c>
      <c r="C12" s="43"/>
      <c r="D12" s="122">
        <v>6</v>
      </c>
      <c r="E12" s="60">
        <v>38.666666666666664</v>
      </c>
      <c r="F12" s="123">
        <v>4.883</v>
      </c>
      <c r="G12" s="122" t="s">
        <v>162</v>
      </c>
      <c r="H12" s="60" t="s">
        <v>162</v>
      </c>
      <c r="I12" s="123" t="s">
        <v>162</v>
      </c>
      <c r="J12" s="122">
        <v>1</v>
      </c>
      <c r="K12" s="60">
        <v>42</v>
      </c>
      <c r="L12" s="123">
        <v>1.35</v>
      </c>
    </row>
    <row r="13" spans="1:12" ht="12.75">
      <c r="A13" s="162" t="s">
        <v>142</v>
      </c>
      <c r="B13" s="33">
        <v>4999</v>
      </c>
      <c r="C13" s="43"/>
      <c r="D13" s="122">
        <v>7</v>
      </c>
      <c r="E13" s="60">
        <v>13</v>
      </c>
      <c r="F13" s="123">
        <v>20.873999999999999</v>
      </c>
      <c r="G13" s="112">
        <v>5</v>
      </c>
      <c r="H13" s="60">
        <v>29.2</v>
      </c>
      <c r="I13" s="128">
        <v>14.326000000000001</v>
      </c>
      <c r="J13" s="122">
        <v>3</v>
      </c>
      <c r="K13" s="60">
        <v>42</v>
      </c>
      <c r="L13" s="123">
        <v>9.8119999999999994</v>
      </c>
    </row>
    <row r="14" spans="1:12" ht="12.75">
      <c r="A14" s="162" t="s">
        <v>143</v>
      </c>
      <c r="B14" s="33">
        <v>39999</v>
      </c>
      <c r="C14" s="43"/>
      <c r="D14" s="122">
        <v>17</v>
      </c>
      <c r="E14" s="60">
        <v>8.1764705882352935</v>
      </c>
      <c r="F14" s="123">
        <v>245.36799999999999</v>
      </c>
      <c r="G14" s="112">
        <v>32</v>
      </c>
      <c r="H14" s="60">
        <v>11.25</v>
      </c>
      <c r="I14" s="128">
        <v>621.08000000000004</v>
      </c>
      <c r="J14" s="122">
        <v>1</v>
      </c>
      <c r="K14" s="60">
        <v>34</v>
      </c>
      <c r="L14" s="123">
        <v>9.06</v>
      </c>
    </row>
    <row r="15" spans="1:12" ht="12.75">
      <c r="A15" s="162" t="s">
        <v>144</v>
      </c>
      <c r="B15" s="27"/>
      <c r="C15" s="27"/>
      <c r="D15" s="122" t="s">
        <v>162</v>
      </c>
      <c r="E15" s="60" t="s">
        <v>162</v>
      </c>
      <c r="F15" s="123" t="s">
        <v>162</v>
      </c>
      <c r="G15" s="112">
        <v>5</v>
      </c>
      <c r="H15" s="60">
        <v>27.6</v>
      </c>
      <c r="I15" s="128">
        <v>258.24</v>
      </c>
      <c r="J15" s="122" t="s">
        <v>162</v>
      </c>
      <c r="K15" s="60" t="s">
        <v>162</v>
      </c>
      <c r="L15" s="123" t="s">
        <v>162</v>
      </c>
    </row>
    <row r="16" spans="1:12" ht="12.75">
      <c r="A16" s="163" t="s">
        <v>214</v>
      </c>
      <c r="B16" s="34"/>
      <c r="C16" s="34"/>
      <c r="D16" s="126">
        <f>SUM(D11:D15)</f>
        <v>36</v>
      </c>
      <c r="E16" s="61">
        <v>21.972222222222221</v>
      </c>
      <c r="F16" s="127">
        <f>SUM(F11:F15)</f>
        <v>273.05799999999999</v>
      </c>
      <c r="G16" s="113">
        <f>SUM(G10:G15)</f>
        <v>70</v>
      </c>
      <c r="H16" s="61">
        <v>38.128571428571426</v>
      </c>
      <c r="I16" s="129">
        <f>SUM(I10:I15)</f>
        <v>897.81000000000006</v>
      </c>
      <c r="J16" s="126">
        <v>6</v>
      </c>
      <c r="K16" s="61">
        <v>44.666666666666664</v>
      </c>
      <c r="L16" s="127">
        <f>SUM(L10:L15)</f>
        <v>20.542000000000002</v>
      </c>
    </row>
    <row r="17" spans="1:17" ht="12.7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1:17" ht="12.7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1:17" ht="16.5" customHeight="1">
      <c r="A19" s="228" t="s">
        <v>1</v>
      </c>
      <c r="B19" s="227"/>
      <c r="C19" s="227"/>
      <c r="D19" s="568" t="s">
        <v>45</v>
      </c>
      <c r="E19" s="570"/>
      <c r="F19" s="569"/>
      <c r="G19" s="570" t="s">
        <v>32</v>
      </c>
      <c r="H19" s="570"/>
      <c r="I19" s="570"/>
      <c r="J19" s="568" t="s">
        <v>5</v>
      </c>
      <c r="K19" s="570"/>
      <c r="L19" s="569"/>
    </row>
    <row r="20" spans="1:17" ht="16.5" customHeight="1">
      <c r="A20" s="205" t="s">
        <v>2</v>
      </c>
      <c r="B20" s="239"/>
      <c r="C20" s="239"/>
      <c r="D20" s="575" t="s">
        <v>46</v>
      </c>
      <c r="E20" s="617"/>
      <c r="F20" s="618"/>
      <c r="G20" s="576" t="s">
        <v>33</v>
      </c>
      <c r="H20" s="617"/>
      <c r="I20" s="617"/>
      <c r="J20" s="575" t="s">
        <v>47</v>
      </c>
      <c r="K20" s="617"/>
      <c r="L20" s="618"/>
    </row>
    <row r="21" spans="1:17" s="216" customFormat="1" ht="18" customHeight="1">
      <c r="A21" s="205"/>
      <c r="B21" s="37"/>
      <c r="C21" s="37"/>
      <c r="D21" s="134" t="s">
        <v>3</v>
      </c>
      <c r="E21" s="38" t="s">
        <v>0</v>
      </c>
      <c r="F21" s="226" t="s">
        <v>131</v>
      </c>
      <c r="G21" s="38" t="s">
        <v>3</v>
      </c>
      <c r="H21" s="38" t="s">
        <v>0</v>
      </c>
      <c r="I21" s="38" t="s">
        <v>131</v>
      </c>
      <c r="J21" s="134" t="s">
        <v>3</v>
      </c>
      <c r="K21" s="38" t="s">
        <v>0</v>
      </c>
      <c r="L21" s="226" t="s">
        <v>131</v>
      </c>
      <c r="P21" s="1"/>
    </row>
    <row r="22" spans="1:17" ht="22.5">
      <c r="A22" s="161"/>
      <c r="B22" s="240"/>
      <c r="C22" s="240"/>
      <c r="D22" s="116" t="s">
        <v>4</v>
      </c>
      <c r="E22" s="40" t="s">
        <v>83</v>
      </c>
      <c r="F22" s="139" t="s">
        <v>130</v>
      </c>
      <c r="G22" s="40" t="s">
        <v>4</v>
      </c>
      <c r="H22" s="40" t="s">
        <v>83</v>
      </c>
      <c r="I22" s="40" t="s">
        <v>130</v>
      </c>
      <c r="J22" s="116" t="s">
        <v>4</v>
      </c>
      <c r="K22" s="40" t="s">
        <v>83</v>
      </c>
      <c r="L22" s="139" t="s">
        <v>130</v>
      </c>
      <c r="Q22" s="216"/>
    </row>
    <row r="23" spans="1:17" ht="12.75">
      <c r="A23" s="573" t="s">
        <v>43</v>
      </c>
      <c r="B23" s="574"/>
      <c r="C23" s="574"/>
      <c r="D23" s="131"/>
      <c r="E23" s="31"/>
      <c r="F23" s="132"/>
      <c r="G23" s="131"/>
      <c r="H23" s="31"/>
      <c r="I23" s="132"/>
      <c r="J23" s="131"/>
      <c r="K23" s="31"/>
      <c r="L23" s="132"/>
      <c r="Q23" s="216"/>
    </row>
    <row r="24" spans="1:17" ht="12.75">
      <c r="A24" s="160" t="s">
        <v>44</v>
      </c>
      <c r="B24" s="27"/>
      <c r="C24" s="27"/>
      <c r="D24" s="122"/>
      <c r="E24" s="32"/>
      <c r="F24" s="123"/>
      <c r="G24" s="122"/>
      <c r="H24" s="32"/>
      <c r="I24" s="123"/>
      <c r="J24" s="122"/>
      <c r="K24" s="32"/>
      <c r="L24" s="123"/>
      <c r="Q24" s="216"/>
    </row>
    <row r="25" spans="1:17" ht="12.75">
      <c r="A25" s="162" t="s">
        <v>145</v>
      </c>
      <c r="B25" s="27">
        <v>99</v>
      </c>
      <c r="C25" s="27"/>
      <c r="D25" s="122">
        <v>13</v>
      </c>
      <c r="E25" s="60">
        <v>57.230769230769234</v>
      </c>
      <c r="F25" s="123">
        <v>0.38</v>
      </c>
      <c r="G25" s="122">
        <v>14</v>
      </c>
      <c r="H25" s="60">
        <v>46.142857142857146</v>
      </c>
      <c r="I25" s="123">
        <v>0.15</v>
      </c>
      <c r="J25" s="122">
        <v>27</v>
      </c>
      <c r="K25" s="60">
        <v>51.481481481481481</v>
      </c>
      <c r="L25" s="123">
        <v>0.53</v>
      </c>
      <c r="Q25" s="216"/>
    </row>
    <row r="26" spans="1:17" ht="12.75">
      <c r="A26" s="162" t="s">
        <v>140</v>
      </c>
      <c r="B26" s="33">
        <v>499</v>
      </c>
      <c r="C26" s="27"/>
      <c r="D26" s="122">
        <v>22</v>
      </c>
      <c r="E26" s="60">
        <v>76.181818181818187</v>
      </c>
      <c r="F26" s="123">
        <v>6.0369999999999999</v>
      </c>
      <c r="G26" s="122">
        <v>4</v>
      </c>
      <c r="H26" s="60">
        <v>19.75</v>
      </c>
      <c r="I26" s="123">
        <v>1.1879999999999999</v>
      </c>
      <c r="J26" s="122">
        <v>26</v>
      </c>
      <c r="K26" s="60">
        <v>67.5</v>
      </c>
      <c r="L26" s="123">
        <v>7.2249999999999996</v>
      </c>
      <c r="Q26" s="216"/>
    </row>
    <row r="27" spans="1:17" ht="12.75">
      <c r="A27" s="162" t="s">
        <v>141</v>
      </c>
      <c r="B27" s="33">
        <v>1499</v>
      </c>
      <c r="C27" s="43"/>
      <c r="D27" s="122">
        <v>7</v>
      </c>
      <c r="E27" s="60">
        <v>39.142857142857146</v>
      </c>
      <c r="F27" s="123">
        <v>6.2329999999999997</v>
      </c>
      <c r="G27" s="122" t="s">
        <v>162</v>
      </c>
      <c r="H27" s="60" t="s">
        <v>162</v>
      </c>
      <c r="I27" s="123" t="s">
        <v>162</v>
      </c>
      <c r="J27" s="122">
        <v>7</v>
      </c>
      <c r="K27" s="60">
        <v>39.142857142857146</v>
      </c>
      <c r="L27" s="123">
        <v>6.2329999999999997</v>
      </c>
      <c r="Q27" s="216"/>
    </row>
    <row r="28" spans="1:17" ht="12.75">
      <c r="A28" s="162" t="s">
        <v>142</v>
      </c>
      <c r="B28" s="33">
        <v>4999</v>
      </c>
      <c r="C28" s="43"/>
      <c r="D28" s="122">
        <v>15</v>
      </c>
      <c r="E28" s="60">
        <v>24.2</v>
      </c>
      <c r="F28" s="123">
        <v>45.012</v>
      </c>
      <c r="G28" s="122">
        <v>14</v>
      </c>
      <c r="H28" s="60">
        <v>24.714285714285715</v>
      </c>
      <c r="I28" s="123">
        <v>50.511000000000003</v>
      </c>
      <c r="J28" s="122">
        <v>29</v>
      </c>
      <c r="K28" s="60">
        <v>24.448275862068964</v>
      </c>
      <c r="L28" s="123">
        <v>95.522999999999996</v>
      </c>
      <c r="Q28" s="216"/>
    </row>
    <row r="29" spans="1:17" ht="12.75">
      <c r="A29" s="162" t="s">
        <v>143</v>
      </c>
      <c r="B29" s="33">
        <v>39999</v>
      </c>
      <c r="C29" s="43"/>
      <c r="D29" s="122">
        <v>50</v>
      </c>
      <c r="E29" s="60">
        <v>10.66</v>
      </c>
      <c r="F29" s="123">
        <v>875.50800000000004</v>
      </c>
      <c r="G29" s="122">
        <v>14</v>
      </c>
      <c r="H29" s="60">
        <v>15.642857142857142</v>
      </c>
      <c r="I29" s="123">
        <v>113.926</v>
      </c>
      <c r="J29" s="122">
        <v>64</v>
      </c>
      <c r="K29" s="60">
        <v>11.75</v>
      </c>
      <c r="L29" s="123">
        <v>989.43399999999997</v>
      </c>
      <c r="Q29" s="216"/>
    </row>
    <row r="30" spans="1:17" ht="12.75">
      <c r="A30" s="162" t="s">
        <v>144</v>
      </c>
      <c r="B30" s="27"/>
      <c r="C30" s="27"/>
      <c r="D30" s="122">
        <v>5</v>
      </c>
      <c r="E30" s="60">
        <v>27.6</v>
      </c>
      <c r="F30" s="123">
        <v>258.24</v>
      </c>
      <c r="G30" s="112" t="s">
        <v>162</v>
      </c>
      <c r="H30" s="112" t="s">
        <v>162</v>
      </c>
      <c r="I30" s="123" t="s">
        <v>162</v>
      </c>
      <c r="J30" s="122">
        <v>5</v>
      </c>
      <c r="K30" s="60">
        <v>27.6</v>
      </c>
      <c r="L30" s="123">
        <v>258.24</v>
      </c>
    </row>
    <row r="31" spans="1:17" ht="12.75">
      <c r="A31" s="163" t="s">
        <v>214</v>
      </c>
      <c r="B31" s="34"/>
      <c r="C31" s="34"/>
      <c r="D31" s="126">
        <v>112</v>
      </c>
      <c r="E31" s="61">
        <v>33.285714285714285</v>
      </c>
      <c r="F31" s="127">
        <v>1191.4100000000001</v>
      </c>
      <c r="G31" s="126">
        <v>46</v>
      </c>
      <c r="H31" s="61">
        <v>28.043478260869566</v>
      </c>
      <c r="I31" s="127">
        <v>165.77500000000001</v>
      </c>
      <c r="J31" s="126">
        <v>158</v>
      </c>
      <c r="K31" s="61">
        <v>31.759493670886076</v>
      </c>
      <c r="L31" s="127">
        <v>1357.1849999999999</v>
      </c>
    </row>
  </sheetData>
  <mergeCells count="15">
    <mergeCell ref="A23:C23"/>
    <mergeCell ref="A8:C8"/>
    <mergeCell ref="D19:F19"/>
    <mergeCell ref="G19:I19"/>
    <mergeCell ref="J19:L19"/>
    <mergeCell ref="D20:F20"/>
    <mergeCell ref="G20:I20"/>
    <mergeCell ref="J20:L20"/>
    <mergeCell ref="A1:L2"/>
    <mergeCell ref="D4:F4"/>
    <mergeCell ref="G4:I4"/>
    <mergeCell ref="J4:L4"/>
    <mergeCell ref="D5:F5"/>
    <mergeCell ref="G5:I5"/>
    <mergeCell ref="J5:L5"/>
  </mergeCells>
  <pageMargins left="0.7" right="0.7" top="0.75" bottom="0.75" header="0.3" footer="0.3"/>
  <pageSetup paperSize="9" scale="94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K31"/>
  <sheetViews>
    <sheetView zoomScaleNormal="100" workbookViewId="0">
      <selection sqref="A1:D3"/>
    </sheetView>
  </sheetViews>
  <sheetFormatPr defaultRowHeight="11.25"/>
  <cols>
    <col min="1" max="1" width="30.1640625" style="1" customWidth="1"/>
    <col min="2" max="2" width="18.83203125" style="1" customWidth="1"/>
    <col min="3" max="3" width="25.5" style="1" bestFit="1" customWidth="1"/>
    <col min="4" max="4" width="23" style="1" bestFit="1" customWidth="1"/>
    <col min="5" max="16384" width="9.33203125" style="1"/>
  </cols>
  <sheetData>
    <row r="1" spans="1:11" ht="15.75" customHeight="1">
      <c r="A1" s="585" t="s">
        <v>300</v>
      </c>
      <c r="B1" s="619"/>
      <c r="C1" s="619"/>
      <c r="D1" s="619"/>
      <c r="E1" s="455"/>
      <c r="F1" s="455"/>
      <c r="G1" s="455"/>
      <c r="H1" s="455"/>
      <c r="I1" s="455"/>
      <c r="J1" s="455"/>
      <c r="K1" s="455"/>
    </row>
    <row r="2" spans="1:11" ht="16.5" customHeight="1">
      <c r="A2" s="619"/>
      <c r="B2" s="619"/>
      <c r="C2" s="619"/>
      <c r="D2" s="619"/>
      <c r="E2" s="455"/>
      <c r="F2" s="455"/>
      <c r="G2" s="455"/>
      <c r="H2" s="455"/>
      <c r="I2" s="455"/>
      <c r="J2" s="455"/>
      <c r="K2" s="455"/>
    </row>
    <row r="3" spans="1:11" ht="12.75" customHeight="1">
      <c r="A3" s="619"/>
      <c r="B3" s="619"/>
      <c r="C3" s="619"/>
      <c r="D3" s="619"/>
      <c r="E3" s="455"/>
      <c r="F3" s="455"/>
      <c r="G3" s="455"/>
      <c r="H3" s="455"/>
      <c r="I3" s="455"/>
      <c r="J3" s="455"/>
      <c r="K3" s="455"/>
    </row>
    <row r="4" spans="1:11" ht="15" customHeight="1">
      <c r="A4" s="620" t="s">
        <v>352</v>
      </c>
      <c r="B4" s="621"/>
      <c r="C4" s="621"/>
      <c r="D4" s="621"/>
      <c r="E4" s="456"/>
      <c r="F4" s="456"/>
      <c r="G4" s="456"/>
      <c r="H4" s="456"/>
      <c r="I4" s="456"/>
      <c r="J4" s="456"/>
      <c r="K4" s="343"/>
    </row>
    <row r="5" spans="1:11" ht="14.25" customHeight="1">
      <c r="A5" s="622"/>
      <c r="B5" s="622"/>
      <c r="C5" s="622"/>
      <c r="D5" s="622"/>
      <c r="E5" s="456"/>
      <c r="F5" s="456"/>
      <c r="G5" s="456"/>
      <c r="H5" s="456"/>
      <c r="I5" s="456"/>
      <c r="J5" s="456"/>
    </row>
    <row r="6" spans="1:11" ht="12.75">
      <c r="A6" s="2"/>
      <c r="B6" s="2"/>
      <c r="C6" s="2"/>
      <c r="D6" s="2"/>
    </row>
    <row r="7" spans="1:11" ht="30.75" customHeight="1">
      <c r="A7" s="243" t="s">
        <v>177</v>
      </c>
      <c r="B7" s="244" t="s">
        <v>58</v>
      </c>
      <c r="C7" s="244" t="s">
        <v>127</v>
      </c>
      <c r="D7" s="244" t="s">
        <v>176</v>
      </c>
    </row>
    <row r="8" spans="1:11" ht="33" customHeight="1">
      <c r="A8" s="367" t="s">
        <v>231</v>
      </c>
      <c r="B8" s="241" t="s">
        <v>59</v>
      </c>
      <c r="C8" s="242" t="s">
        <v>172</v>
      </c>
      <c r="D8" s="242" t="s">
        <v>133</v>
      </c>
    </row>
    <row r="9" spans="1:11" ht="12.75">
      <c r="A9" s="23">
        <v>1</v>
      </c>
      <c r="B9" s="4">
        <v>93</v>
      </c>
      <c r="C9" s="4">
        <v>214.64</v>
      </c>
      <c r="D9" s="4">
        <v>161.31700000000001</v>
      </c>
    </row>
    <row r="10" spans="1:11" ht="12.75">
      <c r="A10" s="23">
        <v>2</v>
      </c>
      <c r="B10" s="4">
        <v>30</v>
      </c>
      <c r="C10" s="4">
        <v>200.863</v>
      </c>
      <c r="D10" s="4">
        <v>85.149000000000001</v>
      </c>
    </row>
    <row r="11" spans="1:11" ht="12.75">
      <c r="A11" s="23">
        <v>3</v>
      </c>
      <c r="B11" s="4">
        <v>18</v>
      </c>
      <c r="C11" s="4">
        <v>309.52</v>
      </c>
      <c r="D11" s="4">
        <v>145.94900000000001</v>
      </c>
    </row>
    <row r="12" spans="1:11" ht="12.75">
      <c r="A12" s="23">
        <v>4</v>
      </c>
      <c r="B12" s="4">
        <v>4</v>
      </c>
      <c r="C12" s="4">
        <v>0.72899999999999998</v>
      </c>
      <c r="D12" s="4">
        <v>0.115</v>
      </c>
    </row>
    <row r="13" spans="1:11" ht="12.75">
      <c r="A13" s="23">
        <v>5</v>
      </c>
      <c r="B13" s="4">
        <v>25</v>
      </c>
      <c r="C13" s="4">
        <v>426.63900000000001</v>
      </c>
      <c r="D13" s="4">
        <v>353.71600000000001</v>
      </c>
    </row>
    <row r="14" spans="1:11" ht="12.75">
      <c r="A14" s="23">
        <v>6</v>
      </c>
      <c r="B14" s="4">
        <v>12</v>
      </c>
      <c r="C14" s="4">
        <v>308.78199999999998</v>
      </c>
      <c r="D14" s="4">
        <v>148.001</v>
      </c>
    </row>
    <row r="15" spans="1:11" ht="12.75">
      <c r="A15" s="23">
        <v>7</v>
      </c>
      <c r="B15" s="201" t="s">
        <v>162</v>
      </c>
      <c r="C15" s="201" t="s">
        <v>162</v>
      </c>
      <c r="D15" s="201" t="s">
        <v>162</v>
      </c>
    </row>
    <row r="16" spans="1:11" ht="12.75">
      <c r="A16" s="23" t="s">
        <v>84</v>
      </c>
      <c r="B16" s="4">
        <v>77</v>
      </c>
      <c r="C16" s="179">
        <v>1309.95</v>
      </c>
      <c r="D16" s="4">
        <v>472.43200000000002</v>
      </c>
    </row>
    <row r="17" spans="1:5" ht="12.75">
      <c r="A17" s="24" t="s">
        <v>316</v>
      </c>
      <c r="B17" s="6">
        <v>55</v>
      </c>
      <c r="C17" s="6">
        <v>13.787000000000001</v>
      </c>
      <c r="D17" s="6">
        <v>2.0350000000000001</v>
      </c>
    </row>
    <row r="18" spans="1:5" ht="12.75">
      <c r="A18" s="22" t="s">
        <v>47</v>
      </c>
      <c r="B18" s="25">
        <f>SUM(B9:B17)</f>
        <v>314</v>
      </c>
      <c r="C18" s="294">
        <f>SUM(C9:C17)</f>
        <v>2784.91</v>
      </c>
      <c r="D18" s="294">
        <f>SUM(D9:D17)</f>
        <v>1368.7140000000002</v>
      </c>
    </row>
    <row r="19" spans="1:5" ht="12.75">
      <c r="A19" s="361"/>
      <c r="B19" s="361"/>
      <c r="C19" s="361"/>
      <c r="D19" s="361"/>
    </row>
    <row r="20" spans="1:5" ht="12.75">
      <c r="A20" s="361"/>
      <c r="B20" s="361"/>
      <c r="C20" s="361"/>
      <c r="D20" s="361"/>
    </row>
    <row r="21" spans="1:5" ht="12.75">
      <c r="A21" s="11"/>
      <c r="B21" s="11"/>
      <c r="C21" s="11"/>
      <c r="D21" s="11"/>
    </row>
    <row r="23" spans="1:5" ht="12.75">
      <c r="D23" s="11"/>
      <c r="E23" s="11"/>
    </row>
    <row r="24" spans="1:5" ht="12.75">
      <c r="D24" s="11"/>
      <c r="E24" s="11"/>
    </row>
    <row r="25" spans="1:5" ht="12.75">
      <c r="D25" s="11"/>
      <c r="E25" s="11"/>
    </row>
    <row r="26" spans="1:5" ht="12.75">
      <c r="D26" s="11"/>
      <c r="E26" s="11"/>
    </row>
    <row r="27" spans="1:5" ht="12.75">
      <c r="D27" s="11"/>
      <c r="E27" s="11"/>
    </row>
    <row r="28" spans="1:5" ht="12.75">
      <c r="D28" s="11"/>
      <c r="E28" s="11"/>
    </row>
    <row r="29" spans="1:5" ht="12.75">
      <c r="D29" s="11"/>
      <c r="E29" s="11"/>
    </row>
    <row r="30" spans="1:5" ht="12.75">
      <c r="D30" s="11"/>
      <c r="E30" s="11"/>
    </row>
    <row r="31" spans="1:5" ht="12.75">
      <c r="D31" s="11"/>
      <c r="E31" s="11"/>
    </row>
  </sheetData>
  <mergeCells count="2">
    <mergeCell ref="A1:D3"/>
    <mergeCell ref="A4:D5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H39"/>
  <sheetViews>
    <sheetView zoomScaleNormal="100" workbookViewId="0"/>
  </sheetViews>
  <sheetFormatPr defaultRowHeight="11.25"/>
  <cols>
    <col min="1" max="1" width="36" style="1" customWidth="1"/>
    <col min="2" max="2" width="13.33203125" style="1" customWidth="1"/>
    <col min="3" max="3" width="13.1640625" style="1" customWidth="1"/>
    <col min="4" max="4" width="14.1640625" style="1" customWidth="1"/>
    <col min="5" max="5" width="13.1640625" style="1" customWidth="1"/>
    <col min="6" max="6" width="15" style="1" bestFit="1" customWidth="1"/>
    <col min="7" max="7" width="14" style="1" customWidth="1"/>
    <col min="8" max="8" width="13.33203125" style="1" customWidth="1"/>
    <col min="9" max="16384" width="9.33203125" style="1"/>
  </cols>
  <sheetData>
    <row r="1" spans="1:8" ht="17.25" customHeight="1">
      <c r="A1" s="48" t="s">
        <v>275</v>
      </c>
      <c r="B1" s="11"/>
      <c r="C1" s="11"/>
      <c r="D1" s="11"/>
      <c r="E1" s="11"/>
      <c r="F1" s="11"/>
      <c r="G1" s="11"/>
      <c r="H1" s="11"/>
    </row>
    <row r="2" spans="1:8" s="9" customFormat="1" ht="15" customHeight="1">
      <c r="A2" s="1" t="s">
        <v>353</v>
      </c>
    </row>
    <row r="3" spans="1:8" s="216" customFormat="1" ht="17.25" customHeight="1">
      <c r="A3" s="273"/>
      <c r="B3" s="625" t="s">
        <v>116</v>
      </c>
      <c r="C3" s="625"/>
      <c r="D3" s="625"/>
      <c r="E3" s="559" t="s">
        <v>118</v>
      </c>
      <c r="F3" s="560"/>
      <c r="G3" s="562"/>
    </row>
    <row r="4" spans="1:8" s="216" customFormat="1" ht="19.5" customHeight="1">
      <c r="A4" s="272"/>
      <c r="B4" s="557" t="s">
        <v>115</v>
      </c>
      <c r="C4" s="623"/>
      <c r="D4" s="624"/>
      <c r="E4" s="557" t="s">
        <v>117</v>
      </c>
      <c r="F4" s="623"/>
      <c r="G4" s="624"/>
    </row>
    <row r="5" spans="1:8" s="216" customFormat="1" ht="20.25" customHeight="1">
      <c r="A5" s="272" t="s">
        <v>1</v>
      </c>
      <c r="B5" s="232" t="s">
        <v>58</v>
      </c>
      <c r="C5" s="233" t="s">
        <v>127</v>
      </c>
      <c r="D5" s="234" t="s">
        <v>131</v>
      </c>
      <c r="E5" s="232" t="s">
        <v>58</v>
      </c>
      <c r="F5" s="233" t="s">
        <v>127</v>
      </c>
      <c r="G5" s="234" t="s">
        <v>131</v>
      </c>
    </row>
    <row r="6" spans="1:8" ht="53.25" customHeight="1">
      <c r="A6" s="270" t="s">
        <v>171</v>
      </c>
      <c r="B6" s="271" t="s">
        <v>104</v>
      </c>
      <c r="C6" s="177" t="s">
        <v>178</v>
      </c>
      <c r="D6" s="185" t="s">
        <v>133</v>
      </c>
      <c r="E6" s="271" t="s">
        <v>104</v>
      </c>
      <c r="F6" s="177" t="s">
        <v>178</v>
      </c>
      <c r="G6" s="185" t="s">
        <v>133</v>
      </c>
    </row>
    <row r="7" spans="1:8" ht="12.75">
      <c r="A7" s="146" t="s">
        <v>85</v>
      </c>
      <c r="B7" s="425">
        <v>36</v>
      </c>
      <c r="C7" s="426">
        <v>190.01599999999999</v>
      </c>
      <c r="D7" s="427">
        <v>273.05799999999999</v>
      </c>
      <c r="E7" s="425">
        <v>14690</v>
      </c>
      <c r="F7" s="426">
        <v>339379.84599999996</v>
      </c>
      <c r="G7" s="427">
        <v>564259.34200000006</v>
      </c>
    </row>
    <row r="8" spans="1:8" ht="12.75">
      <c r="A8" s="146" t="s">
        <v>86</v>
      </c>
      <c r="B8" s="428">
        <v>6</v>
      </c>
      <c r="C8" s="429">
        <v>16.061</v>
      </c>
      <c r="D8" s="430">
        <v>20.542000000000002</v>
      </c>
      <c r="E8" s="428">
        <v>10171</v>
      </c>
      <c r="F8" s="429">
        <v>367604.60700000002</v>
      </c>
      <c r="G8" s="430">
        <v>667763.14799999993</v>
      </c>
    </row>
    <row r="9" spans="1:8" ht="12.75">
      <c r="A9" s="146" t="s">
        <v>87</v>
      </c>
      <c r="B9" s="425">
        <v>70</v>
      </c>
      <c r="C9" s="426">
        <v>1592.6780000000001</v>
      </c>
      <c r="D9" s="427">
        <v>897.81</v>
      </c>
      <c r="E9" s="425">
        <v>24012</v>
      </c>
      <c r="F9" s="426">
        <v>287761.098</v>
      </c>
      <c r="G9" s="427">
        <v>311658.05499999999</v>
      </c>
    </row>
    <row r="10" spans="1:8" ht="12.75">
      <c r="A10" s="147" t="s">
        <v>88</v>
      </c>
      <c r="B10" s="431">
        <f t="shared" ref="B10:G10" si="0">SUM(B7:B9)</f>
        <v>112</v>
      </c>
      <c r="C10" s="432">
        <f t="shared" si="0"/>
        <v>1798.7550000000001</v>
      </c>
      <c r="D10" s="433">
        <f t="shared" si="0"/>
        <v>1191.4099999999999</v>
      </c>
      <c r="E10" s="431">
        <f t="shared" si="0"/>
        <v>48873</v>
      </c>
      <c r="F10" s="432">
        <f t="shared" si="0"/>
        <v>994745.55099999998</v>
      </c>
      <c r="G10" s="433">
        <f t="shared" si="0"/>
        <v>1543680.5449999999</v>
      </c>
    </row>
    <row r="11" spans="1:8" ht="12.75">
      <c r="A11" s="146"/>
      <c r="B11" s="425"/>
      <c r="C11" s="426"/>
      <c r="D11" s="427"/>
      <c r="E11" s="425"/>
      <c r="F11" s="426"/>
      <c r="G11" s="427"/>
    </row>
    <row r="12" spans="1:8" ht="12.75">
      <c r="A12" s="146" t="s">
        <v>89</v>
      </c>
      <c r="B12" s="425">
        <v>46</v>
      </c>
      <c r="C12" s="429">
        <v>898.82500000000005</v>
      </c>
      <c r="D12" s="430">
        <v>165.77500000000001</v>
      </c>
      <c r="E12" s="425">
        <v>3688</v>
      </c>
      <c r="F12" s="429">
        <v>18943.528999999999</v>
      </c>
      <c r="G12" s="430">
        <v>2436.4969999999998</v>
      </c>
    </row>
    <row r="13" spans="1:8" ht="12.75">
      <c r="A13" s="146" t="s">
        <v>163</v>
      </c>
      <c r="B13" s="425">
        <v>156</v>
      </c>
      <c r="C13" s="426">
        <v>87.33</v>
      </c>
      <c r="D13" s="427">
        <v>11.529</v>
      </c>
      <c r="E13" s="425">
        <v>4923</v>
      </c>
      <c r="F13" s="426">
        <v>17487.603999999999</v>
      </c>
      <c r="G13" s="427">
        <v>4536.7719999999999</v>
      </c>
    </row>
    <row r="14" spans="1:8" ht="12.75">
      <c r="A14" s="148" t="s">
        <v>105</v>
      </c>
      <c r="B14" s="425"/>
      <c r="C14" s="426"/>
      <c r="D14" s="427"/>
      <c r="E14" s="425"/>
      <c r="F14" s="426"/>
      <c r="G14" s="427"/>
    </row>
    <row r="15" spans="1:8" ht="12.75">
      <c r="A15" s="147" t="s">
        <v>164</v>
      </c>
      <c r="B15" s="431">
        <f>SUM(B12:B14)</f>
        <v>202</v>
      </c>
      <c r="C15" s="432">
        <f>SUM(C12:C13)</f>
        <v>986.15500000000009</v>
      </c>
      <c r="D15" s="433">
        <f>SUM(D12:D13)</f>
        <v>177.304</v>
      </c>
      <c r="E15" s="431">
        <f>SUM(E12:E13)</f>
        <v>8611</v>
      </c>
      <c r="F15" s="432">
        <f>SUM(F12:F13)</f>
        <v>36431.133000000002</v>
      </c>
      <c r="G15" s="433">
        <f>SUM(G12:G13)</f>
        <v>6973.2690000000002</v>
      </c>
    </row>
    <row r="16" spans="1:8" ht="12.75">
      <c r="A16" s="148" t="s">
        <v>13</v>
      </c>
      <c r="B16" s="431"/>
      <c r="C16" s="432"/>
      <c r="D16" s="433"/>
      <c r="E16" s="431"/>
      <c r="F16" s="432"/>
      <c r="G16" s="433"/>
    </row>
    <row r="17" spans="1:8" ht="12.75">
      <c r="A17" s="146"/>
      <c r="B17" s="425"/>
      <c r="C17" s="426"/>
      <c r="D17" s="427"/>
      <c r="E17" s="425"/>
      <c r="F17" s="426"/>
      <c r="G17" s="427"/>
    </row>
    <row r="18" spans="1:8" ht="12.75">
      <c r="A18" s="147" t="s">
        <v>165</v>
      </c>
      <c r="B18" s="431">
        <f t="shared" ref="B18:G18" si="1">B15+B10</f>
        <v>314</v>
      </c>
      <c r="C18" s="432">
        <f t="shared" si="1"/>
        <v>2784.9100000000003</v>
      </c>
      <c r="D18" s="433">
        <f t="shared" si="1"/>
        <v>1368.7139999999999</v>
      </c>
      <c r="E18" s="431">
        <f t="shared" si="1"/>
        <v>57484</v>
      </c>
      <c r="F18" s="432">
        <f t="shared" si="1"/>
        <v>1031176.684</v>
      </c>
      <c r="G18" s="433">
        <f t="shared" si="1"/>
        <v>1550653.814</v>
      </c>
    </row>
    <row r="19" spans="1:8" ht="12.75">
      <c r="A19" s="149" t="s">
        <v>15</v>
      </c>
      <c r="B19" s="434"/>
      <c r="C19" s="435"/>
      <c r="D19" s="436"/>
      <c r="E19" s="434"/>
      <c r="F19" s="435"/>
      <c r="G19" s="436"/>
    </row>
    <row r="20" spans="1:8" ht="15.75" customHeight="1">
      <c r="B20" s="11"/>
      <c r="C20" s="11"/>
      <c r="D20" s="11"/>
      <c r="E20" s="11"/>
      <c r="F20" s="11"/>
      <c r="G20" s="11"/>
      <c r="H20" s="11"/>
    </row>
    <row r="21" spans="1:8" s="216" customFormat="1" ht="18.75" customHeight="1">
      <c r="A21" s="273"/>
      <c r="B21" s="625" t="s">
        <v>120</v>
      </c>
      <c r="C21" s="625"/>
      <c r="D21" s="625"/>
      <c r="E21" s="559" t="s">
        <v>122</v>
      </c>
      <c r="F21" s="560"/>
      <c r="G21" s="562"/>
    </row>
    <row r="22" spans="1:8" s="216" customFormat="1" ht="17.25" customHeight="1">
      <c r="A22" s="272"/>
      <c r="B22" s="557" t="s">
        <v>119</v>
      </c>
      <c r="C22" s="623"/>
      <c r="D22" s="624"/>
      <c r="E22" s="557" t="s">
        <v>121</v>
      </c>
      <c r="F22" s="623"/>
      <c r="G22" s="624"/>
    </row>
    <row r="23" spans="1:8" ht="18" customHeight="1">
      <c r="A23" s="272" t="s">
        <v>1</v>
      </c>
      <c r="B23" s="232" t="s">
        <v>58</v>
      </c>
      <c r="C23" s="233" t="s">
        <v>127</v>
      </c>
      <c r="D23" s="234" t="s">
        <v>131</v>
      </c>
      <c r="E23" s="232" t="s">
        <v>58</v>
      </c>
      <c r="F23" s="233" t="s">
        <v>127</v>
      </c>
      <c r="G23" s="234" t="s">
        <v>131</v>
      </c>
    </row>
    <row r="24" spans="1:8" ht="47.25" customHeight="1">
      <c r="A24" s="270" t="s">
        <v>171</v>
      </c>
      <c r="B24" s="271" t="s">
        <v>104</v>
      </c>
      <c r="C24" s="177" t="s">
        <v>178</v>
      </c>
      <c r="D24" s="185" t="s">
        <v>133</v>
      </c>
      <c r="E24" s="271" t="s">
        <v>104</v>
      </c>
      <c r="F24" s="177" t="s">
        <v>178</v>
      </c>
      <c r="G24" s="185" t="s">
        <v>133</v>
      </c>
    </row>
    <row r="25" spans="1:8" ht="12.75">
      <c r="A25" s="146" t="s">
        <v>85</v>
      </c>
      <c r="B25" s="425">
        <f>B7+E7</f>
        <v>14726</v>
      </c>
      <c r="C25" s="426">
        <f t="shared" ref="C25:D36" si="2">C7+F7</f>
        <v>339569.86199999996</v>
      </c>
      <c r="D25" s="427">
        <f t="shared" si="2"/>
        <v>564532.4</v>
      </c>
      <c r="E25" s="504">
        <f>B7/B25</f>
        <v>2.4446557109873692E-3</v>
      </c>
      <c r="F25" s="504">
        <f t="shared" ref="F25:G36" si="3">C7/C25</f>
        <v>5.5957851760118807E-4</v>
      </c>
      <c r="G25" s="505">
        <f t="shared" si="3"/>
        <v>4.8368880156391374E-4</v>
      </c>
    </row>
    <row r="26" spans="1:8" ht="12.75">
      <c r="A26" s="146" t="s">
        <v>86</v>
      </c>
      <c r="B26" s="428">
        <f t="shared" ref="B26:B36" si="4">B8+E8</f>
        <v>10177</v>
      </c>
      <c r="C26" s="429">
        <f t="shared" si="2"/>
        <v>367620.66800000001</v>
      </c>
      <c r="D26" s="430">
        <f t="shared" si="2"/>
        <v>667783.68999999994</v>
      </c>
      <c r="E26" s="506">
        <f t="shared" ref="E26:E36" si="5">B8/B26</f>
        <v>5.8956470472634368E-4</v>
      </c>
      <c r="F26" s="506">
        <f t="shared" si="3"/>
        <v>4.3689056133263973E-5</v>
      </c>
      <c r="G26" s="507">
        <f t="shared" si="3"/>
        <v>3.0761458100301913E-5</v>
      </c>
    </row>
    <row r="27" spans="1:8" ht="12.75">
      <c r="A27" s="146" t="s">
        <v>87</v>
      </c>
      <c r="B27" s="425">
        <f t="shared" si="4"/>
        <v>24082</v>
      </c>
      <c r="C27" s="426">
        <f t="shared" si="2"/>
        <v>289353.77600000001</v>
      </c>
      <c r="D27" s="427">
        <f t="shared" si="2"/>
        <v>312555.86499999999</v>
      </c>
      <c r="E27" s="506">
        <f t="shared" si="5"/>
        <v>2.9067353209866289E-3</v>
      </c>
      <c r="F27" s="506">
        <f t="shared" si="3"/>
        <v>5.5042585654731533E-3</v>
      </c>
      <c r="G27" s="507">
        <f t="shared" si="3"/>
        <v>2.8724784927648054E-3</v>
      </c>
    </row>
    <row r="28" spans="1:8" ht="12.75">
      <c r="A28" s="147" t="s">
        <v>88</v>
      </c>
      <c r="B28" s="431">
        <f t="shared" si="4"/>
        <v>48985</v>
      </c>
      <c r="C28" s="432">
        <f t="shared" si="2"/>
        <v>996544.30599999998</v>
      </c>
      <c r="D28" s="433">
        <f t="shared" si="2"/>
        <v>1544871.9549999998</v>
      </c>
      <c r="E28" s="508">
        <f t="shared" si="5"/>
        <v>2.2864142084311522E-3</v>
      </c>
      <c r="F28" s="508">
        <f t="shared" si="3"/>
        <v>1.8049925017583715E-3</v>
      </c>
      <c r="G28" s="509">
        <f t="shared" si="3"/>
        <v>7.7120307359065238E-4</v>
      </c>
    </row>
    <row r="29" spans="1:8" ht="12.75">
      <c r="A29" s="146"/>
      <c r="B29" s="425"/>
      <c r="C29" s="426"/>
      <c r="D29" s="427"/>
      <c r="E29" s="506"/>
      <c r="F29" s="506"/>
      <c r="G29" s="507"/>
    </row>
    <row r="30" spans="1:8" ht="12.75">
      <c r="A30" s="146" t="s">
        <v>89</v>
      </c>
      <c r="B30" s="425">
        <f t="shared" si="4"/>
        <v>3734</v>
      </c>
      <c r="C30" s="429">
        <f t="shared" si="2"/>
        <v>19842.353999999999</v>
      </c>
      <c r="D30" s="430">
        <f t="shared" si="2"/>
        <v>2602.2719999999999</v>
      </c>
      <c r="E30" s="506">
        <f t="shared" si="5"/>
        <v>1.2319228709159078E-2</v>
      </c>
      <c r="F30" s="506">
        <f t="shared" si="3"/>
        <v>4.5298304828146903E-2</v>
      </c>
      <c r="G30" s="507">
        <f t="shared" si="3"/>
        <v>6.3703947934727806E-2</v>
      </c>
    </row>
    <row r="31" spans="1:8" ht="12.75">
      <c r="A31" s="146" t="s">
        <v>163</v>
      </c>
      <c r="B31" s="425">
        <f t="shared" si="4"/>
        <v>5079</v>
      </c>
      <c r="C31" s="426">
        <f t="shared" si="2"/>
        <v>17574.934000000001</v>
      </c>
      <c r="D31" s="427">
        <f t="shared" si="2"/>
        <v>4548.3010000000004</v>
      </c>
      <c r="E31" s="506">
        <f t="shared" si="5"/>
        <v>3.0714707619610159E-2</v>
      </c>
      <c r="F31" s="506">
        <f t="shared" si="3"/>
        <v>4.9690087029629808E-3</v>
      </c>
      <c r="G31" s="507">
        <f t="shared" si="3"/>
        <v>2.5347926621391149E-3</v>
      </c>
    </row>
    <row r="32" spans="1:8" ht="12.75">
      <c r="A32" s="148" t="s">
        <v>105</v>
      </c>
      <c r="B32" s="425"/>
      <c r="C32" s="426"/>
      <c r="D32" s="427"/>
      <c r="E32" s="506"/>
      <c r="F32" s="506"/>
      <c r="G32" s="507"/>
    </row>
    <row r="33" spans="1:7" ht="12.75">
      <c r="A33" s="147" t="s">
        <v>164</v>
      </c>
      <c r="B33" s="431">
        <f t="shared" si="4"/>
        <v>8813</v>
      </c>
      <c r="C33" s="432">
        <f t="shared" si="2"/>
        <v>37417.288</v>
      </c>
      <c r="D33" s="433">
        <f t="shared" si="2"/>
        <v>7150.5730000000003</v>
      </c>
      <c r="E33" s="508">
        <f t="shared" si="5"/>
        <v>2.2920685351185747E-2</v>
      </c>
      <c r="F33" s="508">
        <f t="shared" si="3"/>
        <v>2.6355597979201489E-2</v>
      </c>
      <c r="G33" s="509">
        <f t="shared" si="3"/>
        <v>2.4795775107813039E-2</v>
      </c>
    </row>
    <row r="34" spans="1:7" ht="12.75">
      <c r="A34" s="148" t="s">
        <v>13</v>
      </c>
      <c r="B34" s="431"/>
      <c r="C34" s="432"/>
      <c r="D34" s="433"/>
      <c r="E34" s="506"/>
      <c r="F34" s="506"/>
      <c r="G34" s="507"/>
    </row>
    <row r="35" spans="1:7" ht="12.75">
      <c r="A35" s="146"/>
      <c r="B35" s="425"/>
      <c r="C35" s="426"/>
      <c r="D35" s="427"/>
      <c r="E35" s="506"/>
      <c r="F35" s="506"/>
      <c r="G35" s="507"/>
    </row>
    <row r="36" spans="1:7" ht="12.75">
      <c r="A36" s="147" t="s">
        <v>165</v>
      </c>
      <c r="B36" s="431">
        <f t="shared" si="4"/>
        <v>57798</v>
      </c>
      <c r="C36" s="432">
        <f t="shared" si="2"/>
        <v>1033961.594</v>
      </c>
      <c r="D36" s="433">
        <f t="shared" si="2"/>
        <v>1552022.5279999999</v>
      </c>
      <c r="E36" s="508">
        <f t="shared" si="5"/>
        <v>5.4327139347382265E-3</v>
      </c>
      <c r="F36" s="508">
        <f t="shared" si="3"/>
        <v>2.6934365997350576E-3</v>
      </c>
      <c r="G36" s="509">
        <f t="shared" si="3"/>
        <v>8.8189054946501394E-4</v>
      </c>
    </row>
    <row r="37" spans="1:7" ht="12.75">
      <c r="A37" s="149" t="s">
        <v>15</v>
      </c>
      <c r="B37" s="434"/>
      <c r="C37" s="435"/>
      <c r="D37" s="436"/>
      <c r="E37" s="510"/>
      <c r="F37" s="510"/>
      <c r="G37" s="511"/>
    </row>
    <row r="39" spans="1:7" ht="12.75">
      <c r="A39" s="11" t="s">
        <v>314</v>
      </c>
    </row>
  </sheetData>
  <mergeCells count="8">
    <mergeCell ref="B22:D22"/>
    <mergeCell ref="E22:G22"/>
    <mergeCell ref="B3:D3"/>
    <mergeCell ref="E3:G3"/>
    <mergeCell ref="B4:D4"/>
    <mergeCell ref="E4:G4"/>
    <mergeCell ref="B21:D21"/>
    <mergeCell ref="E21:G21"/>
  </mergeCells>
  <pageMargins left="0.7" right="0.7" top="0.75" bottom="0.75" header="0.3" footer="0.3"/>
  <pageSetup paperSize="9" scale="8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O47"/>
  <sheetViews>
    <sheetView zoomScaleNormal="100" workbookViewId="0">
      <selection sqref="A1:G2"/>
    </sheetView>
  </sheetViews>
  <sheetFormatPr defaultRowHeight="11.25"/>
  <cols>
    <col min="1" max="1" width="16.83203125" style="1" customWidth="1"/>
    <col min="2" max="2" width="10.33203125" style="1" customWidth="1"/>
    <col min="3" max="3" width="12.5" style="1" customWidth="1"/>
    <col min="4" max="4" width="12.1640625" style="1" customWidth="1"/>
    <col min="5" max="5" width="11.33203125" style="1" customWidth="1"/>
    <col min="6" max="6" width="9.5" style="1" bestFit="1" customWidth="1"/>
    <col min="7" max="7" width="13.5" style="1" customWidth="1"/>
    <col min="8" max="8" width="9.5" style="1" bestFit="1" customWidth="1"/>
    <col min="9" max="9" width="10.1640625" style="1" bestFit="1" customWidth="1"/>
    <col min="10" max="10" width="11.6640625" style="1" customWidth="1"/>
    <col min="11" max="11" width="11.83203125" style="1" customWidth="1"/>
    <col min="12" max="15" width="9.33203125" style="1"/>
    <col min="16" max="16" width="8.5" style="1" customWidth="1"/>
    <col min="17" max="16384" width="9.33203125" style="1"/>
  </cols>
  <sheetData>
    <row r="1" spans="1:13" ht="15" customHeight="1">
      <c r="A1" s="585" t="s">
        <v>277</v>
      </c>
      <c r="B1" s="626"/>
      <c r="C1" s="626"/>
      <c r="D1" s="626"/>
      <c r="E1" s="626"/>
      <c r="F1" s="626"/>
      <c r="G1" s="626"/>
    </row>
    <row r="2" spans="1:13">
      <c r="A2" s="626"/>
      <c r="B2" s="626"/>
      <c r="C2" s="626"/>
      <c r="D2" s="626"/>
      <c r="E2" s="626"/>
      <c r="F2" s="626"/>
      <c r="G2" s="626"/>
    </row>
    <row r="3" spans="1:13" ht="12">
      <c r="A3" s="285" t="s">
        <v>278</v>
      </c>
    </row>
    <row r="4" spans="1:13" ht="31.5" customHeight="1">
      <c r="A4" s="274" t="s">
        <v>123</v>
      </c>
      <c r="B4" s="275" t="s">
        <v>106</v>
      </c>
      <c r="C4" s="275" t="s">
        <v>107</v>
      </c>
      <c r="D4" s="275" t="s">
        <v>108</v>
      </c>
      <c r="E4" s="276" t="s">
        <v>158</v>
      </c>
      <c r="F4" s="275" t="s">
        <v>109</v>
      </c>
      <c r="G4" s="276" t="s">
        <v>157</v>
      </c>
      <c r="H4" s="275" t="s">
        <v>102</v>
      </c>
      <c r="I4" s="275" t="s">
        <v>110</v>
      </c>
      <c r="J4" s="276" t="s">
        <v>156</v>
      </c>
      <c r="K4" s="277" t="s">
        <v>5</v>
      </c>
    </row>
    <row r="5" spans="1:13" s="57" customFormat="1" ht="29.25" customHeight="1">
      <c r="A5" s="278" t="s">
        <v>111</v>
      </c>
      <c r="B5" s="279" t="s">
        <v>112</v>
      </c>
      <c r="C5" s="279" t="s">
        <v>113</v>
      </c>
      <c r="D5" s="279" t="s">
        <v>103</v>
      </c>
      <c r="E5" s="280" t="s">
        <v>159</v>
      </c>
      <c r="F5" s="279" t="s">
        <v>109</v>
      </c>
      <c r="G5" s="280" t="s">
        <v>160</v>
      </c>
      <c r="H5" s="279" t="s">
        <v>102</v>
      </c>
      <c r="I5" s="279" t="s">
        <v>101</v>
      </c>
      <c r="J5" s="280" t="s">
        <v>161</v>
      </c>
      <c r="K5" s="281" t="s">
        <v>47</v>
      </c>
    </row>
    <row r="6" spans="1:13" ht="12.75" customHeight="1">
      <c r="A6" s="438">
        <v>1990</v>
      </c>
      <c r="B6" s="426">
        <v>2153.98</v>
      </c>
      <c r="C6" s="426">
        <v>100625.579</v>
      </c>
      <c r="D6" s="426">
        <v>20023.368999999999</v>
      </c>
      <c r="E6" s="426">
        <v>17214.615000000002</v>
      </c>
      <c r="F6" s="426">
        <v>14538.618</v>
      </c>
      <c r="G6" s="426">
        <v>104180.272</v>
      </c>
      <c r="H6" s="426">
        <v>9222.1029999999992</v>
      </c>
      <c r="I6" s="426">
        <v>21099.003000000001</v>
      </c>
      <c r="J6" s="426">
        <v>106058.89899999998</v>
      </c>
      <c r="K6" s="512">
        <f t="shared" ref="K6:K27" si="0">SUM(B6:J6)</f>
        <v>395116.43799999997</v>
      </c>
      <c r="L6" s="453"/>
    </row>
    <row r="7" spans="1:13" ht="12.75" customHeight="1">
      <c r="A7" s="438">
        <v>1991</v>
      </c>
      <c r="B7" s="426">
        <v>2358.857</v>
      </c>
      <c r="C7" s="426">
        <v>102968.55899999999</v>
      </c>
      <c r="D7" s="426">
        <v>19126.321</v>
      </c>
      <c r="E7" s="426">
        <v>17506.841</v>
      </c>
      <c r="F7" s="426">
        <v>14048.978999999999</v>
      </c>
      <c r="G7" s="426">
        <v>110742.518</v>
      </c>
      <c r="H7" s="426">
        <v>9927.4560000000001</v>
      </c>
      <c r="I7" s="426">
        <v>20237</v>
      </c>
      <c r="J7" s="426">
        <v>107556.25800000003</v>
      </c>
      <c r="K7" s="433">
        <f t="shared" si="0"/>
        <v>404472.78899999999</v>
      </c>
      <c r="L7" s="453"/>
      <c r="M7" s="453"/>
    </row>
    <row r="8" spans="1:13" ht="12.75" customHeight="1">
      <c r="A8" s="438">
        <v>1992</v>
      </c>
      <c r="B8" s="426">
        <v>2427.7269999999999</v>
      </c>
      <c r="C8" s="426">
        <v>100425.11900000001</v>
      </c>
      <c r="D8" s="426">
        <v>18659.46</v>
      </c>
      <c r="E8" s="426">
        <v>17440.347000000002</v>
      </c>
      <c r="F8" s="426">
        <v>13615.632</v>
      </c>
      <c r="G8" s="426">
        <v>116655.25599999999</v>
      </c>
      <c r="H8" s="426">
        <v>9812.0300000000007</v>
      </c>
      <c r="I8" s="426">
        <v>20599.661</v>
      </c>
      <c r="J8" s="426">
        <v>112322.68200000003</v>
      </c>
      <c r="K8" s="433">
        <f t="shared" si="0"/>
        <v>411957.91400000011</v>
      </c>
      <c r="L8" s="453"/>
      <c r="M8" s="453"/>
    </row>
    <row r="9" spans="1:13" ht="12.75" customHeight="1">
      <c r="A9" s="438">
        <v>1993</v>
      </c>
      <c r="B9" s="426">
        <v>2317.4870000000001</v>
      </c>
      <c r="C9" s="426">
        <v>100436.78200000001</v>
      </c>
      <c r="D9" s="426">
        <v>19126.241000000002</v>
      </c>
      <c r="E9" s="426">
        <v>17527.145</v>
      </c>
      <c r="F9" s="426">
        <v>13208.915999999999</v>
      </c>
      <c r="G9" s="426">
        <v>121067.40300000001</v>
      </c>
      <c r="H9" s="426">
        <v>10215.466</v>
      </c>
      <c r="I9" s="426">
        <v>21787.748</v>
      </c>
      <c r="J9" s="426">
        <v>113149.337</v>
      </c>
      <c r="K9" s="433">
        <f t="shared" si="0"/>
        <v>418836.52500000002</v>
      </c>
      <c r="L9" s="453"/>
      <c r="M9" s="453"/>
    </row>
    <row r="10" spans="1:13" ht="12.75" customHeight="1">
      <c r="A10" s="438">
        <v>1994</v>
      </c>
      <c r="B10" s="426">
        <v>2497.6860000000001</v>
      </c>
      <c r="C10" s="426">
        <v>97737.866999999998</v>
      </c>
      <c r="D10" s="426">
        <v>18258.855</v>
      </c>
      <c r="E10" s="426">
        <v>17692.004000000001</v>
      </c>
      <c r="F10" s="426">
        <v>12308.169</v>
      </c>
      <c r="G10" s="426">
        <v>125661.738</v>
      </c>
      <c r="H10" s="426">
        <v>10090.037</v>
      </c>
      <c r="I10" s="426">
        <v>23201.752</v>
      </c>
      <c r="J10" s="426">
        <v>117929.54300000001</v>
      </c>
      <c r="K10" s="433">
        <f t="shared" si="0"/>
        <v>425377.65100000001</v>
      </c>
      <c r="L10" s="453"/>
      <c r="M10" s="453"/>
    </row>
    <row r="11" spans="1:13" ht="12.75" customHeight="1">
      <c r="A11" s="438">
        <v>1995</v>
      </c>
      <c r="B11" s="426">
        <v>2682.2310000000002</v>
      </c>
      <c r="C11" s="426">
        <v>98549.429000000004</v>
      </c>
      <c r="D11" s="426">
        <v>17765.03</v>
      </c>
      <c r="E11" s="426">
        <v>17374.855</v>
      </c>
      <c r="F11" s="426">
        <v>11637.423000000001</v>
      </c>
      <c r="G11" s="426">
        <v>130772.424</v>
      </c>
      <c r="H11" s="426">
        <v>10086.047</v>
      </c>
      <c r="I11" s="426">
        <v>25458.795999999998</v>
      </c>
      <c r="J11" s="426">
        <v>123331.28200000001</v>
      </c>
      <c r="K11" s="433">
        <f t="shared" si="0"/>
        <v>437657.51699999999</v>
      </c>
      <c r="L11" s="453"/>
      <c r="M11" s="453"/>
    </row>
    <row r="12" spans="1:13" ht="12.75" customHeight="1">
      <c r="A12" s="438">
        <v>1996</v>
      </c>
      <c r="B12" s="426">
        <v>2698.7170000000001</v>
      </c>
      <c r="C12" s="426">
        <v>99162.721999999994</v>
      </c>
      <c r="D12" s="426">
        <v>17518.655999999999</v>
      </c>
      <c r="E12" s="426">
        <v>17724.584999999999</v>
      </c>
      <c r="F12" s="426">
        <v>11499.299000000001</v>
      </c>
      <c r="G12" s="426">
        <v>140062.99299999999</v>
      </c>
      <c r="H12" s="426">
        <v>10455.937</v>
      </c>
      <c r="I12" s="426">
        <v>25532.637999999999</v>
      </c>
      <c r="J12" s="426">
        <v>127051.891</v>
      </c>
      <c r="K12" s="433">
        <f t="shared" si="0"/>
        <v>451707.43799999991</v>
      </c>
      <c r="L12" s="453"/>
      <c r="M12" s="453"/>
    </row>
    <row r="13" spans="1:13" ht="12.75" customHeight="1">
      <c r="A13" s="438">
        <v>1997</v>
      </c>
      <c r="B13" s="426">
        <v>2714.77</v>
      </c>
      <c r="C13" s="426">
        <v>102111.538</v>
      </c>
      <c r="D13" s="426">
        <v>17691.64</v>
      </c>
      <c r="E13" s="426">
        <v>17201.848999999998</v>
      </c>
      <c r="F13" s="426">
        <v>11807.993</v>
      </c>
      <c r="G13" s="426">
        <v>148085.432</v>
      </c>
      <c r="H13" s="426">
        <v>10261.866</v>
      </c>
      <c r="I13" s="426">
        <v>26910.333999999999</v>
      </c>
      <c r="J13" s="426">
        <v>129129.19</v>
      </c>
      <c r="K13" s="433">
        <f t="shared" si="0"/>
        <v>465914.61199999991</v>
      </c>
      <c r="L13" s="453"/>
      <c r="M13" s="453"/>
    </row>
    <row r="14" spans="1:13" ht="12.75" customHeight="1">
      <c r="A14" s="438">
        <v>1998</v>
      </c>
      <c r="B14" s="426">
        <v>2541.221</v>
      </c>
      <c r="C14" s="426">
        <v>104570.82399999999</v>
      </c>
      <c r="D14" s="426">
        <v>16926.566999999999</v>
      </c>
      <c r="E14" s="426">
        <v>16295.870999999999</v>
      </c>
      <c r="F14" s="426">
        <v>11698.352999999999</v>
      </c>
      <c r="G14" s="426">
        <v>151808.361</v>
      </c>
      <c r="H14" s="426">
        <v>10484.315000000001</v>
      </c>
      <c r="I14" s="426">
        <v>28648</v>
      </c>
      <c r="J14" s="426">
        <v>133126.31800000003</v>
      </c>
      <c r="K14" s="433">
        <f t="shared" si="0"/>
        <v>476099.83000000007</v>
      </c>
      <c r="L14" s="453"/>
      <c r="M14" s="453"/>
    </row>
    <row r="15" spans="1:13" ht="12.75" customHeight="1">
      <c r="A15" s="438">
        <v>1999</v>
      </c>
      <c r="B15" s="426">
        <v>3039.0309999999999</v>
      </c>
      <c r="C15" s="426">
        <v>104270.713</v>
      </c>
      <c r="D15" s="426">
        <v>16510.71</v>
      </c>
      <c r="E15" s="426">
        <v>16429.937000000002</v>
      </c>
      <c r="F15" s="426">
        <v>10818.822</v>
      </c>
      <c r="G15" s="426">
        <v>154930.929</v>
      </c>
      <c r="H15" s="426">
        <v>11395.846</v>
      </c>
      <c r="I15" s="426">
        <v>30280.36</v>
      </c>
      <c r="J15" s="426">
        <v>135623.32299999997</v>
      </c>
      <c r="K15" s="433">
        <f t="shared" si="0"/>
        <v>483299.67099999997</v>
      </c>
      <c r="L15" s="453"/>
      <c r="M15" s="453"/>
    </row>
    <row r="16" spans="1:13" ht="12.75" customHeight="1">
      <c r="A16" s="438">
        <v>2000</v>
      </c>
      <c r="B16" s="426">
        <v>3283.5659999999998</v>
      </c>
      <c r="C16" s="426">
        <v>104937.315</v>
      </c>
      <c r="D16" s="426">
        <v>16386.149000000001</v>
      </c>
      <c r="E16" s="426">
        <v>17744.332999999999</v>
      </c>
      <c r="F16" s="426">
        <v>10832.528</v>
      </c>
      <c r="G16" s="426">
        <v>164590.60699999999</v>
      </c>
      <c r="H16" s="426">
        <v>10992.967000000001</v>
      </c>
      <c r="I16" s="426">
        <v>33278.671000000002</v>
      </c>
      <c r="J16" s="426">
        <v>137330</v>
      </c>
      <c r="K16" s="433">
        <f t="shared" si="0"/>
        <v>499376.13600000006</v>
      </c>
      <c r="L16" s="453"/>
      <c r="M16" s="453"/>
    </row>
    <row r="17" spans="1:15" ht="12.75" customHeight="1">
      <c r="A17" s="438">
        <v>2001</v>
      </c>
      <c r="B17" s="426">
        <v>3205.9740000000002</v>
      </c>
      <c r="C17" s="426">
        <v>108684.076</v>
      </c>
      <c r="D17" s="426">
        <v>16052.531999999999</v>
      </c>
      <c r="E17" s="426">
        <v>18197.264999999999</v>
      </c>
      <c r="F17" s="426">
        <v>10681.558000000001</v>
      </c>
      <c r="G17" s="426">
        <v>165981.48499999999</v>
      </c>
      <c r="H17" s="426">
        <v>11232.72</v>
      </c>
      <c r="I17" s="426">
        <v>36274.188000000002</v>
      </c>
      <c r="J17" s="426">
        <v>142930.00400000002</v>
      </c>
      <c r="K17" s="433">
        <f t="shared" si="0"/>
        <v>513239.80200000003</v>
      </c>
      <c r="L17" s="453"/>
      <c r="M17" s="453"/>
    </row>
    <row r="18" spans="1:15" ht="12.75" customHeight="1">
      <c r="A18" s="438">
        <v>2002</v>
      </c>
      <c r="B18" s="426">
        <v>3106</v>
      </c>
      <c r="C18" s="426">
        <v>114812.351</v>
      </c>
      <c r="D18" s="426">
        <v>15588.401</v>
      </c>
      <c r="E18" s="426">
        <v>18360.248</v>
      </c>
      <c r="F18" s="426">
        <v>10187.976000000001</v>
      </c>
      <c r="G18" s="426">
        <v>167590.27600000001</v>
      </c>
      <c r="H18" s="426">
        <v>11491.344999999999</v>
      </c>
      <c r="I18" s="426">
        <v>37965.536</v>
      </c>
      <c r="J18" s="426">
        <v>148237.99499999994</v>
      </c>
      <c r="K18" s="433">
        <f t="shared" si="0"/>
        <v>527340.12799999991</v>
      </c>
      <c r="L18" s="453"/>
      <c r="M18" s="453"/>
    </row>
    <row r="19" spans="1:15" ht="12.75" customHeight="1">
      <c r="A19" s="438">
        <v>2003</v>
      </c>
      <c r="B19" s="426">
        <v>3469</v>
      </c>
      <c r="C19" s="426">
        <v>122122.204</v>
      </c>
      <c r="D19" s="426">
        <v>15818.355</v>
      </c>
      <c r="E19" s="426">
        <v>18889.932000000001</v>
      </c>
      <c r="F19" s="426">
        <v>10347</v>
      </c>
      <c r="G19" s="426">
        <v>169685.98499999999</v>
      </c>
      <c r="H19" s="426">
        <v>12018.218999999999</v>
      </c>
      <c r="I19" s="426">
        <v>41086.307000000001</v>
      </c>
      <c r="J19" s="426">
        <v>152678.2699999999</v>
      </c>
      <c r="K19" s="433">
        <f t="shared" si="0"/>
        <v>546115.27199999988</v>
      </c>
      <c r="L19" s="453"/>
      <c r="M19" s="453"/>
    </row>
    <row r="20" spans="1:15" ht="12.75" customHeight="1">
      <c r="A20" s="438">
        <v>2004</v>
      </c>
      <c r="B20" s="426">
        <v>3581</v>
      </c>
      <c r="C20" s="426">
        <v>133193.424</v>
      </c>
      <c r="D20" s="426">
        <v>16091.013999999999</v>
      </c>
      <c r="E20" s="426">
        <v>19884.425999999999</v>
      </c>
      <c r="F20" s="426">
        <v>10403.171</v>
      </c>
      <c r="G20" s="426">
        <v>178549.71299999999</v>
      </c>
      <c r="H20" s="426">
        <v>12192.968999999999</v>
      </c>
      <c r="I20" s="426">
        <v>46113.521999999997</v>
      </c>
      <c r="J20" s="426">
        <v>158008.41800000001</v>
      </c>
      <c r="K20" s="433">
        <f t="shared" si="0"/>
        <v>578017.65700000001</v>
      </c>
      <c r="L20" s="453"/>
      <c r="M20" s="453"/>
    </row>
    <row r="21" spans="1:15" ht="12.75" customHeight="1">
      <c r="A21" s="438">
        <v>2005</v>
      </c>
      <c r="B21" s="426">
        <v>3926</v>
      </c>
      <c r="C21" s="426">
        <v>144666.978</v>
      </c>
      <c r="D21" s="426">
        <v>16047.057000000001</v>
      </c>
      <c r="E21" s="426">
        <v>21814.406999999999</v>
      </c>
      <c r="F21" s="426">
        <v>10387.463</v>
      </c>
      <c r="G21" s="426">
        <v>192171.66899999999</v>
      </c>
      <c r="H21" s="426">
        <v>12483.058999999999</v>
      </c>
      <c r="I21" s="426">
        <v>51776.497000000003</v>
      </c>
      <c r="J21" s="426">
        <v>166592.10699999996</v>
      </c>
      <c r="K21" s="433">
        <f t="shared" si="0"/>
        <v>619865.23699999996</v>
      </c>
      <c r="L21" s="453"/>
      <c r="M21" s="453"/>
    </row>
    <row r="22" spans="1:15" ht="12.75" customHeight="1">
      <c r="A22" s="438">
        <v>2006</v>
      </c>
      <c r="B22" s="426">
        <v>4483</v>
      </c>
      <c r="C22" s="426">
        <v>154469.48499999999</v>
      </c>
      <c r="D22" s="426">
        <v>15754.457</v>
      </c>
      <c r="E22" s="426">
        <v>22255.08</v>
      </c>
      <c r="F22" s="426">
        <v>10450.138000000001</v>
      </c>
      <c r="G22" s="426">
        <v>209830.3</v>
      </c>
      <c r="H22" s="426">
        <v>11945.459000000001</v>
      </c>
      <c r="I22" s="426">
        <v>56070.987000000001</v>
      </c>
      <c r="J22" s="426">
        <v>179938.70199999993</v>
      </c>
      <c r="K22" s="433">
        <f t="shared" si="0"/>
        <v>665197.60799999989</v>
      </c>
      <c r="L22" s="453"/>
      <c r="M22" s="453"/>
    </row>
    <row r="23" spans="1:15" ht="12.75" customHeight="1">
      <c r="A23" s="438">
        <v>2007</v>
      </c>
      <c r="B23" s="426">
        <v>4781</v>
      </c>
      <c r="C23" s="426">
        <v>160055.443</v>
      </c>
      <c r="D23" s="426">
        <v>15063.046</v>
      </c>
      <c r="E23" s="426">
        <v>22945.530999999999</v>
      </c>
      <c r="F23" s="426">
        <v>10568.880999999999</v>
      </c>
      <c r="G23" s="426">
        <v>230332.33499999999</v>
      </c>
      <c r="H23" s="426">
        <v>12111.529</v>
      </c>
      <c r="I23" s="426">
        <v>61837.01</v>
      </c>
      <c r="J23" s="426">
        <v>199299.56199999998</v>
      </c>
      <c r="K23" s="433">
        <f t="shared" si="0"/>
        <v>716994.33699999994</v>
      </c>
      <c r="L23" s="453"/>
      <c r="M23" s="453"/>
    </row>
    <row r="24" spans="1:15" ht="12.75" customHeight="1">
      <c r="A24" s="438">
        <v>2008</v>
      </c>
      <c r="B24" s="426">
        <v>4509</v>
      </c>
      <c r="C24" s="426">
        <v>165940.321</v>
      </c>
      <c r="D24" s="426">
        <v>15236.63</v>
      </c>
      <c r="E24" s="426">
        <v>23879.388999999999</v>
      </c>
      <c r="F24" s="426">
        <v>10603.656999999999</v>
      </c>
      <c r="G24" s="426">
        <v>254406.78400000001</v>
      </c>
      <c r="H24" s="426">
        <v>13209.91</v>
      </c>
      <c r="I24" s="426">
        <v>67227.099000000002</v>
      </c>
      <c r="J24" s="426">
        <v>226082.77499999991</v>
      </c>
      <c r="K24" s="433">
        <f t="shared" si="0"/>
        <v>781095.56499999994</v>
      </c>
      <c r="L24" s="453"/>
      <c r="M24" s="453"/>
    </row>
    <row r="25" spans="1:15" ht="12.75" customHeight="1">
      <c r="A25" s="438">
        <v>2009</v>
      </c>
      <c r="B25" s="426">
        <v>4359</v>
      </c>
      <c r="C25" s="426">
        <v>172070.97500000001</v>
      </c>
      <c r="D25" s="426">
        <v>14154.642</v>
      </c>
      <c r="E25" s="426">
        <v>25040.221000000001</v>
      </c>
      <c r="F25" s="426">
        <v>10786.313</v>
      </c>
      <c r="G25" s="426">
        <v>266630.92099999997</v>
      </c>
      <c r="H25" s="426">
        <v>13887.804</v>
      </c>
      <c r="I25" s="426">
        <v>76890.813999999998</v>
      </c>
      <c r="J25" s="426">
        <v>249213</v>
      </c>
      <c r="K25" s="433">
        <f t="shared" si="0"/>
        <v>833033.69</v>
      </c>
      <c r="L25" s="453"/>
      <c r="M25" s="453"/>
    </row>
    <row r="26" spans="1:15" ht="12.75" customHeight="1">
      <c r="A26" s="438">
        <v>2010</v>
      </c>
      <c r="B26" s="426">
        <v>4094</v>
      </c>
      <c r="C26" s="426">
        <v>183893.79500000001</v>
      </c>
      <c r="D26" s="426">
        <v>14572.050999999999</v>
      </c>
      <c r="E26" s="426">
        <v>27286.116999999998</v>
      </c>
      <c r="F26" s="426">
        <v>10552.632</v>
      </c>
      <c r="G26" s="426">
        <v>285029.87099999998</v>
      </c>
      <c r="H26" s="426">
        <v>15598.995999999999</v>
      </c>
      <c r="I26" s="426">
        <v>90997.163</v>
      </c>
      <c r="J26" s="426">
        <v>280740</v>
      </c>
      <c r="K26" s="433">
        <f t="shared" si="0"/>
        <v>912764.625</v>
      </c>
      <c r="L26" s="453"/>
      <c r="M26" s="453"/>
    </row>
    <row r="27" spans="1:15" ht="12.75" customHeight="1">
      <c r="A27" s="438">
        <v>2011</v>
      </c>
      <c r="B27" s="426">
        <v>3845</v>
      </c>
      <c r="C27" s="426">
        <v>205011.239</v>
      </c>
      <c r="D27" s="426">
        <v>14208.08</v>
      </c>
      <c r="E27" s="426">
        <v>16806.815999999999</v>
      </c>
      <c r="F27" s="426">
        <v>8636.8169999999991</v>
      </c>
      <c r="G27" s="426">
        <v>298243.495</v>
      </c>
      <c r="H27" s="426">
        <v>16584.366000000002</v>
      </c>
      <c r="I27" s="426">
        <v>106297.842</v>
      </c>
      <c r="J27" s="426">
        <v>312187.27799999999</v>
      </c>
      <c r="K27" s="433">
        <f t="shared" si="0"/>
        <v>981820.93299999996</v>
      </c>
      <c r="L27" s="453"/>
      <c r="M27" s="453"/>
    </row>
    <row r="28" spans="1:15" ht="12.75" customHeight="1">
      <c r="A28" s="439">
        <v>2012</v>
      </c>
      <c r="B28" s="435">
        <v>2784.7550000000001</v>
      </c>
      <c r="C28" s="435">
        <v>203389.4</v>
      </c>
      <c r="D28" s="435">
        <v>14366.482</v>
      </c>
      <c r="E28" s="435">
        <v>18010.197999999997</v>
      </c>
      <c r="F28" s="435">
        <v>9867.8739999999998</v>
      </c>
      <c r="G28" s="435">
        <v>304941.43999999994</v>
      </c>
      <c r="H28" s="435">
        <v>17826.575000000001</v>
      </c>
      <c r="I28" s="435">
        <v>120123.90699999999</v>
      </c>
      <c r="J28" s="435">
        <v>342651.36099999992</v>
      </c>
      <c r="K28" s="437">
        <f>SUM(B28:J28)</f>
        <v>1033961.9919999999</v>
      </c>
      <c r="L28" s="453"/>
      <c r="M28" s="453"/>
      <c r="N28" s="454"/>
      <c r="O28" s="453"/>
    </row>
    <row r="29" spans="1:15" ht="15" customHeight="1">
      <c r="A29" s="11" t="s">
        <v>314</v>
      </c>
    </row>
    <row r="30" spans="1:15">
      <c r="B30" s="453"/>
      <c r="K30" s="46"/>
    </row>
    <row r="31" spans="1:15">
      <c r="K31" s="46"/>
    </row>
    <row r="32" spans="1:15">
      <c r="K32" s="46"/>
    </row>
    <row r="33" spans="11:11">
      <c r="K33" s="46"/>
    </row>
    <row r="34" spans="11:11">
      <c r="K34" s="46"/>
    </row>
    <row r="35" spans="11:11">
      <c r="K35" s="46"/>
    </row>
    <row r="36" spans="11:11">
      <c r="K36" s="46"/>
    </row>
    <row r="37" spans="11:11">
      <c r="K37" s="46"/>
    </row>
    <row r="38" spans="11:11">
      <c r="K38" s="46"/>
    </row>
    <row r="39" spans="11:11">
      <c r="K39" s="46"/>
    </row>
    <row r="40" spans="11:11">
      <c r="K40" s="46"/>
    </row>
    <row r="41" spans="11:11">
      <c r="K41" s="46"/>
    </row>
    <row r="42" spans="11:11">
      <c r="K42" s="46"/>
    </row>
    <row r="43" spans="11:11">
      <c r="K43" s="46"/>
    </row>
    <row r="44" spans="11:11">
      <c r="K44" s="46"/>
    </row>
    <row r="45" spans="11:11">
      <c r="K45" s="46"/>
    </row>
    <row r="46" spans="11:11">
      <c r="K46" s="46"/>
    </row>
    <row r="47" spans="11:11">
      <c r="K47" s="46"/>
    </row>
  </sheetData>
  <mergeCells count="1">
    <mergeCell ref="A1:G2"/>
  </mergeCells>
  <pageMargins left="0.7" right="0.7" top="0.75" bottom="0.75" header="0.3" footer="0.3"/>
  <pageSetup paperSize="9" scale="85" orientation="portrait" r:id="rId1"/>
  <colBreaks count="1" manualBreakCount="1">
    <brk id="11" max="1048575" man="1"/>
  </colBreaks>
  <ignoredErrors>
    <ignoredError sqref="K28 K6:K27" formulaRange="1"/>
  </ignoredErrors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5">
    <tabColor theme="6" tint="-0.249977111117893"/>
    <pageSetUpPr fitToPage="1"/>
  </sheetPr>
  <dimension ref="A1:J51"/>
  <sheetViews>
    <sheetView zoomScaleNormal="100" workbookViewId="0"/>
  </sheetViews>
  <sheetFormatPr defaultRowHeight="11.25"/>
  <cols>
    <col min="1" max="1" width="13.33203125" style="1" customWidth="1"/>
    <col min="2" max="2" width="18.33203125" style="1" customWidth="1"/>
    <col min="3" max="3" width="17.5" style="1" customWidth="1"/>
    <col min="4" max="4" width="2.6640625" style="173" customWidth="1"/>
    <col min="5" max="5" width="17.83203125" style="1" customWidth="1"/>
    <col min="6" max="6" width="16.6640625" style="1" bestFit="1" customWidth="1"/>
    <col min="7" max="8" width="16.6640625" style="1" customWidth="1"/>
    <col min="9" max="16384" width="9.33203125" style="1"/>
  </cols>
  <sheetData>
    <row r="1" spans="1:10" ht="12.75">
      <c r="A1" s="374" t="s">
        <v>317</v>
      </c>
      <c r="B1" s="374"/>
      <c r="C1" s="374"/>
      <c r="D1" s="451"/>
      <c r="E1" s="374"/>
      <c r="F1" s="374"/>
      <c r="G1" s="374"/>
      <c r="H1" s="374"/>
    </row>
    <row r="2" spans="1:10" ht="12.75">
      <c r="A2" s="377" t="s">
        <v>265</v>
      </c>
      <c r="B2" s="374"/>
      <c r="C2" s="374"/>
      <c r="D2" s="451"/>
      <c r="E2" s="374"/>
      <c r="F2" s="374"/>
      <c r="G2" s="374"/>
      <c r="H2" s="374"/>
    </row>
    <row r="3" spans="1:10" ht="12.75">
      <c r="A3" s="153" t="s">
        <v>123</v>
      </c>
      <c r="B3" s="555" t="s">
        <v>183</v>
      </c>
      <c r="C3" s="556"/>
      <c r="D3" s="445"/>
      <c r="E3" s="555" t="s">
        <v>184</v>
      </c>
      <c r="F3" s="627"/>
      <c r="G3" s="555" t="s">
        <v>14</v>
      </c>
      <c r="H3" s="627"/>
    </row>
    <row r="4" spans="1:10" ht="12.75">
      <c r="A4" s="155"/>
      <c r="B4" s="155" t="s">
        <v>185</v>
      </c>
      <c r="C4" s="194" t="s">
        <v>127</v>
      </c>
      <c r="D4" s="378"/>
      <c r="E4" s="155" t="s">
        <v>185</v>
      </c>
      <c r="F4" s="378" t="s">
        <v>127</v>
      </c>
      <c r="G4" s="194" t="s">
        <v>185</v>
      </c>
      <c r="H4" s="378" t="s">
        <v>127</v>
      </c>
    </row>
    <row r="5" spans="1:10" ht="12.75">
      <c r="A5" s="151" t="s">
        <v>111</v>
      </c>
      <c r="B5" s="628" t="s">
        <v>186</v>
      </c>
      <c r="C5" s="629"/>
      <c r="D5" s="446"/>
      <c r="E5" s="628" t="s">
        <v>13</v>
      </c>
      <c r="F5" s="630"/>
      <c r="G5" s="628" t="s">
        <v>15</v>
      </c>
      <c r="H5" s="630"/>
    </row>
    <row r="6" spans="1:10" ht="12.75">
      <c r="A6" s="151"/>
      <c r="B6" s="151" t="s">
        <v>4</v>
      </c>
      <c r="C6" s="380" t="s">
        <v>60</v>
      </c>
      <c r="D6" s="380"/>
      <c r="E6" s="151" t="s">
        <v>4</v>
      </c>
      <c r="F6" s="379" t="s">
        <v>60</v>
      </c>
      <c r="G6" s="380" t="s">
        <v>4</v>
      </c>
      <c r="H6" s="379" t="s">
        <v>60</v>
      </c>
    </row>
    <row r="7" spans="1:10" ht="12.75">
      <c r="A7" s="381"/>
      <c r="B7" s="381"/>
      <c r="C7" s="383" t="s">
        <v>187</v>
      </c>
      <c r="D7" s="383"/>
      <c r="E7" s="381"/>
      <c r="F7" s="382" t="s">
        <v>187</v>
      </c>
      <c r="G7" s="383"/>
      <c r="H7" s="382" t="s">
        <v>187</v>
      </c>
    </row>
    <row r="8" spans="1:10" ht="12.75">
      <c r="A8" s="154">
        <v>1970</v>
      </c>
      <c r="B8" s="440">
        <v>655</v>
      </c>
      <c r="C8" s="442">
        <v>4414</v>
      </c>
      <c r="D8" s="442"/>
      <c r="E8" s="440">
        <v>108</v>
      </c>
      <c r="F8" s="441">
        <v>220</v>
      </c>
      <c r="G8" s="442">
        <v>763</v>
      </c>
      <c r="H8" s="441">
        <v>4634</v>
      </c>
      <c r="I8" s="447"/>
      <c r="J8" s="447"/>
    </row>
    <row r="9" spans="1:10" ht="12.75">
      <c r="A9" s="154">
        <v>1971</v>
      </c>
      <c r="B9" s="440">
        <v>612</v>
      </c>
      <c r="C9" s="442">
        <v>4730</v>
      </c>
      <c r="D9" s="442"/>
      <c r="E9" s="440">
        <v>107</v>
      </c>
      <c r="F9" s="441">
        <v>220</v>
      </c>
      <c r="G9" s="442">
        <v>719</v>
      </c>
      <c r="H9" s="441">
        <v>4950</v>
      </c>
      <c r="I9" s="447"/>
      <c r="J9" s="447"/>
    </row>
    <row r="10" spans="1:10" ht="12.75">
      <c r="A10" s="154">
        <v>1972</v>
      </c>
      <c r="B10" s="440">
        <v>586</v>
      </c>
      <c r="C10" s="442">
        <v>5105</v>
      </c>
      <c r="D10" s="442"/>
      <c r="E10" s="440">
        <v>102</v>
      </c>
      <c r="F10" s="441">
        <v>246</v>
      </c>
      <c r="G10" s="442">
        <v>688</v>
      </c>
      <c r="H10" s="441">
        <v>5351</v>
      </c>
      <c r="I10" s="447"/>
      <c r="J10" s="447"/>
    </row>
    <row r="11" spans="1:10" ht="12.75">
      <c r="A11" s="154">
        <v>1973</v>
      </c>
      <c r="B11" s="440">
        <v>546</v>
      </c>
      <c r="C11" s="442">
        <v>5516</v>
      </c>
      <c r="D11" s="442"/>
      <c r="E11" s="440">
        <v>104</v>
      </c>
      <c r="F11" s="441">
        <v>272</v>
      </c>
      <c r="G11" s="442">
        <v>650</v>
      </c>
      <c r="H11" s="441">
        <v>5788</v>
      </c>
      <c r="I11" s="447"/>
      <c r="J11" s="447"/>
    </row>
    <row r="12" spans="1:10" ht="12.75">
      <c r="A12" s="154">
        <v>1974</v>
      </c>
      <c r="B12" s="440">
        <v>513</v>
      </c>
      <c r="C12" s="442">
        <v>6678</v>
      </c>
      <c r="D12" s="442"/>
      <c r="E12" s="440">
        <v>116</v>
      </c>
      <c r="F12" s="441">
        <v>313</v>
      </c>
      <c r="G12" s="442">
        <v>629</v>
      </c>
      <c r="H12" s="441">
        <v>6991</v>
      </c>
      <c r="I12" s="447"/>
      <c r="J12" s="447"/>
    </row>
    <row r="13" spans="1:10" ht="12.75">
      <c r="A13" s="154">
        <v>1975</v>
      </c>
      <c r="B13" s="440">
        <v>497</v>
      </c>
      <c r="C13" s="442">
        <v>7422</v>
      </c>
      <c r="D13" s="442"/>
      <c r="E13" s="440">
        <v>116</v>
      </c>
      <c r="F13" s="441">
        <v>289</v>
      </c>
      <c r="G13" s="442">
        <v>613</v>
      </c>
      <c r="H13" s="441">
        <v>7711</v>
      </c>
      <c r="I13" s="447"/>
      <c r="J13" s="447"/>
    </row>
    <row r="14" spans="1:10" ht="12.75">
      <c r="A14" s="154">
        <v>1976</v>
      </c>
      <c r="B14" s="440">
        <v>456</v>
      </c>
      <c r="C14" s="442">
        <v>6723</v>
      </c>
      <c r="D14" s="442"/>
      <c r="E14" s="440">
        <v>106</v>
      </c>
      <c r="F14" s="441">
        <v>286</v>
      </c>
      <c r="G14" s="442">
        <v>562</v>
      </c>
      <c r="H14" s="441">
        <v>7009</v>
      </c>
      <c r="I14" s="447"/>
      <c r="J14" s="447"/>
    </row>
    <row r="15" spans="1:10" ht="12.75">
      <c r="A15" s="154">
        <v>1977</v>
      </c>
      <c r="B15" s="440">
        <v>443</v>
      </c>
      <c r="C15" s="442">
        <v>6563</v>
      </c>
      <c r="D15" s="442"/>
      <c r="E15" s="440">
        <v>102</v>
      </c>
      <c r="F15" s="441">
        <v>269</v>
      </c>
      <c r="G15" s="442">
        <v>545</v>
      </c>
      <c r="H15" s="441">
        <v>6832</v>
      </c>
      <c r="I15" s="447"/>
      <c r="J15" s="447"/>
    </row>
    <row r="16" spans="1:10" ht="12.75">
      <c r="A16" s="154">
        <v>1978</v>
      </c>
      <c r="B16" s="440">
        <v>410</v>
      </c>
      <c r="C16" s="442">
        <v>5269</v>
      </c>
      <c r="D16" s="442"/>
      <c r="E16" s="440">
        <v>103</v>
      </c>
      <c r="F16" s="441">
        <v>239</v>
      </c>
      <c r="G16" s="442">
        <v>513</v>
      </c>
      <c r="H16" s="441">
        <v>5508</v>
      </c>
      <c r="I16" s="447"/>
      <c r="J16" s="447"/>
    </row>
    <row r="17" spans="1:10" ht="12.75">
      <c r="A17" s="154">
        <v>1979</v>
      </c>
      <c r="B17" s="440">
        <v>406</v>
      </c>
      <c r="C17" s="442">
        <v>4054</v>
      </c>
      <c r="D17" s="442"/>
      <c r="E17" s="440">
        <v>107</v>
      </c>
      <c r="F17" s="441">
        <v>251</v>
      </c>
      <c r="G17" s="442">
        <v>513</v>
      </c>
      <c r="H17" s="441">
        <v>4305</v>
      </c>
      <c r="I17" s="447"/>
      <c r="J17" s="447"/>
    </row>
    <row r="18" spans="1:10" ht="12.75">
      <c r="A18" s="154">
        <v>1980</v>
      </c>
      <c r="B18" s="440">
        <v>398</v>
      </c>
      <c r="C18" s="442">
        <v>3707</v>
      </c>
      <c r="D18" s="442"/>
      <c r="E18" s="440">
        <v>112</v>
      </c>
      <c r="F18" s="441">
        <v>272</v>
      </c>
      <c r="G18" s="442">
        <v>510</v>
      </c>
      <c r="H18" s="441">
        <v>3979</v>
      </c>
      <c r="I18" s="447"/>
      <c r="J18" s="447"/>
    </row>
    <row r="19" spans="1:10" ht="12.75">
      <c r="A19" s="154">
        <v>1981</v>
      </c>
      <c r="B19" s="440">
        <v>374</v>
      </c>
      <c r="C19" s="442">
        <v>3394</v>
      </c>
      <c r="D19" s="442"/>
      <c r="E19" s="440">
        <v>110</v>
      </c>
      <c r="F19" s="441">
        <v>235</v>
      </c>
      <c r="G19" s="442">
        <v>484</v>
      </c>
      <c r="H19" s="441">
        <v>3629</v>
      </c>
      <c r="I19" s="447"/>
      <c r="J19" s="447"/>
    </row>
    <row r="20" spans="1:10" ht="12.75">
      <c r="A20" s="154">
        <v>1982</v>
      </c>
      <c r="B20" s="440">
        <v>354</v>
      </c>
      <c r="C20" s="442">
        <v>3073</v>
      </c>
      <c r="D20" s="442"/>
      <c r="E20" s="440">
        <v>114</v>
      </c>
      <c r="F20" s="441">
        <v>240</v>
      </c>
      <c r="G20" s="442">
        <v>468</v>
      </c>
      <c r="H20" s="441">
        <v>3313</v>
      </c>
      <c r="I20" s="447"/>
      <c r="J20" s="447"/>
    </row>
    <row r="21" spans="1:10" ht="12.75">
      <c r="A21" s="154">
        <v>1983</v>
      </c>
      <c r="B21" s="440">
        <v>353</v>
      </c>
      <c r="C21" s="442">
        <v>3012</v>
      </c>
      <c r="D21" s="442"/>
      <c r="E21" s="440">
        <v>118</v>
      </c>
      <c r="F21" s="441">
        <v>246</v>
      </c>
      <c r="G21" s="442">
        <v>471</v>
      </c>
      <c r="H21" s="441">
        <v>3258</v>
      </c>
      <c r="I21" s="447"/>
      <c r="J21" s="447"/>
    </row>
    <row r="22" spans="1:10" ht="12.75">
      <c r="A22" s="154">
        <v>1984</v>
      </c>
      <c r="B22" s="440">
        <v>354</v>
      </c>
      <c r="C22" s="442">
        <v>2826</v>
      </c>
      <c r="D22" s="442"/>
      <c r="E22" s="440">
        <v>122</v>
      </c>
      <c r="F22" s="441">
        <v>217</v>
      </c>
      <c r="G22" s="442">
        <v>476</v>
      </c>
      <c r="H22" s="441">
        <v>3043</v>
      </c>
      <c r="I22" s="447"/>
      <c r="J22" s="447"/>
    </row>
    <row r="23" spans="1:10" ht="12.75">
      <c r="A23" s="154">
        <v>1985</v>
      </c>
      <c r="B23" s="440">
        <v>321</v>
      </c>
      <c r="C23" s="442">
        <v>2382</v>
      </c>
      <c r="D23" s="442"/>
      <c r="E23" s="440">
        <v>123</v>
      </c>
      <c r="F23" s="441">
        <v>237</v>
      </c>
      <c r="G23" s="442">
        <v>444</v>
      </c>
      <c r="H23" s="441">
        <v>2619</v>
      </c>
      <c r="I23" s="447"/>
      <c r="J23" s="447"/>
    </row>
    <row r="24" spans="1:10" ht="12.75">
      <c r="A24" s="154">
        <v>1986</v>
      </c>
      <c r="B24" s="440">
        <v>305</v>
      </c>
      <c r="C24" s="442">
        <v>1886</v>
      </c>
      <c r="D24" s="442"/>
      <c r="E24" s="440">
        <v>132</v>
      </c>
      <c r="F24" s="441">
        <v>329</v>
      </c>
      <c r="G24" s="442">
        <v>437</v>
      </c>
      <c r="H24" s="441">
        <v>2215</v>
      </c>
      <c r="I24" s="447"/>
      <c r="J24" s="447"/>
    </row>
    <row r="25" spans="1:10" ht="12.75">
      <c r="A25" s="154">
        <v>1987</v>
      </c>
      <c r="B25" s="440">
        <v>279</v>
      </c>
      <c r="C25" s="442">
        <v>1624</v>
      </c>
      <c r="D25" s="442"/>
      <c r="E25" s="440">
        <v>139</v>
      </c>
      <c r="F25" s="441">
        <v>428</v>
      </c>
      <c r="G25" s="442">
        <v>418</v>
      </c>
      <c r="H25" s="441">
        <v>2052</v>
      </c>
      <c r="I25" s="447"/>
      <c r="J25" s="447"/>
    </row>
    <row r="26" spans="1:10" ht="12.75">
      <c r="A26" s="154">
        <v>1988</v>
      </c>
      <c r="B26" s="440">
        <v>266</v>
      </c>
      <c r="C26" s="442">
        <v>1586</v>
      </c>
      <c r="D26" s="442"/>
      <c r="E26" s="440">
        <v>143</v>
      </c>
      <c r="F26" s="441">
        <v>442</v>
      </c>
      <c r="G26" s="442">
        <v>409</v>
      </c>
      <c r="H26" s="441">
        <v>2028</v>
      </c>
      <c r="I26" s="447"/>
      <c r="J26" s="447"/>
    </row>
    <row r="27" spans="1:10" ht="12.75">
      <c r="A27" s="154">
        <v>1989</v>
      </c>
      <c r="B27" s="440">
        <v>273</v>
      </c>
      <c r="C27" s="442">
        <v>1936</v>
      </c>
      <c r="D27" s="442"/>
      <c r="E27" s="440">
        <v>162</v>
      </c>
      <c r="F27" s="441">
        <v>527</v>
      </c>
      <c r="G27" s="442">
        <v>435</v>
      </c>
      <c r="H27" s="441">
        <v>2463</v>
      </c>
      <c r="I27" s="447"/>
      <c r="J27" s="447"/>
    </row>
    <row r="28" spans="1:10" ht="12.75">
      <c r="A28" s="154">
        <v>1990</v>
      </c>
      <c r="B28" s="440">
        <v>274</v>
      </c>
      <c r="C28" s="442">
        <v>2312</v>
      </c>
      <c r="D28" s="442"/>
      <c r="E28" s="440">
        <v>172</v>
      </c>
      <c r="F28" s="441">
        <v>608</v>
      </c>
      <c r="G28" s="442">
        <v>446</v>
      </c>
      <c r="H28" s="441">
        <v>2920</v>
      </c>
      <c r="I28" s="447"/>
      <c r="J28" s="447"/>
    </row>
    <row r="29" spans="1:10" ht="12.75">
      <c r="A29" s="154">
        <v>1991</v>
      </c>
      <c r="B29" s="440">
        <v>274</v>
      </c>
      <c r="C29" s="442">
        <v>2516</v>
      </c>
      <c r="D29" s="442"/>
      <c r="E29" s="440">
        <v>181</v>
      </c>
      <c r="F29" s="441">
        <v>687</v>
      </c>
      <c r="G29" s="442">
        <v>455</v>
      </c>
      <c r="H29" s="441">
        <v>3203</v>
      </c>
      <c r="I29" s="447"/>
      <c r="J29" s="447"/>
    </row>
    <row r="30" spans="1:10" ht="12.75">
      <c r="A30" s="154">
        <v>1992</v>
      </c>
      <c r="B30" s="440">
        <v>257</v>
      </c>
      <c r="C30" s="442">
        <v>2334</v>
      </c>
      <c r="D30" s="442"/>
      <c r="E30" s="440">
        <v>179</v>
      </c>
      <c r="F30" s="441">
        <v>710</v>
      </c>
      <c r="G30" s="442">
        <v>436</v>
      </c>
      <c r="H30" s="441">
        <v>3044</v>
      </c>
      <c r="I30" s="447"/>
      <c r="J30" s="447"/>
    </row>
    <row r="31" spans="1:10" ht="12.75">
      <c r="A31" s="154">
        <v>1993</v>
      </c>
      <c r="B31" s="440">
        <v>232</v>
      </c>
      <c r="C31" s="442">
        <v>1764</v>
      </c>
      <c r="D31" s="442"/>
      <c r="E31" s="440">
        <v>185</v>
      </c>
      <c r="F31" s="441">
        <v>575</v>
      </c>
      <c r="G31" s="442">
        <v>417</v>
      </c>
      <c r="H31" s="441">
        <v>2339</v>
      </c>
      <c r="I31" s="447"/>
      <c r="J31" s="447"/>
    </row>
    <row r="32" spans="1:10" ht="12.75">
      <c r="A32" s="154">
        <v>1994</v>
      </c>
      <c r="B32" s="440">
        <v>227</v>
      </c>
      <c r="C32" s="442">
        <v>2094</v>
      </c>
      <c r="D32" s="442"/>
      <c r="E32" s="440">
        <v>186</v>
      </c>
      <c r="F32" s="441">
        <v>617</v>
      </c>
      <c r="G32" s="442">
        <v>413</v>
      </c>
      <c r="H32" s="441">
        <v>2711</v>
      </c>
      <c r="I32" s="447"/>
      <c r="J32" s="447"/>
    </row>
    <row r="33" spans="1:10" ht="12.75">
      <c r="A33" s="154">
        <v>1995</v>
      </c>
      <c r="B33" s="440">
        <v>241</v>
      </c>
      <c r="C33" s="442">
        <v>2235</v>
      </c>
      <c r="D33" s="442"/>
      <c r="E33" s="440">
        <v>189</v>
      </c>
      <c r="F33" s="441">
        <v>647</v>
      </c>
      <c r="G33" s="442">
        <v>430</v>
      </c>
      <c r="H33" s="441">
        <v>2882</v>
      </c>
      <c r="I33" s="447"/>
      <c r="J33" s="447"/>
    </row>
    <row r="34" spans="1:10" ht="12.75">
      <c r="A34" s="154">
        <v>1996</v>
      </c>
      <c r="B34" s="440">
        <v>254</v>
      </c>
      <c r="C34" s="442">
        <v>2286</v>
      </c>
      <c r="D34" s="442"/>
      <c r="E34" s="440">
        <v>196</v>
      </c>
      <c r="F34" s="441">
        <v>662</v>
      </c>
      <c r="G34" s="442">
        <v>450</v>
      </c>
      <c r="H34" s="441">
        <v>2948</v>
      </c>
      <c r="I34" s="447"/>
      <c r="J34" s="447"/>
    </row>
    <row r="35" spans="1:10" ht="12.75">
      <c r="A35" s="154">
        <v>1997</v>
      </c>
      <c r="B35" s="440">
        <v>236</v>
      </c>
      <c r="C35" s="442">
        <v>2072</v>
      </c>
      <c r="D35" s="442"/>
      <c r="E35" s="440">
        <v>181</v>
      </c>
      <c r="F35" s="441">
        <v>570</v>
      </c>
      <c r="G35" s="442">
        <v>417</v>
      </c>
      <c r="H35" s="441">
        <v>2642</v>
      </c>
      <c r="I35" s="447"/>
      <c r="J35" s="447"/>
    </row>
    <row r="36" spans="1:10" ht="12.75">
      <c r="A36" s="154">
        <v>1998</v>
      </c>
      <c r="B36" s="440">
        <v>226</v>
      </c>
      <c r="C36" s="442">
        <v>2132</v>
      </c>
      <c r="D36" s="442"/>
      <c r="E36" s="440">
        <v>186</v>
      </c>
      <c r="F36" s="441">
        <v>576</v>
      </c>
      <c r="G36" s="442">
        <v>412</v>
      </c>
      <c r="H36" s="441">
        <v>2708</v>
      </c>
      <c r="I36" s="447"/>
      <c r="J36" s="447"/>
    </row>
    <row r="37" spans="1:10" ht="12.75">
      <c r="A37" s="154">
        <v>1999</v>
      </c>
      <c r="B37" s="440">
        <v>229</v>
      </c>
      <c r="C37" s="442">
        <v>2244</v>
      </c>
      <c r="D37" s="442"/>
      <c r="E37" s="440">
        <v>183</v>
      </c>
      <c r="F37" s="441">
        <v>617</v>
      </c>
      <c r="G37" s="442">
        <v>412</v>
      </c>
      <c r="H37" s="441">
        <v>2861</v>
      </c>
      <c r="I37" s="447"/>
      <c r="J37" s="447"/>
    </row>
    <row r="38" spans="1:10" ht="12.75">
      <c r="A38" s="154">
        <v>2000</v>
      </c>
      <c r="B38" s="440">
        <v>225</v>
      </c>
      <c r="C38" s="442">
        <v>2185</v>
      </c>
      <c r="D38" s="442"/>
      <c r="E38" s="440">
        <v>177</v>
      </c>
      <c r="F38" s="441">
        <v>613</v>
      </c>
      <c r="G38" s="442">
        <v>402</v>
      </c>
      <c r="H38" s="441">
        <v>2798</v>
      </c>
      <c r="I38" s="447"/>
      <c r="J38" s="447"/>
    </row>
    <row r="39" spans="1:10" ht="12.75">
      <c r="A39" s="154">
        <v>2001</v>
      </c>
      <c r="B39" s="440">
        <v>220</v>
      </c>
      <c r="C39" s="442">
        <v>2181</v>
      </c>
      <c r="D39" s="442"/>
      <c r="E39" s="440">
        <v>179</v>
      </c>
      <c r="F39" s="441">
        <v>663</v>
      </c>
      <c r="G39" s="442">
        <v>399</v>
      </c>
      <c r="H39" s="441">
        <v>2844</v>
      </c>
      <c r="I39" s="447"/>
      <c r="J39" s="447"/>
    </row>
    <row r="40" spans="1:10" ht="12.75">
      <c r="A40" s="154">
        <v>2002</v>
      </c>
      <c r="B40" s="440">
        <v>229</v>
      </c>
      <c r="C40" s="442">
        <v>2339</v>
      </c>
      <c r="D40" s="442"/>
      <c r="E40" s="440">
        <v>201</v>
      </c>
      <c r="F40" s="441">
        <v>743</v>
      </c>
      <c r="G40" s="442">
        <v>430</v>
      </c>
      <c r="H40" s="441">
        <v>3082</v>
      </c>
      <c r="I40" s="447"/>
      <c r="J40" s="447"/>
    </row>
    <row r="41" spans="1:10" ht="12.75">
      <c r="A41" s="154">
        <v>2003</v>
      </c>
      <c r="B41" s="440">
        <v>195</v>
      </c>
      <c r="C41" s="442">
        <v>2179.6570000000002</v>
      </c>
      <c r="D41" s="442"/>
      <c r="E41" s="440">
        <v>203</v>
      </c>
      <c r="F41" s="441">
        <v>736.36500000000001</v>
      </c>
      <c r="G41" s="442">
        <v>398</v>
      </c>
      <c r="H41" s="441">
        <v>2916.0219999999999</v>
      </c>
      <c r="I41" s="447"/>
      <c r="J41" s="447"/>
    </row>
    <row r="42" spans="1:10" ht="12.75">
      <c r="A42" s="154">
        <v>2004</v>
      </c>
      <c r="B42" s="440">
        <v>196</v>
      </c>
      <c r="C42" s="442">
        <v>2263.6280000000002</v>
      </c>
      <c r="D42" s="442"/>
      <c r="E42" s="440">
        <v>209</v>
      </c>
      <c r="F42" s="441">
        <v>808.04200000000003</v>
      </c>
      <c r="G42" s="442">
        <v>405</v>
      </c>
      <c r="H42" s="441">
        <v>3071.67</v>
      </c>
      <c r="I42" s="447"/>
      <c r="J42" s="447"/>
    </row>
    <row r="43" spans="1:10" ht="12.75">
      <c r="A43" s="154">
        <v>2005</v>
      </c>
      <c r="B43" s="440">
        <v>207</v>
      </c>
      <c r="C43" s="442">
        <v>2510.0050000000001</v>
      </c>
      <c r="D43" s="442"/>
      <c r="E43" s="440">
        <v>211</v>
      </c>
      <c r="F43" s="441">
        <v>849.89400000000012</v>
      </c>
      <c r="G43" s="442">
        <v>418</v>
      </c>
      <c r="H43" s="441">
        <v>3359.8990000000003</v>
      </c>
      <c r="I43" s="447"/>
      <c r="J43" s="447"/>
    </row>
    <row r="44" spans="1:10" ht="12.75">
      <c r="A44" s="154">
        <v>2006</v>
      </c>
      <c r="B44" s="440">
        <v>222</v>
      </c>
      <c r="C44" s="442">
        <v>2907.8990000000003</v>
      </c>
      <c r="D44" s="442"/>
      <c r="E44" s="440">
        <v>211</v>
      </c>
      <c r="F44" s="441">
        <v>935.875</v>
      </c>
      <c r="G44" s="442">
        <v>433</v>
      </c>
      <c r="H44" s="441">
        <v>3843.7740000000003</v>
      </c>
      <c r="I44" s="447"/>
      <c r="J44" s="447"/>
    </row>
    <row r="45" spans="1:10" ht="12.75">
      <c r="A45" s="154">
        <v>2007</v>
      </c>
      <c r="B45" s="440">
        <v>212</v>
      </c>
      <c r="C45" s="442">
        <v>3254</v>
      </c>
      <c r="D45" s="442"/>
      <c r="E45" s="440">
        <v>217</v>
      </c>
      <c r="F45" s="441">
        <v>1012</v>
      </c>
      <c r="G45" s="442">
        <v>429</v>
      </c>
      <c r="H45" s="441">
        <v>4266</v>
      </c>
      <c r="I45" s="447"/>
      <c r="J45" s="447"/>
    </row>
    <row r="46" spans="1:10" ht="12.75">
      <c r="A46" s="154">
        <v>2008</v>
      </c>
      <c r="B46" s="440">
        <v>209</v>
      </c>
      <c r="C46" s="442">
        <v>3435</v>
      </c>
      <c r="D46" s="442"/>
      <c r="E46" s="440">
        <v>219</v>
      </c>
      <c r="F46" s="441">
        <v>1074</v>
      </c>
      <c r="G46" s="442">
        <v>428</v>
      </c>
      <c r="H46" s="441">
        <v>4509</v>
      </c>
      <c r="I46" s="447"/>
      <c r="J46" s="447"/>
    </row>
    <row r="47" spans="1:10" ht="12.75">
      <c r="A47" s="154">
        <v>2009</v>
      </c>
      <c r="B47" s="440">
        <v>192</v>
      </c>
      <c r="C47" s="442">
        <v>3229</v>
      </c>
      <c r="D47" s="442"/>
      <c r="E47" s="440">
        <v>217</v>
      </c>
      <c r="F47" s="441">
        <v>1126</v>
      </c>
      <c r="G47" s="442">
        <v>409</v>
      </c>
      <c r="H47" s="441">
        <v>4355</v>
      </c>
      <c r="I47" s="447"/>
      <c r="J47" s="447"/>
    </row>
    <row r="48" spans="1:10" ht="12.75">
      <c r="A48" s="154">
        <v>2010</v>
      </c>
      <c r="B48" s="440">
        <v>173</v>
      </c>
      <c r="C48" s="442">
        <v>2925.3</v>
      </c>
      <c r="D48" s="442"/>
      <c r="E48" s="440">
        <v>224</v>
      </c>
      <c r="F48" s="441">
        <v>1168.3</v>
      </c>
      <c r="G48" s="442">
        <v>397</v>
      </c>
      <c r="H48" s="441">
        <f t="shared" ref="H48:H49" si="0">C48+F48</f>
        <v>4093.6000000000004</v>
      </c>
      <c r="I48" s="447"/>
      <c r="J48" s="447"/>
    </row>
    <row r="49" spans="1:10" ht="12.75">
      <c r="A49" s="154">
        <v>2011</v>
      </c>
      <c r="B49" s="440">
        <v>155</v>
      </c>
      <c r="C49" s="442">
        <v>2683</v>
      </c>
      <c r="D49" s="442" t="s">
        <v>289</v>
      </c>
      <c r="E49" s="440">
        <v>220</v>
      </c>
      <c r="F49" s="441">
        <v>1162</v>
      </c>
      <c r="G49" s="442">
        <v>375</v>
      </c>
      <c r="H49" s="441">
        <f t="shared" si="0"/>
        <v>3845</v>
      </c>
      <c r="I49" s="447"/>
      <c r="J49" s="447"/>
    </row>
    <row r="50" spans="1:10" ht="12.75">
      <c r="A50" s="152">
        <v>2012</v>
      </c>
      <c r="B50" s="443">
        <v>112</v>
      </c>
      <c r="C50" s="450">
        <v>1798.7550000000001</v>
      </c>
      <c r="D50" s="450"/>
      <c r="E50" s="443">
        <v>202</v>
      </c>
      <c r="F50" s="444">
        <v>986</v>
      </c>
      <c r="G50" s="443">
        <f>B50+E50</f>
        <v>314</v>
      </c>
      <c r="H50" s="444">
        <f>C50+F50</f>
        <v>2784.7550000000001</v>
      </c>
      <c r="I50" s="447"/>
      <c r="J50" s="447"/>
    </row>
    <row r="51" spans="1:10">
      <c r="A51" s="62" t="s">
        <v>302</v>
      </c>
    </row>
  </sheetData>
  <mergeCells count="6">
    <mergeCell ref="B3:C3"/>
    <mergeCell ref="E3:F3"/>
    <mergeCell ref="G3:H3"/>
    <mergeCell ref="B5:C5"/>
    <mergeCell ref="E5:F5"/>
    <mergeCell ref="G5:H5"/>
  </mergeCells>
  <pageMargins left="0.7" right="0.7" top="0.75" bottom="0.75" header="0.3" footer="0.3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V36"/>
  <sheetViews>
    <sheetView workbookViewId="0">
      <selection sqref="A1:T2"/>
    </sheetView>
  </sheetViews>
  <sheetFormatPr defaultRowHeight="11.25"/>
  <cols>
    <col min="1" max="1" width="9.33203125" style="1"/>
    <col min="2" max="2" width="40.6640625" style="1" customWidth="1"/>
    <col min="3" max="3" width="7.83203125" style="1" hidden="1" customWidth="1"/>
    <col min="4" max="4" width="7.83203125" style="1" customWidth="1"/>
    <col min="5" max="5" width="2.83203125" style="1" customWidth="1"/>
    <col min="6" max="6" width="7.83203125" style="1" customWidth="1"/>
    <col min="7" max="7" width="2.83203125" style="1" customWidth="1"/>
    <col min="8" max="8" width="7.83203125" style="1" customWidth="1"/>
    <col min="9" max="9" width="2.83203125" style="1" customWidth="1"/>
    <col min="10" max="10" width="7.83203125" style="1" customWidth="1"/>
    <col min="11" max="11" width="2.83203125" style="1" customWidth="1"/>
    <col min="12" max="12" width="7.83203125" style="1" customWidth="1"/>
    <col min="13" max="13" width="2.83203125" style="1" customWidth="1"/>
    <col min="14" max="14" width="7.83203125" style="1" customWidth="1"/>
    <col min="15" max="15" width="2.83203125" style="1" customWidth="1"/>
    <col min="16" max="16" width="7.83203125" style="1" customWidth="1"/>
    <col min="17" max="17" width="2.83203125" style="1" customWidth="1"/>
    <col min="18" max="18" width="7.83203125" style="1" customWidth="1"/>
    <col min="19" max="19" width="2.83203125" style="1" customWidth="1"/>
    <col min="20" max="21" width="7.83203125" style="1" customWidth="1"/>
    <col min="22" max="16384" width="9.33203125" style="1"/>
  </cols>
  <sheetData>
    <row r="1" spans="1:21" ht="22.5" customHeight="1">
      <c r="A1" s="549" t="s">
        <v>329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</row>
    <row r="2" spans="1:21">
      <c r="A2" s="550"/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</row>
    <row r="3" spans="1:21" ht="12" thickBot="1">
      <c r="A3" s="1" t="s">
        <v>319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1" ht="13.5" thickBot="1">
      <c r="A4" s="490"/>
      <c r="B4" s="490"/>
      <c r="C4" s="490">
        <v>2002</v>
      </c>
      <c r="D4" s="490">
        <v>2003</v>
      </c>
      <c r="E4" s="490"/>
      <c r="F4" s="490">
        <v>2004</v>
      </c>
      <c r="G4" s="490"/>
      <c r="H4" s="490">
        <v>2005</v>
      </c>
      <c r="I4" s="490"/>
      <c r="J4" s="490">
        <v>2006</v>
      </c>
      <c r="K4" s="490"/>
      <c r="L4" s="490">
        <v>2007</v>
      </c>
      <c r="M4" s="490"/>
      <c r="N4" s="490">
        <v>2008</v>
      </c>
      <c r="O4" s="490"/>
      <c r="P4" s="490">
        <v>2009</v>
      </c>
      <c r="Q4" s="490"/>
      <c r="R4" s="490">
        <v>2010</v>
      </c>
      <c r="S4" s="490"/>
      <c r="T4" s="490">
        <v>2011</v>
      </c>
      <c r="U4" s="490">
        <v>2012</v>
      </c>
    </row>
    <row r="5" spans="1:21" ht="12.75">
      <c r="A5" s="11"/>
      <c r="B5" s="36"/>
      <c r="C5" s="36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62"/>
    </row>
    <row r="6" spans="1:21" ht="12.75">
      <c r="A6" s="491" t="s">
        <v>304</v>
      </c>
      <c r="B6" s="36"/>
      <c r="C6" s="492">
        <v>2199</v>
      </c>
      <c r="D6" s="492">
        <v>2573.195185</v>
      </c>
      <c r="E6" s="39" t="s">
        <v>289</v>
      </c>
      <c r="F6" s="492">
        <v>2738.6809009999997</v>
      </c>
      <c r="G6" s="39" t="s">
        <v>289</v>
      </c>
      <c r="H6" s="492">
        <v>2868.7838389999997</v>
      </c>
      <c r="I6" s="39" t="s">
        <v>289</v>
      </c>
      <c r="J6" s="492">
        <v>3175.9272579999997</v>
      </c>
      <c r="K6" s="39" t="s">
        <v>289</v>
      </c>
      <c r="L6" s="492">
        <v>3631.1138230000001</v>
      </c>
      <c r="M6" s="39" t="s">
        <v>289</v>
      </c>
      <c r="N6" s="492">
        <v>4322.4745190000012</v>
      </c>
      <c r="O6" s="39" t="s">
        <v>289</v>
      </c>
      <c r="P6" s="492">
        <v>3828.6195589999998</v>
      </c>
      <c r="Q6" s="39" t="s">
        <v>289</v>
      </c>
      <c r="R6" s="492">
        <v>5094.5620200000003</v>
      </c>
      <c r="S6" s="39" t="s">
        <v>289</v>
      </c>
      <c r="T6" s="492">
        <v>5046</v>
      </c>
      <c r="U6" s="492">
        <v>4956.8190000000004</v>
      </c>
    </row>
    <row r="7" spans="1:21" ht="12.75">
      <c r="A7" s="493"/>
      <c r="B7" s="493" t="s">
        <v>305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62"/>
      <c r="U7" s="62"/>
    </row>
    <row r="8" spans="1:21" ht="14.25">
      <c r="A8" s="493"/>
      <c r="B8" s="494" t="s">
        <v>328</v>
      </c>
      <c r="C8" s="495">
        <v>1057</v>
      </c>
      <c r="D8" s="495">
        <v>1014.1951849999999</v>
      </c>
      <c r="E8" s="495" t="s">
        <v>289</v>
      </c>
      <c r="F8" s="495">
        <v>1092.6809009999999</v>
      </c>
      <c r="G8" s="495" t="s">
        <v>289</v>
      </c>
      <c r="H8" s="495">
        <v>1198.285114</v>
      </c>
      <c r="I8" s="495" t="s">
        <v>289</v>
      </c>
      <c r="J8" s="495">
        <v>1270.859933</v>
      </c>
      <c r="K8" s="495" t="s">
        <v>289</v>
      </c>
      <c r="L8" s="495">
        <v>1420.4741180000001</v>
      </c>
      <c r="M8" s="495" t="s">
        <v>289</v>
      </c>
      <c r="N8" s="495">
        <v>1634.9069420000005</v>
      </c>
      <c r="O8" s="495" t="s">
        <v>289</v>
      </c>
      <c r="P8" s="495">
        <v>1334.619559</v>
      </c>
      <c r="Q8" s="495" t="s">
        <v>289</v>
      </c>
      <c r="R8" s="495">
        <v>1575.980914</v>
      </c>
      <c r="S8" s="495" t="s">
        <v>289</v>
      </c>
      <c r="T8" s="495">
        <v>1436</v>
      </c>
      <c r="U8" s="495">
        <v>1018.604</v>
      </c>
    </row>
    <row r="9" spans="1:21" ht="12.75">
      <c r="A9" s="493"/>
      <c r="B9" s="494" t="s">
        <v>307</v>
      </c>
      <c r="C9" s="495">
        <v>1142</v>
      </c>
      <c r="D9" s="495">
        <v>1559</v>
      </c>
      <c r="E9" s="495"/>
      <c r="F9" s="495">
        <v>1646</v>
      </c>
      <c r="G9" s="495"/>
      <c r="H9" s="495">
        <v>1670.4987249999999</v>
      </c>
      <c r="I9" s="495" t="s">
        <v>289</v>
      </c>
      <c r="J9" s="495">
        <v>1905.067325</v>
      </c>
      <c r="K9" s="495"/>
      <c r="L9" s="495">
        <v>2210.639705</v>
      </c>
      <c r="M9" s="495"/>
      <c r="N9" s="495">
        <v>2687.5675770000003</v>
      </c>
      <c r="O9" s="495"/>
      <c r="P9" s="495">
        <v>2494</v>
      </c>
      <c r="Q9" s="495" t="s">
        <v>289</v>
      </c>
      <c r="R9" s="495">
        <v>3518.5811060000001</v>
      </c>
      <c r="S9" s="495"/>
      <c r="T9" s="495">
        <v>3610</v>
      </c>
      <c r="U9" s="495">
        <v>3938.2150000000001</v>
      </c>
    </row>
    <row r="10" spans="1:21" ht="12.75">
      <c r="A10" s="36"/>
      <c r="B10" s="36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62"/>
      <c r="U10" s="62"/>
    </row>
    <row r="11" spans="1:21" ht="12.75">
      <c r="A11" s="491" t="s">
        <v>308</v>
      </c>
      <c r="B11" s="491"/>
      <c r="C11" s="492">
        <v>608</v>
      </c>
      <c r="D11" s="492">
        <v>476.357846</v>
      </c>
      <c r="E11" s="39" t="s">
        <v>289</v>
      </c>
      <c r="F11" s="492">
        <v>467.47017200000005</v>
      </c>
      <c r="G11" s="39" t="s">
        <v>289</v>
      </c>
      <c r="H11" s="492">
        <v>231.056737</v>
      </c>
      <c r="I11" s="39" t="s">
        <v>289</v>
      </c>
      <c r="J11" s="492">
        <v>471.70262000000002</v>
      </c>
      <c r="K11" s="492"/>
      <c r="L11" s="492">
        <v>702.49169500000005</v>
      </c>
      <c r="M11" s="39" t="s">
        <v>289</v>
      </c>
      <c r="N11" s="492">
        <v>991.33159600000022</v>
      </c>
      <c r="O11" s="39" t="s">
        <v>289</v>
      </c>
      <c r="P11" s="492">
        <v>791.35953100000006</v>
      </c>
      <c r="Q11" s="39" t="s">
        <v>289</v>
      </c>
      <c r="R11" s="492">
        <v>2417.4302360000001</v>
      </c>
      <c r="S11" s="492"/>
      <c r="T11" s="492">
        <v>2132</v>
      </c>
      <c r="U11" s="492">
        <v>1383.3489999999999</v>
      </c>
    </row>
    <row r="12" spans="1:21" ht="12.75">
      <c r="A12" s="493"/>
      <c r="B12" s="493" t="s">
        <v>305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62"/>
      <c r="U12" s="62"/>
    </row>
    <row r="13" spans="1:21" ht="12.75">
      <c r="A13" s="493"/>
      <c r="B13" s="494" t="s">
        <v>306</v>
      </c>
      <c r="C13" s="495">
        <v>392</v>
      </c>
      <c r="D13" s="495">
        <v>415.02148499999998</v>
      </c>
      <c r="E13" s="495" t="s">
        <v>289</v>
      </c>
      <c r="F13" s="495">
        <v>110.59251700000002</v>
      </c>
      <c r="G13" s="495" t="s">
        <v>289</v>
      </c>
      <c r="H13" s="495">
        <v>104.37545700000001</v>
      </c>
      <c r="I13" s="495" t="s">
        <v>289</v>
      </c>
      <c r="J13" s="495">
        <v>414.31805000000003</v>
      </c>
      <c r="K13" s="495"/>
      <c r="L13" s="495">
        <v>333.64970500000004</v>
      </c>
      <c r="M13" s="495" t="s">
        <v>289</v>
      </c>
      <c r="N13" s="495">
        <v>573.0412560000002</v>
      </c>
      <c r="O13" s="495" t="s">
        <v>289</v>
      </c>
      <c r="P13" s="495">
        <v>348.359531</v>
      </c>
      <c r="Q13" s="495" t="s">
        <v>289</v>
      </c>
      <c r="R13" s="495">
        <v>769.48741600000005</v>
      </c>
      <c r="S13" s="495"/>
      <c r="T13" s="495">
        <v>777</v>
      </c>
      <c r="U13" s="495">
        <v>360.87299999999999</v>
      </c>
    </row>
    <row r="14" spans="1:21" ht="12.75">
      <c r="A14" s="493"/>
      <c r="B14" s="494" t="s">
        <v>309</v>
      </c>
      <c r="C14" s="495">
        <v>216</v>
      </c>
      <c r="D14" s="495">
        <v>61.336360999999997</v>
      </c>
      <c r="E14" s="495"/>
      <c r="F14" s="495">
        <v>356.877655</v>
      </c>
      <c r="G14" s="495"/>
      <c r="H14" s="495">
        <v>126.68128</v>
      </c>
      <c r="I14" s="495"/>
      <c r="J14" s="495">
        <v>57.384569999999997</v>
      </c>
      <c r="K14" s="495"/>
      <c r="L14" s="495">
        <v>368.84199000000001</v>
      </c>
      <c r="M14" s="495"/>
      <c r="N14" s="495">
        <v>418.29034000000001</v>
      </c>
      <c r="O14" s="495"/>
      <c r="P14" s="495">
        <v>443</v>
      </c>
      <c r="Q14" s="495"/>
      <c r="R14" s="495">
        <v>1647.94282</v>
      </c>
      <c r="S14" s="495"/>
      <c r="T14" s="495">
        <v>1355</v>
      </c>
      <c r="U14" s="495">
        <v>1022.476</v>
      </c>
    </row>
    <row r="15" spans="1:21" ht="12.75">
      <c r="A15" s="36"/>
      <c r="B15" s="36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62"/>
      <c r="U15" s="62"/>
    </row>
    <row r="16" spans="1:21" ht="12.75">
      <c r="A16" s="491" t="s">
        <v>310</v>
      </c>
      <c r="B16" s="491"/>
      <c r="C16" s="492">
        <v>1591</v>
      </c>
      <c r="D16" s="492">
        <v>2096.8373390000002</v>
      </c>
      <c r="E16" s="492"/>
      <c r="F16" s="492">
        <v>2271.2107289999994</v>
      </c>
      <c r="G16" s="39" t="s">
        <v>289</v>
      </c>
      <c r="H16" s="492">
        <v>2637.7271019999998</v>
      </c>
      <c r="I16" s="492"/>
      <c r="J16" s="492">
        <v>2704.2246379999997</v>
      </c>
      <c r="K16" s="39" t="s">
        <v>289</v>
      </c>
      <c r="L16" s="492">
        <v>2928.622128</v>
      </c>
      <c r="M16" s="39" t="s">
        <v>289</v>
      </c>
      <c r="N16" s="492">
        <v>3331.1429230000012</v>
      </c>
      <c r="O16" s="39" t="s">
        <v>289</v>
      </c>
      <c r="P16" s="492">
        <v>3037.2600279999997</v>
      </c>
      <c r="Q16" s="39" t="s">
        <v>289</v>
      </c>
      <c r="R16" s="492">
        <v>2677.1317840000002</v>
      </c>
      <c r="S16" s="39" t="s">
        <v>289</v>
      </c>
      <c r="T16" s="492">
        <v>2914</v>
      </c>
      <c r="U16" s="492">
        <v>3573.4700000000003</v>
      </c>
    </row>
    <row r="17" spans="1:22" ht="12.75">
      <c r="A17" s="493"/>
      <c r="B17" s="493" t="s">
        <v>305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62"/>
      <c r="U17" s="62"/>
    </row>
    <row r="18" spans="1:22" ht="12.75">
      <c r="A18" s="493"/>
      <c r="B18" s="494" t="s">
        <v>306</v>
      </c>
      <c r="C18" s="495">
        <v>665</v>
      </c>
      <c r="D18" s="495">
        <v>599.17369999999994</v>
      </c>
      <c r="E18" s="495"/>
      <c r="F18" s="495">
        <v>982.08838399999991</v>
      </c>
      <c r="G18" s="495" t="s">
        <v>289</v>
      </c>
      <c r="H18" s="495">
        <v>1093.9096569999999</v>
      </c>
      <c r="I18" s="495" t="s">
        <v>289</v>
      </c>
      <c r="J18" s="495">
        <v>856.54188299999998</v>
      </c>
      <c r="K18" s="495" t="s">
        <v>289</v>
      </c>
      <c r="L18" s="495">
        <v>1086.824413</v>
      </c>
      <c r="M18" s="495" t="s">
        <v>289</v>
      </c>
      <c r="N18" s="495">
        <v>1061.8656860000003</v>
      </c>
      <c r="O18" s="495" t="s">
        <v>289</v>
      </c>
      <c r="P18" s="495">
        <v>986.26002800000003</v>
      </c>
      <c r="Q18" s="495" t="s">
        <v>289</v>
      </c>
      <c r="R18" s="495">
        <v>806.49349799999993</v>
      </c>
      <c r="S18" s="495" t="s">
        <v>289</v>
      </c>
      <c r="T18" s="495">
        <v>659</v>
      </c>
      <c r="U18" s="495">
        <v>657.73099999999999</v>
      </c>
    </row>
    <row r="19" spans="1:22" ht="13.5" thickBot="1">
      <c r="A19" s="496"/>
      <c r="B19" s="497" t="s">
        <v>307</v>
      </c>
      <c r="C19" s="498">
        <v>926</v>
      </c>
      <c r="D19" s="498">
        <v>1497.6636390000001</v>
      </c>
      <c r="E19" s="498"/>
      <c r="F19" s="498">
        <v>1289.122345</v>
      </c>
      <c r="G19" s="498"/>
      <c r="H19" s="498">
        <v>1543.8174449999999</v>
      </c>
      <c r="I19" s="498" t="s">
        <v>289</v>
      </c>
      <c r="J19" s="498">
        <v>1847.682755</v>
      </c>
      <c r="K19" s="498"/>
      <c r="L19" s="498">
        <v>1841.7977150000002</v>
      </c>
      <c r="M19" s="498"/>
      <c r="N19" s="498">
        <v>2269.2772370000002</v>
      </c>
      <c r="O19" s="498"/>
      <c r="P19" s="498">
        <v>2051</v>
      </c>
      <c r="Q19" s="498"/>
      <c r="R19" s="498">
        <v>1870.6382860000001</v>
      </c>
      <c r="S19" s="498"/>
      <c r="T19" s="498">
        <v>2255</v>
      </c>
      <c r="U19" s="498">
        <v>2915.739</v>
      </c>
    </row>
    <row r="20" spans="1:22" ht="12.75">
      <c r="A20" s="348" t="s">
        <v>188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V20" s="46"/>
    </row>
    <row r="21" spans="1:22" ht="12.75">
      <c r="A21" s="349" t="s">
        <v>350</v>
      </c>
      <c r="B21" s="36"/>
      <c r="C21" s="499"/>
      <c r="D21" s="36"/>
      <c r="E21" s="36"/>
      <c r="F21" s="36"/>
      <c r="G21" s="36"/>
      <c r="H21" s="36"/>
      <c r="I21" s="36"/>
      <c r="J21" s="500"/>
      <c r="K21" s="500"/>
      <c r="L21" s="500"/>
      <c r="M21" s="500"/>
      <c r="N21" s="500"/>
      <c r="O21" s="500"/>
      <c r="P21" s="36"/>
      <c r="Q21" s="36"/>
      <c r="R21" s="500"/>
      <c r="S21" s="500"/>
      <c r="T21" s="500"/>
      <c r="V21" s="46"/>
    </row>
    <row r="22" spans="1:22" ht="12">
      <c r="A22" s="264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V22" s="46"/>
    </row>
    <row r="23" spans="1:22" ht="12.75">
      <c r="A23" s="349"/>
      <c r="F23" s="492"/>
      <c r="R23" s="58"/>
      <c r="S23" s="58"/>
    </row>
    <row r="24" spans="1:22" ht="12.75">
      <c r="F24" s="39"/>
    </row>
    <row r="25" spans="1:22" ht="12.75">
      <c r="F25" s="495"/>
    </row>
    <row r="26" spans="1:22" ht="12.75">
      <c r="F26" s="495"/>
    </row>
    <row r="27" spans="1:22" ht="12.75">
      <c r="F27" s="39"/>
    </row>
    <row r="28" spans="1:22" ht="12.75">
      <c r="F28" s="492"/>
    </row>
    <row r="29" spans="1:22" ht="12.75">
      <c r="F29" s="39"/>
    </row>
    <row r="30" spans="1:22" ht="12.75">
      <c r="F30" s="495"/>
    </row>
    <row r="31" spans="1:22" ht="12.75">
      <c r="F31" s="495"/>
    </row>
    <row r="32" spans="1:22" ht="12.75">
      <c r="F32" s="39"/>
    </row>
    <row r="33" spans="6:6" ht="12.75">
      <c r="F33" s="492"/>
    </row>
    <row r="34" spans="6:6" ht="12.75">
      <c r="F34" s="39"/>
    </row>
    <row r="35" spans="6:6" ht="12.75">
      <c r="F35" s="495"/>
    </row>
    <row r="36" spans="6:6" ht="12.75">
      <c r="F36" s="530"/>
    </row>
  </sheetData>
  <mergeCells count="1">
    <mergeCell ref="A1:T2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L21"/>
  <sheetViews>
    <sheetView workbookViewId="0">
      <selection sqref="A1:L2"/>
    </sheetView>
  </sheetViews>
  <sheetFormatPr defaultRowHeight="11.25"/>
  <cols>
    <col min="1" max="1" width="9.33203125" style="1"/>
    <col min="2" max="2" width="36" style="1" customWidth="1"/>
    <col min="3" max="16384" width="9.33203125" style="1"/>
  </cols>
  <sheetData>
    <row r="1" spans="1:12" ht="24.75" customHeight="1">
      <c r="A1" s="551" t="s">
        <v>336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</row>
    <row r="2" spans="1:12">
      <c r="A2" s="552"/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552"/>
    </row>
    <row r="3" spans="1:12" ht="15.75" thickBot="1">
      <c r="A3" s="543" t="s">
        <v>320</v>
      </c>
      <c r="B3" s="533"/>
      <c r="C3" s="533"/>
      <c r="D3" s="533"/>
      <c r="E3" s="533"/>
      <c r="F3" s="533"/>
      <c r="G3" s="533"/>
      <c r="H3" s="533"/>
      <c r="I3" s="533"/>
      <c r="J3" s="533"/>
      <c r="K3" s="533"/>
      <c r="L3" s="533"/>
    </row>
    <row r="4" spans="1:12" ht="13.5" thickBot="1">
      <c r="A4" s="519"/>
      <c r="B4" s="519"/>
      <c r="C4" s="519">
        <v>2003</v>
      </c>
      <c r="D4" s="519">
        <v>2004</v>
      </c>
      <c r="E4" s="519">
        <v>2005</v>
      </c>
      <c r="F4" s="519">
        <v>2006</v>
      </c>
      <c r="G4" s="519">
        <v>2007</v>
      </c>
      <c r="H4" s="519">
        <v>2008</v>
      </c>
      <c r="I4" s="519">
        <v>2009</v>
      </c>
      <c r="J4" s="519">
        <v>2010</v>
      </c>
      <c r="K4" s="519">
        <v>2011</v>
      </c>
      <c r="L4" s="519">
        <v>2012</v>
      </c>
    </row>
    <row r="5" spans="1:12" ht="15">
      <c r="A5" s="520"/>
      <c r="B5" s="521"/>
      <c r="C5" s="522"/>
      <c r="D5" s="522"/>
      <c r="E5" s="522"/>
      <c r="F5" s="522"/>
      <c r="G5" s="523"/>
      <c r="H5" s="523"/>
      <c r="I5" s="522"/>
      <c r="J5" s="522"/>
      <c r="K5" s="524"/>
      <c r="L5" s="524"/>
    </row>
    <row r="6" spans="1:12" ht="12.75">
      <c r="A6" s="525" t="s">
        <v>304</v>
      </c>
      <c r="B6" s="521"/>
      <c r="C6" s="492">
        <v>593</v>
      </c>
      <c r="D6" s="492">
        <v>618</v>
      </c>
      <c r="E6" s="492">
        <v>677</v>
      </c>
      <c r="F6" s="492">
        <v>743</v>
      </c>
      <c r="G6" s="526">
        <v>655</v>
      </c>
      <c r="H6" s="526">
        <v>887</v>
      </c>
      <c r="I6" s="492">
        <v>869</v>
      </c>
      <c r="J6" s="492">
        <v>964</v>
      </c>
      <c r="K6" s="492">
        <v>906</v>
      </c>
      <c r="L6" s="492">
        <v>836</v>
      </c>
    </row>
    <row r="7" spans="1:12" ht="12.75">
      <c r="A7" s="527"/>
      <c r="B7" s="527" t="s">
        <v>305</v>
      </c>
      <c r="C7" s="62"/>
      <c r="D7" s="62"/>
      <c r="E7" s="62"/>
      <c r="F7" s="62"/>
      <c r="G7" s="528"/>
      <c r="H7" s="528"/>
      <c r="I7" s="62"/>
      <c r="J7" s="62"/>
      <c r="K7" s="62"/>
      <c r="L7" s="62"/>
    </row>
    <row r="8" spans="1:12" ht="12.75">
      <c r="A8" s="527"/>
      <c r="B8" s="529" t="s">
        <v>306</v>
      </c>
      <c r="C8" s="495">
        <v>429</v>
      </c>
      <c r="D8" s="495">
        <v>443</v>
      </c>
      <c r="E8" s="495">
        <v>467</v>
      </c>
      <c r="F8" s="495">
        <v>488</v>
      </c>
      <c r="G8" s="530">
        <v>442</v>
      </c>
      <c r="H8" s="530">
        <v>446</v>
      </c>
      <c r="I8" s="495">
        <v>436</v>
      </c>
      <c r="J8" s="495">
        <v>427</v>
      </c>
      <c r="K8" s="495">
        <v>402</v>
      </c>
      <c r="L8" s="495">
        <v>321</v>
      </c>
    </row>
    <row r="9" spans="1:12" ht="12.75">
      <c r="A9" s="527"/>
      <c r="B9" s="529" t="s">
        <v>307</v>
      </c>
      <c r="C9" s="495">
        <v>164</v>
      </c>
      <c r="D9" s="495">
        <v>175</v>
      </c>
      <c r="E9" s="495">
        <v>210</v>
      </c>
      <c r="F9" s="495">
        <v>255</v>
      </c>
      <c r="G9" s="530">
        <v>213</v>
      </c>
      <c r="H9" s="530">
        <v>441</v>
      </c>
      <c r="I9" s="495">
        <v>433</v>
      </c>
      <c r="J9" s="495">
        <v>537</v>
      </c>
      <c r="K9" s="495">
        <v>504</v>
      </c>
      <c r="L9" s="495">
        <v>515</v>
      </c>
    </row>
    <row r="10" spans="1:12" ht="12.75">
      <c r="A10" s="521"/>
      <c r="B10" s="521"/>
      <c r="C10" s="62"/>
      <c r="D10" s="62"/>
      <c r="E10" s="62"/>
      <c r="F10" s="62"/>
      <c r="G10" s="528"/>
      <c r="H10" s="528"/>
      <c r="I10" s="62"/>
      <c r="J10" s="62"/>
      <c r="K10" s="62"/>
      <c r="L10" s="62"/>
    </row>
    <row r="11" spans="1:12" ht="12.75">
      <c r="A11" s="525" t="s">
        <v>308</v>
      </c>
      <c r="B11" s="525"/>
      <c r="C11" s="492">
        <v>68</v>
      </c>
      <c r="D11" s="492">
        <v>41</v>
      </c>
      <c r="E11" s="492">
        <v>29</v>
      </c>
      <c r="F11" s="492">
        <v>41</v>
      </c>
      <c r="G11" s="526">
        <v>108</v>
      </c>
      <c r="H11" s="526">
        <v>170</v>
      </c>
      <c r="I11" s="492">
        <v>151</v>
      </c>
      <c r="J11" s="492">
        <v>313</v>
      </c>
      <c r="K11" s="492">
        <v>361</v>
      </c>
      <c r="L11" s="492">
        <v>211</v>
      </c>
    </row>
    <row r="12" spans="1:12" ht="12.75">
      <c r="A12" s="527"/>
      <c r="B12" s="527" t="s">
        <v>305</v>
      </c>
      <c r="C12" s="62"/>
      <c r="D12" s="62"/>
      <c r="E12" s="62"/>
      <c r="F12" s="62"/>
      <c r="G12" s="528"/>
      <c r="H12" s="528"/>
      <c r="I12" s="62"/>
      <c r="J12" s="62"/>
      <c r="K12" s="62"/>
      <c r="L12" s="62"/>
    </row>
    <row r="13" spans="1:12" ht="12.75">
      <c r="A13" s="527"/>
      <c r="B13" s="529" t="s">
        <v>306</v>
      </c>
      <c r="C13" s="495">
        <v>60</v>
      </c>
      <c r="D13" s="495">
        <v>31</v>
      </c>
      <c r="E13" s="495">
        <v>27</v>
      </c>
      <c r="F13" s="495">
        <v>41</v>
      </c>
      <c r="G13" s="530">
        <v>72</v>
      </c>
      <c r="H13" s="530">
        <v>72</v>
      </c>
      <c r="I13" s="495">
        <v>50</v>
      </c>
      <c r="J13" s="495">
        <v>80</v>
      </c>
      <c r="K13" s="495">
        <v>175</v>
      </c>
      <c r="L13" s="495">
        <v>47</v>
      </c>
    </row>
    <row r="14" spans="1:12" ht="12.75">
      <c r="A14" s="527"/>
      <c r="B14" s="529" t="s">
        <v>309</v>
      </c>
      <c r="C14" s="495">
        <v>8</v>
      </c>
      <c r="D14" s="495">
        <v>10</v>
      </c>
      <c r="E14" s="495">
        <v>2</v>
      </c>
      <c r="F14" s="495">
        <v>0</v>
      </c>
      <c r="G14" s="530">
        <v>36</v>
      </c>
      <c r="H14" s="530">
        <v>98</v>
      </c>
      <c r="I14" s="495">
        <v>101</v>
      </c>
      <c r="J14" s="495">
        <v>233</v>
      </c>
      <c r="K14" s="495">
        <v>186</v>
      </c>
      <c r="L14" s="495">
        <v>164</v>
      </c>
    </row>
    <row r="15" spans="1:12" ht="12.75">
      <c r="A15" s="521"/>
      <c r="B15" s="521"/>
      <c r="C15" s="62"/>
      <c r="D15" s="62"/>
      <c r="E15" s="62"/>
      <c r="F15" s="62"/>
      <c r="G15" s="528"/>
      <c r="H15" s="528"/>
      <c r="I15" s="62"/>
      <c r="J15" s="62"/>
      <c r="K15" s="62"/>
      <c r="L15" s="62"/>
    </row>
    <row r="16" spans="1:12" ht="12.75">
      <c r="A16" s="525" t="s">
        <v>310</v>
      </c>
      <c r="B16" s="525"/>
      <c r="C16" s="492">
        <v>525</v>
      </c>
      <c r="D16" s="492">
        <v>577</v>
      </c>
      <c r="E16" s="492">
        <v>648</v>
      </c>
      <c r="F16" s="492">
        <v>702</v>
      </c>
      <c r="G16" s="526">
        <v>547</v>
      </c>
      <c r="H16" s="526">
        <v>717</v>
      </c>
      <c r="I16" s="492">
        <v>718</v>
      </c>
      <c r="J16" s="492">
        <v>651</v>
      </c>
      <c r="K16" s="492">
        <v>545</v>
      </c>
      <c r="L16" s="492">
        <v>625</v>
      </c>
    </row>
    <row r="17" spans="1:12" ht="12.75">
      <c r="A17" s="527"/>
      <c r="B17" s="527" t="s">
        <v>305</v>
      </c>
      <c r="C17" s="62"/>
      <c r="D17" s="62"/>
      <c r="E17" s="62"/>
      <c r="F17" s="62"/>
      <c r="G17" s="528"/>
      <c r="H17" s="528"/>
      <c r="I17" s="62"/>
      <c r="J17" s="62"/>
      <c r="K17" s="62"/>
      <c r="L17" s="62"/>
    </row>
    <row r="18" spans="1:12" ht="12.75">
      <c r="A18" s="527"/>
      <c r="B18" s="529" t="s">
        <v>306</v>
      </c>
      <c r="C18" s="495">
        <v>369</v>
      </c>
      <c r="D18" s="495">
        <v>412</v>
      </c>
      <c r="E18" s="495">
        <v>440</v>
      </c>
      <c r="F18" s="495">
        <v>447</v>
      </c>
      <c r="G18" s="530">
        <v>370</v>
      </c>
      <c r="H18" s="530">
        <v>374</v>
      </c>
      <c r="I18" s="495">
        <v>386</v>
      </c>
      <c r="J18" s="495">
        <v>347</v>
      </c>
      <c r="K18" s="495">
        <v>227</v>
      </c>
      <c r="L18" s="495">
        <v>274</v>
      </c>
    </row>
    <row r="19" spans="1:12" ht="13.5" thickBot="1">
      <c r="A19" s="531"/>
      <c r="B19" s="532" t="s">
        <v>307</v>
      </c>
      <c r="C19" s="498">
        <v>156</v>
      </c>
      <c r="D19" s="498">
        <v>165</v>
      </c>
      <c r="E19" s="498">
        <v>208</v>
      </c>
      <c r="F19" s="498">
        <v>255</v>
      </c>
      <c r="G19" s="498">
        <v>177</v>
      </c>
      <c r="H19" s="498">
        <v>343</v>
      </c>
      <c r="I19" s="498">
        <v>332</v>
      </c>
      <c r="J19" s="498">
        <v>304</v>
      </c>
      <c r="K19" s="498">
        <v>318</v>
      </c>
      <c r="L19" s="498">
        <v>351</v>
      </c>
    </row>
    <row r="20" spans="1:12" ht="12">
      <c r="A20" s="348" t="s">
        <v>188</v>
      </c>
    </row>
    <row r="21" spans="1:12" ht="12">
      <c r="A21" s="349" t="s">
        <v>350</v>
      </c>
    </row>
  </sheetData>
  <mergeCells count="1">
    <mergeCell ref="A1:L2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>
    <tabColor theme="6" tint="-0.249977111117893"/>
    <pageSetUpPr fitToPage="1"/>
  </sheetPr>
  <dimension ref="A1:S57"/>
  <sheetViews>
    <sheetView zoomScaleNormal="100" workbookViewId="0"/>
  </sheetViews>
  <sheetFormatPr defaultRowHeight="11.25"/>
  <cols>
    <col min="1" max="1" width="43.83203125" style="1" bestFit="1" customWidth="1"/>
    <col min="2" max="2" width="11.33203125" style="1" customWidth="1"/>
    <col min="3" max="3" width="2.5" style="1" customWidth="1"/>
    <col min="4" max="4" width="12.83203125" style="1" customWidth="1"/>
    <col min="5" max="5" width="3.1640625" style="1" customWidth="1"/>
    <col min="6" max="6" width="11" style="1" customWidth="1"/>
    <col min="7" max="7" width="2.83203125" style="1" customWidth="1"/>
    <col min="8" max="8" width="12.83203125" style="1" customWidth="1"/>
    <col min="9" max="9" width="2" style="1" customWidth="1"/>
    <col min="10" max="10" width="10.83203125" style="1" customWidth="1"/>
    <col min="11" max="11" width="2.5" style="1" customWidth="1"/>
    <col min="12" max="12" width="12.83203125" style="1" customWidth="1"/>
    <col min="13" max="13" width="2.33203125" style="1" customWidth="1"/>
    <col min="14" max="16384" width="9.33203125" style="1"/>
  </cols>
  <sheetData>
    <row r="1" spans="1:13" ht="15">
      <c r="A1" s="47" t="s">
        <v>241</v>
      </c>
    </row>
    <row r="2" spans="1:13">
      <c r="A2" s="1" t="s">
        <v>294</v>
      </c>
    </row>
    <row r="3" spans="1:13" ht="12.75">
      <c r="A3" s="150" t="s">
        <v>1</v>
      </c>
      <c r="B3" s="555" t="s">
        <v>134</v>
      </c>
      <c r="C3" s="556"/>
      <c r="D3" s="556"/>
      <c r="E3" s="204"/>
      <c r="F3" s="556" t="s">
        <v>135</v>
      </c>
      <c r="G3" s="556"/>
      <c r="H3" s="556"/>
      <c r="I3" s="372"/>
      <c r="J3" s="555" t="s">
        <v>5</v>
      </c>
      <c r="K3" s="556"/>
      <c r="L3" s="556"/>
      <c r="M3" s="189"/>
    </row>
    <row r="4" spans="1:13" ht="12.75">
      <c r="A4" s="154"/>
      <c r="B4" s="553" t="s">
        <v>228</v>
      </c>
      <c r="C4" s="554"/>
      <c r="D4" s="554"/>
      <c r="E4" s="363"/>
      <c r="F4" s="554" t="s">
        <v>229</v>
      </c>
      <c r="G4" s="554"/>
      <c r="H4" s="554"/>
      <c r="I4" s="362"/>
      <c r="J4" s="553" t="s">
        <v>47</v>
      </c>
      <c r="K4" s="554"/>
      <c r="L4" s="554"/>
      <c r="M4" s="190"/>
    </row>
    <row r="5" spans="1:13" ht="19.5" customHeight="1">
      <c r="A5" s="151" t="s">
        <v>2</v>
      </c>
      <c r="B5" s="154" t="s">
        <v>3</v>
      </c>
      <c r="C5" s="3"/>
      <c r="D5" s="3" t="s">
        <v>127</v>
      </c>
      <c r="E5" s="184"/>
      <c r="F5" s="154" t="s">
        <v>3</v>
      </c>
      <c r="G5" s="3"/>
      <c r="H5" s="3" t="s">
        <v>127</v>
      </c>
      <c r="I5" s="184"/>
      <c r="J5" s="154" t="s">
        <v>3</v>
      </c>
      <c r="K5" s="3"/>
      <c r="L5" s="3" t="s">
        <v>127</v>
      </c>
      <c r="M5" s="190"/>
    </row>
    <row r="6" spans="1:13" ht="49.5" customHeight="1">
      <c r="A6" s="152"/>
      <c r="B6" s="212" t="s">
        <v>4</v>
      </c>
      <c r="C6" s="213"/>
      <c r="D6" s="213" t="s">
        <v>172</v>
      </c>
      <c r="E6" s="214"/>
      <c r="F6" s="212" t="s">
        <v>4</v>
      </c>
      <c r="G6" s="213"/>
      <c r="H6" s="213" t="s">
        <v>172</v>
      </c>
      <c r="I6" s="214"/>
      <c r="J6" s="212" t="s">
        <v>4</v>
      </c>
      <c r="K6" s="213"/>
      <c r="L6" s="213" t="s">
        <v>172</v>
      </c>
      <c r="M6" s="217"/>
    </row>
    <row r="7" spans="1:13" ht="12.75">
      <c r="A7" s="150" t="s">
        <v>7</v>
      </c>
      <c r="B7" s="181">
        <v>59</v>
      </c>
      <c r="C7" s="179"/>
      <c r="D7" s="74">
        <v>2.8</v>
      </c>
      <c r="E7" s="192"/>
      <c r="F7" s="179">
        <v>155</v>
      </c>
      <c r="G7" s="179"/>
      <c r="H7" s="74">
        <v>2683</v>
      </c>
      <c r="I7" s="179" t="s">
        <v>289</v>
      </c>
      <c r="J7" s="181">
        <f>B7+F7</f>
        <v>214</v>
      </c>
      <c r="K7" s="179"/>
      <c r="L7" s="74">
        <f>D7+H7</f>
        <v>2685.8</v>
      </c>
      <c r="M7" s="192"/>
    </row>
    <row r="8" spans="1:13" ht="12.75">
      <c r="A8" s="154" t="s">
        <v>207</v>
      </c>
      <c r="B8" s="181">
        <v>531</v>
      </c>
      <c r="C8" s="179"/>
      <c r="D8" s="74">
        <v>20.100000000000001</v>
      </c>
      <c r="E8" s="186"/>
      <c r="F8" s="179">
        <v>220</v>
      </c>
      <c r="G8" s="179"/>
      <c r="H8" s="74">
        <v>1161.8</v>
      </c>
      <c r="I8" s="179"/>
      <c r="J8" s="181">
        <f>B8+F8</f>
        <v>751</v>
      </c>
      <c r="K8" s="179"/>
      <c r="L8" s="74">
        <f>D8+H8</f>
        <v>1181.8999999999999</v>
      </c>
      <c r="M8" s="186"/>
    </row>
    <row r="9" spans="1:13" ht="12.75">
      <c r="A9" s="155" t="s">
        <v>8</v>
      </c>
      <c r="B9" s="182">
        <f>SUM(B7:B8)</f>
        <v>590</v>
      </c>
      <c r="C9" s="178"/>
      <c r="D9" s="75">
        <f>SUM(D7:D8)</f>
        <v>22.900000000000002</v>
      </c>
      <c r="E9" s="187"/>
      <c r="F9" s="178">
        <f>SUM(F7:F8)</f>
        <v>375</v>
      </c>
      <c r="G9" s="178"/>
      <c r="H9" s="75">
        <f>SUM(H7:H8)</f>
        <v>3844.8</v>
      </c>
      <c r="I9" s="178"/>
      <c r="J9" s="182">
        <f>SUM(J7:J8)</f>
        <v>965</v>
      </c>
      <c r="K9" s="178"/>
      <c r="L9" s="75">
        <f>SUM(L7:L8)</f>
        <v>3867.7</v>
      </c>
      <c r="M9" s="187"/>
    </row>
    <row r="10" spans="1:13" ht="12.75">
      <c r="A10" s="154"/>
      <c r="B10" s="181"/>
      <c r="C10" s="179"/>
      <c r="D10" s="74"/>
      <c r="E10" s="186"/>
      <c r="F10" s="179"/>
      <c r="G10" s="179"/>
      <c r="H10" s="74"/>
      <c r="I10" s="179"/>
      <c r="J10" s="181"/>
      <c r="K10" s="179"/>
      <c r="L10" s="74"/>
      <c r="M10" s="186"/>
    </row>
    <row r="11" spans="1:13" ht="12.75">
      <c r="A11" s="154" t="s">
        <v>9</v>
      </c>
      <c r="B11" s="181">
        <v>114</v>
      </c>
      <c r="C11" s="179"/>
      <c r="D11" s="74">
        <v>5.3</v>
      </c>
      <c r="E11" s="186"/>
      <c r="F11" s="179">
        <v>125</v>
      </c>
      <c r="G11" s="179"/>
      <c r="H11" s="74">
        <v>83.5</v>
      </c>
      <c r="I11" s="179"/>
      <c r="J11" s="181">
        <f>B11+F11</f>
        <v>239</v>
      </c>
      <c r="K11" s="179"/>
      <c r="L11" s="74">
        <f>D11+H11</f>
        <v>88.8</v>
      </c>
      <c r="M11" s="186"/>
    </row>
    <row r="12" spans="1:13" ht="12.75">
      <c r="A12" s="154" t="s">
        <v>167</v>
      </c>
      <c r="B12" s="181">
        <v>330</v>
      </c>
      <c r="C12" s="179"/>
      <c r="D12" s="74">
        <v>12.8</v>
      </c>
      <c r="E12" s="186"/>
      <c r="F12" s="179">
        <v>133</v>
      </c>
      <c r="G12" s="179"/>
      <c r="H12" s="74">
        <v>64.599999999999994</v>
      </c>
      <c r="I12" s="179"/>
      <c r="J12" s="181">
        <f>B12+F12</f>
        <v>463</v>
      </c>
      <c r="K12" s="179"/>
      <c r="L12" s="74">
        <f>D12+H12</f>
        <v>77.399999999999991</v>
      </c>
      <c r="M12" s="186"/>
    </row>
    <row r="13" spans="1:13" ht="12.75">
      <c r="A13" s="151" t="s">
        <v>6</v>
      </c>
      <c r="B13" s="181"/>
      <c r="C13" s="179"/>
      <c r="D13" s="74"/>
      <c r="E13" s="186"/>
      <c r="F13" s="179"/>
      <c r="G13" s="179"/>
      <c r="H13" s="74"/>
      <c r="I13" s="179"/>
      <c r="J13" s="181"/>
      <c r="K13" s="179"/>
      <c r="L13" s="74"/>
      <c r="M13" s="186"/>
    </row>
    <row r="14" spans="1:13" ht="12.75">
      <c r="A14" s="155" t="s">
        <v>124</v>
      </c>
      <c r="B14" s="182">
        <f>SUM(B11:B12)</f>
        <v>444</v>
      </c>
      <c r="C14" s="178"/>
      <c r="D14" s="75">
        <f>SUM(D11:D12)</f>
        <v>18.100000000000001</v>
      </c>
      <c r="E14" s="187"/>
      <c r="F14" s="178">
        <f>SUM(F11:F13)</f>
        <v>258</v>
      </c>
      <c r="G14" s="178"/>
      <c r="H14" s="75">
        <f>SUM(H11:H12)</f>
        <v>148.1</v>
      </c>
      <c r="I14" s="178"/>
      <c r="J14" s="182">
        <f>SUM(J11:J12)</f>
        <v>702</v>
      </c>
      <c r="K14" s="178"/>
      <c r="L14" s="75">
        <f>SUM(L11:L12)</f>
        <v>166.2</v>
      </c>
      <c r="M14" s="187"/>
    </row>
    <row r="15" spans="1:13" ht="12.75">
      <c r="A15" s="154"/>
      <c r="B15" s="182"/>
      <c r="C15" s="178"/>
      <c r="D15" s="75"/>
      <c r="E15" s="187"/>
      <c r="F15" s="178"/>
      <c r="G15" s="178"/>
      <c r="H15" s="75"/>
      <c r="I15" s="178"/>
      <c r="J15" s="182"/>
      <c r="K15" s="178"/>
      <c r="L15" s="75"/>
      <c r="M15" s="187"/>
    </row>
    <row r="16" spans="1:13" ht="12.75">
      <c r="A16" s="154" t="s">
        <v>10</v>
      </c>
      <c r="B16" s="181">
        <v>184</v>
      </c>
      <c r="C16" s="179"/>
      <c r="D16" s="74">
        <v>7.1</v>
      </c>
      <c r="E16" s="186"/>
      <c r="F16" s="179">
        <v>85</v>
      </c>
      <c r="G16" s="179"/>
      <c r="H16" s="74">
        <v>23.3</v>
      </c>
      <c r="I16" s="179"/>
      <c r="J16" s="181">
        <f>B16+F16</f>
        <v>269</v>
      </c>
      <c r="K16" s="179"/>
      <c r="L16" s="74">
        <f>H16+D16</f>
        <v>30.4</v>
      </c>
      <c r="M16" s="186"/>
    </row>
    <row r="17" spans="1:15" ht="12.75">
      <c r="A17" s="154"/>
      <c r="B17" s="182"/>
      <c r="C17" s="178"/>
      <c r="D17" s="75"/>
      <c r="E17" s="187"/>
      <c r="F17" s="178"/>
      <c r="G17" s="178"/>
      <c r="H17" s="75"/>
      <c r="I17" s="178"/>
      <c r="J17" s="182"/>
      <c r="K17" s="178"/>
      <c r="L17" s="75"/>
      <c r="M17" s="187"/>
    </row>
    <row r="18" spans="1:15" ht="12.75">
      <c r="A18" s="155" t="s">
        <v>11</v>
      </c>
      <c r="B18" s="182">
        <f>SUM(B16,B14,B9)</f>
        <v>1218</v>
      </c>
      <c r="C18" s="178"/>
      <c r="D18" s="75">
        <f t="shared" ref="D18" si="0">SUM(D16,D14,D9)</f>
        <v>48.100000000000009</v>
      </c>
      <c r="E18" s="187"/>
      <c r="F18" s="178">
        <f t="shared" ref="F18" si="1">SUM(F16,F14,F9)</f>
        <v>718</v>
      </c>
      <c r="G18" s="178"/>
      <c r="H18" s="75">
        <f t="shared" ref="H18" si="2">SUM(H16,H14,H9)</f>
        <v>4016.2000000000003</v>
      </c>
      <c r="I18" s="178"/>
      <c r="J18" s="182">
        <f t="shared" ref="J18" si="3">SUM(J16,J14,J9)</f>
        <v>1936</v>
      </c>
      <c r="K18" s="178"/>
      <c r="L18" s="75">
        <f t="shared" ref="L18" si="4">SUM(L16,L14,L9)</f>
        <v>4064.2999999999997</v>
      </c>
      <c r="M18" s="187"/>
    </row>
    <row r="19" spans="1:15" ht="12.75">
      <c r="A19" s="152"/>
      <c r="B19" s="152"/>
      <c r="C19" s="5"/>
      <c r="D19" s="65"/>
      <c r="E19" s="191"/>
      <c r="F19" s="5"/>
      <c r="G19" s="5"/>
      <c r="H19" s="65"/>
      <c r="I19" s="5"/>
      <c r="J19" s="152"/>
      <c r="K19" s="5"/>
      <c r="L19" s="65"/>
      <c r="M19" s="191"/>
    </row>
    <row r="20" spans="1: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4" spans="1:15" ht="15">
      <c r="A24" s="47" t="s">
        <v>240</v>
      </c>
    </row>
    <row r="25" spans="1:15">
      <c r="A25" s="1" t="s">
        <v>295</v>
      </c>
    </row>
    <row r="26" spans="1:15" ht="12.75">
      <c r="A26" s="150" t="s">
        <v>1</v>
      </c>
      <c r="B26" s="555" t="s">
        <v>134</v>
      </c>
      <c r="C26" s="556"/>
      <c r="D26" s="556"/>
      <c r="E26" s="204"/>
      <c r="F26" s="556" t="s">
        <v>135</v>
      </c>
      <c r="G26" s="556"/>
      <c r="H26" s="556"/>
      <c r="I26" s="288"/>
      <c r="J26" s="555" t="s">
        <v>5</v>
      </c>
      <c r="K26" s="556"/>
      <c r="L26" s="556"/>
      <c r="M26" s="189"/>
    </row>
    <row r="27" spans="1:15" ht="12.75">
      <c r="A27" s="154"/>
      <c r="B27" s="553" t="s">
        <v>228</v>
      </c>
      <c r="C27" s="554"/>
      <c r="D27" s="554"/>
      <c r="E27" s="363"/>
      <c r="F27" s="554" t="s">
        <v>229</v>
      </c>
      <c r="G27" s="554"/>
      <c r="H27" s="554"/>
      <c r="I27" s="362"/>
      <c r="J27" s="553" t="s">
        <v>47</v>
      </c>
      <c r="K27" s="554"/>
      <c r="L27" s="554"/>
      <c r="M27" s="190"/>
    </row>
    <row r="28" spans="1:15" ht="19.5" customHeight="1">
      <c r="A28" s="151" t="s">
        <v>2</v>
      </c>
      <c r="B28" s="154" t="s">
        <v>3</v>
      </c>
      <c r="C28" s="3"/>
      <c r="D28" s="3" t="s">
        <v>127</v>
      </c>
      <c r="E28" s="184"/>
      <c r="F28" s="154" t="s">
        <v>3</v>
      </c>
      <c r="G28" s="3"/>
      <c r="H28" s="3" t="s">
        <v>127</v>
      </c>
      <c r="I28" s="184"/>
      <c r="J28" s="154" t="s">
        <v>3</v>
      </c>
      <c r="K28" s="3"/>
      <c r="L28" s="3" t="s">
        <v>127</v>
      </c>
      <c r="M28" s="190"/>
    </row>
    <row r="29" spans="1:15" ht="49.5" customHeight="1">
      <c r="A29" s="152"/>
      <c r="B29" s="212" t="s">
        <v>4</v>
      </c>
      <c r="C29" s="213"/>
      <c r="D29" s="213" t="s">
        <v>172</v>
      </c>
      <c r="E29" s="214"/>
      <c r="F29" s="212" t="s">
        <v>4</v>
      </c>
      <c r="G29" s="213"/>
      <c r="H29" s="213" t="s">
        <v>172</v>
      </c>
      <c r="I29" s="214"/>
      <c r="J29" s="212" t="s">
        <v>4</v>
      </c>
      <c r="K29" s="213"/>
      <c r="L29" s="213" t="s">
        <v>172</v>
      </c>
      <c r="M29" s="217"/>
    </row>
    <row r="30" spans="1:15" ht="12.75">
      <c r="A30" s="150" t="s">
        <v>7</v>
      </c>
      <c r="B30" s="181">
        <v>56</v>
      </c>
      <c r="C30" s="179"/>
      <c r="D30" s="74">
        <v>2.7639999999999998</v>
      </c>
      <c r="E30" s="192"/>
      <c r="F30" s="179">
        <v>112</v>
      </c>
      <c r="G30" s="179"/>
      <c r="H30" s="74">
        <v>1798.7550000000001</v>
      </c>
      <c r="I30" s="179"/>
      <c r="J30" s="376">
        <f>B30+F30</f>
        <v>168</v>
      </c>
      <c r="K30" s="179"/>
      <c r="L30" s="74">
        <f>D30+H30</f>
        <v>1801.519</v>
      </c>
      <c r="M30" s="192"/>
    </row>
    <row r="31" spans="1:15" ht="12.75">
      <c r="A31" s="154" t="s">
        <v>207</v>
      </c>
      <c r="B31" s="181">
        <v>514</v>
      </c>
      <c r="C31" s="179"/>
      <c r="D31" s="74">
        <v>19.38</v>
      </c>
      <c r="E31" s="186"/>
      <c r="F31" s="179">
        <v>202</v>
      </c>
      <c r="G31" s="179"/>
      <c r="H31" s="74">
        <v>986.15500000000009</v>
      </c>
      <c r="I31" s="179"/>
      <c r="J31" s="181">
        <f>B31+F31</f>
        <v>716</v>
      </c>
      <c r="K31" s="179"/>
      <c r="L31" s="74">
        <f t="shared" ref="L31" si="5">D31+H31</f>
        <v>1005.5350000000001</v>
      </c>
      <c r="M31" s="186"/>
      <c r="O31" s="375"/>
    </row>
    <row r="32" spans="1:15" ht="12.75">
      <c r="A32" s="155" t="s">
        <v>8</v>
      </c>
      <c r="B32" s="182">
        <f>SUM(B30:B31)</f>
        <v>570</v>
      </c>
      <c r="C32" s="178"/>
      <c r="D32" s="75">
        <f>SUM(D30:D31)</f>
        <v>22.143999999999998</v>
      </c>
      <c r="E32" s="187"/>
      <c r="F32" s="178">
        <f>SUM(F30:F31)</f>
        <v>314</v>
      </c>
      <c r="G32" s="178"/>
      <c r="H32" s="75">
        <f>SUM(H30:H31)</f>
        <v>2784.9100000000003</v>
      </c>
      <c r="I32" s="178"/>
      <c r="J32" s="182">
        <f>SUM(J30:J31)</f>
        <v>884</v>
      </c>
      <c r="K32" s="178"/>
      <c r="L32" s="75">
        <f>SUM(L30:L31)</f>
        <v>2807.0540000000001</v>
      </c>
      <c r="M32" s="187"/>
    </row>
    <row r="33" spans="1:19" ht="12.75">
      <c r="A33" s="154"/>
      <c r="B33" s="181"/>
      <c r="C33" s="179"/>
      <c r="D33" s="74"/>
      <c r="E33" s="186"/>
      <c r="F33" s="179"/>
      <c r="G33" s="179"/>
      <c r="H33" s="74"/>
      <c r="I33" s="179"/>
      <c r="J33" s="181"/>
      <c r="K33" s="179"/>
      <c r="L33" s="74"/>
      <c r="M33" s="186"/>
    </row>
    <row r="34" spans="1:19" ht="12.75">
      <c r="A34" s="154" t="s">
        <v>9</v>
      </c>
      <c r="B34" s="181">
        <v>119</v>
      </c>
      <c r="C34" s="179"/>
      <c r="D34" s="74">
        <v>5.5129999999999999</v>
      </c>
      <c r="E34" s="186"/>
      <c r="F34" s="179">
        <v>101</v>
      </c>
      <c r="G34" s="179"/>
      <c r="H34" s="74">
        <v>62.933</v>
      </c>
      <c r="I34" s="179"/>
      <c r="J34" s="181">
        <f>B34+F34</f>
        <v>220</v>
      </c>
      <c r="K34" s="179"/>
      <c r="L34" s="74">
        <f>D34+H34</f>
        <v>68.445999999999998</v>
      </c>
      <c r="M34" s="186"/>
    </row>
    <row r="35" spans="1:19" ht="12.75">
      <c r="A35" s="154" t="s">
        <v>167</v>
      </c>
      <c r="B35" s="181">
        <v>326</v>
      </c>
      <c r="C35" s="179"/>
      <c r="D35" s="74">
        <v>12.342000000000001</v>
      </c>
      <c r="E35" s="186"/>
      <c r="F35" s="179">
        <v>116</v>
      </c>
      <c r="G35" s="179"/>
      <c r="H35" s="74">
        <v>57.075000000000003</v>
      </c>
      <c r="I35" s="179"/>
      <c r="J35" s="181">
        <f>B35+F35</f>
        <v>442</v>
      </c>
      <c r="K35" s="179"/>
      <c r="L35" s="74">
        <f>D35+H35</f>
        <v>69.417000000000002</v>
      </c>
      <c r="M35" s="186"/>
    </row>
    <row r="36" spans="1:19" ht="12.75">
      <c r="A36" s="151" t="s">
        <v>6</v>
      </c>
      <c r="B36" s="181"/>
      <c r="C36" s="179"/>
      <c r="D36" s="74"/>
      <c r="E36" s="186"/>
      <c r="F36" s="179"/>
      <c r="G36" s="179"/>
      <c r="H36" s="74"/>
      <c r="I36" s="179"/>
      <c r="J36" s="181"/>
      <c r="K36" s="179"/>
      <c r="L36" s="74"/>
      <c r="M36" s="186"/>
    </row>
    <row r="37" spans="1:19" ht="12.75">
      <c r="A37" s="155" t="s">
        <v>124</v>
      </c>
      <c r="B37" s="182">
        <f>SUM(B34:B35)</f>
        <v>445</v>
      </c>
      <c r="C37" s="178"/>
      <c r="D37" s="75">
        <f>SUM(D34:D35)</f>
        <v>17.855</v>
      </c>
      <c r="E37" s="187"/>
      <c r="F37" s="178">
        <f>SUM(F34:F36)</f>
        <v>217</v>
      </c>
      <c r="G37" s="178"/>
      <c r="H37" s="75">
        <f>SUM(H34:H35)</f>
        <v>120.00800000000001</v>
      </c>
      <c r="I37" s="178"/>
      <c r="J37" s="182">
        <f>SUM(J34:J35)</f>
        <v>662</v>
      </c>
      <c r="K37" s="178"/>
      <c r="L37" s="75">
        <f>SUM(L34:L35)</f>
        <v>137.863</v>
      </c>
      <c r="M37" s="187"/>
    </row>
    <row r="38" spans="1:19" ht="12.75">
      <c r="A38" s="154"/>
      <c r="B38" s="182"/>
      <c r="C38" s="178"/>
      <c r="D38" s="75"/>
      <c r="E38" s="187"/>
      <c r="F38" s="178"/>
      <c r="G38" s="178"/>
      <c r="H38" s="75"/>
      <c r="I38" s="178"/>
      <c r="J38" s="182"/>
      <c r="K38" s="178"/>
      <c r="L38" s="75"/>
      <c r="M38" s="187"/>
    </row>
    <row r="39" spans="1:19" ht="12.75">
      <c r="A39" s="146" t="s">
        <v>10</v>
      </c>
      <c r="B39" s="179">
        <v>175</v>
      </c>
      <c r="C39" s="179"/>
      <c r="D39" s="74">
        <v>6.657</v>
      </c>
      <c r="E39" s="186"/>
      <c r="F39" s="179">
        <v>81</v>
      </c>
      <c r="G39" s="179"/>
      <c r="H39" s="74">
        <v>21.986000000000001</v>
      </c>
      <c r="I39" s="179"/>
      <c r="J39" s="181">
        <f>B39+F39</f>
        <v>256</v>
      </c>
      <c r="K39" s="179"/>
      <c r="L39" s="74">
        <f>H39+D39</f>
        <v>28.643000000000001</v>
      </c>
      <c r="M39" s="186"/>
    </row>
    <row r="40" spans="1:19" ht="12.75">
      <c r="A40" s="154"/>
      <c r="B40" s="182"/>
      <c r="C40" s="178"/>
      <c r="D40" s="75"/>
      <c r="E40" s="187"/>
      <c r="F40" s="178"/>
      <c r="G40" s="178"/>
      <c r="H40" s="75"/>
      <c r="I40" s="178"/>
      <c r="J40" s="182"/>
      <c r="K40" s="178"/>
      <c r="L40" s="75"/>
      <c r="M40" s="187"/>
    </row>
    <row r="41" spans="1:19" ht="12.75">
      <c r="A41" s="155" t="s">
        <v>11</v>
      </c>
      <c r="B41" s="182">
        <f>SUM(B39,B37,B32)</f>
        <v>1190</v>
      </c>
      <c r="C41" s="178"/>
      <c r="D41" s="75">
        <f>SUM(D32,D37,D39)</f>
        <v>46.655999999999992</v>
      </c>
      <c r="E41" s="187"/>
      <c r="F41" s="178">
        <f t="shared" ref="F41:L41" si="6">SUM(F39,F37,F32)</f>
        <v>612</v>
      </c>
      <c r="G41" s="178"/>
      <c r="H41" s="75">
        <f t="shared" si="6"/>
        <v>2926.9040000000005</v>
      </c>
      <c r="I41" s="178"/>
      <c r="J41" s="182">
        <f t="shared" si="6"/>
        <v>1802</v>
      </c>
      <c r="K41" s="178"/>
      <c r="L41" s="75">
        <f t="shared" si="6"/>
        <v>2973.56</v>
      </c>
      <c r="M41" s="187"/>
    </row>
    <row r="42" spans="1:19" ht="12.75">
      <c r="A42" s="152"/>
      <c r="B42" s="152"/>
      <c r="C42" s="5"/>
      <c r="D42" s="65"/>
      <c r="E42" s="191"/>
      <c r="F42" s="5"/>
      <c r="G42" s="5"/>
      <c r="H42" s="65"/>
      <c r="I42" s="5"/>
      <c r="J42" s="152"/>
      <c r="K42" s="5"/>
      <c r="L42" s="65"/>
      <c r="M42" s="191"/>
    </row>
    <row r="43" spans="1:19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9">
      <c r="A44" s="9"/>
      <c r="F44" s="58"/>
      <c r="G44" s="58"/>
      <c r="H44" s="58"/>
      <c r="I44" s="59"/>
      <c r="J44" s="9"/>
      <c r="K44" s="9"/>
      <c r="L44" s="9"/>
      <c r="O44" s="9"/>
      <c r="P44" s="9"/>
      <c r="Q44" s="9"/>
      <c r="R44" s="9"/>
      <c r="S44" s="59"/>
    </row>
    <row r="45" spans="1:19">
      <c r="F45" s="58"/>
      <c r="G45" s="58"/>
      <c r="H45" s="58"/>
    </row>
    <row r="46" spans="1:19">
      <c r="F46" s="58"/>
      <c r="G46" s="58"/>
      <c r="H46" s="58"/>
    </row>
    <row r="47" spans="1:19">
      <c r="F47" s="58"/>
      <c r="G47" s="58"/>
      <c r="H47" s="58"/>
    </row>
    <row r="48" spans="1:19">
      <c r="F48" s="58"/>
      <c r="G48" s="58"/>
      <c r="H48" s="58"/>
    </row>
    <row r="49" spans="6:8">
      <c r="F49" s="58"/>
      <c r="G49" s="58"/>
      <c r="H49" s="58"/>
    </row>
    <row r="50" spans="6:8">
      <c r="F50" s="58"/>
      <c r="G50" s="58"/>
      <c r="H50" s="58"/>
    </row>
    <row r="51" spans="6:8">
      <c r="F51" s="58"/>
      <c r="G51" s="58"/>
      <c r="H51" s="58"/>
    </row>
    <row r="52" spans="6:8">
      <c r="F52" s="58"/>
      <c r="G52" s="58"/>
      <c r="H52" s="58"/>
    </row>
    <row r="53" spans="6:8">
      <c r="F53" s="58"/>
      <c r="G53" s="58"/>
      <c r="H53" s="58"/>
    </row>
    <row r="54" spans="6:8">
      <c r="F54" s="58"/>
      <c r="G54" s="58"/>
      <c r="H54" s="58"/>
    </row>
    <row r="55" spans="6:8">
      <c r="F55" s="58"/>
      <c r="G55" s="58"/>
      <c r="H55" s="58"/>
    </row>
    <row r="56" spans="6:8">
      <c r="F56" s="58"/>
      <c r="G56" s="58"/>
      <c r="H56" s="58"/>
    </row>
    <row r="57" spans="6:8">
      <c r="F57" s="58"/>
      <c r="G57" s="58"/>
      <c r="H57" s="58"/>
    </row>
  </sheetData>
  <mergeCells count="12">
    <mergeCell ref="B27:D27"/>
    <mergeCell ref="F27:H27"/>
    <mergeCell ref="J27:L27"/>
    <mergeCell ref="J3:L3"/>
    <mergeCell ref="F3:H3"/>
    <mergeCell ref="B3:D3"/>
    <mergeCell ref="B26:D26"/>
    <mergeCell ref="F26:H26"/>
    <mergeCell ref="J26:L26"/>
    <mergeCell ref="B4:D4"/>
    <mergeCell ref="F4:H4"/>
    <mergeCell ref="J4:L4"/>
  </mergeCells>
  <pageMargins left="0.70866141732283472" right="0.70866141732283472" top="0.52" bottom="0.74803149606299213" header="0.31496062992125984" footer="0.31496062992125984"/>
  <pageSetup paperSize="9" scale="84" orientation="portrait" r:id="rId1"/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>
    <tabColor theme="6" tint="-0.249977111117893"/>
    <pageSetUpPr fitToPage="1"/>
  </sheetPr>
  <dimension ref="A1:T57"/>
  <sheetViews>
    <sheetView zoomScaleNormal="100" workbookViewId="0"/>
  </sheetViews>
  <sheetFormatPr defaultRowHeight="11.25"/>
  <cols>
    <col min="1" max="1" width="38.1640625" style="1" customWidth="1"/>
    <col min="2" max="2" width="11.6640625" style="1" customWidth="1"/>
    <col min="3" max="3" width="2.1640625" style="1" customWidth="1"/>
    <col min="4" max="4" width="12.5" style="1" customWidth="1"/>
    <col min="5" max="5" width="2.5" style="1" customWidth="1"/>
    <col min="6" max="6" width="14.5" style="1" customWidth="1"/>
    <col min="7" max="7" width="2.1640625" style="1" customWidth="1"/>
    <col min="8" max="8" width="10.6640625" style="1" customWidth="1"/>
    <col min="9" max="9" width="2.33203125" style="1" customWidth="1"/>
    <col min="10" max="10" width="14.5" style="1" customWidth="1"/>
    <col min="11" max="11" width="2.6640625" style="1" customWidth="1"/>
    <col min="12" max="12" width="15" style="1" customWidth="1"/>
    <col min="13" max="13" width="2" style="1" customWidth="1"/>
    <col min="14" max="14" width="10.6640625" style="1" customWidth="1"/>
    <col min="15" max="15" width="2.1640625" style="1" customWidth="1"/>
    <col min="16" max="16" width="12.5" style="1" customWidth="1"/>
    <col min="17" max="17" width="2.1640625" style="1" customWidth="1"/>
    <col min="18" max="18" width="15.33203125" style="1" customWidth="1"/>
    <col min="19" max="19" width="2" style="1" customWidth="1"/>
    <col min="20" max="16384" width="9.33203125" style="1"/>
  </cols>
  <sheetData>
    <row r="1" spans="1:19" ht="25.5" customHeight="1">
      <c r="A1" s="265" t="s">
        <v>290</v>
      </c>
    </row>
    <row r="2" spans="1:19" ht="21.75" customHeight="1">
      <c r="A2" s="266" t="s">
        <v>296</v>
      </c>
    </row>
    <row r="3" spans="1:19" s="216" customFormat="1" ht="18" customHeight="1">
      <c r="A3" s="252" t="s">
        <v>1</v>
      </c>
      <c r="B3" s="559" t="s">
        <v>134</v>
      </c>
      <c r="C3" s="560"/>
      <c r="D3" s="560"/>
      <c r="E3" s="560"/>
      <c r="F3" s="560"/>
      <c r="G3" s="235"/>
      <c r="H3" s="559" t="s">
        <v>135</v>
      </c>
      <c r="I3" s="560"/>
      <c r="J3" s="560"/>
      <c r="K3" s="560"/>
      <c r="L3" s="560"/>
      <c r="M3" s="236"/>
      <c r="N3" s="559" t="s">
        <v>5</v>
      </c>
      <c r="O3" s="560"/>
      <c r="P3" s="560"/>
      <c r="Q3" s="560"/>
      <c r="R3" s="560"/>
      <c r="S3" s="235"/>
    </row>
    <row r="4" spans="1:19" s="216" customFormat="1" ht="18" customHeight="1">
      <c r="A4" s="232"/>
      <c r="B4" s="557" t="s">
        <v>228</v>
      </c>
      <c r="C4" s="558"/>
      <c r="D4" s="558"/>
      <c r="E4" s="558"/>
      <c r="F4" s="558"/>
      <c r="G4" s="366"/>
      <c r="H4" s="557" t="s">
        <v>229</v>
      </c>
      <c r="I4" s="558"/>
      <c r="J4" s="558"/>
      <c r="K4" s="558"/>
      <c r="L4" s="558"/>
      <c r="M4" s="364"/>
      <c r="N4" s="557" t="s">
        <v>47</v>
      </c>
      <c r="O4" s="558"/>
      <c r="P4" s="558"/>
      <c r="Q4" s="558"/>
      <c r="R4" s="558"/>
      <c r="S4" s="365"/>
    </row>
    <row r="5" spans="1:19" ht="18" customHeight="1">
      <c r="A5" s="253" t="s">
        <v>2</v>
      </c>
      <c r="B5" s="232" t="s">
        <v>3</v>
      </c>
      <c r="C5" s="233"/>
      <c r="D5" s="233" t="s">
        <v>127</v>
      </c>
      <c r="E5" s="233"/>
      <c r="F5" s="233" t="s">
        <v>131</v>
      </c>
      <c r="G5" s="234"/>
      <c r="H5" s="232" t="s">
        <v>3</v>
      </c>
      <c r="I5" s="233"/>
      <c r="J5" s="233" t="s">
        <v>127</v>
      </c>
      <c r="K5" s="233"/>
      <c r="L5" s="233" t="s">
        <v>131</v>
      </c>
      <c r="M5" s="234"/>
      <c r="N5" s="232" t="s">
        <v>3</v>
      </c>
      <c r="O5" s="233"/>
      <c r="P5" s="233" t="s">
        <v>127</v>
      </c>
      <c r="Q5" s="233"/>
      <c r="R5" s="233" t="s">
        <v>131</v>
      </c>
      <c r="S5" s="234"/>
    </row>
    <row r="6" spans="1:19" s="215" customFormat="1" ht="49.5" customHeight="1">
      <c r="A6" s="254"/>
      <c r="B6" s="180" t="s">
        <v>4</v>
      </c>
      <c r="C6" s="177"/>
      <c r="D6" s="177" t="s">
        <v>172</v>
      </c>
      <c r="E6" s="177"/>
      <c r="F6" s="177" t="s">
        <v>130</v>
      </c>
      <c r="G6" s="185"/>
      <c r="H6" s="180" t="s">
        <v>4</v>
      </c>
      <c r="I6" s="177"/>
      <c r="J6" s="177" t="s">
        <v>172</v>
      </c>
      <c r="K6" s="177"/>
      <c r="L6" s="177" t="s">
        <v>130</v>
      </c>
      <c r="M6" s="185"/>
      <c r="N6" s="180" t="s">
        <v>4</v>
      </c>
      <c r="O6" s="177"/>
      <c r="P6" s="177" t="s">
        <v>172</v>
      </c>
      <c r="Q6" s="177"/>
      <c r="R6" s="177" t="s">
        <v>130</v>
      </c>
      <c r="S6" s="185"/>
    </row>
    <row r="7" spans="1:19" ht="12.75">
      <c r="A7" s="150" t="s">
        <v>85</v>
      </c>
      <c r="B7" s="181">
        <v>12</v>
      </c>
      <c r="C7" s="67"/>
      <c r="D7" s="74">
        <v>0.628</v>
      </c>
      <c r="E7" s="67"/>
      <c r="F7" s="74">
        <v>0.42899999999999999</v>
      </c>
      <c r="G7" s="186"/>
      <c r="H7" s="73">
        <v>38</v>
      </c>
      <c r="I7" s="66"/>
      <c r="J7" s="73">
        <v>215.77799999999999</v>
      </c>
      <c r="K7" s="66"/>
      <c r="L7" s="73">
        <v>313.517</v>
      </c>
      <c r="M7" s="186"/>
      <c r="N7" s="73">
        <f>B7+H7</f>
        <v>50</v>
      </c>
      <c r="O7" s="66"/>
      <c r="P7" s="73">
        <f>D7+J7</f>
        <v>216.40599999999998</v>
      </c>
      <c r="Q7" s="66"/>
      <c r="R7" s="73">
        <f>F7+L7</f>
        <v>313.94599999999997</v>
      </c>
      <c r="S7" s="186"/>
    </row>
    <row r="8" spans="1:19" ht="12.75">
      <c r="A8" s="154" t="s">
        <v>86</v>
      </c>
      <c r="B8" s="293" t="s">
        <v>162</v>
      </c>
      <c r="C8" s="291"/>
      <c r="D8" s="292" t="s">
        <v>162</v>
      </c>
      <c r="E8" s="291"/>
      <c r="F8" s="292" t="s">
        <v>162</v>
      </c>
      <c r="G8" s="186"/>
      <c r="H8" s="293">
        <v>6</v>
      </c>
      <c r="I8" s="291"/>
      <c r="J8" s="292">
        <v>16.061</v>
      </c>
      <c r="K8" s="291"/>
      <c r="L8" s="292">
        <v>20.542000000000002</v>
      </c>
      <c r="M8" s="186"/>
      <c r="N8" s="293">
        <f>H8</f>
        <v>6</v>
      </c>
      <c r="O8" s="291"/>
      <c r="P8" s="292">
        <f>J8</f>
        <v>16.061</v>
      </c>
      <c r="Q8" s="291"/>
      <c r="R8" s="292">
        <f>L8</f>
        <v>20.542000000000002</v>
      </c>
      <c r="S8" s="186"/>
    </row>
    <row r="9" spans="1:19" ht="12.75">
      <c r="A9" s="154" t="s">
        <v>87</v>
      </c>
      <c r="B9" s="181">
        <v>47</v>
      </c>
      <c r="C9" s="67"/>
      <c r="D9" s="74">
        <v>2.1880000000000002</v>
      </c>
      <c r="E9" s="67"/>
      <c r="F9" s="74">
        <v>1.4790000000000001</v>
      </c>
      <c r="G9" s="186"/>
      <c r="H9" s="74">
        <v>111</v>
      </c>
      <c r="I9" s="67"/>
      <c r="J9" s="74">
        <v>2451</v>
      </c>
      <c r="K9" s="67" t="s">
        <v>289</v>
      </c>
      <c r="L9" s="74">
        <v>1411</v>
      </c>
      <c r="M9" s="186" t="s">
        <v>289</v>
      </c>
      <c r="N9" s="74">
        <f t="shared" ref="N9" si="0">B9+H9</f>
        <v>158</v>
      </c>
      <c r="O9" s="67"/>
      <c r="P9" s="74">
        <f t="shared" ref="P9" si="1">D9+J9</f>
        <v>2453.1880000000001</v>
      </c>
      <c r="Q9" s="67"/>
      <c r="R9" s="74">
        <f t="shared" ref="R9" si="2">F9+L9</f>
        <v>1412.479</v>
      </c>
      <c r="S9" s="186"/>
    </row>
    <row r="10" spans="1:19" ht="12.75">
      <c r="A10" s="155" t="s">
        <v>88</v>
      </c>
      <c r="B10" s="182">
        <f>SUM(B7:B9)</f>
        <v>59</v>
      </c>
      <c r="C10" s="68"/>
      <c r="D10" s="75">
        <f>SUM(D7:D9)</f>
        <v>2.8160000000000003</v>
      </c>
      <c r="E10" s="68"/>
      <c r="F10" s="75">
        <f>SUM(F7:F9)</f>
        <v>1.9080000000000001</v>
      </c>
      <c r="G10" s="187"/>
      <c r="H10" s="75">
        <f>SUM(H7:H9)</f>
        <v>155</v>
      </c>
      <c r="I10" s="68"/>
      <c r="J10" s="75">
        <f>SUM(J7:J9)</f>
        <v>2682.8389999999999</v>
      </c>
      <c r="K10" s="68"/>
      <c r="L10" s="75">
        <f>SUM(L7:L9)</f>
        <v>1745.059</v>
      </c>
      <c r="M10" s="187"/>
      <c r="N10" s="75">
        <f>SUM(N7:N9)</f>
        <v>214</v>
      </c>
      <c r="O10" s="68"/>
      <c r="P10" s="75">
        <f>SUM(P7:P9)</f>
        <v>2685.6550000000002</v>
      </c>
      <c r="Q10" s="68"/>
      <c r="R10" s="75">
        <f>SUM(R7:R9)</f>
        <v>1746.9670000000001</v>
      </c>
      <c r="S10" s="187"/>
    </row>
    <row r="11" spans="1:19" ht="12.75">
      <c r="A11" s="154"/>
      <c r="B11" s="181"/>
      <c r="C11" s="67"/>
      <c r="D11" s="74"/>
      <c r="E11" s="67"/>
      <c r="F11" s="74"/>
      <c r="G11" s="186"/>
      <c r="H11" s="74"/>
      <c r="I11" s="67"/>
      <c r="J11" s="74"/>
      <c r="K11" s="67"/>
      <c r="L11" s="74"/>
      <c r="M11" s="186"/>
      <c r="N11" s="74"/>
      <c r="O11" s="67"/>
      <c r="P11" s="74"/>
      <c r="Q11" s="67"/>
      <c r="R11" s="74"/>
      <c r="S11" s="186"/>
    </row>
    <row r="12" spans="1:19" ht="12.75">
      <c r="A12" s="154" t="s">
        <v>89</v>
      </c>
      <c r="B12" s="181">
        <v>5</v>
      </c>
      <c r="C12" s="67"/>
      <c r="D12" s="74">
        <v>0.35199999999999998</v>
      </c>
      <c r="E12" s="67"/>
      <c r="F12" s="74">
        <v>5.0000000000000001E-3</v>
      </c>
      <c r="G12" s="186"/>
      <c r="H12" s="74">
        <v>55</v>
      </c>
      <c r="I12" s="67"/>
      <c r="J12" s="74">
        <v>1072.1600000000001</v>
      </c>
      <c r="K12" s="67"/>
      <c r="L12" s="74">
        <v>248.261</v>
      </c>
      <c r="M12" s="186"/>
      <c r="N12" s="74">
        <f t="shared" ref="N12:N13" si="3">B12+H12</f>
        <v>60</v>
      </c>
      <c r="O12" s="67"/>
      <c r="P12" s="74">
        <f t="shared" ref="P12:P13" si="4">D12+J12</f>
        <v>1072.5120000000002</v>
      </c>
      <c r="Q12" s="67"/>
      <c r="R12" s="74">
        <f t="shared" ref="R12:R13" si="5">F12+L12</f>
        <v>248.26599999999999</v>
      </c>
      <c r="S12" s="186"/>
    </row>
    <row r="13" spans="1:19" ht="12.75">
      <c r="A13" s="154" t="s">
        <v>163</v>
      </c>
      <c r="B13" s="181">
        <v>526</v>
      </c>
      <c r="C13" s="67"/>
      <c r="D13" s="74">
        <v>19.736999999999998</v>
      </c>
      <c r="E13" s="67"/>
      <c r="F13" s="74">
        <v>41.747999999999998</v>
      </c>
      <c r="G13" s="186"/>
      <c r="H13" s="74">
        <v>165</v>
      </c>
      <c r="I13" s="67"/>
      <c r="J13" s="74">
        <v>89.7</v>
      </c>
      <c r="K13" s="67"/>
      <c r="L13" s="74">
        <v>75.364000000000004</v>
      </c>
      <c r="M13" s="186"/>
      <c r="N13" s="74">
        <f t="shared" si="3"/>
        <v>691</v>
      </c>
      <c r="O13" s="67"/>
      <c r="P13" s="74">
        <f t="shared" si="4"/>
        <v>109.437</v>
      </c>
      <c r="Q13" s="67"/>
      <c r="R13" s="74">
        <f t="shared" si="5"/>
        <v>117.11199999999999</v>
      </c>
      <c r="S13" s="186"/>
    </row>
    <row r="14" spans="1:19" ht="12.75">
      <c r="A14" s="151" t="s">
        <v>22</v>
      </c>
      <c r="B14" s="181"/>
      <c r="C14" s="67"/>
      <c r="D14" s="74"/>
      <c r="E14" s="67"/>
      <c r="F14" s="74"/>
      <c r="G14" s="186"/>
      <c r="H14" s="74"/>
      <c r="I14" s="67"/>
      <c r="J14" s="74"/>
      <c r="K14" s="67"/>
      <c r="L14" s="74"/>
      <c r="M14" s="186"/>
      <c r="N14" s="74"/>
      <c r="O14" s="67"/>
      <c r="P14" s="74"/>
      <c r="Q14" s="67"/>
      <c r="R14" s="74"/>
      <c r="S14" s="186"/>
    </row>
    <row r="15" spans="1:19" ht="12.75">
      <c r="A15" s="155" t="s">
        <v>164</v>
      </c>
      <c r="B15" s="182">
        <f>SUM(B12:B14)</f>
        <v>531</v>
      </c>
      <c r="C15" s="68"/>
      <c r="D15" s="75">
        <f>SUM(D12:D14)</f>
        <v>20.088999999999999</v>
      </c>
      <c r="E15" s="68"/>
      <c r="F15" s="75">
        <f>SUM(F12:F14)</f>
        <v>41.753</v>
      </c>
      <c r="G15" s="187"/>
      <c r="H15" s="75">
        <f>SUM(H12:H14)</f>
        <v>220</v>
      </c>
      <c r="I15" s="68"/>
      <c r="J15" s="75">
        <f>SUM(J12:J14)</f>
        <v>1161.8600000000001</v>
      </c>
      <c r="K15" s="68"/>
      <c r="L15" s="75">
        <f>SUM(L12:L14)</f>
        <v>323.625</v>
      </c>
      <c r="M15" s="187"/>
      <c r="N15" s="75">
        <f>SUM(N12:N14)</f>
        <v>751</v>
      </c>
      <c r="O15" s="68"/>
      <c r="P15" s="75">
        <f>SUM(P12:P14)</f>
        <v>1181.9490000000001</v>
      </c>
      <c r="Q15" s="68"/>
      <c r="R15" s="75">
        <f>SUM(R12:R14)</f>
        <v>365.37799999999999</v>
      </c>
      <c r="S15" s="187"/>
    </row>
    <row r="16" spans="1:19" ht="12.75">
      <c r="A16" s="156" t="s">
        <v>13</v>
      </c>
      <c r="B16" s="181"/>
      <c r="C16" s="67"/>
      <c r="D16" s="74"/>
      <c r="E16" s="67"/>
      <c r="F16" s="74"/>
      <c r="G16" s="186"/>
      <c r="H16" s="74"/>
      <c r="I16" s="67"/>
      <c r="J16" s="74"/>
      <c r="K16" s="67"/>
      <c r="L16" s="74"/>
      <c r="M16" s="186"/>
      <c r="N16" s="74"/>
      <c r="O16" s="67"/>
      <c r="P16" s="74"/>
      <c r="Q16" s="67"/>
      <c r="R16" s="74"/>
      <c r="S16" s="186"/>
    </row>
    <row r="17" spans="1:20" ht="12.75">
      <c r="A17" s="154"/>
      <c r="B17" s="181"/>
      <c r="C17" s="67"/>
      <c r="D17" s="74"/>
      <c r="E17" s="67"/>
      <c r="F17" s="74"/>
      <c r="G17" s="186"/>
      <c r="H17" s="74"/>
      <c r="I17" s="67"/>
      <c r="J17" s="74"/>
      <c r="K17" s="67"/>
      <c r="L17" s="74"/>
      <c r="M17" s="186"/>
      <c r="N17" s="74"/>
      <c r="O17" s="67"/>
      <c r="P17" s="74"/>
      <c r="Q17" s="67"/>
      <c r="R17" s="74"/>
      <c r="S17" s="186"/>
    </row>
    <row r="18" spans="1:20" ht="12.75">
      <c r="A18" s="155" t="s">
        <v>165</v>
      </c>
      <c r="B18" s="182">
        <f>SUM(B15,B10)</f>
        <v>590</v>
      </c>
      <c r="C18" s="68"/>
      <c r="D18" s="75">
        <f>SUM(D15,D10)</f>
        <v>22.904999999999998</v>
      </c>
      <c r="E18" s="68"/>
      <c r="F18" s="75">
        <f>SUM(F15,F10)</f>
        <v>43.661000000000001</v>
      </c>
      <c r="G18" s="187"/>
      <c r="H18" s="75">
        <f>SUM(H15,H10)</f>
        <v>375</v>
      </c>
      <c r="I18" s="68"/>
      <c r="J18" s="75">
        <f>SUM(J15,J10)</f>
        <v>3844.6990000000001</v>
      </c>
      <c r="K18" s="68"/>
      <c r="L18" s="75">
        <f>SUM(L15,L10)</f>
        <v>2068.6840000000002</v>
      </c>
      <c r="M18" s="187"/>
      <c r="N18" s="75">
        <f>SUM(N15,N10)</f>
        <v>965</v>
      </c>
      <c r="O18" s="68"/>
      <c r="P18" s="75">
        <f>SUM(P15,P10)</f>
        <v>3867.6040000000003</v>
      </c>
      <c r="Q18" s="68"/>
      <c r="R18" s="75">
        <f>SUM(R15,R10)</f>
        <v>2112.3450000000003</v>
      </c>
      <c r="S18" s="187"/>
    </row>
    <row r="19" spans="1:20" ht="12.75">
      <c r="A19" s="196" t="s">
        <v>15</v>
      </c>
      <c r="B19" s="183"/>
      <c r="C19" s="76"/>
      <c r="D19" s="79"/>
      <c r="E19" s="76"/>
      <c r="F19" s="79"/>
      <c r="G19" s="188"/>
      <c r="H19" s="79"/>
      <c r="I19" s="76"/>
      <c r="J19" s="79"/>
      <c r="K19" s="76"/>
      <c r="L19" s="79"/>
      <c r="M19" s="188"/>
      <c r="N19" s="79"/>
      <c r="O19" s="76"/>
      <c r="P19" s="79"/>
      <c r="Q19" s="76"/>
      <c r="R19" s="79"/>
      <c r="S19" s="188"/>
    </row>
    <row r="20" spans="1: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20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3" spans="1:20" ht="22.5" customHeight="1">
      <c r="A23" s="265" t="s">
        <v>291</v>
      </c>
    </row>
    <row r="24" spans="1:20" ht="18.75" customHeight="1">
      <c r="A24" s="266" t="s">
        <v>297</v>
      </c>
    </row>
    <row r="25" spans="1:20" ht="17.25" customHeight="1">
      <c r="A25" s="252" t="s">
        <v>1</v>
      </c>
      <c r="B25" s="559" t="s">
        <v>134</v>
      </c>
      <c r="C25" s="560"/>
      <c r="D25" s="560"/>
      <c r="E25" s="560"/>
      <c r="F25" s="560"/>
      <c r="G25" s="235"/>
      <c r="H25" s="559" t="s">
        <v>135</v>
      </c>
      <c r="I25" s="560"/>
      <c r="J25" s="560"/>
      <c r="K25" s="560"/>
      <c r="L25" s="560"/>
      <c r="M25" s="236"/>
      <c r="N25" s="559" t="s">
        <v>5</v>
      </c>
      <c r="O25" s="560"/>
      <c r="P25" s="560"/>
      <c r="Q25" s="560"/>
      <c r="R25" s="560"/>
      <c r="S25" s="289"/>
    </row>
    <row r="26" spans="1:20" ht="17.25" customHeight="1">
      <c r="A26" s="232"/>
      <c r="B26" s="557" t="s">
        <v>228</v>
      </c>
      <c r="C26" s="558"/>
      <c r="D26" s="558"/>
      <c r="E26" s="558"/>
      <c r="F26" s="558"/>
      <c r="G26" s="366"/>
      <c r="H26" s="557" t="s">
        <v>229</v>
      </c>
      <c r="I26" s="558"/>
      <c r="J26" s="558"/>
      <c r="K26" s="558"/>
      <c r="L26" s="558"/>
      <c r="M26" s="364"/>
      <c r="N26" s="557" t="s">
        <v>47</v>
      </c>
      <c r="O26" s="558"/>
      <c r="P26" s="558"/>
      <c r="Q26" s="558"/>
      <c r="R26" s="558"/>
      <c r="S26" s="365"/>
    </row>
    <row r="27" spans="1:20" ht="18.75" customHeight="1">
      <c r="A27" s="253" t="s">
        <v>2</v>
      </c>
      <c r="B27" s="232" t="s">
        <v>3</v>
      </c>
      <c r="C27" s="233"/>
      <c r="D27" s="233" t="s">
        <v>127</v>
      </c>
      <c r="E27" s="233"/>
      <c r="F27" s="233" t="s">
        <v>131</v>
      </c>
      <c r="G27" s="234"/>
      <c r="H27" s="232" t="s">
        <v>3</v>
      </c>
      <c r="I27" s="233"/>
      <c r="J27" s="233" t="s">
        <v>127</v>
      </c>
      <c r="K27" s="233"/>
      <c r="L27" s="233" t="s">
        <v>131</v>
      </c>
      <c r="M27" s="234"/>
      <c r="N27" s="232" t="s">
        <v>3</v>
      </c>
      <c r="O27" s="233"/>
      <c r="P27" s="233" t="s">
        <v>127</v>
      </c>
      <c r="Q27" s="233"/>
      <c r="R27" s="233" t="s">
        <v>131</v>
      </c>
      <c r="S27" s="234"/>
    </row>
    <row r="28" spans="1:20" ht="49.5" customHeight="1">
      <c r="A28" s="254"/>
      <c r="B28" s="180" t="s">
        <v>4</v>
      </c>
      <c r="C28" s="177"/>
      <c r="D28" s="177" t="s">
        <v>172</v>
      </c>
      <c r="E28" s="177"/>
      <c r="F28" s="177" t="s">
        <v>130</v>
      </c>
      <c r="G28" s="185"/>
      <c r="H28" s="180" t="s">
        <v>4</v>
      </c>
      <c r="I28" s="177"/>
      <c r="J28" s="177" t="s">
        <v>172</v>
      </c>
      <c r="K28" s="177"/>
      <c r="L28" s="177" t="s">
        <v>130</v>
      </c>
      <c r="M28" s="185"/>
      <c r="N28" s="180" t="s">
        <v>4</v>
      </c>
      <c r="O28" s="177"/>
      <c r="P28" s="177" t="s">
        <v>172</v>
      </c>
      <c r="Q28" s="177"/>
      <c r="R28" s="177" t="s">
        <v>130</v>
      </c>
      <c r="S28" s="185"/>
    </row>
    <row r="29" spans="1:20" ht="12.75">
      <c r="A29" s="150" t="s">
        <v>85</v>
      </c>
      <c r="B29" s="181">
        <v>11</v>
      </c>
      <c r="C29" s="67"/>
      <c r="D29" s="74">
        <v>0.56000000000000005</v>
      </c>
      <c r="E29" s="67"/>
      <c r="F29" s="74">
        <v>0.35299999999999998</v>
      </c>
      <c r="G29" s="186"/>
      <c r="H29" s="73">
        <v>36</v>
      </c>
      <c r="I29" s="66"/>
      <c r="J29" s="73">
        <v>190.01599999999999</v>
      </c>
      <c r="K29" s="66"/>
      <c r="L29" s="73">
        <v>273.05799999999999</v>
      </c>
      <c r="M29" s="186"/>
      <c r="N29" s="73">
        <f>B29+H29</f>
        <v>47</v>
      </c>
      <c r="O29" s="66"/>
      <c r="P29" s="73">
        <f>D29+J29</f>
        <v>190.57599999999999</v>
      </c>
      <c r="Q29" s="66"/>
      <c r="R29" s="73">
        <f>F29+L29</f>
        <v>273.411</v>
      </c>
      <c r="S29" s="186"/>
      <c r="T29" s="58"/>
    </row>
    <row r="30" spans="1:20" ht="12.75">
      <c r="A30" s="154" t="s">
        <v>93</v>
      </c>
      <c r="B30" s="293" t="s">
        <v>162</v>
      </c>
      <c r="C30" s="67"/>
      <c r="D30" s="292" t="s">
        <v>162</v>
      </c>
      <c r="E30" s="291"/>
      <c r="F30" s="292" t="s">
        <v>162</v>
      </c>
      <c r="G30" s="186"/>
      <c r="H30" s="293">
        <v>6</v>
      </c>
      <c r="I30" s="291"/>
      <c r="J30" s="292">
        <v>16.061</v>
      </c>
      <c r="K30" s="291"/>
      <c r="L30" s="292">
        <v>20.542000000000002</v>
      </c>
      <c r="M30" s="186"/>
      <c r="N30" s="293">
        <f>H30</f>
        <v>6</v>
      </c>
      <c r="O30" s="291"/>
      <c r="P30" s="292">
        <f>J30</f>
        <v>16.061</v>
      </c>
      <c r="Q30" s="291"/>
      <c r="R30" s="292">
        <f>L30</f>
        <v>20.542000000000002</v>
      </c>
      <c r="S30" s="186"/>
      <c r="T30" s="58"/>
    </row>
    <row r="31" spans="1:20" ht="12.75">
      <c r="A31" s="154" t="s">
        <v>87</v>
      </c>
      <c r="B31" s="181">
        <v>45</v>
      </c>
      <c r="C31" s="67"/>
      <c r="D31" s="74">
        <v>2.2040000000000002</v>
      </c>
      <c r="E31" s="67"/>
      <c r="F31" s="74">
        <v>1.419</v>
      </c>
      <c r="G31" s="186"/>
      <c r="H31" s="74">
        <v>70</v>
      </c>
      <c r="I31" s="67"/>
      <c r="J31" s="74">
        <v>1592.6780000000001</v>
      </c>
      <c r="K31" s="67"/>
      <c r="L31" s="74">
        <v>897.81</v>
      </c>
      <c r="M31" s="186"/>
      <c r="N31" s="74">
        <f t="shared" ref="N31:N35" si="6">B31+H31</f>
        <v>115</v>
      </c>
      <c r="O31" s="67"/>
      <c r="P31" s="74">
        <f t="shared" ref="P31:P35" si="7">D31+J31</f>
        <v>1594.8820000000001</v>
      </c>
      <c r="Q31" s="67"/>
      <c r="R31" s="74">
        <f t="shared" ref="R31:R35" si="8">F31+L31</f>
        <v>899.22899999999993</v>
      </c>
      <c r="S31" s="186"/>
      <c r="T31" s="58"/>
    </row>
    <row r="32" spans="1:20" ht="12.75">
      <c r="A32" s="155" t="s">
        <v>88</v>
      </c>
      <c r="B32" s="182">
        <f>SUM(B29:B31)</f>
        <v>56</v>
      </c>
      <c r="C32" s="68"/>
      <c r="D32" s="75">
        <f>SUM(D29:D31)</f>
        <v>2.7640000000000002</v>
      </c>
      <c r="E32" s="68"/>
      <c r="F32" s="75">
        <f>SUM(F29:F31)</f>
        <v>1.772</v>
      </c>
      <c r="G32" s="187"/>
      <c r="H32" s="75">
        <f>SUM(H29:H31)</f>
        <v>112</v>
      </c>
      <c r="I32" s="68"/>
      <c r="J32" s="75">
        <f>SUM(J29:J31)</f>
        <v>1798.7550000000001</v>
      </c>
      <c r="K32" s="68"/>
      <c r="L32" s="75">
        <f>SUM(L29:L31)</f>
        <v>1191.4099999999999</v>
      </c>
      <c r="M32" s="187"/>
      <c r="N32" s="75">
        <f>SUM(N29:N31)</f>
        <v>168</v>
      </c>
      <c r="O32" s="68"/>
      <c r="P32" s="75">
        <f>SUM(P29:P31)</f>
        <v>1801.519</v>
      </c>
      <c r="Q32" s="68"/>
      <c r="R32" s="75">
        <f>SUM(R29:R31)</f>
        <v>1193.1819999999998</v>
      </c>
      <c r="S32" s="187"/>
      <c r="T32" s="58"/>
    </row>
    <row r="33" spans="1:20" ht="12.75">
      <c r="A33" s="154"/>
      <c r="B33" s="181"/>
      <c r="C33" s="67"/>
      <c r="D33" s="74"/>
      <c r="E33" s="67"/>
      <c r="F33" s="74"/>
      <c r="G33" s="186"/>
      <c r="H33" s="74"/>
      <c r="I33" s="67"/>
      <c r="J33" s="74"/>
      <c r="K33" s="67"/>
      <c r="L33" s="74"/>
      <c r="M33" s="186"/>
      <c r="N33" s="74"/>
      <c r="O33" s="67"/>
      <c r="P33" s="74"/>
      <c r="Q33" s="67"/>
      <c r="R33" s="74"/>
      <c r="S33" s="186"/>
      <c r="T33" s="58"/>
    </row>
    <row r="34" spans="1:20" ht="12.75">
      <c r="A34" s="154" t="s">
        <v>89</v>
      </c>
      <c r="B34" s="181">
        <v>5</v>
      </c>
      <c r="C34" s="67"/>
      <c r="D34" s="74">
        <v>0.35199999999999998</v>
      </c>
      <c r="E34" s="67"/>
      <c r="F34" s="74">
        <v>0.05</v>
      </c>
      <c r="G34" s="186"/>
      <c r="H34" s="74">
        <v>46</v>
      </c>
      <c r="I34" s="67"/>
      <c r="J34" s="74">
        <v>898.82500000000005</v>
      </c>
      <c r="K34" s="67"/>
      <c r="L34" s="74">
        <v>165.77500000000001</v>
      </c>
      <c r="M34" s="186"/>
      <c r="N34" s="74">
        <f t="shared" si="6"/>
        <v>51</v>
      </c>
      <c r="O34" s="67"/>
      <c r="P34" s="74">
        <f t="shared" si="7"/>
        <v>899.17700000000002</v>
      </c>
      <c r="Q34" s="67"/>
      <c r="R34" s="74">
        <f t="shared" si="8"/>
        <v>165.82500000000002</v>
      </c>
      <c r="S34" s="186"/>
      <c r="T34" s="58"/>
    </row>
    <row r="35" spans="1:20" ht="12.75">
      <c r="A35" s="154" t="s">
        <v>163</v>
      </c>
      <c r="B35" s="181">
        <v>509</v>
      </c>
      <c r="C35" s="67"/>
      <c r="D35" s="74">
        <v>19.027999999999999</v>
      </c>
      <c r="E35" s="67"/>
      <c r="F35" s="74">
        <v>3.13</v>
      </c>
      <c r="G35" s="186"/>
      <c r="H35" s="74">
        <v>156</v>
      </c>
      <c r="I35" s="67"/>
      <c r="J35" s="74">
        <v>87.33</v>
      </c>
      <c r="K35" s="67"/>
      <c r="L35" s="74">
        <v>11.529</v>
      </c>
      <c r="M35" s="186"/>
      <c r="N35" s="74">
        <f t="shared" si="6"/>
        <v>665</v>
      </c>
      <c r="O35" s="67"/>
      <c r="P35" s="74">
        <f t="shared" si="7"/>
        <v>106.358</v>
      </c>
      <c r="Q35" s="67"/>
      <c r="R35" s="74">
        <f t="shared" si="8"/>
        <v>14.658999999999999</v>
      </c>
      <c r="S35" s="186"/>
      <c r="T35" s="58"/>
    </row>
    <row r="36" spans="1:20" ht="12.75">
      <c r="A36" s="151" t="s">
        <v>22</v>
      </c>
      <c r="B36" s="181"/>
      <c r="C36" s="67"/>
      <c r="D36" s="74"/>
      <c r="E36" s="67"/>
      <c r="F36" s="74"/>
      <c r="G36" s="186"/>
      <c r="H36" s="74"/>
      <c r="I36" s="67"/>
      <c r="J36" s="74"/>
      <c r="K36" s="67"/>
      <c r="L36" s="74"/>
      <c r="M36" s="186"/>
      <c r="N36" s="74"/>
      <c r="O36" s="67"/>
      <c r="P36" s="74"/>
      <c r="Q36" s="67"/>
      <c r="R36" s="74"/>
      <c r="S36" s="186"/>
      <c r="T36" s="58"/>
    </row>
    <row r="37" spans="1:20" ht="12.75">
      <c r="A37" s="155" t="s">
        <v>164</v>
      </c>
      <c r="B37" s="182">
        <f>SUM(B34:B36)</f>
        <v>514</v>
      </c>
      <c r="C37" s="68"/>
      <c r="D37" s="75">
        <f>SUM(D34:D36)</f>
        <v>19.38</v>
      </c>
      <c r="E37" s="68"/>
      <c r="F37" s="75">
        <f>SUM(F34:F36)</f>
        <v>3.1799999999999997</v>
      </c>
      <c r="G37" s="187"/>
      <c r="H37" s="75">
        <f>SUM(H34:H36)</f>
        <v>202</v>
      </c>
      <c r="I37" s="68"/>
      <c r="J37" s="75">
        <f>SUM(J34:J36)</f>
        <v>986.15500000000009</v>
      </c>
      <c r="K37" s="68"/>
      <c r="L37" s="75">
        <f>SUM(L34:L36)</f>
        <v>177.304</v>
      </c>
      <c r="M37" s="187"/>
      <c r="N37" s="75">
        <f>SUM(N34:N36)</f>
        <v>716</v>
      </c>
      <c r="O37" s="68"/>
      <c r="P37" s="75">
        <f>SUM(P34:P36)</f>
        <v>1005.5350000000001</v>
      </c>
      <c r="Q37" s="68"/>
      <c r="R37" s="75">
        <f>SUM(R34:R36)</f>
        <v>180.48400000000001</v>
      </c>
      <c r="S37" s="187"/>
      <c r="T37" s="58"/>
    </row>
    <row r="38" spans="1:20" ht="12.75">
      <c r="A38" s="156" t="s">
        <v>13</v>
      </c>
      <c r="B38" s="181"/>
      <c r="C38" s="67"/>
      <c r="D38" s="74"/>
      <c r="E38" s="67"/>
      <c r="F38" s="74"/>
      <c r="G38" s="186"/>
      <c r="H38" s="74"/>
      <c r="I38" s="67"/>
      <c r="J38" s="74"/>
      <c r="K38" s="67"/>
      <c r="L38" s="74"/>
      <c r="M38" s="186"/>
      <c r="N38" s="74"/>
      <c r="O38" s="67"/>
      <c r="P38" s="74"/>
      <c r="Q38" s="67"/>
      <c r="R38" s="74"/>
      <c r="S38" s="186"/>
      <c r="T38" s="58"/>
    </row>
    <row r="39" spans="1:20" ht="12.75">
      <c r="A39" s="154"/>
      <c r="B39" s="181"/>
      <c r="C39" s="67"/>
      <c r="D39" s="74"/>
      <c r="E39" s="67"/>
      <c r="F39" s="74"/>
      <c r="G39" s="186"/>
      <c r="H39" s="74"/>
      <c r="I39" s="67"/>
      <c r="J39" s="74"/>
      <c r="K39" s="67"/>
      <c r="L39" s="74"/>
      <c r="M39" s="186"/>
      <c r="N39" s="74"/>
      <c r="O39" s="67"/>
      <c r="P39" s="74"/>
      <c r="Q39" s="67"/>
      <c r="R39" s="74"/>
      <c r="S39" s="186"/>
      <c r="T39" s="58"/>
    </row>
    <row r="40" spans="1:20" ht="12.75">
      <c r="A40" s="155" t="s">
        <v>165</v>
      </c>
      <c r="B40" s="182">
        <f>B37+B32</f>
        <v>570</v>
      </c>
      <c r="C40" s="68"/>
      <c r="D40" s="75">
        <f t="shared" ref="D40:L40" si="9">D37+D32</f>
        <v>22.143999999999998</v>
      </c>
      <c r="E40" s="68"/>
      <c r="F40" s="75">
        <f t="shared" si="9"/>
        <v>4.952</v>
      </c>
      <c r="G40" s="187"/>
      <c r="H40" s="75">
        <f t="shared" si="9"/>
        <v>314</v>
      </c>
      <c r="I40" s="68"/>
      <c r="J40" s="75">
        <f t="shared" si="9"/>
        <v>2784.9100000000003</v>
      </c>
      <c r="K40" s="68"/>
      <c r="L40" s="75">
        <f t="shared" si="9"/>
        <v>1368.7139999999999</v>
      </c>
      <c r="M40" s="187"/>
      <c r="N40" s="75">
        <f>SUM(N37,N32)</f>
        <v>884</v>
      </c>
      <c r="O40" s="68"/>
      <c r="P40" s="75">
        <f>SUM(P37,P32)</f>
        <v>2807.0540000000001</v>
      </c>
      <c r="Q40" s="68"/>
      <c r="R40" s="75">
        <f>SUM(R37,R32)</f>
        <v>1373.6659999999997</v>
      </c>
      <c r="S40" s="187"/>
    </row>
    <row r="41" spans="1:20" ht="12.75">
      <c r="A41" s="196" t="s">
        <v>15</v>
      </c>
      <c r="B41" s="183"/>
      <c r="C41" s="76"/>
      <c r="D41" s="79"/>
      <c r="E41" s="76"/>
      <c r="F41" s="79"/>
      <c r="G41" s="188"/>
      <c r="H41" s="79"/>
      <c r="I41" s="76"/>
      <c r="J41" s="79"/>
      <c r="K41" s="76"/>
      <c r="L41" s="79"/>
      <c r="M41" s="188"/>
      <c r="N41" s="79"/>
      <c r="O41" s="76"/>
      <c r="P41" s="79"/>
      <c r="Q41" s="76"/>
      <c r="R41" s="79"/>
      <c r="S41" s="188"/>
    </row>
    <row r="42" spans="1:20">
      <c r="A42" s="9"/>
      <c r="B42" s="9"/>
      <c r="C42" s="9"/>
      <c r="D42" s="9"/>
      <c r="E42" s="9"/>
      <c r="F42" s="9"/>
      <c r="G42" s="9"/>
      <c r="H42" s="58"/>
      <c r="I42" s="58"/>
      <c r="J42" s="58"/>
      <c r="K42" s="58"/>
      <c r="L42" s="58"/>
      <c r="M42" s="9"/>
      <c r="N42" s="9"/>
      <c r="O42" s="9"/>
      <c r="P42" s="9"/>
      <c r="Q42" s="9"/>
      <c r="R42" s="9"/>
    </row>
    <row r="43" spans="1:20">
      <c r="A43" s="9"/>
      <c r="B43" s="9"/>
      <c r="C43" s="9"/>
      <c r="D43" s="9"/>
      <c r="E43" s="9"/>
      <c r="H43" s="58"/>
      <c r="I43" s="58"/>
      <c r="J43" s="453"/>
      <c r="K43" s="58"/>
      <c r="L43" s="58"/>
      <c r="M43" s="58"/>
      <c r="N43" s="9"/>
      <c r="O43" s="9"/>
      <c r="P43" s="9"/>
      <c r="Q43" s="9"/>
      <c r="R43" s="9"/>
    </row>
    <row r="44" spans="1:20">
      <c r="H44" s="58"/>
      <c r="I44" s="58"/>
      <c r="J44" s="448"/>
      <c r="K44" s="58"/>
      <c r="L44" s="448"/>
      <c r="M44" s="58"/>
    </row>
    <row r="45" spans="1:20">
      <c r="H45" s="58"/>
      <c r="I45" s="58"/>
      <c r="J45" s="448"/>
      <c r="K45" s="58"/>
      <c r="L45" s="448"/>
      <c r="M45" s="58"/>
    </row>
    <row r="46" spans="1:20">
      <c r="H46" s="448"/>
      <c r="I46" s="58"/>
      <c r="J46" s="448"/>
      <c r="K46" s="58"/>
      <c r="L46" s="448"/>
      <c r="M46" s="58"/>
    </row>
    <row r="47" spans="1:20">
      <c r="H47" s="448"/>
      <c r="I47" s="58"/>
      <c r="J47" s="448"/>
      <c r="K47" s="58"/>
      <c r="L47" s="448"/>
    </row>
    <row r="48" spans="1:20">
      <c r="H48" s="448"/>
      <c r="I48" s="58"/>
      <c r="J48" s="448"/>
      <c r="K48" s="58"/>
      <c r="L48" s="448"/>
    </row>
    <row r="49" spans="8:12">
      <c r="H49" s="448"/>
      <c r="I49" s="58"/>
      <c r="J49" s="448"/>
      <c r="K49" s="58"/>
      <c r="L49" s="448"/>
    </row>
    <row r="50" spans="8:12">
      <c r="H50" s="448"/>
      <c r="I50" s="58"/>
      <c r="J50" s="448"/>
      <c r="K50" s="58"/>
      <c r="L50" s="448"/>
    </row>
    <row r="51" spans="8:12">
      <c r="H51" s="448"/>
      <c r="I51" s="58"/>
      <c r="J51" s="448"/>
      <c r="K51" s="58"/>
      <c r="L51" s="448"/>
    </row>
    <row r="52" spans="8:12">
      <c r="H52" s="448"/>
      <c r="I52" s="58"/>
      <c r="J52" s="448"/>
      <c r="K52" s="58"/>
      <c r="L52" s="448"/>
    </row>
    <row r="53" spans="8:12">
      <c r="H53" s="448"/>
      <c r="I53" s="58"/>
      <c r="J53" s="448"/>
      <c r="K53" s="58"/>
      <c r="L53" s="448"/>
    </row>
    <row r="54" spans="8:12">
      <c r="H54" s="448"/>
      <c r="I54" s="58"/>
      <c r="J54" s="448"/>
      <c r="K54" s="58"/>
      <c r="L54" s="448"/>
    </row>
    <row r="55" spans="8:12">
      <c r="H55" s="448"/>
      <c r="I55" s="58"/>
      <c r="J55" s="448"/>
      <c r="K55" s="58"/>
      <c r="L55" s="448"/>
    </row>
    <row r="56" spans="8:12">
      <c r="H56" s="448"/>
      <c r="I56" s="58"/>
      <c r="J56" s="58"/>
      <c r="K56" s="58"/>
      <c r="L56" s="58"/>
    </row>
    <row r="57" spans="8:12">
      <c r="H57" s="448"/>
    </row>
  </sheetData>
  <mergeCells count="12">
    <mergeCell ref="B26:F26"/>
    <mergeCell ref="H26:L26"/>
    <mergeCell ref="N26:R26"/>
    <mergeCell ref="N3:R3"/>
    <mergeCell ref="H3:L3"/>
    <mergeCell ref="B3:F3"/>
    <mergeCell ref="B25:F25"/>
    <mergeCell ref="H25:L25"/>
    <mergeCell ref="N25:R25"/>
    <mergeCell ref="B4:F4"/>
    <mergeCell ref="H4:L4"/>
    <mergeCell ref="N4:R4"/>
  </mergeCells>
  <pageMargins left="0.70866141732283472" right="0.70866141732283472" top="0.74803149606299213" bottom="0.15748031496062992" header="0.31496062992125984" footer="0.31496062992125984"/>
  <pageSetup paperSize="9" scale="63" orientation="portrait" r:id="rId1"/>
  <ignoredErrors>
    <ignoredError sqref="N30 P30 R30 N8:P8 R8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tabColor theme="6" tint="-0.249977111117893"/>
  </sheetPr>
  <dimension ref="A1:G39"/>
  <sheetViews>
    <sheetView zoomScaleNormal="100" workbookViewId="0"/>
  </sheetViews>
  <sheetFormatPr defaultRowHeight="11.25"/>
  <cols>
    <col min="1" max="1" width="49.6640625" style="1" customWidth="1"/>
    <col min="2" max="2" width="12.6640625" style="1" customWidth="1"/>
    <col min="3" max="3" width="12.83203125" style="1" customWidth="1"/>
    <col min="4" max="4" width="13.1640625" style="1" customWidth="1"/>
    <col min="5" max="5" width="12.83203125" style="1" customWidth="1"/>
    <col min="6" max="6" width="11.5" style="1" customWidth="1"/>
    <col min="7" max="7" width="12.83203125" style="1" customWidth="1"/>
    <col min="8" max="16384" width="9.33203125" style="1"/>
  </cols>
  <sheetData>
    <row r="1" spans="1:7" ht="18.75" customHeight="1">
      <c r="A1" s="47" t="s">
        <v>292</v>
      </c>
    </row>
    <row r="2" spans="1:7" ht="16.5" customHeight="1">
      <c r="A2" s="1" t="s">
        <v>299</v>
      </c>
    </row>
    <row r="3" spans="1:7" s="216" customFormat="1" ht="18" customHeight="1">
      <c r="A3" s="252" t="s">
        <v>1</v>
      </c>
      <c r="B3" s="559" t="s">
        <v>134</v>
      </c>
      <c r="C3" s="562"/>
      <c r="D3" s="560" t="s">
        <v>135</v>
      </c>
      <c r="E3" s="560"/>
      <c r="F3" s="559" t="s">
        <v>5</v>
      </c>
      <c r="G3" s="562"/>
    </row>
    <row r="4" spans="1:7" s="216" customFormat="1" ht="18" customHeight="1">
      <c r="A4" s="232"/>
      <c r="B4" s="557" t="s">
        <v>228</v>
      </c>
      <c r="C4" s="561"/>
      <c r="D4" s="557" t="s">
        <v>229</v>
      </c>
      <c r="E4" s="561"/>
      <c r="F4" s="557" t="s">
        <v>47</v>
      </c>
      <c r="G4" s="561"/>
    </row>
    <row r="5" spans="1:7" s="216" customFormat="1" ht="22.5" customHeight="1">
      <c r="A5" s="253" t="s">
        <v>2</v>
      </c>
      <c r="B5" s="232" t="s">
        <v>3</v>
      </c>
      <c r="C5" s="234" t="s">
        <v>127</v>
      </c>
      <c r="D5" s="232" t="s">
        <v>3</v>
      </c>
      <c r="E5" s="234" t="s">
        <v>127</v>
      </c>
      <c r="F5" s="232" t="s">
        <v>3</v>
      </c>
      <c r="G5" s="234" t="s">
        <v>127</v>
      </c>
    </row>
    <row r="6" spans="1:7" ht="49.5" customHeight="1">
      <c r="A6" s="152"/>
      <c r="B6" s="180" t="s">
        <v>4</v>
      </c>
      <c r="C6" s="185" t="s">
        <v>172</v>
      </c>
      <c r="D6" s="180" t="s">
        <v>4</v>
      </c>
      <c r="E6" s="185" t="s">
        <v>172</v>
      </c>
      <c r="F6" s="180" t="s">
        <v>4</v>
      </c>
      <c r="G6" s="185" t="s">
        <v>172</v>
      </c>
    </row>
    <row r="7" spans="1:7" ht="12.75">
      <c r="A7" s="153" t="s">
        <v>90</v>
      </c>
      <c r="B7" s="83">
        <v>114</v>
      </c>
      <c r="C7" s="84">
        <v>5.399</v>
      </c>
      <c r="D7" s="80">
        <v>125</v>
      </c>
      <c r="E7" s="89">
        <v>83.5</v>
      </c>
      <c r="F7" s="83">
        <f>B7+D7</f>
        <v>239</v>
      </c>
      <c r="G7" s="84">
        <f>C7+E7</f>
        <v>88.899000000000001</v>
      </c>
    </row>
    <row r="8" spans="1:7" ht="12.75">
      <c r="A8" s="154"/>
      <c r="B8" s="85"/>
      <c r="C8" s="86"/>
      <c r="D8" s="85"/>
      <c r="E8" s="86"/>
      <c r="F8" s="85"/>
      <c r="G8" s="86"/>
    </row>
    <row r="9" spans="1:7" ht="12.75">
      <c r="A9" s="154" t="s">
        <v>91</v>
      </c>
      <c r="B9" s="202" t="s">
        <v>162</v>
      </c>
      <c r="C9" s="203" t="s">
        <v>162</v>
      </c>
      <c r="D9" s="85">
        <v>4</v>
      </c>
      <c r="E9" s="86">
        <v>19.751000000000001</v>
      </c>
      <c r="F9" s="85">
        <v>4</v>
      </c>
      <c r="G9" s="86">
        <v>20</v>
      </c>
    </row>
    <row r="10" spans="1:7" ht="12.75">
      <c r="A10" s="154" t="s">
        <v>168</v>
      </c>
      <c r="B10" s="85">
        <v>85</v>
      </c>
      <c r="C10" s="86">
        <v>3.7629999999999999</v>
      </c>
      <c r="D10" s="85">
        <v>55</v>
      </c>
      <c r="E10" s="86">
        <v>14.276999999999999</v>
      </c>
      <c r="F10" s="85">
        <f>B10+D10</f>
        <v>140</v>
      </c>
      <c r="G10" s="86">
        <f>C10+E10</f>
        <v>18.04</v>
      </c>
    </row>
    <row r="11" spans="1:7" ht="12.75">
      <c r="A11" s="151" t="s">
        <v>16</v>
      </c>
      <c r="B11" s="85"/>
      <c r="C11" s="86"/>
      <c r="D11" s="85"/>
      <c r="E11" s="86"/>
      <c r="F11" s="85"/>
      <c r="G11" s="86"/>
    </row>
    <row r="12" spans="1:7" ht="12.75">
      <c r="A12" s="154" t="s">
        <v>166</v>
      </c>
      <c r="B12" s="85">
        <v>245</v>
      </c>
      <c r="C12" s="86">
        <v>9.0039999999999996</v>
      </c>
      <c r="D12" s="85">
        <v>74</v>
      </c>
      <c r="E12" s="86">
        <v>30.582999999999998</v>
      </c>
      <c r="F12" s="85">
        <f>B12+D12</f>
        <v>319</v>
      </c>
      <c r="G12" s="86">
        <f>C12+E12</f>
        <v>39.586999999999996</v>
      </c>
    </row>
    <row r="13" spans="1:7" ht="12.75">
      <c r="A13" s="151" t="s">
        <v>18</v>
      </c>
      <c r="B13" s="85"/>
      <c r="C13" s="86"/>
      <c r="D13" s="85"/>
      <c r="E13" s="86"/>
      <c r="F13" s="85"/>
      <c r="G13" s="86"/>
    </row>
    <row r="14" spans="1:7" ht="12.75">
      <c r="A14" s="155" t="s">
        <v>167</v>
      </c>
      <c r="B14" s="87">
        <f>SUM(B9:B12)</f>
        <v>330</v>
      </c>
      <c r="C14" s="193">
        <f>SUM(C9:C12)</f>
        <v>12.766999999999999</v>
      </c>
      <c r="D14" s="82">
        <f>SUM(D9:D12)</f>
        <v>133</v>
      </c>
      <c r="E14" s="195">
        <f>SUM(E9:E12)</f>
        <v>64.61099999999999</v>
      </c>
      <c r="F14" s="87">
        <f>SUM(F9:F12)</f>
        <v>463</v>
      </c>
      <c r="G14" s="193">
        <f>C14+E14</f>
        <v>77.377999999999986</v>
      </c>
    </row>
    <row r="15" spans="1:7" ht="12.75">
      <c r="A15" s="156" t="s">
        <v>6</v>
      </c>
      <c r="B15" s="87"/>
      <c r="C15" s="88"/>
      <c r="D15" s="82"/>
      <c r="E15" s="91"/>
      <c r="F15" s="87"/>
      <c r="G15" s="88"/>
    </row>
    <row r="16" spans="1:7" ht="12.75">
      <c r="A16" s="154"/>
      <c r="B16" s="85"/>
      <c r="C16" s="86"/>
      <c r="D16" s="81"/>
      <c r="E16" s="90"/>
      <c r="F16" s="85"/>
      <c r="G16" s="86"/>
    </row>
    <row r="17" spans="1:7" ht="12.75">
      <c r="A17" s="157" t="s">
        <v>92</v>
      </c>
      <c r="B17" s="77">
        <f t="shared" ref="B17:G17" si="0">B14+B7</f>
        <v>444</v>
      </c>
      <c r="C17" s="78">
        <f t="shared" si="0"/>
        <v>18.166</v>
      </c>
      <c r="D17" s="76">
        <f t="shared" si="0"/>
        <v>258</v>
      </c>
      <c r="E17" s="79">
        <f t="shared" si="0"/>
        <v>148.11099999999999</v>
      </c>
      <c r="F17" s="77">
        <f t="shared" si="0"/>
        <v>702</v>
      </c>
      <c r="G17" s="78">
        <f t="shared" si="0"/>
        <v>166.27699999999999</v>
      </c>
    </row>
    <row r="18" spans="1:7">
      <c r="A18" s="9"/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 ht="16.5" customHeight="1">
      <c r="A21" s="47" t="s">
        <v>293</v>
      </c>
    </row>
    <row r="22" spans="1:7" ht="16.5" customHeight="1">
      <c r="A22" s="1" t="s">
        <v>298</v>
      </c>
    </row>
    <row r="23" spans="1:7" ht="18.75" customHeight="1">
      <c r="A23" s="252" t="s">
        <v>1</v>
      </c>
      <c r="B23" s="559" t="s">
        <v>134</v>
      </c>
      <c r="C23" s="562"/>
      <c r="D23" s="560" t="s">
        <v>135</v>
      </c>
      <c r="E23" s="560"/>
      <c r="F23" s="559" t="s">
        <v>5</v>
      </c>
      <c r="G23" s="562"/>
    </row>
    <row r="24" spans="1:7" ht="18.75" customHeight="1">
      <c r="A24" s="232"/>
      <c r="B24" s="557" t="s">
        <v>228</v>
      </c>
      <c r="C24" s="561"/>
      <c r="D24" s="557" t="s">
        <v>229</v>
      </c>
      <c r="E24" s="561"/>
      <c r="F24" s="557" t="s">
        <v>47</v>
      </c>
      <c r="G24" s="561"/>
    </row>
    <row r="25" spans="1:7" ht="24" customHeight="1">
      <c r="A25" s="253" t="s">
        <v>2</v>
      </c>
      <c r="B25" s="232" t="s">
        <v>3</v>
      </c>
      <c r="C25" s="234" t="s">
        <v>127</v>
      </c>
      <c r="D25" s="232" t="s">
        <v>3</v>
      </c>
      <c r="E25" s="234" t="s">
        <v>127</v>
      </c>
      <c r="F25" s="232" t="s">
        <v>3</v>
      </c>
      <c r="G25" s="234" t="s">
        <v>127</v>
      </c>
    </row>
    <row r="26" spans="1:7" ht="49.5" customHeight="1">
      <c r="A26" s="152"/>
      <c r="B26" s="180" t="s">
        <v>4</v>
      </c>
      <c r="C26" s="185" t="s">
        <v>172</v>
      </c>
      <c r="D26" s="180" t="s">
        <v>4</v>
      </c>
      <c r="E26" s="185" t="s">
        <v>172</v>
      </c>
      <c r="F26" s="180" t="s">
        <v>4</v>
      </c>
      <c r="G26" s="185" t="s">
        <v>172</v>
      </c>
    </row>
    <row r="27" spans="1:7" ht="12.75">
      <c r="A27" s="153" t="s">
        <v>114</v>
      </c>
      <c r="B27" s="83">
        <v>119</v>
      </c>
      <c r="C27" s="84">
        <v>5.5129999999999999</v>
      </c>
      <c r="D27" s="80">
        <v>101</v>
      </c>
      <c r="E27" s="89">
        <v>62.933</v>
      </c>
      <c r="F27" s="83">
        <f>B27+D27</f>
        <v>220</v>
      </c>
      <c r="G27" s="84">
        <f>C27+E27</f>
        <v>68.445999999999998</v>
      </c>
    </row>
    <row r="28" spans="1:7" ht="12.75">
      <c r="A28" s="154"/>
      <c r="B28" s="85"/>
      <c r="C28" s="86"/>
      <c r="D28" s="85"/>
      <c r="E28" s="86"/>
      <c r="F28" s="85"/>
      <c r="G28" s="86"/>
    </row>
    <row r="29" spans="1:7" ht="12.75">
      <c r="A29" s="154" t="s">
        <v>91</v>
      </c>
      <c r="B29" s="202" t="s">
        <v>162</v>
      </c>
      <c r="C29" s="373" t="s">
        <v>162</v>
      </c>
      <c r="D29" s="85">
        <v>4</v>
      </c>
      <c r="E29" s="86">
        <v>23.838999999999999</v>
      </c>
      <c r="F29" s="85">
        <f>D29</f>
        <v>4</v>
      </c>
      <c r="G29" s="86">
        <f>E29</f>
        <v>23.838999999999999</v>
      </c>
    </row>
    <row r="30" spans="1:7" ht="12.75">
      <c r="A30" s="154" t="s">
        <v>168</v>
      </c>
      <c r="B30" s="85">
        <v>81</v>
      </c>
      <c r="C30" s="86">
        <v>3.4790000000000001</v>
      </c>
      <c r="D30" s="85">
        <v>49</v>
      </c>
      <c r="E30" s="86">
        <v>11.381</v>
      </c>
      <c r="F30" s="85">
        <f>B30+D30</f>
        <v>130</v>
      </c>
      <c r="G30" s="86">
        <f>C30+E30</f>
        <v>14.86</v>
      </c>
    </row>
    <row r="31" spans="1:7" ht="12.75">
      <c r="A31" s="151" t="s">
        <v>16</v>
      </c>
      <c r="B31" s="85"/>
      <c r="C31" s="86"/>
      <c r="D31" s="85"/>
      <c r="E31" s="86"/>
      <c r="F31" s="85"/>
      <c r="G31" s="86"/>
    </row>
    <row r="32" spans="1:7" ht="12.75">
      <c r="A32" s="154" t="s">
        <v>166</v>
      </c>
      <c r="B32" s="85">
        <v>245</v>
      </c>
      <c r="C32" s="86">
        <v>8.8629999999999995</v>
      </c>
      <c r="D32" s="85">
        <v>63</v>
      </c>
      <c r="E32" s="86">
        <v>21.855</v>
      </c>
      <c r="F32" s="85">
        <f>B32+D32</f>
        <v>308</v>
      </c>
      <c r="G32" s="86">
        <f>C32+E32</f>
        <v>30.718</v>
      </c>
    </row>
    <row r="33" spans="1:7" ht="12.75">
      <c r="A33" s="151" t="s">
        <v>18</v>
      </c>
      <c r="B33" s="85"/>
      <c r="C33" s="86"/>
      <c r="D33" s="85"/>
      <c r="E33" s="86"/>
      <c r="F33" s="85"/>
      <c r="G33" s="86"/>
    </row>
    <row r="34" spans="1:7" ht="12.75">
      <c r="A34" s="155" t="s">
        <v>167</v>
      </c>
      <c r="B34" s="87">
        <f>SUM(B29:B32)</f>
        <v>326</v>
      </c>
      <c r="C34" s="193">
        <f>SUM(C29:C32)</f>
        <v>12.341999999999999</v>
      </c>
      <c r="D34" s="82">
        <f>SUM(D29:D32)</f>
        <v>116</v>
      </c>
      <c r="E34" s="195">
        <f>SUM(E29:E32)</f>
        <v>57.075000000000003</v>
      </c>
      <c r="F34" s="87">
        <f>SUM(F29:F32)</f>
        <v>442</v>
      </c>
      <c r="G34" s="193">
        <f>C34+E34</f>
        <v>69.417000000000002</v>
      </c>
    </row>
    <row r="35" spans="1:7" ht="12.75">
      <c r="A35" s="156" t="s">
        <v>6</v>
      </c>
      <c r="B35" s="87"/>
      <c r="C35" s="88"/>
      <c r="D35" s="82"/>
      <c r="E35" s="91"/>
      <c r="F35" s="87"/>
      <c r="G35" s="88"/>
    </row>
    <row r="36" spans="1:7" ht="12.75">
      <c r="A36" s="154"/>
      <c r="B36" s="85"/>
      <c r="C36" s="86"/>
      <c r="D36" s="81"/>
      <c r="E36" s="90"/>
      <c r="F36" s="85"/>
      <c r="G36" s="86"/>
    </row>
    <row r="37" spans="1:7" ht="12.75">
      <c r="A37" s="157" t="s">
        <v>92</v>
      </c>
      <c r="B37" s="77">
        <f t="shared" ref="B37:G37" si="1">SUM(B34,B27)</f>
        <v>445</v>
      </c>
      <c r="C37" s="78">
        <f t="shared" si="1"/>
        <v>17.854999999999997</v>
      </c>
      <c r="D37" s="76">
        <f t="shared" si="1"/>
        <v>217</v>
      </c>
      <c r="E37" s="79">
        <f t="shared" si="1"/>
        <v>120.00800000000001</v>
      </c>
      <c r="F37" s="77">
        <f t="shared" si="1"/>
        <v>662</v>
      </c>
      <c r="G37" s="78">
        <f t="shared" si="1"/>
        <v>137.863</v>
      </c>
    </row>
    <row r="38" spans="1:7">
      <c r="A38" s="9"/>
      <c r="B38" s="9"/>
      <c r="C38" s="9"/>
      <c r="D38" s="9"/>
      <c r="E38" s="9"/>
      <c r="F38" s="9"/>
      <c r="G38" s="9"/>
    </row>
    <row r="39" spans="1:7">
      <c r="A39" s="9"/>
      <c r="B39" s="9"/>
      <c r="C39" s="9"/>
      <c r="D39" s="9"/>
      <c r="E39" s="9"/>
      <c r="F39" s="9"/>
      <c r="G39" s="9"/>
    </row>
  </sheetData>
  <mergeCells count="12">
    <mergeCell ref="B24:C24"/>
    <mergeCell ref="D24:E24"/>
    <mergeCell ref="F24:G24"/>
    <mergeCell ref="B3:C3"/>
    <mergeCell ref="D3:E3"/>
    <mergeCell ref="F3:G3"/>
    <mergeCell ref="B23:C23"/>
    <mergeCell ref="D23:E23"/>
    <mergeCell ref="F23:G23"/>
    <mergeCell ref="B4:C4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theme="6" tint="-0.249977111117893"/>
    <pageSetUpPr fitToPage="1"/>
  </sheetPr>
  <dimension ref="A1:J32"/>
  <sheetViews>
    <sheetView zoomScaleNormal="100" workbookViewId="0">
      <selection sqref="A1:I2"/>
    </sheetView>
  </sheetViews>
  <sheetFormatPr defaultRowHeight="11.25"/>
  <cols>
    <col min="1" max="1" width="37.6640625" style="1" customWidth="1"/>
    <col min="2" max="2" width="10.83203125" style="1" customWidth="1"/>
    <col min="3" max="3" width="13.6640625" style="1" customWidth="1"/>
    <col min="4" max="4" width="15" style="1" customWidth="1"/>
    <col min="5" max="5" width="10.83203125" style="1" customWidth="1"/>
    <col min="6" max="6" width="13.83203125" style="1" customWidth="1"/>
    <col min="7" max="7" width="14.5" style="1" customWidth="1"/>
    <col min="8" max="8" width="10.83203125" style="1" customWidth="1"/>
    <col min="9" max="9" width="16.5" style="1" customWidth="1"/>
    <col min="10" max="10" width="14.1640625" style="1" customWidth="1"/>
    <col min="11" max="13" width="9.33203125" style="1"/>
    <col min="14" max="14" width="14.1640625" style="1" customWidth="1"/>
    <col min="15" max="15" width="14.33203125" style="1" bestFit="1" customWidth="1"/>
    <col min="16" max="16" width="16.33203125" style="1" bestFit="1" customWidth="1"/>
    <col min="17" max="16384" width="9.33203125" style="1"/>
  </cols>
  <sheetData>
    <row r="1" spans="1:10" ht="21" customHeight="1">
      <c r="A1" s="566" t="s">
        <v>243</v>
      </c>
      <c r="B1" s="566"/>
      <c r="C1" s="566"/>
      <c r="D1" s="566"/>
      <c r="E1" s="566"/>
      <c r="F1" s="566"/>
      <c r="G1" s="566"/>
      <c r="H1" s="566"/>
      <c r="I1" s="566"/>
    </row>
    <row r="2" spans="1:10" ht="24.75" customHeight="1">
      <c r="A2" s="566"/>
      <c r="B2" s="566"/>
      <c r="C2" s="566"/>
      <c r="D2" s="566"/>
      <c r="E2" s="566"/>
      <c r="F2" s="566"/>
      <c r="G2" s="566"/>
      <c r="H2" s="566"/>
      <c r="I2" s="566"/>
    </row>
    <row r="3" spans="1:10" ht="17.25" customHeight="1">
      <c r="A3" s="266" t="s">
        <v>244</v>
      </c>
    </row>
    <row r="4" spans="1:10" s="216" customFormat="1" ht="23.25" customHeight="1">
      <c r="A4" s="246" t="s">
        <v>1</v>
      </c>
      <c r="B4" s="563" t="s">
        <v>21</v>
      </c>
      <c r="C4" s="564"/>
      <c r="D4" s="565"/>
      <c r="E4" s="564" t="s">
        <v>20</v>
      </c>
      <c r="F4" s="564"/>
      <c r="G4" s="564"/>
      <c r="H4" s="563" t="s">
        <v>5</v>
      </c>
      <c r="I4" s="564"/>
      <c r="J4" s="565"/>
    </row>
    <row r="5" spans="1:10" ht="24.75" customHeight="1">
      <c r="A5" s="247" t="s">
        <v>2</v>
      </c>
      <c r="B5" s="229" t="s">
        <v>3</v>
      </c>
      <c r="C5" s="230" t="s">
        <v>127</v>
      </c>
      <c r="D5" s="231" t="s">
        <v>131</v>
      </c>
      <c r="E5" s="229" t="s">
        <v>3</v>
      </c>
      <c r="F5" s="230" t="s">
        <v>127</v>
      </c>
      <c r="G5" s="231" t="s">
        <v>131</v>
      </c>
      <c r="H5" s="229" t="s">
        <v>3</v>
      </c>
      <c r="I5" s="230" t="s">
        <v>127</v>
      </c>
      <c r="J5" s="231" t="s">
        <v>131</v>
      </c>
    </row>
    <row r="6" spans="1:10" ht="49.5" customHeight="1">
      <c r="A6" s="248"/>
      <c r="B6" s="218" t="s">
        <v>4</v>
      </c>
      <c r="C6" s="219" t="s">
        <v>178</v>
      </c>
      <c r="D6" s="220" t="s">
        <v>130</v>
      </c>
      <c r="E6" s="218" t="s">
        <v>4</v>
      </c>
      <c r="F6" s="219" t="s">
        <v>178</v>
      </c>
      <c r="G6" s="220" t="s">
        <v>130</v>
      </c>
      <c r="H6" s="218" t="s">
        <v>4</v>
      </c>
      <c r="I6" s="219" t="s">
        <v>178</v>
      </c>
      <c r="J6" s="220" t="s">
        <v>130</v>
      </c>
    </row>
    <row r="7" spans="1:10" ht="12.75">
      <c r="A7" s="181" t="s">
        <v>85</v>
      </c>
      <c r="B7" s="384">
        <v>36</v>
      </c>
      <c r="C7" s="7">
        <v>190.01599999999999</v>
      </c>
      <c r="D7" s="70">
        <v>273.05799999999999</v>
      </c>
      <c r="E7" s="67">
        <v>213</v>
      </c>
      <c r="F7" s="7">
        <v>6287.03</v>
      </c>
      <c r="G7" s="74">
        <v>10900.248</v>
      </c>
      <c r="H7" s="69">
        <f t="shared" ref="H7:J9" si="0">SUM(B7,E7)</f>
        <v>249</v>
      </c>
      <c r="I7" s="7">
        <f t="shared" si="0"/>
        <v>6477.0459999999994</v>
      </c>
      <c r="J7" s="70">
        <f t="shared" si="0"/>
        <v>11173.306</v>
      </c>
    </row>
    <row r="8" spans="1:10" ht="12.75">
      <c r="A8" s="181" t="s">
        <v>93</v>
      </c>
      <c r="B8" s="69">
        <v>6</v>
      </c>
      <c r="C8" s="7">
        <v>16.061</v>
      </c>
      <c r="D8" s="70">
        <v>20.542000000000002</v>
      </c>
      <c r="E8" s="291" t="s">
        <v>162</v>
      </c>
      <c r="F8" s="290" t="s">
        <v>162</v>
      </c>
      <c r="G8" s="292" t="s">
        <v>162</v>
      </c>
      <c r="H8" s="69">
        <f t="shared" si="0"/>
        <v>6</v>
      </c>
      <c r="I8" s="7">
        <f t="shared" si="0"/>
        <v>16.061</v>
      </c>
      <c r="J8" s="70">
        <f t="shared" si="0"/>
        <v>20.542000000000002</v>
      </c>
    </row>
    <row r="9" spans="1:10" ht="12.75">
      <c r="A9" s="181" t="s">
        <v>87</v>
      </c>
      <c r="B9" s="69">
        <v>70</v>
      </c>
      <c r="C9" s="7">
        <v>1592.6780000000001</v>
      </c>
      <c r="D9" s="70">
        <v>897.81</v>
      </c>
      <c r="E9" s="67">
        <v>240</v>
      </c>
      <c r="F9" s="7">
        <v>5305.9669999999996</v>
      </c>
      <c r="G9" s="74">
        <v>3260.665</v>
      </c>
      <c r="H9" s="69">
        <f t="shared" si="0"/>
        <v>310</v>
      </c>
      <c r="I9" s="7">
        <f t="shared" si="0"/>
        <v>6898.6449999999995</v>
      </c>
      <c r="J9" s="70">
        <f t="shared" si="0"/>
        <v>4158.4750000000004</v>
      </c>
    </row>
    <row r="10" spans="1:10" ht="12.75">
      <c r="A10" s="182" t="s">
        <v>88</v>
      </c>
      <c r="B10" s="71">
        <f>SUM(B7:B9)</f>
        <v>112</v>
      </c>
      <c r="C10" s="8">
        <f>SUM(C7:C9)</f>
        <v>1798.7550000000001</v>
      </c>
      <c r="D10" s="72">
        <f>SUM(D7:D9)</f>
        <v>1191.4099999999999</v>
      </c>
      <c r="E10" s="68">
        <f t="shared" ref="E10:J10" si="1">SUM(E7:E9)</f>
        <v>453</v>
      </c>
      <c r="F10" s="8">
        <f t="shared" si="1"/>
        <v>11592.996999999999</v>
      </c>
      <c r="G10" s="75">
        <f t="shared" si="1"/>
        <v>14160.913</v>
      </c>
      <c r="H10" s="71">
        <f t="shared" si="1"/>
        <v>565</v>
      </c>
      <c r="I10" s="8">
        <f t="shared" si="1"/>
        <v>13391.751999999999</v>
      </c>
      <c r="J10" s="72">
        <f t="shared" si="1"/>
        <v>15352.323</v>
      </c>
    </row>
    <row r="11" spans="1:10" ht="12.75">
      <c r="A11" s="181"/>
      <c r="B11" s="69"/>
      <c r="C11" s="7"/>
      <c r="D11" s="70"/>
      <c r="E11" s="67"/>
      <c r="F11" s="7"/>
      <c r="G11" s="74"/>
      <c r="H11" s="69"/>
      <c r="I11" s="7"/>
      <c r="J11" s="70"/>
    </row>
    <row r="12" spans="1:10" ht="12.75">
      <c r="A12" s="181" t="s">
        <v>89</v>
      </c>
      <c r="B12" s="69">
        <v>46</v>
      </c>
      <c r="C12" s="7">
        <v>898.82500000000005</v>
      </c>
      <c r="D12" s="70">
        <v>165.77500000000001</v>
      </c>
      <c r="E12" s="67">
        <v>30</v>
      </c>
      <c r="F12" s="7">
        <v>816.26300000000003</v>
      </c>
      <c r="G12" s="74">
        <v>208.63399999999999</v>
      </c>
      <c r="H12" s="69">
        <f t="shared" ref="H12:J13" si="2">SUM(B12,E12)</f>
        <v>76</v>
      </c>
      <c r="I12" s="7">
        <f t="shared" si="2"/>
        <v>1715.0880000000002</v>
      </c>
      <c r="J12" s="70">
        <f t="shared" si="2"/>
        <v>374.40899999999999</v>
      </c>
    </row>
    <row r="13" spans="1:10" ht="12.75">
      <c r="A13" s="181" t="s">
        <v>163</v>
      </c>
      <c r="B13" s="69">
        <v>156</v>
      </c>
      <c r="C13" s="7">
        <v>87.33</v>
      </c>
      <c r="D13" s="70">
        <v>11.529</v>
      </c>
      <c r="E13" s="291">
        <v>16</v>
      </c>
      <c r="F13" s="290">
        <v>68.268000000000001</v>
      </c>
      <c r="G13" s="292">
        <v>74.653999999999996</v>
      </c>
      <c r="H13" s="69">
        <f t="shared" si="2"/>
        <v>172</v>
      </c>
      <c r="I13" s="7">
        <f t="shared" si="2"/>
        <v>155.59800000000001</v>
      </c>
      <c r="J13" s="70">
        <f t="shared" si="2"/>
        <v>86.182999999999993</v>
      </c>
    </row>
    <row r="14" spans="1:10" ht="12.75">
      <c r="A14" s="249" t="s">
        <v>22</v>
      </c>
      <c r="B14" s="69"/>
      <c r="C14" s="7"/>
      <c r="D14" s="70"/>
      <c r="E14" s="67"/>
      <c r="F14" s="7"/>
      <c r="G14" s="74"/>
      <c r="H14" s="69"/>
      <c r="I14" s="7"/>
      <c r="J14" s="70"/>
    </row>
    <row r="15" spans="1:10" ht="12.75">
      <c r="A15" s="182" t="s">
        <v>164</v>
      </c>
      <c r="B15" s="71">
        <f>SUM(B12:B14)</f>
        <v>202</v>
      </c>
      <c r="C15" s="8">
        <f t="shared" ref="C15:D15" si="3">SUM(C12:C14)</f>
        <v>986.15500000000009</v>
      </c>
      <c r="D15" s="72">
        <f t="shared" si="3"/>
        <v>177.304</v>
      </c>
      <c r="E15" s="68">
        <f t="shared" ref="E15:J15" si="4">SUM(E12:E13)</f>
        <v>46</v>
      </c>
      <c r="F15" s="8">
        <f t="shared" si="4"/>
        <v>884.53100000000006</v>
      </c>
      <c r="G15" s="75">
        <f t="shared" si="4"/>
        <v>283.28800000000001</v>
      </c>
      <c r="H15" s="71">
        <f t="shared" si="4"/>
        <v>248</v>
      </c>
      <c r="I15" s="8">
        <f t="shared" si="4"/>
        <v>1870.6860000000001</v>
      </c>
      <c r="J15" s="72">
        <f t="shared" si="4"/>
        <v>460.59199999999998</v>
      </c>
    </row>
    <row r="16" spans="1:10" ht="12.75">
      <c r="A16" s="250" t="s">
        <v>23</v>
      </c>
      <c r="B16" s="69"/>
      <c r="C16" s="7"/>
      <c r="D16" s="70"/>
      <c r="E16" s="67"/>
      <c r="F16" s="7"/>
      <c r="G16" s="74"/>
      <c r="H16" s="69"/>
      <c r="I16" s="7"/>
      <c r="J16" s="70"/>
    </row>
    <row r="17" spans="1:10" ht="12.75">
      <c r="A17" s="181"/>
      <c r="B17" s="69"/>
      <c r="C17" s="7"/>
      <c r="D17" s="70"/>
      <c r="E17" s="67"/>
      <c r="F17" s="7"/>
      <c r="G17" s="74"/>
      <c r="H17" s="69"/>
      <c r="I17" s="7"/>
      <c r="J17" s="70"/>
    </row>
    <row r="18" spans="1:10" ht="26.25" customHeight="1">
      <c r="A18" s="251" t="s">
        <v>126</v>
      </c>
      <c r="B18" s="94">
        <f t="shared" ref="B18:J18" si="5">SUM(B15,B10)</f>
        <v>314</v>
      </c>
      <c r="C18" s="10">
        <f t="shared" si="5"/>
        <v>2784.9100000000003</v>
      </c>
      <c r="D18" s="95">
        <f t="shared" si="5"/>
        <v>1368.7139999999999</v>
      </c>
      <c r="E18" s="93">
        <f t="shared" si="5"/>
        <v>499</v>
      </c>
      <c r="F18" s="10">
        <f t="shared" si="5"/>
        <v>12477.528</v>
      </c>
      <c r="G18" s="92">
        <f t="shared" si="5"/>
        <v>14444.201000000001</v>
      </c>
      <c r="H18" s="94">
        <f t="shared" si="5"/>
        <v>813</v>
      </c>
      <c r="I18" s="10">
        <f t="shared" si="5"/>
        <v>15262.437999999998</v>
      </c>
      <c r="J18" s="95">
        <f t="shared" si="5"/>
        <v>15812.915000000001</v>
      </c>
    </row>
    <row r="19" spans="1:10" ht="12.7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2.7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>
      <c r="B21" s="58"/>
      <c r="C21" s="58"/>
      <c r="D21" s="58"/>
    </row>
    <row r="32" spans="1:10">
      <c r="H32" s="46"/>
      <c r="I32" s="46"/>
    </row>
  </sheetData>
  <mergeCells count="4">
    <mergeCell ref="B4:D4"/>
    <mergeCell ref="E4:G4"/>
    <mergeCell ref="H4:J4"/>
    <mergeCell ref="A1:I2"/>
  </mergeCells>
  <pageMargins left="0.55118110236220474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>
    <tabColor theme="6" tint="-0.249977111117893"/>
  </sheetPr>
  <dimension ref="A1:O59"/>
  <sheetViews>
    <sheetView zoomScale="90" zoomScaleNormal="90" workbookViewId="0">
      <selection sqref="A1:L2"/>
    </sheetView>
  </sheetViews>
  <sheetFormatPr defaultRowHeight="11.25"/>
  <cols>
    <col min="1" max="1" width="28.5" style="1" bestFit="1" customWidth="1"/>
    <col min="2" max="2" width="9.33203125" style="1" bestFit="1" customWidth="1"/>
    <col min="3" max="3" width="10.1640625" style="1" customWidth="1"/>
    <col min="4" max="4" width="11.83203125" style="1" customWidth="1"/>
    <col min="5" max="5" width="9.83203125" style="1" customWidth="1"/>
    <col min="6" max="6" width="11.6640625" style="1" customWidth="1"/>
    <col min="7" max="7" width="9.83203125" style="1" customWidth="1"/>
    <col min="8" max="8" width="12" style="1" customWidth="1"/>
    <col min="9" max="9" width="9.33203125" style="1" customWidth="1"/>
    <col min="10" max="10" width="12" style="1" customWidth="1"/>
    <col min="11" max="11" width="10.1640625" style="1" customWidth="1"/>
    <col min="12" max="12" width="12" style="1" customWidth="1"/>
    <col min="13" max="13" width="9.5" style="1" customWidth="1"/>
    <col min="14" max="14" width="12.1640625" style="1" customWidth="1"/>
    <col min="15" max="16384" width="9.33203125" style="1"/>
  </cols>
  <sheetData>
    <row r="1" spans="1:14" ht="21" customHeight="1">
      <c r="A1" s="566" t="s">
        <v>245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</row>
    <row r="2" spans="1:14" ht="24.75" customHeight="1">
      <c r="A2" s="567"/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</row>
    <row r="3" spans="1:14" ht="21.75" customHeight="1">
      <c r="A3" s="267" t="s">
        <v>246</v>
      </c>
    </row>
    <row r="4" spans="1:14" ht="18" customHeight="1">
      <c r="A4" s="228" t="s">
        <v>180</v>
      </c>
      <c r="B4" s="227"/>
      <c r="C4" s="568" t="s">
        <v>24</v>
      </c>
      <c r="D4" s="569"/>
      <c r="E4" s="570" t="s">
        <v>136</v>
      </c>
      <c r="F4" s="570"/>
      <c r="G4" s="568" t="s">
        <v>137</v>
      </c>
      <c r="H4" s="569"/>
      <c r="I4" s="570" t="s">
        <v>138</v>
      </c>
      <c r="J4" s="570"/>
      <c r="K4" s="568" t="s">
        <v>139</v>
      </c>
      <c r="L4" s="569"/>
      <c r="M4" s="568" t="s">
        <v>25</v>
      </c>
      <c r="N4" s="569"/>
    </row>
    <row r="5" spans="1:14" s="216" customFormat="1" ht="18.75" customHeight="1">
      <c r="A5" s="205" t="s">
        <v>181</v>
      </c>
      <c r="B5" s="37"/>
      <c r="C5" s="134" t="s">
        <v>3</v>
      </c>
      <c r="D5" s="226" t="s">
        <v>127</v>
      </c>
      <c r="E5" s="38" t="s">
        <v>3</v>
      </c>
      <c r="F5" s="38" t="s">
        <v>127</v>
      </c>
      <c r="G5" s="134" t="s">
        <v>3</v>
      </c>
      <c r="H5" s="226" t="s">
        <v>127</v>
      </c>
      <c r="I5" s="38" t="s">
        <v>3</v>
      </c>
      <c r="J5" s="38" t="s">
        <v>127</v>
      </c>
      <c r="K5" s="134" t="s">
        <v>3</v>
      </c>
      <c r="L5" s="226" t="s">
        <v>127</v>
      </c>
      <c r="M5" s="134" t="s">
        <v>3</v>
      </c>
      <c r="N5" s="226" t="s">
        <v>127</v>
      </c>
    </row>
    <row r="6" spans="1:14" ht="45.75" customHeight="1">
      <c r="A6" s="161"/>
      <c r="B6" s="29"/>
      <c r="C6" s="116" t="s">
        <v>4</v>
      </c>
      <c r="D6" s="139" t="s">
        <v>172</v>
      </c>
      <c r="E6" s="40" t="s">
        <v>4</v>
      </c>
      <c r="F6" s="40" t="s">
        <v>172</v>
      </c>
      <c r="G6" s="116" t="s">
        <v>4</v>
      </c>
      <c r="H6" s="139" t="s">
        <v>172</v>
      </c>
      <c r="I6" s="116" t="s">
        <v>4</v>
      </c>
      <c r="J6" s="139" t="s">
        <v>172</v>
      </c>
      <c r="K6" s="116" t="s">
        <v>4</v>
      </c>
      <c r="L6" s="139" t="s">
        <v>172</v>
      </c>
      <c r="M6" s="116" t="s">
        <v>4</v>
      </c>
      <c r="N6" s="139" t="s">
        <v>172</v>
      </c>
    </row>
    <row r="7" spans="1:14" ht="12.75">
      <c r="A7" s="206" t="s">
        <v>26</v>
      </c>
      <c r="B7" s="26"/>
      <c r="C7" s="99"/>
      <c r="D7" s="100"/>
      <c r="E7" s="99"/>
      <c r="F7" s="100"/>
      <c r="G7" s="96"/>
      <c r="H7" s="107"/>
      <c r="I7" s="99"/>
      <c r="J7" s="100"/>
      <c r="K7" s="96"/>
      <c r="L7" s="107"/>
      <c r="M7" s="99"/>
      <c r="N7" s="100"/>
    </row>
    <row r="8" spans="1:14" ht="12.75">
      <c r="A8" s="160" t="s">
        <v>27</v>
      </c>
      <c r="B8" s="27"/>
      <c r="C8" s="101"/>
      <c r="D8" s="102"/>
      <c r="E8" s="101"/>
      <c r="F8" s="102"/>
      <c r="G8" s="97"/>
      <c r="H8" s="108"/>
      <c r="I8" s="101"/>
      <c r="J8" s="102"/>
      <c r="K8" s="97"/>
      <c r="L8" s="108"/>
      <c r="M8" s="101"/>
      <c r="N8" s="102"/>
    </row>
    <row r="9" spans="1:14" ht="12.75">
      <c r="A9" s="162" t="s">
        <v>140</v>
      </c>
      <c r="B9" s="33">
        <v>499</v>
      </c>
      <c r="C9" s="101" t="s">
        <v>162</v>
      </c>
      <c r="D9" s="102" t="s">
        <v>162</v>
      </c>
      <c r="E9" s="101" t="s">
        <v>162</v>
      </c>
      <c r="F9" s="102" t="s">
        <v>162</v>
      </c>
      <c r="G9" s="101" t="s">
        <v>162</v>
      </c>
      <c r="H9" s="102" t="s">
        <v>162</v>
      </c>
      <c r="I9" s="101">
        <v>1</v>
      </c>
      <c r="J9" s="102">
        <v>0.47799999999999998</v>
      </c>
      <c r="K9" s="97">
        <v>8</v>
      </c>
      <c r="L9" s="108">
        <v>2.3069999999999999</v>
      </c>
      <c r="M9" s="101">
        <f>I9+K9</f>
        <v>9</v>
      </c>
      <c r="N9" s="102">
        <f>J9+L9</f>
        <v>2.7850000000000001</v>
      </c>
    </row>
    <row r="10" spans="1:14" ht="12.75">
      <c r="A10" s="162" t="s">
        <v>141</v>
      </c>
      <c r="B10" s="33">
        <v>1499</v>
      </c>
      <c r="C10" s="101" t="s">
        <v>162</v>
      </c>
      <c r="D10" s="102" t="s">
        <v>162</v>
      </c>
      <c r="E10" s="101" t="s">
        <v>162</v>
      </c>
      <c r="F10" s="102" t="s">
        <v>162</v>
      </c>
      <c r="G10" s="97">
        <v>1</v>
      </c>
      <c r="H10" s="108">
        <v>0.86499999999999999</v>
      </c>
      <c r="I10" s="101">
        <v>4</v>
      </c>
      <c r="J10" s="102">
        <v>4.2460000000000004</v>
      </c>
      <c r="K10" s="101" t="s">
        <v>162</v>
      </c>
      <c r="L10" s="102" t="s">
        <v>162</v>
      </c>
      <c r="M10" s="101">
        <f>G10+I10</f>
        <v>5</v>
      </c>
      <c r="N10" s="102">
        <f>H10+J10</f>
        <v>5.1110000000000007</v>
      </c>
    </row>
    <row r="11" spans="1:14" ht="12.75">
      <c r="A11" s="162" t="s">
        <v>142</v>
      </c>
      <c r="B11" s="33">
        <v>4999</v>
      </c>
      <c r="C11" s="101" t="s">
        <v>162</v>
      </c>
      <c r="D11" s="102" t="s">
        <v>162</v>
      </c>
      <c r="E11" s="101">
        <v>2</v>
      </c>
      <c r="F11" s="102">
        <v>6.5670000000000002</v>
      </c>
      <c r="G11" s="97">
        <v>5</v>
      </c>
      <c r="H11" s="108">
        <v>15.948</v>
      </c>
      <c r="I11" s="101">
        <v>1</v>
      </c>
      <c r="J11" s="102">
        <v>1.627</v>
      </c>
      <c r="K11" s="101" t="s">
        <v>162</v>
      </c>
      <c r="L11" s="102" t="s">
        <v>162</v>
      </c>
      <c r="M11" s="101">
        <f>E11+G11+I11</f>
        <v>8</v>
      </c>
      <c r="N11" s="102">
        <f>F11+H11+J11</f>
        <v>24.141999999999999</v>
      </c>
    </row>
    <row r="12" spans="1:14" ht="12.75">
      <c r="A12" s="162" t="s">
        <v>143</v>
      </c>
      <c r="B12" s="33">
        <v>39999</v>
      </c>
      <c r="C12" s="101" t="s">
        <v>162</v>
      </c>
      <c r="D12" s="102" t="s">
        <v>162</v>
      </c>
      <c r="E12" s="101">
        <v>2</v>
      </c>
      <c r="F12" s="102">
        <v>25.962</v>
      </c>
      <c r="G12" s="97">
        <v>11</v>
      </c>
      <c r="H12" s="108">
        <v>121.473</v>
      </c>
      <c r="I12" s="101">
        <v>1</v>
      </c>
      <c r="J12" s="102">
        <v>10.542999999999999</v>
      </c>
      <c r="K12" s="97" t="s">
        <v>162</v>
      </c>
      <c r="L12" s="108" t="s">
        <v>162</v>
      </c>
      <c r="M12" s="101">
        <f>E12+G12+I12</f>
        <v>14</v>
      </c>
      <c r="N12" s="102">
        <f>F12+H12+J12</f>
        <v>157.97800000000001</v>
      </c>
    </row>
    <row r="13" spans="1:14" ht="12.75">
      <c r="A13" s="162" t="s">
        <v>144</v>
      </c>
      <c r="B13" s="33"/>
      <c r="C13" s="101" t="s">
        <v>162</v>
      </c>
      <c r="D13" s="102" t="s">
        <v>162</v>
      </c>
      <c r="E13" s="101" t="s">
        <v>162</v>
      </c>
      <c r="F13" s="102" t="s">
        <v>162</v>
      </c>
      <c r="G13" s="97" t="s">
        <v>162</v>
      </c>
      <c r="H13" s="108" t="s">
        <v>162</v>
      </c>
      <c r="I13" s="101" t="s">
        <v>162</v>
      </c>
      <c r="J13" s="102" t="s">
        <v>162</v>
      </c>
      <c r="K13" s="97" t="s">
        <v>162</v>
      </c>
      <c r="L13" s="108" t="s">
        <v>162</v>
      </c>
      <c r="M13" s="101" t="s">
        <v>162</v>
      </c>
      <c r="N13" s="102" t="s">
        <v>162</v>
      </c>
    </row>
    <row r="14" spans="1:14" ht="12.75">
      <c r="A14" s="221" t="s">
        <v>214</v>
      </c>
      <c r="B14" s="33"/>
      <c r="C14" s="103" t="s">
        <v>162</v>
      </c>
      <c r="D14" s="104" t="s">
        <v>162</v>
      </c>
      <c r="E14" s="103">
        <f t="shared" ref="E14:N14" si="0">SUM(E9:E13)</f>
        <v>4</v>
      </c>
      <c r="F14" s="104">
        <f t="shared" si="0"/>
        <v>32.528999999999996</v>
      </c>
      <c r="G14" s="98">
        <f t="shared" si="0"/>
        <v>17</v>
      </c>
      <c r="H14" s="109">
        <f t="shared" si="0"/>
        <v>138.286</v>
      </c>
      <c r="I14" s="103">
        <f t="shared" si="0"/>
        <v>7</v>
      </c>
      <c r="J14" s="104">
        <f t="shared" si="0"/>
        <v>16.893999999999998</v>
      </c>
      <c r="K14" s="98">
        <f t="shared" si="0"/>
        <v>8</v>
      </c>
      <c r="L14" s="109">
        <f t="shared" si="0"/>
        <v>2.3069999999999999</v>
      </c>
      <c r="M14" s="103">
        <f t="shared" si="0"/>
        <v>36</v>
      </c>
      <c r="N14" s="104">
        <f t="shared" si="0"/>
        <v>190.01600000000002</v>
      </c>
    </row>
    <row r="15" spans="1:14" ht="12.75">
      <c r="A15" s="159"/>
      <c r="B15" s="33"/>
      <c r="C15" s="101"/>
      <c r="D15" s="102"/>
      <c r="E15" s="101"/>
      <c r="F15" s="102"/>
      <c r="G15" s="97"/>
      <c r="H15" s="108"/>
      <c r="I15" s="101"/>
      <c r="J15" s="102"/>
      <c r="K15" s="97"/>
      <c r="L15" s="108"/>
      <c r="M15" s="101"/>
      <c r="N15" s="102"/>
    </row>
    <row r="16" spans="1:14" ht="12.75">
      <c r="A16" s="221" t="s">
        <v>28</v>
      </c>
      <c r="B16" s="33"/>
      <c r="C16" s="101"/>
      <c r="D16" s="102"/>
      <c r="E16" s="101"/>
      <c r="F16" s="102"/>
      <c r="G16" s="97"/>
      <c r="H16" s="108"/>
      <c r="I16" s="101"/>
      <c r="J16" s="102"/>
      <c r="K16" s="97"/>
      <c r="L16" s="108"/>
      <c r="M16" s="101"/>
      <c r="N16" s="102"/>
    </row>
    <row r="17" spans="1:14" ht="12.75">
      <c r="A17" s="160" t="s">
        <v>29</v>
      </c>
      <c r="B17" s="33"/>
      <c r="C17" s="101"/>
      <c r="D17" s="102"/>
      <c r="E17" s="101"/>
      <c r="F17" s="102"/>
      <c r="G17" s="97"/>
      <c r="H17" s="108"/>
      <c r="I17" s="101"/>
      <c r="J17" s="102"/>
      <c r="K17" s="97"/>
      <c r="L17" s="108"/>
      <c r="M17" s="101"/>
      <c r="N17" s="102"/>
    </row>
    <row r="18" spans="1:14" ht="12.75">
      <c r="A18" s="162" t="s">
        <v>140</v>
      </c>
      <c r="B18" s="33">
        <v>499</v>
      </c>
      <c r="C18" s="101" t="s">
        <v>162</v>
      </c>
      <c r="D18" s="102" t="s">
        <v>162</v>
      </c>
      <c r="E18" s="101" t="s">
        <v>162</v>
      </c>
      <c r="F18" s="102" t="s">
        <v>162</v>
      </c>
      <c r="G18" s="97">
        <v>1</v>
      </c>
      <c r="H18" s="108">
        <v>0.191</v>
      </c>
      <c r="I18" s="101" t="s">
        <v>162</v>
      </c>
      <c r="J18" s="102" t="s">
        <v>162</v>
      </c>
      <c r="K18" s="101">
        <v>27</v>
      </c>
      <c r="L18" s="102">
        <v>4.6150000000000002</v>
      </c>
      <c r="M18" s="101">
        <f>K18+G18</f>
        <v>28</v>
      </c>
      <c r="N18" s="102">
        <f>L18+H18</f>
        <v>4.806</v>
      </c>
    </row>
    <row r="19" spans="1:14" ht="12.75">
      <c r="A19" s="162" t="s">
        <v>141</v>
      </c>
      <c r="B19" s="33">
        <v>1499</v>
      </c>
      <c r="C19" s="101" t="s">
        <v>162</v>
      </c>
      <c r="D19" s="102" t="s">
        <v>162</v>
      </c>
      <c r="E19" s="101" t="s">
        <v>162</v>
      </c>
      <c r="F19" s="102" t="s">
        <v>162</v>
      </c>
      <c r="G19" s="101" t="s">
        <v>162</v>
      </c>
      <c r="H19" s="102" t="s">
        <v>162</v>
      </c>
      <c r="I19" s="101" t="s">
        <v>162</v>
      </c>
      <c r="J19" s="102" t="s">
        <v>162</v>
      </c>
      <c r="K19" s="101">
        <v>1</v>
      </c>
      <c r="L19" s="102">
        <v>1.335</v>
      </c>
      <c r="M19" s="101">
        <f>K19</f>
        <v>1</v>
      </c>
      <c r="N19" s="102">
        <f>L19</f>
        <v>1.335</v>
      </c>
    </row>
    <row r="20" spans="1:14" ht="12.75">
      <c r="A20" s="162" t="s">
        <v>142</v>
      </c>
      <c r="B20" s="33">
        <v>4999</v>
      </c>
      <c r="C20" s="101" t="s">
        <v>162</v>
      </c>
      <c r="D20" s="102" t="s">
        <v>162</v>
      </c>
      <c r="E20" s="101" t="s">
        <v>162</v>
      </c>
      <c r="F20" s="102" t="s">
        <v>162</v>
      </c>
      <c r="G20" s="101" t="s">
        <v>162</v>
      </c>
      <c r="H20" s="102" t="s">
        <v>162</v>
      </c>
      <c r="I20" s="101">
        <v>4</v>
      </c>
      <c r="J20" s="102">
        <v>10.757</v>
      </c>
      <c r="K20" s="101" t="s">
        <v>162</v>
      </c>
      <c r="L20" s="102" t="s">
        <v>162</v>
      </c>
      <c r="M20" s="101">
        <f>I20</f>
        <v>4</v>
      </c>
      <c r="N20" s="102">
        <f>J20</f>
        <v>10.757</v>
      </c>
    </row>
    <row r="21" spans="1:14" ht="12.75">
      <c r="A21" s="162" t="s">
        <v>143</v>
      </c>
      <c r="B21" s="33">
        <v>39999</v>
      </c>
      <c r="C21" s="101" t="s">
        <v>162</v>
      </c>
      <c r="D21" s="102" t="s">
        <v>162</v>
      </c>
      <c r="E21" s="101" t="s">
        <v>162</v>
      </c>
      <c r="F21" s="102" t="s">
        <v>162</v>
      </c>
      <c r="G21" s="97">
        <v>11</v>
      </c>
      <c r="H21" s="108">
        <v>253.304</v>
      </c>
      <c r="I21" s="101">
        <v>7</v>
      </c>
      <c r="J21" s="102">
        <v>116.77800000000001</v>
      </c>
      <c r="K21" s="101" t="s">
        <v>162</v>
      </c>
      <c r="L21" s="102" t="s">
        <v>162</v>
      </c>
      <c r="M21" s="101">
        <f>G21+I21</f>
        <v>18</v>
      </c>
      <c r="N21" s="102">
        <f>H21+J21</f>
        <v>370.08199999999999</v>
      </c>
    </row>
    <row r="22" spans="1:14" ht="12.75">
      <c r="A22" s="162" t="s">
        <v>144</v>
      </c>
      <c r="B22" s="33"/>
      <c r="C22" s="101"/>
      <c r="D22" s="102"/>
      <c r="E22" s="101">
        <v>5</v>
      </c>
      <c r="F22" s="102">
        <v>363.44499999999999</v>
      </c>
      <c r="G22" s="97">
        <v>6</v>
      </c>
      <c r="H22" s="108">
        <v>399.69200000000001</v>
      </c>
      <c r="I22" s="101">
        <v>8</v>
      </c>
      <c r="J22" s="102">
        <v>442.56099999999998</v>
      </c>
      <c r="K22" s="101" t="s">
        <v>162</v>
      </c>
      <c r="L22" s="102" t="s">
        <v>162</v>
      </c>
      <c r="M22" s="101">
        <f>E22+G22+I22</f>
        <v>19</v>
      </c>
      <c r="N22" s="102">
        <f>F22+H22+J22</f>
        <v>1205.6979999999999</v>
      </c>
    </row>
    <row r="23" spans="1:14" ht="12.75">
      <c r="A23" s="221" t="s">
        <v>214</v>
      </c>
      <c r="B23" s="33"/>
      <c r="C23" s="103" t="s">
        <v>162</v>
      </c>
      <c r="D23" s="104" t="s">
        <v>162</v>
      </c>
      <c r="E23" s="103">
        <f t="shared" ref="E23:N23" si="1">SUM(E18:E22)</f>
        <v>5</v>
      </c>
      <c r="F23" s="104">
        <f t="shared" si="1"/>
        <v>363.44499999999999</v>
      </c>
      <c r="G23" s="98">
        <f t="shared" si="1"/>
        <v>18</v>
      </c>
      <c r="H23" s="109">
        <f t="shared" si="1"/>
        <v>653.18700000000001</v>
      </c>
      <c r="I23" s="103">
        <f t="shared" si="1"/>
        <v>19</v>
      </c>
      <c r="J23" s="104">
        <f t="shared" si="1"/>
        <v>570.096</v>
      </c>
      <c r="K23" s="98">
        <f t="shared" si="1"/>
        <v>28</v>
      </c>
      <c r="L23" s="109">
        <f t="shared" si="1"/>
        <v>5.95</v>
      </c>
      <c r="M23" s="103">
        <f t="shared" si="1"/>
        <v>70</v>
      </c>
      <c r="N23" s="104">
        <f t="shared" si="1"/>
        <v>1592.6779999999999</v>
      </c>
    </row>
    <row r="24" spans="1:14" ht="12.75">
      <c r="A24" s="159"/>
      <c r="B24" s="33"/>
      <c r="C24" s="101"/>
      <c r="D24" s="102"/>
      <c r="E24" s="101"/>
      <c r="F24" s="102"/>
      <c r="G24" s="97"/>
      <c r="H24" s="108"/>
      <c r="I24" s="101"/>
      <c r="J24" s="102"/>
      <c r="K24" s="97"/>
      <c r="L24" s="108"/>
      <c r="M24" s="101"/>
      <c r="N24" s="102"/>
    </row>
    <row r="25" spans="1:14" ht="12.75">
      <c r="A25" s="221" t="s">
        <v>30</v>
      </c>
      <c r="B25" s="33"/>
      <c r="C25" s="101"/>
      <c r="D25" s="102"/>
      <c r="E25" s="101"/>
      <c r="F25" s="102"/>
      <c r="G25" s="97"/>
      <c r="H25" s="108"/>
      <c r="I25" s="101"/>
      <c r="J25" s="102"/>
      <c r="K25" s="97"/>
      <c r="L25" s="108"/>
      <c r="M25" s="101"/>
      <c r="N25" s="102"/>
    </row>
    <row r="26" spans="1:14" ht="12.75">
      <c r="A26" s="160" t="s">
        <v>31</v>
      </c>
      <c r="B26" s="33"/>
      <c r="C26" s="101"/>
      <c r="D26" s="102"/>
      <c r="E26" s="101"/>
      <c r="F26" s="102"/>
      <c r="G26" s="97"/>
      <c r="H26" s="108"/>
      <c r="I26" s="101"/>
      <c r="J26" s="102"/>
      <c r="K26" s="97"/>
      <c r="L26" s="108"/>
      <c r="M26" s="101"/>
      <c r="N26" s="102"/>
    </row>
    <row r="27" spans="1:14" ht="12.75">
      <c r="A27" s="162" t="s">
        <v>140</v>
      </c>
      <c r="B27" s="33">
        <v>499</v>
      </c>
      <c r="C27" s="101" t="s">
        <v>162</v>
      </c>
      <c r="D27" s="102" t="s">
        <v>162</v>
      </c>
      <c r="E27" s="101" t="s">
        <v>162</v>
      </c>
      <c r="F27" s="102" t="s">
        <v>162</v>
      </c>
      <c r="G27" s="101" t="s">
        <v>162</v>
      </c>
      <c r="H27" s="102" t="s">
        <v>162</v>
      </c>
      <c r="I27" s="101" t="s">
        <v>162</v>
      </c>
      <c r="J27" s="102" t="s">
        <v>162</v>
      </c>
      <c r="K27" s="101">
        <v>1</v>
      </c>
      <c r="L27" s="102">
        <v>0.20200000000000001</v>
      </c>
      <c r="M27" s="101">
        <f>K27</f>
        <v>1</v>
      </c>
      <c r="N27" s="102">
        <f>L27</f>
        <v>0.20200000000000001</v>
      </c>
    </row>
    <row r="28" spans="1:14" ht="12.75">
      <c r="A28" s="162" t="s">
        <v>141</v>
      </c>
      <c r="B28" s="33">
        <v>1499</v>
      </c>
      <c r="C28" s="101" t="s">
        <v>162</v>
      </c>
      <c r="D28" s="102" t="s">
        <v>162</v>
      </c>
      <c r="E28" s="101" t="s">
        <v>162</v>
      </c>
      <c r="F28" s="102" t="s">
        <v>162</v>
      </c>
      <c r="G28" s="101" t="s">
        <v>162</v>
      </c>
      <c r="H28" s="102" t="s">
        <v>162</v>
      </c>
      <c r="I28" s="101" t="s">
        <v>162</v>
      </c>
      <c r="J28" s="102" t="s">
        <v>162</v>
      </c>
      <c r="K28" s="101">
        <v>2</v>
      </c>
      <c r="L28" s="102">
        <v>2.1360000000000001</v>
      </c>
      <c r="M28" s="101">
        <f>K28</f>
        <v>2</v>
      </c>
      <c r="N28" s="102">
        <f>L28</f>
        <v>2.1360000000000001</v>
      </c>
    </row>
    <row r="29" spans="1:14" ht="12.75">
      <c r="A29" s="162" t="s">
        <v>142</v>
      </c>
      <c r="B29" s="33">
        <v>4999</v>
      </c>
      <c r="C29" s="101" t="s">
        <v>162</v>
      </c>
      <c r="D29" s="102" t="s">
        <v>162</v>
      </c>
      <c r="E29" s="101" t="s">
        <v>162</v>
      </c>
      <c r="F29" s="102" t="s">
        <v>162</v>
      </c>
      <c r="G29" s="101" t="s">
        <v>162</v>
      </c>
      <c r="H29" s="102" t="s">
        <v>162</v>
      </c>
      <c r="I29" s="101">
        <v>1</v>
      </c>
      <c r="J29" s="102">
        <v>4.0129999999999999</v>
      </c>
      <c r="K29" s="101">
        <v>1</v>
      </c>
      <c r="L29" s="102">
        <v>2.2559999999999998</v>
      </c>
      <c r="M29" s="101">
        <f>I29+K29</f>
        <v>2</v>
      </c>
      <c r="N29" s="102">
        <f>J29+L29</f>
        <v>6.2690000000000001</v>
      </c>
    </row>
    <row r="30" spans="1:14" ht="12.75">
      <c r="A30" s="162" t="s">
        <v>143</v>
      </c>
      <c r="B30" s="33">
        <v>39999</v>
      </c>
      <c r="C30" s="101" t="s">
        <v>162</v>
      </c>
      <c r="D30" s="102" t="s">
        <v>162</v>
      </c>
      <c r="E30" s="101" t="s">
        <v>162</v>
      </c>
      <c r="F30" s="102" t="s">
        <v>162</v>
      </c>
      <c r="G30" s="101" t="s">
        <v>162</v>
      </c>
      <c r="H30" s="102" t="s">
        <v>162</v>
      </c>
      <c r="I30" s="101">
        <v>1</v>
      </c>
      <c r="J30" s="102">
        <v>7.4539999999999997</v>
      </c>
      <c r="K30" s="101" t="s">
        <v>162</v>
      </c>
      <c r="L30" s="102" t="s">
        <v>162</v>
      </c>
      <c r="M30" s="101">
        <f>I30</f>
        <v>1</v>
      </c>
      <c r="N30" s="102">
        <f>J30</f>
        <v>7.4539999999999997</v>
      </c>
    </row>
    <row r="31" spans="1:14" ht="12.75">
      <c r="A31" s="162" t="s">
        <v>144</v>
      </c>
      <c r="B31" s="33"/>
      <c r="C31" s="101" t="s">
        <v>162</v>
      </c>
      <c r="D31" s="102" t="s">
        <v>162</v>
      </c>
      <c r="E31" s="101" t="s">
        <v>162</v>
      </c>
      <c r="F31" s="102" t="s">
        <v>162</v>
      </c>
      <c r="G31" s="101" t="s">
        <v>162</v>
      </c>
      <c r="H31" s="102" t="s">
        <v>162</v>
      </c>
      <c r="I31" s="101" t="s">
        <v>162</v>
      </c>
      <c r="J31" s="102" t="s">
        <v>162</v>
      </c>
      <c r="K31" s="101" t="s">
        <v>162</v>
      </c>
      <c r="L31" s="102" t="s">
        <v>162</v>
      </c>
      <c r="M31" s="101" t="s">
        <v>162</v>
      </c>
      <c r="N31" s="102" t="s">
        <v>162</v>
      </c>
    </row>
    <row r="32" spans="1:14" ht="12.75">
      <c r="A32" s="221" t="s">
        <v>214</v>
      </c>
      <c r="B32" s="33"/>
      <c r="C32" s="103" t="s">
        <v>162</v>
      </c>
      <c r="D32" s="104" t="s">
        <v>162</v>
      </c>
      <c r="E32" s="103" t="s">
        <v>162</v>
      </c>
      <c r="F32" s="104" t="s">
        <v>162</v>
      </c>
      <c r="G32" s="103" t="s">
        <v>162</v>
      </c>
      <c r="H32" s="104" t="s">
        <v>162</v>
      </c>
      <c r="I32" s="103">
        <f t="shared" ref="I32:N32" si="2">SUM(I27:I31)</f>
        <v>2</v>
      </c>
      <c r="J32" s="104">
        <f t="shared" si="2"/>
        <v>11.466999999999999</v>
      </c>
      <c r="K32" s="103">
        <f t="shared" si="2"/>
        <v>4</v>
      </c>
      <c r="L32" s="104">
        <f t="shared" si="2"/>
        <v>4.5939999999999994</v>
      </c>
      <c r="M32" s="103">
        <f t="shared" si="2"/>
        <v>6</v>
      </c>
      <c r="N32" s="104">
        <f t="shared" si="2"/>
        <v>16.061</v>
      </c>
    </row>
    <row r="33" spans="1:14" ht="12.75">
      <c r="A33" s="159"/>
      <c r="B33" s="33"/>
      <c r="C33" s="101"/>
      <c r="D33" s="102"/>
      <c r="E33" s="101"/>
      <c r="F33" s="102"/>
      <c r="G33" s="97"/>
      <c r="H33" s="108"/>
      <c r="I33" s="101"/>
      <c r="J33" s="102"/>
      <c r="K33" s="97"/>
      <c r="L33" s="108"/>
      <c r="M33" s="101"/>
      <c r="N33" s="102"/>
    </row>
    <row r="34" spans="1:14" ht="12.75">
      <c r="A34" s="221" t="s">
        <v>32</v>
      </c>
      <c r="B34" s="33"/>
      <c r="C34" s="101"/>
      <c r="D34" s="102"/>
      <c r="E34" s="101"/>
      <c r="F34" s="102"/>
      <c r="G34" s="97"/>
      <c r="H34" s="108"/>
      <c r="I34" s="101"/>
      <c r="J34" s="102"/>
      <c r="K34" s="97"/>
      <c r="L34" s="108"/>
      <c r="M34" s="101"/>
      <c r="N34" s="102"/>
    </row>
    <row r="35" spans="1:14" ht="12.75">
      <c r="A35" s="160" t="s">
        <v>33</v>
      </c>
      <c r="B35" s="33"/>
      <c r="C35" s="101"/>
      <c r="D35" s="102"/>
      <c r="E35" s="101"/>
      <c r="F35" s="102"/>
      <c r="G35" s="97"/>
      <c r="H35" s="108"/>
      <c r="I35" s="101"/>
      <c r="J35" s="102"/>
      <c r="K35" s="97"/>
      <c r="L35" s="108"/>
      <c r="M35" s="101"/>
      <c r="N35" s="102"/>
    </row>
    <row r="36" spans="1:14" ht="12.75">
      <c r="A36" s="162" t="s">
        <v>140</v>
      </c>
      <c r="B36" s="33">
        <v>499</v>
      </c>
      <c r="C36" s="101" t="s">
        <v>162</v>
      </c>
      <c r="D36" s="102" t="s">
        <v>162</v>
      </c>
      <c r="E36" s="101" t="s">
        <v>162</v>
      </c>
      <c r="F36" s="102" t="s">
        <v>162</v>
      </c>
      <c r="G36" s="101" t="s">
        <v>162</v>
      </c>
      <c r="H36" s="102" t="s">
        <v>162</v>
      </c>
      <c r="I36" s="101">
        <v>4</v>
      </c>
      <c r="J36" s="102">
        <v>1.1020000000000001</v>
      </c>
      <c r="K36" s="97">
        <v>10</v>
      </c>
      <c r="L36" s="108">
        <v>1.7649999999999999</v>
      </c>
      <c r="M36" s="101">
        <f>I36+K36</f>
        <v>14</v>
      </c>
      <c r="N36" s="102">
        <f>J36+L36</f>
        <v>2.867</v>
      </c>
    </row>
    <row r="37" spans="1:14" ht="12.75">
      <c r="A37" s="162" t="s">
        <v>141</v>
      </c>
      <c r="B37" s="33">
        <v>1499</v>
      </c>
      <c r="C37" s="101">
        <v>1</v>
      </c>
      <c r="D37" s="102">
        <v>1.151</v>
      </c>
      <c r="E37" s="101" t="s">
        <v>162</v>
      </c>
      <c r="F37" s="102" t="s">
        <v>162</v>
      </c>
      <c r="G37" s="101" t="s">
        <v>162</v>
      </c>
      <c r="H37" s="102" t="s">
        <v>162</v>
      </c>
      <c r="I37" s="101" t="s">
        <v>162</v>
      </c>
      <c r="J37" s="102" t="s">
        <v>162</v>
      </c>
      <c r="K37" s="97">
        <v>1</v>
      </c>
      <c r="L37" s="108">
        <v>0.52600000000000002</v>
      </c>
      <c r="M37" s="101">
        <f>K37+C37</f>
        <v>2</v>
      </c>
      <c r="N37" s="102">
        <f>L37+D37</f>
        <v>1.677</v>
      </c>
    </row>
    <row r="38" spans="1:14" ht="12.75">
      <c r="A38" s="162" t="s">
        <v>142</v>
      </c>
      <c r="B38" s="33">
        <v>4999</v>
      </c>
      <c r="C38" s="101" t="s">
        <v>162</v>
      </c>
      <c r="D38" s="102" t="s">
        <v>162</v>
      </c>
      <c r="E38" s="101" t="s">
        <v>162</v>
      </c>
      <c r="F38" s="102" t="s">
        <v>162</v>
      </c>
      <c r="G38" s="101" t="s">
        <v>162</v>
      </c>
      <c r="H38" s="102" t="s">
        <v>162</v>
      </c>
      <c r="I38" s="101" t="s">
        <v>162</v>
      </c>
      <c r="J38" s="102" t="s">
        <v>162</v>
      </c>
      <c r="K38" s="101" t="s">
        <v>162</v>
      </c>
      <c r="L38" s="102" t="s">
        <v>162</v>
      </c>
      <c r="M38" s="101"/>
      <c r="N38" s="102"/>
    </row>
    <row r="39" spans="1:14" ht="12.75">
      <c r="A39" s="162" t="s">
        <v>143</v>
      </c>
      <c r="B39" s="33">
        <v>39999</v>
      </c>
      <c r="C39" s="101" t="s">
        <v>162</v>
      </c>
      <c r="D39" s="102" t="s">
        <v>162</v>
      </c>
      <c r="E39" s="101">
        <v>1</v>
      </c>
      <c r="F39" s="102">
        <v>35.917999999999999</v>
      </c>
      <c r="G39" s="101">
        <v>5</v>
      </c>
      <c r="H39" s="102">
        <v>135.55000000000001</v>
      </c>
      <c r="I39" s="101">
        <v>16</v>
      </c>
      <c r="J39" s="102">
        <v>354.82100000000003</v>
      </c>
      <c r="K39" s="101">
        <v>1</v>
      </c>
      <c r="L39" s="102">
        <v>15.879</v>
      </c>
      <c r="M39" s="101">
        <f>E39+G39+I39+K39</f>
        <v>23</v>
      </c>
      <c r="N39" s="102">
        <f>F39+H39+J39+L39</f>
        <v>542.16800000000001</v>
      </c>
    </row>
    <row r="40" spans="1:14" ht="12.75">
      <c r="A40" s="162" t="s">
        <v>144</v>
      </c>
      <c r="B40" s="33"/>
      <c r="C40" s="101" t="s">
        <v>162</v>
      </c>
      <c r="D40" s="102" t="s">
        <v>162</v>
      </c>
      <c r="E40" s="101" t="s">
        <v>162</v>
      </c>
      <c r="F40" s="102" t="s">
        <v>162</v>
      </c>
      <c r="G40" s="101">
        <v>5</v>
      </c>
      <c r="H40" s="102">
        <v>247.33799999999999</v>
      </c>
      <c r="I40" s="101">
        <v>2</v>
      </c>
      <c r="J40" s="102">
        <v>104.77500000000001</v>
      </c>
      <c r="K40" s="101" t="s">
        <v>162</v>
      </c>
      <c r="L40" s="102" t="s">
        <v>162</v>
      </c>
      <c r="M40" s="101">
        <f>G40+I40</f>
        <v>7</v>
      </c>
      <c r="N40" s="102">
        <f>H40+J40</f>
        <v>352.113</v>
      </c>
    </row>
    <row r="41" spans="1:14" ht="12.75">
      <c r="A41" s="221" t="s">
        <v>214</v>
      </c>
      <c r="B41" s="33"/>
      <c r="C41" s="103">
        <f>SUM(C36:C40)</f>
        <v>1</v>
      </c>
      <c r="D41" s="104">
        <f>SUM(D36:D40)</f>
        <v>1.151</v>
      </c>
      <c r="E41" s="103">
        <f t="shared" ref="E41:N41" si="3">SUM(E36:E40)</f>
        <v>1</v>
      </c>
      <c r="F41" s="104">
        <f t="shared" si="3"/>
        <v>35.917999999999999</v>
      </c>
      <c r="G41" s="98">
        <f t="shared" si="3"/>
        <v>10</v>
      </c>
      <c r="H41" s="109">
        <f t="shared" si="3"/>
        <v>382.88800000000003</v>
      </c>
      <c r="I41" s="103">
        <f t="shared" si="3"/>
        <v>22</v>
      </c>
      <c r="J41" s="104">
        <f t="shared" si="3"/>
        <v>460.69799999999998</v>
      </c>
      <c r="K41" s="98">
        <f t="shared" si="3"/>
        <v>12</v>
      </c>
      <c r="L41" s="109">
        <f t="shared" si="3"/>
        <v>18.169999999999998</v>
      </c>
      <c r="M41" s="103">
        <f t="shared" si="3"/>
        <v>46</v>
      </c>
      <c r="N41" s="104">
        <f t="shared" si="3"/>
        <v>898.82500000000005</v>
      </c>
    </row>
    <row r="42" spans="1:14" ht="12.75">
      <c r="A42" s="159"/>
      <c r="B42" s="33"/>
      <c r="C42" s="101"/>
      <c r="D42" s="102"/>
      <c r="E42" s="101"/>
      <c r="F42" s="102"/>
      <c r="G42" s="97"/>
      <c r="H42" s="108"/>
      <c r="I42" s="101"/>
      <c r="J42" s="102"/>
      <c r="K42" s="97"/>
      <c r="L42" s="108"/>
      <c r="M42" s="101"/>
      <c r="N42" s="102"/>
    </row>
    <row r="43" spans="1:14" ht="12.75">
      <c r="A43" s="221" t="s">
        <v>12</v>
      </c>
      <c r="B43" s="33"/>
      <c r="C43" s="101"/>
      <c r="D43" s="102"/>
      <c r="E43" s="101"/>
      <c r="F43" s="102"/>
      <c r="G43" s="97"/>
      <c r="H43" s="108"/>
      <c r="I43" s="101"/>
      <c r="J43" s="102"/>
      <c r="K43" s="97"/>
      <c r="L43" s="108"/>
      <c r="M43" s="101"/>
      <c r="N43" s="102"/>
    </row>
    <row r="44" spans="1:14" ht="12.75">
      <c r="A44" s="160" t="s">
        <v>22</v>
      </c>
      <c r="B44" s="33"/>
      <c r="C44" s="101"/>
      <c r="D44" s="102"/>
      <c r="E44" s="101"/>
      <c r="F44" s="102"/>
      <c r="G44" s="97"/>
      <c r="H44" s="108"/>
      <c r="I44" s="101"/>
      <c r="J44" s="102"/>
      <c r="K44" s="97"/>
      <c r="L44" s="108"/>
      <c r="M44" s="101"/>
      <c r="N44" s="102"/>
    </row>
    <row r="45" spans="1:14" ht="12.75">
      <c r="A45" s="162" t="s">
        <v>140</v>
      </c>
      <c r="B45" s="33">
        <v>499</v>
      </c>
      <c r="C45" s="101" t="s">
        <v>162</v>
      </c>
      <c r="D45" s="102" t="s">
        <v>162</v>
      </c>
      <c r="E45" s="97">
        <v>4</v>
      </c>
      <c r="F45" s="102">
        <v>1.1859999999999999</v>
      </c>
      <c r="G45" s="97">
        <v>9</v>
      </c>
      <c r="H45" s="108">
        <v>1.679</v>
      </c>
      <c r="I45" s="101">
        <v>52</v>
      </c>
      <c r="J45" s="102">
        <v>11.606999999999999</v>
      </c>
      <c r="K45" s="97">
        <v>75</v>
      </c>
      <c r="L45" s="108">
        <v>15.625999999999999</v>
      </c>
      <c r="M45" s="101">
        <f>E45+G45+I45+K45</f>
        <v>140</v>
      </c>
      <c r="N45" s="102">
        <f>F45+H45+J45+L45</f>
        <v>30.097999999999999</v>
      </c>
    </row>
    <row r="46" spans="1:14" ht="12.75">
      <c r="A46" s="162" t="s">
        <v>141</v>
      </c>
      <c r="B46" s="33">
        <v>1499</v>
      </c>
      <c r="C46" s="101" t="s">
        <v>162</v>
      </c>
      <c r="D46" s="102" t="s">
        <v>162</v>
      </c>
      <c r="E46" s="101" t="s">
        <v>162</v>
      </c>
      <c r="F46" s="102" t="s">
        <v>162</v>
      </c>
      <c r="G46" s="97">
        <v>6</v>
      </c>
      <c r="H46" s="108">
        <v>4.32</v>
      </c>
      <c r="I46" s="101">
        <v>1</v>
      </c>
      <c r="J46" s="102">
        <v>0.78200000000000003</v>
      </c>
      <c r="K46" s="97">
        <v>5</v>
      </c>
      <c r="L46" s="108">
        <v>4.4180000000000001</v>
      </c>
      <c r="M46" s="101">
        <f>G46+I46+K46</f>
        <v>12</v>
      </c>
      <c r="N46" s="102">
        <f>H46+J46+L46</f>
        <v>9.52</v>
      </c>
    </row>
    <row r="47" spans="1:14" ht="12.75">
      <c r="A47" s="162" t="s">
        <v>142</v>
      </c>
      <c r="B47" s="33">
        <v>4999</v>
      </c>
      <c r="C47" s="101" t="s">
        <v>162</v>
      </c>
      <c r="D47" s="102" t="s">
        <v>162</v>
      </c>
      <c r="E47" s="101" t="s">
        <v>162</v>
      </c>
      <c r="F47" s="102" t="s">
        <v>162</v>
      </c>
      <c r="G47" s="101" t="s">
        <v>162</v>
      </c>
      <c r="H47" s="102" t="s">
        <v>162</v>
      </c>
      <c r="I47" s="101" t="s">
        <v>162</v>
      </c>
      <c r="J47" s="102" t="s">
        <v>162</v>
      </c>
      <c r="K47" s="97">
        <v>2</v>
      </c>
      <c r="L47" s="108">
        <v>6.234</v>
      </c>
      <c r="M47" s="101">
        <f>K47</f>
        <v>2</v>
      </c>
      <c r="N47" s="102">
        <f>L47</f>
        <v>6.234</v>
      </c>
    </row>
    <row r="48" spans="1:14" ht="12.75">
      <c r="A48" s="162" t="s">
        <v>143</v>
      </c>
      <c r="B48" s="33">
        <v>39999</v>
      </c>
      <c r="C48" s="101" t="s">
        <v>162</v>
      </c>
      <c r="D48" s="102" t="s">
        <v>162</v>
      </c>
      <c r="E48" s="101" t="s">
        <v>162</v>
      </c>
      <c r="F48" s="102" t="s">
        <v>162</v>
      </c>
      <c r="G48" s="97">
        <v>2</v>
      </c>
      <c r="H48" s="108">
        <v>41.478000000000002</v>
      </c>
      <c r="I48" s="101" t="s">
        <v>162</v>
      </c>
      <c r="J48" s="102" t="s">
        <v>162</v>
      </c>
      <c r="K48" s="101" t="s">
        <v>162</v>
      </c>
      <c r="L48" s="102" t="s">
        <v>162</v>
      </c>
      <c r="M48" s="101">
        <f>G48</f>
        <v>2</v>
      </c>
      <c r="N48" s="102">
        <f>H48</f>
        <v>41.478000000000002</v>
      </c>
    </row>
    <row r="49" spans="1:15" ht="12.75">
      <c r="A49" s="162" t="s">
        <v>144</v>
      </c>
      <c r="B49" s="33"/>
      <c r="C49" s="101" t="s">
        <v>162</v>
      </c>
      <c r="D49" s="102" t="s">
        <v>162</v>
      </c>
      <c r="E49" s="101" t="s">
        <v>162</v>
      </c>
      <c r="F49" s="102" t="s">
        <v>162</v>
      </c>
      <c r="G49" s="101" t="s">
        <v>162</v>
      </c>
      <c r="H49" s="102" t="s">
        <v>162</v>
      </c>
      <c r="I49" s="101" t="s">
        <v>162</v>
      </c>
      <c r="J49" s="102" t="s">
        <v>162</v>
      </c>
      <c r="K49" s="101" t="s">
        <v>162</v>
      </c>
      <c r="L49" s="102" t="s">
        <v>162</v>
      </c>
      <c r="M49" s="101" t="s">
        <v>162</v>
      </c>
      <c r="N49" s="102" t="s">
        <v>162</v>
      </c>
    </row>
    <row r="50" spans="1:15" ht="12.75">
      <c r="A50" s="221" t="s">
        <v>214</v>
      </c>
      <c r="B50" s="33"/>
      <c r="C50" s="103" t="s">
        <v>162</v>
      </c>
      <c r="D50" s="104" t="s">
        <v>162</v>
      </c>
      <c r="E50" s="103">
        <f t="shared" ref="E50:N50" si="4">SUM(E45:E49)</f>
        <v>4</v>
      </c>
      <c r="F50" s="104">
        <f t="shared" si="4"/>
        <v>1.1859999999999999</v>
      </c>
      <c r="G50" s="98">
        <f t="shared" si="4"/>
        <v>17</v>
      </c>
      <c r="H50" s="109">
        <f t="shared" si="4"/>
        <v>47.477000000000004</v>
      </c>
      <c r="I50" s="103">
        <f t="shared" si="4"/>
        <v>53</v>
      </c>
      <c r="J50" s="104">
        <f t="shared" si="4"/>
        <v>12.388999999999999</v>
      </c>
      <c r="K50" s="98">
        <f t="shared" si="4"/>
        <v>82</v>
      </c>
      <c r="L50" s="109">
        <f t="shared" si="4"/>
        <v>26.277999999999999</v>
      </c>
      <c r="M50" s="103">
        <f t="shared" si="4"/>
        <v>156</v>
      </c>
      <c r="N50" s="104">
        <f t="shared" si="4"/>
        <v>87.33</v>
      </c>
    </row>
    <row r="51" spans="1:15" ht="12.75">
      <c r="A51" s="159"/>
      <c r="B51" s="33"/>
      <c r="C51" s="101"/>
      <c r="D51" s="102"/>
      <c r="E51" s="101"/>
      <c r="F51" s="102"/>
      <c r="G51" s="97"/>
      <c r="H51" s="108"/>
      <c r="I51" s="101"/>
      <c r="J51" s="102"/>
      <c r="K51" s="97"/>
      <c r="L51" s="108"/>
      <c r="M51" s="101"/>
      <c r="N51" s="102"/>
      <c r="O51" s="216"/>
    </row>
    <row r="52" spans="1:15" ht="12.75">
      <c r="A52" s="221" t="s">
        <v>14</v>
      </c>
      <c r="B52" s="33"/>
      <c r="C52" s="101"/>
      <c r="D52" s="102"/>
      <c r="E52" s="101"/>
      <c r="F52" s="102"/>
      <c r="G52" s="97"/>
      <c r="H52" s="108"/>
      <c r="I52" s="101"/>
      <c r="J52" s="102"/>
      <c r="K52" s="97"/>
      <c r="L52" s="108"/>
      <c r="M52" s="101"/>
      <c r="N52" s="102"/>
    </row>
    <row r="53" spans="1:15" ht="12.75">
      <c r="A53" s="160" t="s">
        <v>34</v>
      </c>
      <c r="B53" s="33"/>
      <c r="C53" s="101"/>
      <c r="D53" s="102"/>
      <c r="E53" s="101"/>
      <c r="F53" s="102"/>
      <c r="G53" s="97"/>
      <c r="H53" s="108"/>
      <c r="I53" s="101"/>
      <c r="J53" s="102"/>
      <c r="K53" s="97"/>
      <c r="L53" s="108"/>
      <c r="M53" s="101"/>
      <c r="N53" s="102"/>
    </row>
    <row r="54" spans="1:15" ht="12.75">
      <c r="A54" s="162" t="s">
        <v>140</v>
      </c>
      <c r="B54" s="33">
        <v>499</v>
      </c>
      <c r="C54" s="101" t="s">
        <v>162</v>
      </c>
      <c r="D54" s="102" t="s">
        <v>162</v>
      </c>
      <c r="E54" s="101">
        <f>E45</f>
        <v>4</v>
      </c>
      <c r="F54" s="102">
        <f>F45</f>
        <v>1.1859999999999999</v>
      </c>
      <c r="G54" s="101">
        <f>G18+G45</f>
        <v>10</v>
      </c>
      <c r="H54" s="102">
        <f>H18+H45</f>
        <v>1.87</v>
      </c>
      <c r="I54" s="101">
        <f>I9+I36+I45</f>
        <v>57</v>
      </c>
      <c r="J54" s="102">
        <f>J9+J36+J45</f>
        <v>13.186999999999999</v>
      </c>
      <c r="K54" s="101">
        <f>K9+K18+K27+K36+K45</f>
        <v>121</v>
      </c>
      <c r="L54" s="102">
        <f>L9+L18+L27+L36+L45</f>
        <v>24.515000000000001</v>
      </c>
      <c r="M54" s="101">
        <f>E54+G54+I54+K54</f>
        <v>192</v>
      </c>
      <c r="N54" s="102">
        <f>F54+H54+J54+L54</f>
        <v>40.757999999999996</v>
      </c>
    </row>
    <row r="55" spans="1:15" ht="12.75">
      <c r="A55" s="162" t="s">
        <v>141</v>
      </c>
      <c r="B55" s="33">
        <v>1499</v>
      </c>
      <c r="C55" s="101">
        <f>C37</f>
        <v>1</v>
      </c>
      <c r="D55" s="102">
        <f>D37</f>
        <v>1.151</v>
      </c>
      <c r="E55" s="101" t="s">
        <v>162</v>
      </c>
      <c r="F55" s="102" t="s">
        <v>162</v>
      </c>
      <c r="G55" s="101">
        <f>G10+G46</f>
        <v>7</v>
      </c>
      <c r="H55" s="102">
        <f>H10+H46</f>
        <v>5.1850000000000005</v>
      </c>
      <c r="I55" s="101">
        <f>I10+I46</f>
        <v>5</v>
      </c>
      <c r="J55" s="102">
        <f>J10+J46</f>
        <v>5.0280000000000005</v>
      </c>
      <c r="K55" s="101">
        <f>K19+K28+K37+K46</f>
        <v>9</v>
      </c>
      <c r="L55" s="102">
        <f>L19+L28+L37+L46</f>
        <v>8.4149999999999991</v>
      </c>
      <c r="M55" s="101">
        <f>C55+G55+I55+K55</f>
        <v>22</v>
      </c>
      <c r="N55" s="102">
        <f>D55+H55+J55+L55</f>
        <v>19.779</v>
      </c>
    </row>
    <row r="56" spans="1:15" ht="12.75">
      <c r="A56" s="162" t="s">
        <v>142</v>
      </c>
      <c r="B56" s="33">
        <v>4999</v>
      </c>
      <c r="C56" s="101" t="s">
        <v>162</v>
      </c>
      <c r="D56" s="102" t="s">
        <v>162</v>
      </c>
      <c r="E56" s="101">
        <f>E11</f>
        <v>2</v>
      </c>
      <c r="F56" s="102">
        <f>F11</f>
        <v>6.5670000000000002</v>
      </c>
      <c r="G56" s="101">
        <f>G11</f>
        <v>5</v>
      </c>
      <c r="H56" s="102">
        <f>H11</f>
        <v>15.948</v>
      </c>
      <c r="I56" s="101">
        <f>I11+I20+I29</f>
        <v>6</v>
      </c>
      <c r="J56" s="102">
        <f>J11+J20+J29</f>
        <v>16.396999999999998</v>
      </c>
      <c r="K56" s="101">
        <f>K29+K47</f>
        <v>3</v>
      </c>
      <c r="L56" s="102">
        <f>L29+L47</f>
        <v>8.49</v>
      </c>
      <c r="M56" s="101">
        <f>E56+G56+I56+K56</f>
        <v>16</v>
      </c>
      <c r="N56" s="102">
        <f>F56+H56+J56+L56</f>
        <v>47.402000000000001</v>
      </c>
    </row>
    <row r="57" spans="1:15" ht="12.75">
      <c r="A57" s="162" t="s">
        <v>143</v>
      </c>
      <c r="B57" s="33">
        <v>39999</v>
      </c>
      <c r="C57" s="101" t="s">
        <v>162</v>
      </c>
      <c r="D57" s="102" t="s">
        <v>162</v>
      </c>
      <c r="E57" s="101">
        <f>E12+E39</f>
        <v>3</v>
      </c>
      <c r="F57" s="102">
        <f>F12+F39</f>
        <v>61.879999999999995</v>
      </c>
      <c r="G57" s="101">
        <f>G12+G21+G39+G48</f>
        <v>29</v>
      </c>
      <c r="H57" s="102">
        <f>H12+H21+H39+H48</f>
        <v>551.80499999999995</v>
      </c>
      <c r="I57" s="101">
        <f>I12+I21+I30+I39</f>
        <v>25</v>
      </c>
      <c r="J57" s="102">
        <f>J12+J21+J30+J39</f>
        <v>489.596</v>
      </c>
      <c r="K57" s="101">
        <f>K39</f>
        <v>1</v>
      </c>
      <c r="L57" s="102">
        <f>L39</f>
        <v>15.879</v>
      </c>
      <c r="M57" s="101">
        <f>E57+G57+I57+K57</f>
        <v>58</v>
      </c>
      <c r="N57" s="102">
        <f>F57+H57+J57+L57</f>
        <v>1119.1599999999999</v>
      </c>
    </row>
    <row r="58" spans="1:15" ht="12.75">
      <c r="A58" s="162" t="s">
        <v>144</v>
      </c>
      <c r="B58" s="27"/>
      <c r="C58" s="101" t="s">
        <v>162</v>
      </c>
      <c r="D58" s="102" t="s">
        <v>162</v>
      </c>
      <c r="E58" s="101">
        <f>E22</f>
        <v>5</v>
      </c>
      <c r="F58" s="102">
        <f>F22</f>
        <v>363.44499999999999</v>
      </c>
      <c r="G58" s="101">
        <f>G22+G40</f>
        <v>11</v>
      </c>
      <c r="H58" s="102">
        <f>H22+H40</f>
        <v>647.03</v>
      </c>
      <c r="I58" s="101">
        <f>I22+I40</f>
        <v>10</v>
      </c>
      <c r="J58" s="102">
        <f>J22+J40</f>
        <v>547.33600000000001</v>
      </c>
      <c r="K58" s="101" t="s">
        <v>162</v>
      </c>
      <c r="L58" s="102" t="s">
        <v>162</v>
      </c>
      <c r="M58" s="101">
        <f>E58+G58+I58</f>
        <v>26</v>
      </c>
      <c r="N58" s="102">
        <f>F58+H58+J58</f>
        <v>1557.8109999999999</v>
      </c>
    </row>
    <row r="59" spans="1:15" ht="12.75">
      <c r="A59" s="163" t="s">
        <v>214</v>
      </c>
      <c r="B59" s="34"/>
      <c r="C59" s="105">
        <f t="shared" ref="C59:N59" si="5">SUM(C54:C58)</f>
        <v>1</v>
      </c>
      <c r="D59" s="106">
        <f t="shared" si="5"/>
        <v>1.151</v>
      </c>
      <c r="E59" s="105">
        <f t="shared" si="5"/>
        <v>14</v>
      </c>
      <c r="F59" s="106">
        <f t="shared" si="5"/>
        <v>433.07799999999997</v>
      </c>
      <c r="G59" s="105">
        <f t="shared" si="5"/>
        <v>62</v>
      </c>
      <c r="H59" s="106">
        <f t="shared" si="5"/>
        <v>1221.838</v>
      </c>
      <c r="I59" s="105">
        <f t="shared" si="5"/>
        <v>103</v>
      </c>
      <c r="J59" s="106">
        <f t="shared" si="5"/>
        <v>1071.5439999999999</v>
      </c>
      <c r="K59" s="105">
        <f t="shared" si="5"/>
        <v>134</v>
      </c>
      <c r="L59" s="106">
        <f t="shared" si="5"/>
        <v>57.298999999999999</v>
      </c>
      <c r="M59" s="105">
        <f t="shared" si="5"/>
        <v>314</v>
      </c>
      <c r="N59" s="106">
        <f t="shared" si="5"/>
        <v>2784.91</v>
      </c>
    </row>
  </sheetData>
  <mergeCells count="7">
    <mergeCell ref="A1:L2"/>
    <mergeCell ref="M4:N4"/>
    <mergeCell ref="C4:D4"/>
    <mergeCell ref="E4:F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ignoredErrors>
    <ignoredError sqref="M55:N5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27</vt:i4>
      </vt:variant>
      <vt:variant>
        <vt:lpstr>Namngivna områden</vt:lpstr>
      </vt:variant>
      <vt:variant>
        <vt:i4>25</vt:i4>
      </vt:variant>
    </vt:vector>
  </HeadingPairs>
  <TitlesOfParts>
    <vt:vector size="52" baseType="lpstr">
      <vt:lpstr>Titel</vt:lpstr>
      <vt:lpstr>Innehåll Contents</vt:lpstr>
      <vt:lpstr>Texttabell 1.1</vt:lpstr>
      <vt:lpstr>Texttabell 1.2</vt:lpstr>
      <vt:lpstr>tab1a b</vt:lpstr>
      <vt:lpstr>tab2a b</vt:lpstr>
      <vt:lpstr>tab3a b</vt:lpstr>
      <vt:lpstr>tab4</vt:lpstr>
      <vt:lpstr>tab5</vt:lpstr>
      <vt:lpstr>tab6</vt:lpstr>
      <vt:lpstr>tab7</vt:lpstr>
      <vt:lpstr>tab 8 &amp; 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 24</vt:lpstr>
      <vt:lpstr>'Innehåll Contents'!Utskriftsområde</vt:lpstr>
      <vt:lpstr>'tab 24'!Utskriftsområde</vt:lpstr>
      <vt:lpstr>'tab 8 &amp; 9'!Utskriftsområde</vt:lpstr>
      <vt:lpstr>'tab10'!Utskriftsområde</vt:lpstr>
      <vt:lpstr>'tab11'!Utskriftsområde</vt:lpstr>
      <vt:lpstr>'tab12'!Utskriftsområde</vt:lpstr>
      <vt:lpstr>'tab13'!Utskriftsområde</vt:lpstr>
      <vt:lpstr>'tab14'!Utskriftsområde</vt:lpstr>
      <vt:lpstr>'tab15'!Utskriftsområde</vt:lpstr>
      <vt:lpstr>'tab16'!Utskriftsområde</vt:lpstr>
      <vt:lpstr>'tab17'!Utskriftsområde</vt:lpstr>
      <vt:lpstr>'tab18'!Utskriftsområde</vt:lpstr>
      <vt:lpstr>'tab19'!Utskriftsområde</vt:lpstr>
      <vt:lpstr>'tab1a b'!Utskriftsområde</vt:lpstr>
      <vt:lpstr>'tab20'!Utskriftsområde</vt:lpstr>
      <vt:lpstr>'tab21'!Utskriftsområde</vt:lpstr>
      <vt:lpstr>'tab22'!Utskriftsområde</vt:lpstr>
      <vt:lpstr>'tab23'!Utskriftsområde</vt:lpstr>
      <vt:lpstr>'tab2a b'!Utskriftsområde</vt:lpstr>
      <vt:lpstr>'tab3a b'!Utskriftsområde</vt:lpstr>
      <vt:lpstr>'tab4'!Utskriftsområde</vt:lpstr>
      <vt:lpstr>'tab5'!Utskriftsområde</vt:lpstr>
      <vt:lpstr>'tab6'!Utskriftsområde</vt:lpstr>
      <vt:lpstr>'tab7'!Utskriftsområde</vt:lpstr>
      <vt:lpstr>'Texttabell 1.1'!Utskriftsområde</vt:lpstr>
    </vt:vector>
  </TitlesOfParts>
  <Company>IHS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cgu</cp:lastModifiedBy>
  <cp:lastPrinted>2013-05-24T11:55:34Z</cp:lastPrinted>
  <dcterms:created xsi:type="dcterms:W3CDTF">2010-05-21T08:37:42Z</dcterms:created>
  <dcterms:modified xsi:type="dcterms:W3CDTF">2013-05-27T11:51:04Z</dcterms:modified>
</cp:coreProperties>
</file>