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harts/chart4.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S:\Verksamhetsstöd\Kommunikation\Publikationer\Statistik\Bantrafik\2023\2023_6\"/>
    </mc:Choice>
  </mc:AlternateContent>
  <xr:revisionPtr revIDLastSave="0" documentId="13_ncr:1_{071E4EA7-F957-489C-9A4D-A7ED975607AF}" xr6:coauthVersionLast="47" xr6:coauthVersionMax="47" xr10:uidLastSave="{00000000-0000-0000-0000-000000000000}"/>
  <bookViews>
    <workbookView xWindow="28680" yWindow="-120" windowWidth="51840" windowHeight="21120" tabRatio="884" xr2:uid="{00000000-000D-0000-FFFF-FFFF00000000}"/>
  </bookViews>
  <sheets>
    <sheet name="Titel_Title" sheetId="48" r:id="rId1"/>
    <sheet name="Innehåll_Content" sheetId="56" r:id="rId2"/>
    <sheet name="Kort om statistiken" sheetId="52" r:id="rId3"/>
    <sheet name="Definitioner" sheetId="51" r:id="rId4"/>
    <sheet name="Teckenförklaring_Legends" sheetId="55" r:id="rId5"/>
    <sheet name="Tabell 1" sheetId="29" r:id="rId6"/>
    <sheet name="Tabell 2" sheetId="28" r:id="rId7"/>
    <sheet name="Tabell 3" sheetId="30" r:id="rId8"/>
    <sheet name="Tabell 4" sheetId="33" r:id="rId9"/>
    <sheet name="Tabell 5" sheetId="31" r:id="rId10"/>
    <sheet name="Tabell 6" sheetId="36" r:id="rId11"/>
    <sheet name="Tabell 7" sheetId="37" r:id="rId12"/>
    <sheet name="Tabell 8" sheetId="54" r:id="rId13"/>
    <sheet name="Figur 1" sheetId="38" r:id="rId14"/>
    <sheet name="Figur 2" sheetId="39" r:id="rId15"/>
    <sheet name="Figur 3" sheetId="40" r:id="rId16"/>
    <sheet name="Figur 4" sheetId="42" r:id="rId17"/>
    <sheet name="-RÅDATA_KVARTAL-" sheetId="1" state="hidden" r:id="rId18"/>
  </sheets>
  <definedNames>
    <definedName name="Print_Area" localSheetId="3">Definitioner!$A$1:$S$34</definedName>
    <definedName name="Print_Area" localSheetId="13">'Figur 1'!$A$1:$S$43</definedName>
    <definedName name="Print_Area" localSheetId="14">'Figur 2'!$A$1:$S$44</definedName>
    <definedName name="Print_Area" localSheetId="15">'Figur 3'!$A$1:$U$44</definedName>
    <definedName name="Print_Area" localSheetId="16">'Figur 4'!$A$1:$S$44</definedName>
    <definedName name="Print_Area" localSheetId="2">'Kort om statistiken'!$A$1:$U$25</definedName>
    <definedName name="Print_Area" localSheetId="5">'Tabell 1'!$B$1:$AT$33</definedName>
    <definedName name="Print_Area" localSheetId="6">'Tabell 2'!$B$1:$AT$30</definedName>
    <definedName name="Print_Area" localSheetId="7">'Tabell 3'!$B$1:$AT$31</definedName>
    <definedName name="Print_Area" localSheetId="8">'Tabell 4'!$B$1:$AT$31</definedName>
    <definedName name="Print_Area" localSheetId="9">'Tabell 5'!$B$1:$AT$31</definedName>
    <definedName name="Print_Area" localSheetId="10">'Tabell 6'!$A$1:$AV$32</definedName>
    <definedName name="Print_Area" localSheetId="11">'Tabell 7'!$A$1:$AU$31</definedName>
    <definedName name="Print_Area" localSheetId="12">'Tabell 8'!$A$1:$AU$27</definedName>
    <definedName name="_xlnm.Print_Area" localSheetId="3">Definitioner!$A$1:$S$34</definedName>
    <definedName name="_xlnm.Print_Area" localSheetId="13">'Figur 1'!$A$1:$T$47</definedName>
    <definedName name="_xlnm.Print_Area" localSheetId="14">'Figur 2'!$A$1:$S$47</definedName>
    <definedName name="_xlnm.Print_Area" localSheetId="15">'Figur 3'!$A$1:$U$46</definedName>
    <definedName name="_xlnm.Print_Area" localSheetId="16">'Figur 4'!$A$1:$S$46</definedName>
    <definedName name="_xlnm.Print_Area" localSheetId="1">Innehåll_Content!$A$1:$E$19</definedName>
    <definedName name="_xlnm.Print_Area" localSheetId="2">'Kort om statistiken'!$A$1:$S$23</definedName>
    <definedName name="_xlnm.Print_Area" localSheetId="5">'Tabell 1'!$A$1:$AT$32</definedName>
    <definedName name="_xlnm.Print_Area" localSheetId="6">'Tabell 2'!$A$1:$AT$30</definedName>
    <definedName name="_xlnm.Print_Area" localSheetId="7">'Tabell 3'!$A$1:$AV$30</definedName>
    <definedName name="_xlnm.Print_Area" localSheetId="8">'Tabell 4'!$A$1:$AU$30</definedName>
    <definedName name="_xlnm.Print_Area" localSheetId="9">'Tabell 5'!$A$1:$AT$30</definedName>
    <definedName name="_xlnm.Print_Area" localSheetId="10">'Tabell 6'!$A$1:$AX$31</definedName>
    <definedName name="_xlnm.Print_Area" localSheetId="11">'Tabell 7'!$A$1:$AW$30</definedName>
    <definedName name="_xlnm.Print_Area" localSheetId="12">'Tabell 8'!$A$1:$AT$37</definedName>
    <definedName name="_xlnm.Print_Area" localSheetId="4">Teckenförklaring_Legends!$A$1:$C$12</definedName>
    <definedName name="_xlnm.Print_Area" localSheetId="0">Titel_Title!$A$1:$V$36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4" i="1" l="1"/>
  <c r="A85" i="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6" i="56" l="1"/>
  <c r="D7" i="56"/>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80" i="1" s="1"/>
  <c r="A68" i="1"/>
  <c r="A79" i="1" l="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tc={77F699D5-22B5-4FE6-9CF4-1314FBEABD02}</author>
  </authors>
  <commentList>
    <comment ref="T1" authorId="0" shapeId="0" xr:uid="{00000000-0006-0000-0200-000001000000}">
      <text>
        <t>[Trådad kommentar]
I din version av Excel kan du läsa den här trådade kommentaren, men eventuella ändringar i den tas bort om filen öppnas i en senare version av Excel. Läs mer: https://go.microsoft.com/fwlink/?linkid=870924
Kommentar:
    gult fäl i AN, kan vi minska avståndet till strecket?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J14" authorId="1"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J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List>
</comments>
</file>

<file path=xl/sharedStrings.xml><?xml version="1.0" encoding="utf-8"?>
<sst xmlns="http://schemas.openxmlformats.org/spreadsheetml/2006/main" count="601" uniqueCount="163">
  <si>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</si>
  <si>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</si>
  <si>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</si>
  <si>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</si>
  <si>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</si>
  <si>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</si>
  <si>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</si>
  <si>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</si>
  <si>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</si>
  <si>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</si>
  <si>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</si>
  <si>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</si>
  <si>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</si>
  <si>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</si>
  <si>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</si>
  <si>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</si>
  <si>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</si>
  <si>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</si>
  <si>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</si>
  <si>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</si>
  <si>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</si>
  <si>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</si>
  <si>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</si>
  <si>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</si>
  <si>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</si>
  <si>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</si>
  <si>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</si>
  <si>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</si>
  <si>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</si>
  <si>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</si>
  <si>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</si>
  <si>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</si>
  <si>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</si>
  <si>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</si>
  <si>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</si>
  <si>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</si>
  <si>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</si>
  <si>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</si>
  <si>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</si>
  <si>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</si>
  <si>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</si>
  <si>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</si>
  <si>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</si>
  <si>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</si>
  <si>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</si>
  <si>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</si>
  <si>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</si>
  <si>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</si>
  <si>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</si>
  <si>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</si>
  <si>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</si>
  <si>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</si>
  <si>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</si>
  <si>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</si>
  <si>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</si>
  <si>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</si>
  <si>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</si>
  <si>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</si>
  <si>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</si>
  <si>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</si>
  <si>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</si>
  <si>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</si>
  <si>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</si>
  <si>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</si>
  <si>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</si>
  <si>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</si>
  <si>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</si>
  <si>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</si>
  <si>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</si>
  <si>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</si>
  <si>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</si>
  <si>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</si>
  <si>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</si>
  <si>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</si>
  <si>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</si>
  <si>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</si>
  <si>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</si>
  <si>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r>
      <t xml:space="preserve">2018 </t>
    </r>
    <r>
      <rPr>
        <b/>
        <vertAlign val="superscript"/>
        <sz val="8"/>
        <rFont val="Arial"/>
        <family val="2"/>
      </rPr>
      <t>1</t>
    </r>
  </si>
  <si>
    <t>Fredrik Söderbaum</t>
  </si>
  <si>
    <t>tel: 010-414 42 23, e-post: fredrik.soderbaum@trafa.se</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</si>
  <si>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</si>
  <si>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</si>
  <si>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</si>
  <si>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</si>
  <si>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</si>
  <si>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</si>
  <si>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</si>
  <si>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</si>
  <si>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</si>
  <si>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</si>
  <si>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</si>
  <si>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</si>
  <si>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</si>
  <si>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</si>
  <si>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</si>
  <si>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</si>
  <si>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</si>
  <si>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</si>
  <si>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</si>
  <si>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</si>
  <si>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</si>
  <si>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</si>
  <si>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</si>
  <si>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</si>
  <si>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</si>
  <si>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</si>
  <si>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</si>
  <si>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</si>
  <si>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</si>
  <si>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</si>
  <si>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</si>
  <si>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</si>
  <si>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</si>
  <si>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</si>
  <si>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</si>
  <si>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</si>
  <si>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</si>
  <si>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</si>
  <si>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</si>
  <si>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</si>
  <si>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</si>
  <si>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</si>
  <si>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</si>
  <si>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</si>
  <si>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</si>
  <si>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</si>
  <si>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</si>
  <si>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</si>
  <si>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</si>
  <si>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1. Persontransporter på järnväg, resor.</t>
  </si>
  <si>
    <t>Figure 1. Passenger transport by railway, journeys.</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</si>
  <si>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</si>
  <si>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</si>
  <si>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</si>
  <si>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</si>
  <si>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</si>
  <si>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</si>
  <si>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</si>
  <si>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</si>
  <si>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</si>
  <si>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</si>
  <si>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</si>
  <si>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</si>
  <si>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</si>
  <si>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</si>
  <si>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</si>
  <si>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 xml:space="preserve"> Due to changed collection and processing methods, data from 2018 are not comparable with previous years. Some of the changes made resulted in higher estimates than before, while others gave a lower one. Therefore, the effect of the changes is clearest in the subgroups.</t>
    </r>
  </si>
  <si>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r>
    <r>
      <rPr>
        <i/>
        <sz val="8"/>
        <rFont val="Arial"/>
        <family val="2"/>
      </rPr>
      <t>Due to changed collection and processing methods, data from 2018 are not comparable with previous years. Some of the changes made resulted in higher estimates than before, while others gave a lower one. Therefore, the effect of the changes is clearest in the subgroups.</t>
    </r>
  </si>
  <si>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</si>
  <si>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</si>
  <si>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</si>
  <si>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</si>
  <si>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</si>
  <si>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r>
      <t xml:space="preserve">I tabellerna och figurerna för godstransporter redovisas godsmängd och transportarbete med och utan LKAB Malmtrafik AB:s och Kaunis Iron AB:s samtliga godstransporter på malmbanan, även om tabell- och figurrubrikerna bara talar om malmtransporter. Utöver LKAB Malmtrafik AB och Kaunis Iron AB transporterar även andra företag mindre mängder malm. Dessa transporter ingår ej i redovisningsgruppen </t>
    </r>
    <r>
      <rPr>
        <i/>
        <sz val="10"/>
        <rFont val="Arial"/>
        <family val="2"/>
      </rPr>
      <t>malm på malmbanan</t>
    </r>
    <r>
      <rPr>
        <sz val="10"/>
        <rFont val="Arial"/>
        <family val="2"/>
      </rPr>
      <t>.</t>
    </r>
  </si>
  <si>
    <t>Kort om statistiken/The Statistics in Brief</t>
  </si>
  <si>
    <t>Kontaktperson Trafikanalys:</t>
  </si>
  <si>
    <t>Abboud Ado</t>
  </si>
  <si>
    <t>tel: 010-414 42 48, e-post: abboud.ado@trafa.se</t>
  </si>
  <si>
    <t>Järnvägstransporter 2022 kvartal 4</t>
  </si>
  <si>
    <t>Railway transport 2022 quarter 4</t>
  </si>
  <si>
    <r>
      <t xml:space="preserve">Publiceringsdatum: </t>
    </r>
    <r>
      <rPr>
        <sz val="8"/>
        <rFont val="Arial"/>
        <family val="2"/>
      </rPr>
      <t>2023-03-15</t>
    </r>
  </si>
  <si>
    <t>Statistik 2023:6</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</si>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</sst>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
    <numFmt numFmtId="167" formatCode="0.0000"/>
    <numFmt numFmtId="168" formatCode="#,##0.00000"/>
  </numFmts>
  <fonts count="48"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sz val="9"/>
      <color theme="1"/>
      <name val="Arial"/>
      <family val="2"/>
    </font>
    <font>
      <b/>
      <sz val="9.5"/>
      <name val="Arial"/>
      <family val="2"/>
    </font>
    <font>
      <sz val="10"/>
      <name val="Arial"/>
      <family val="2"/>
    </font>
    <font>
      <sz val="8"/>
      <name val="Verdana"/>
      <family val="2"/>
    </font>
    <font>
      <sz val="8"/>
      <color rgb="FFFF0000"/>
      <name val="Arial"/>
      <family val="2"/>
    </font>
    <font>
      <sz val="10"/>
      <color theme="1"/>
      <name val="Arial"/>
      <family val="2"/>
    </font>
    <font>
      <sz val="11"/>
      <name val="Arial"/>
      <family val="2"/>
    </font>
    <font>
      <b/>
      <sz val="16"/>
      <color theme="0"/>
      <name val="Tahoma"/>
      <family val="2"/>
    </font>
    <font>
      <sz val="8"/>
      <color theme="0"/>
      <name val="Arial"/>
      <family val="2"/>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1">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40" fillId="0" borderId="0"/>
    <xf numFmtId="0" fontId="41" fillId="0" borderId="0"/>
    <xf numFmtId="0" fontId="23" fillId="0" borderId="0" applyNumberFormat="0" applyFill="0" applyBorder="0" applyAlignment="0" applyProtection="0">
      <alignment vertical="top"/>
      <protection locked="0"/>
    </xf>
  </cellStyleXfs>
  <cellXfs count="233">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9" fontId="25" fillId="2" borderId="0" xfId="4" applyFont="1" applyFill="1" applyAlignment="1">
      <alignment vertical="center"/>
    </xf>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165" fontId="26" fillId="2" borderId="0" xfId="0" applyNumberFormat="1" applyFont="1" applyFill="1" applyAlignment="1">
      <alignment vertical="center"/>
    </xf>
    <xf numFmtId="3" fontId="25" fillId="2" borderId="0" xfId="0" applyNumberFormat="1" applyFont="1" applyFill="1" applyAlignment="1">
      <alignment vertical="center"/>
    </xf>
    <xf numFmtId="3" fontId="26" fillId="2" borderId="0" xfId="0" applyNumberFormat="1" applyFont="1" applyFill="1" applyAlignment="1">
      <alignment vertical="center"/>
    </xf>
    <xf numFmtId="3" fontId="27" fillId="2" borderId="0" xfId="0" applyNumberFormat="1" applyFont="1" applyFill="1" applyAlignment="1">
      <alignment vertical="center"/>
    </xf>
    <xf numFmtId="3" fontId="27" fillId="2" borderId="0" xfId="4" applyNumberFormat="1" applyFont="1" applyFill="1" applyAlignment="1">
      <alignment vertical="center"/>
    </xf>
    <xf numFmtId="3" fontId="38" fillId="2" borderId="0" xfId="0" applyNumberFormat="1" applyFont="1" applyFill="1" applyAlignment="1">
      <alignment vertical="center"/>
    </xf>
    <xf numFmtId="165" fontId="27" fillId="2" borderId="0" xfId="0" applyNumberFormat="1" applyFont="1" applyFill="1" applyAlignment="1">
      <alignment vertical="center"/>
    </xf>
    <xf numFmtId="166"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9"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40" fillId="2" borderId="0" xfId="8" applyFill="1"/>
    <xf numFmtId="0" fontId="40"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12"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2"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7" fontId="25" fillId="2" borderId="0" xfId="0" applyNumberFormat="1" applyFont="1" applyFill="1" applyAlignment="1">
      <alignment vertical="center"/>
    </xf>
    <xf numFmtId="1" fontId="43" fillId="2" borderId="0" xfId="0" applyNumberFormat="1" applyFont="1" applyFill="1" applyAlignment="1">
      <alignment vertical="center"/>
    </xf>
    <xf numFmtId="0" fontId="44" fillId="2" borderId="0" xfId="0" applyFont="1" applyFill="1" applyAlignment="1">
      <alignment vertical="center"/>
    </xf>
    <xf numFmtId="3" fontId="1" fillId="2" borderId="0" xfId="0" applyNumberFormat="1" applyFont="1" applyFill="1" applyAlignment="1">
      <alignment vertical="center"/>
    </xf>
    <xf numFmtId="165" fontId="1" fillId="2" borderId="0" xfId="0" applyNumberFormat="1" applyFont="1" applyFill="1" applyAlignment="1">
      <alignment vertical="center"/>
    </xf>
    <xf numFmtId="0" fontId="29" fillId="2" borderId="0" xfId="0" applyFont="1" applyFill="1" applyAlignment="1">
      <alignment vertical="center"/>
    </xf>
    <xf numFmtId="165" fontId="29" fillId="2" borderId="0" xfId="0" applyNumberFormat="1" applyFont="1" applyFill="1" applyAlignment="1">
      <alignment vertical="center"/>
    </xf>
    <xf numFmtId="3" fontId="29" fillId="2" borderId="0" xfId="0" applyNumberFormat="1" applyFont="1" applyFill="1" applyAlignment="1">
      <alignment vertical="center"/>
    </xf>
    <xf numFmtId="1" fontId="26" fillId="2" borderId="0" xfId="0" applyNumberFormat="1" applyFont="1" applyFill="1" applyAlignment="1">
      <alignment vertical="center"/>
    </xf>
    <xf numFmtId="1" fontId="25" fillId="2" borderId="0" xfId="4"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8" fontId="27" fillId="2" borderId="0" xfId="0" applyNumberFormat="1" applyFont="1" applyFill="1" applyAlignment="1">
      <alignment vertical="center"/>
    </xf>
    <xf numFmtId="165" fontId="6" fillId="0" borderId="0" xfId="0" applyNumberFormat="1" applyFont="1"/>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5" borderId="0" xfId="0" applyFont="1" applyFill="1" applyAlignment="1">
      <alignment vertical="center"/>
    </xf>
    <xf numFmtId="0" fontId="47" fillId="5" borderId="0" xfId="0" applyFont="1" applyFill="1" applyAlignment="1">
      <alignment vertical="center"/>
    </xf>
    <xf numFmtId="0" fontId="14" fillId="5" borderId="0" xfId="0" applyFont="1" applyFill="1" applyAlignment="1">
      <alignment vertical="center"/>
    </xf>
    <xf numFmtId="3" fontId="47" fillId="5" borderId="0" xfId="0" applyNumberFormat="1" applyFont="1" applyFill="1" applyAlignment="1">
      <alignment vertical="center"/>
    </xf>
    <xf numFmtId="0" fontId="45" fillId="3" borderId="0" xfId="0" applyFont="1" applyFill="1" applyAlignment="1">
      <alignment horizontal="center" vertical="center"/>
    </xf>
    <xf numFmtId="0" fontId="46"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 fillId="0" borderId="0" xfId="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15" fillId="2" borderId="0" xfId="0" applyFont="1" applyFill="1" applyAlignment="1">
      <alignment horizontal="center" vertical="top"/>
    </xf>
    <xf numFmtId="0" fontId="0" fillId="0" borderId="0" xfId="0" applyAlignment="1">
      <alignment vertical="top" wrapText="1"/>
    </xf>
    <xf numFmtId="0" fontId="5" fillId="3" borderId="0" xfId="6"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vertical="center"/>
    </xf>
    <xf numFmtId="3" fontId="9" fillId="2" borderId="0" xfId="0" applyNumberFormat="1"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1">
    <cellStyle name="Hyperlänk" xfId="1" builtinId="8"/>
    <cellStyle name="Hyperlänk 2" xfId="10" xr:uid="{00000000-0005-0000-0000-000001000000}"/>
    <cellStyle name="Normal" xfId="0" builtinId="0"/>
    <cellStyle name="Normal 2" xfId="2" xr:uid="{00000000-0005-0000-0000-000003000000}"/>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'-RÅDATA_KVARTAL-'!$A$67:$A$83</c:f>
              <c:strCache>
                <c:ptCount val="17"/>
                <c:pt idx="0">
                  <c:v>2018 Kvartal 4</c:v>
                </c:pt>
                <c:pt idx="1">
                  <c:v>2019 Kvartal 1</c:v>
                </c:pt>
                <c:pt idx="2">
                  <c:v>2019 Kvartal 2</c:v>
                </c:pt>
                <c:pt idx="3">
                  <c:v>2019 Kvartal 3</c:v>
                </c:pt>
                <c:pt idx="4">
                  <c:v>2019 Kvartal 4</c:v>
                </c:pt>
                <c:pt idx="5">
                  <c:v>2020 Kvartal 1</c:v>
                </c:pt>
                <c:pt idx="6">
                  <c:v>2020 Kvartal 2</c:v>
                </c:pt>
                <c:pt idx="7">
                  <c:v>2020 Kvartal 3</c:v>
                </c:pt>
                <c:pt idx="8">
                  <c:v>2020 Kvartal 4</c:v>
                </c:pt>
                <c:pt idx="9">
                  <c:v>2021 Kvartal 1</c:v>
                </c:pt>
                <c:pt idx="10">
                  <c:v>2021 Kvartal 2</c:v>
                </c:pt>
                <c:pt idx="11">
                  <c:v>2021 Kvartal 3</c:v>
                </c:pt>
                <c:pt idx="12">
                  <c:v>2021 Kvartal 4</c:v>
                </c:pt>
                <c:pt idx="13">
                  <c:v>2022 Kvartal 1</c:v>
                </c:pt>
                <c:pt idx="14">
                  <c:v>2022 Kvartal 2</c:v>
                </c:pt>
                <c:pt idx="15">
                  <c:v>2022 Kvartal 3</c:v>
                </c:pt>
                <c:pt idx="16">
                  <c:v>2022 Kvartal 4</c:v>
                </c:pt>
              </c:strCache>
            </c:strRef>
          </c:cat>
          <c:val>
            <c:numRef>
              <c:f>'-RÅDATA_KVARTAL-'!$H$67:$H$83</c:f>
              <c:numCache>
                <c:formatCode>#,##0</c:formatCode>
                <c:ptCount val="17"/>
                <c:pt idx="0">
                  <c:v>66.378493906735571</c:v>
                </c:pt>
                <c:pt idx="1">
                  <c:v>65.885488799323397</c:v>
                </c:pt>
                <c:pt idx="2">
                  <c:v>66.840249208460662</c:v>
                </c:pt>
                <c:pt idx="3">
                  <c:v>62.979340322452664</c:v>
                </c:pt>
                <c:pt idx="4">
                  <c:v>68.897710937091901</c:v>
                </c:pt>
                <c:pt idx="5">
                  <c:v>63.109023250312752</c:v>
                </c:pt>
                <c:pt idx="6">
                  <c:v>30.623929976446163</c:v>
                </c:pt>
                <c:pt idx="7">
                  <c:v>38.25467652794736</c:v>
                </c:pt>
                <c:pt idx="8">
                  <c:v>37.175369211880714</c:v>
                </c:pt>
                <c:pt idx="9">
                  <c:v>31.339034458073513</c:v>
                </c:pt>
                <c:pt idx="10">
                  <c:v>35.756635547307773</c:v>
                </c:pt>
                <c:pt idx="11">
                  <c:v>42.644905138174245</c:v>
                </c:pt>
                <c:pt idx="12">
                  <c:v>54.749899430310471</c:v>
                </c:pt>
                <c:pt idx="13">
                  <c:v>49.664702477590232</c:v>
                </c:pt>
                <c:pt idx="14">
                  <c:v>65.075998328867655</c:v>
                </c:pt>
                <c:pt idx="15">
                  <c:v>61.933538730798666</c:v>
                </c:pt>
                <c:pt idx="16">
                  <c:v>66.585793304839683</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'-RÅDATA_KVARTAL-'!$A$67:$A$83</c:f>
              <c:strCache>
                <c:ptCount val="17"/>
                <c:pt idx="0">
                  <c:v>2018 Kvartal 4</c:v>
                </c:pt>
                <c:pt idx="1">
                  <c:v>2019 Kvartal 1</c:v>
                </c:pt>
                <c:pt idx="2">
                  <c:v>2019 Kvartal 2</c:v>
                </c:pt>
                <c:pt idx="3">
                  <c:v>2019 Kvartal 3</c:v>
                </c:pt>
                <c:pt idx="4">
                  <c:v>2019 Kvartal 4</c:v>
                </c:pt>
                <c:pt idx="5">
                  <c:v>2020 Kvartal 1</c:v>
                </c:pt>
                <c:pt idx="6">
                  <c:v>2020 Kvartal 2</c:v>
                </c:pt>
                <c:pt idx="7">
                  <c:v>2020 Kvartal 3</c:v>
                </c:pt>
                <c:pt idx="8">
                  <c:v>2020 Kvartal 4</c:v>
                </c:pt>
                <c:pt idx="9">
                  <c:v>2021 Kvartal 1</c:v>
                </c:pt>
                <c:pt idx="10">
                  <c:v>2021 Kvartal 2</c:v>
                </c:pt>
                <c:pt idx="11">
                  <c:v>2021 Kvartal 3</c:v>
                </c:pt>
                <c:pt idx="12">
                  <c:v>2021 Kvartal 4</c:v>
                </c:pt>
                <c:pt idx="13">
                  <c:v>2022 Kvartal 1</c:v>
                </c:pt>
                <c:pt idx="14">
                  <c:v>2022 Kvartal 2</c:v>
                </c:pt>
                <c:pt idx="15">
                  <c:v>2022 Kvartal 3</c:v>
                </c:pt>
                <c:pt idx="16">
                  <c:v>2022 Kvartal 4</c:v>
                </c:pt>
              </c:strCache>
            </c:strRef>
          </c:cat>
          <c:val>
            <c:numRef>
              <c:f>'-RÅDATA_KVARTAL-'!$V$67:$V$83</c:f>
              <c:numCache>
                <c:formatCode>#,##0</c:formatCode>
                <c:ptCount val="17"/>
                <c:pt idx="0">
                  <c:v>246.49039284230639</c:v>
                </c:pt>
                <c:pt idx="1">
                  <c:v>251.45011843144607</c:v>
                </c:pt>
                <c:pt idx="2">
                  <c:v>256.03142852403909</c:v>
                </c:pt>
                <c:pt idx="3">
                  <c:v>262.08357223697232</c:v>
                </c:pt>
                <c:pt idx="4">
                  <c:v>264.6027892673286</c:v>
                </c:pt>
                <c:pt idx="5">
                  <c:v>261.82632371831801</c:v>
                </c:pt>
                <c:pt idx="6">
                  <c:v>225.6100044863035</c:v>
                </c:pt>
                <c:pt idx="7">
                  <c:v>200.88534069179818</c:v>
                </c:pt>
                <c:pt idx="8">
                  <c:v>169.162998966587</c:v>
                </c:pt>
                <c:pt idx="9">
                  <c:v>137.39301017434775</c:v>
                </c:pt>
                <c:pt idx="10">
                  <c:v>142.52571574520937</c:v>
                </c:pt>
                <c:pt idx="11">
                  <c:v>146.91594435543624</c:v>
                </c:pt>
                <c:pt idx="12">
                  <c:v>164.49047457386601</c:v>
                </c:pt>
                <c:pt idx="13">
                  <c:v>182.81614259338272</c:v>
                </c:pt>
                <c:pt idx="14">
                  <c:v>212.1355053749426</c:v>
                </c:pt>
                <c:pt idx="15">
                  <c:v>231.42413896756702</c:v>
                </c:pt>
                <c:pt idx="16">
                  <c:v>243.26003284209622</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'-RÅDATA_KVARTAL-'!$A$67:$A$83</c:f>
              <c:strCache>
                <c:ptCount val="17"/>
                <c:pt idx="0">
                  <c:v>2018 Kvartal 4</c:v>
                </c:pt>
                <c:pt idx="1">
                  <c:v>2019 Kvartal 1</c:v>
                </c:pt>
                <c:pt idx="2">
                  <c:v>2019 Kvartal 2</c:v>
                </c:pt>
                <c:pt idx="3">
                  <c:v>2019 Kvartal 3</c:v>
                </c:pt>
                <c:pt idx="4">
                  <c:v>2019 Kvartal 4</c:v>
                </c:pt>
                <c:pt idx="5">
                  <c:v>2020 Kvartal 1</c:v>
                </c:pt>
                <c:pt idx="6">
                  <c:v>2020 Kvartal 2</c:v>
                </c:pt>
                <c:pt idx="7">
                  <c:v>2020 Kvartal 3</c:v>
                </c:pt>
                <c:pt idx="8">
                  <c:v>2020 Kvartal 4</c:v>
                </c:pt>
                <c:pt idx="9">
                  <c:v>2021 Kvartal 1</c:v>
                </c:pt>
                <c:pt idx="10">
                  <c:v>2021 Kvartal 2</c:v>
                </c:pt>
                <c:pt idx="11">
                  <c:v>2021 Kvartal 3</c:v>
                </c:pt>
                <c:pt idx="12">
                  <c:v>2021 Kvartal 4</c:v>
                </c:pt>
                <c:pt idx="13">
                  <c:v>2022 Kvartal 1</c:v>
                </c:pt>
                <c:pt idx="14">
                  <c:v>2022 Kvartal 2</c:v>
                </c:pt>
                <c:pt idx="15">
                  <c:v>2022 Kvartal 3</c:v>
                </c:pt>
                <c:pt idx="16">
                  <c:v>2022 Kvartal 4</c:v>
                </c:pt>
              </c:strCache>
            </c:strRef>
          </c:cat>
          <c:val>
            <c:numRef>
              <c:f>'-RÅDATA_KVARTAL-'!$I$67:$I$83</c:f>
              <c:numCache>
                <c:formatCode>#,##0</c:formatCode>
                <c:ptCount val="17"/>
                <c:pt idx="0">
                  <c:v>3524.5941233158082</c:v>
                </c:pt>
                <c:pt idx="1">
                  <c:v>3540.4796253853756</c:v>
                </c:pt>
                <c:pt idx="2">
                  <c:v>3692.2477037765625</c:v>
                </c:pt>
                <c:pt idx="3">
                  <c:v>3619.7207610235773</c:v>
                </c:pt>
                <c:pt idx="4">
                  <c:v>3764.7591439351249</c:v>
                </c:pt>
                <c:pt idx="5">
                  <c:v>3324.3827272134117</c:v>
                </c:pt>
                <c:pt idx="6">
                  <c:v>1250.4881724884658</c:v>
                </c:pt>
                <c:pt idx="7">
                  <c:v>1892.3505137290099</c:v>
                </c:pt>
                <c:pt idx="8">
                  <c:v>1661.5232512607104</c:v>
                </c:pt>
                <c:pt idx="9">
                  <c:v>1311.1973068813061</c:v>
                </c:pt>
                <c:pt idx="10">
                  <c:v>1579.6141115986859</c:v>
                </c:pt>
                <c:pt idx="11">
                  <c:v>2345.1685738416259</c:v>
                </c:pt>
                <c:pt idx="12">
                  <c:v>2791.5093052285351</c:v>
                </c:pt>
                <c:pt idx="13">
                  <c:v>2444.152216499107</c:v>
                </c:pt>
                <c:pt idx="14">
                  <c:v>3517.0845303614069</c:v>
                </c:pt>
                <c:pt idx="15">
                  <c:v>3503.4863231920644</c:v>
                </c:pt>
                <c:pt idx="16">
                  <c:v>3418.0437004973423</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'-RÅDATA_KVARTAL-'!$A$67:$A$83</c:f>
              <c:strCache>
                <c:ptCount val="17"/>
                <c:pt idx="0">
                  <c:v>2018 Kvartal 4</c:v>
                </c:pt>
                <c:pt idx="1">
                  <c:v>2019 Kvartal 1</c:v>
                </c:pt>
                <c:pt idx="2">
                  <c:v>2019 Kvartal 2</c:v>
                </c:pt>
                <c:pt idx="3">
                  <c:v>2019 Kvartal 3</c:v>
                </c:pt>
                <c:pt idx="4">
                  <c:v>2019 Kvartal 4</c:v>
                </c:pt>
                <c:pt idx="5">
                  <c:v>2020 Kvartal 1</c:v>
                </c:pt>
                <c:pt idx="6">
                  <c:v>2020 Kvartal 2</c:v>
                </c:pt>
                <c:pt idx="7">
                  <c:v>2020 Kvartal 3</c:v>
                </c:pt>
                <c:pt idx="8">
                  <c:v>2020 Kvartal 4</c:v>
                </c:pt>
                <c:pt idx="9">
                  <c:v>2021 Kvartal 1</c:v>
                </c:pt>
                <c:pt idx="10">
                  <c:v>2021 Kvartal 2</c:v>
                </c:pt>
                <c:pt idx="11">
                  <c:v>2021 Kvartal 3</c:v>
                </c:pt>
                <c:pt idx="12">
                  <c:v>2021 Kvartal 4</c:v>
                </c:pt>
                <c:pt idx="13">
                  <c:v>2022 Kvartal 1</c:v>
                </c:pt>
                <c:pt idx="14">
                  <c:v>2022 Kvartal 2</c:v>
                </c:pt>
                <c:pt idx="15">
                  <c:v>2022 Kvartal 3</c:v>
                </c:pt>
                <c:pt idx="16">
                  <c:v>2022 Kvartal 4</c:v>
                </c:pt>
              </c:strCache>
            </c:strRef>
          </c:cat>
          <c:val>
            <c:numRef>
              <c:f>'-RÅDATA_KVARTAL-'!$W$67:$W$83</c:f>
              <c:numCache>
                <c:formatCode>#,##0</c:formatCode>
                <c:ptCount val="17"/>
                <c:pt idx="0">
                  <c:v>13546.798247255469</c:v>
                </c:pt>
                <c:pt idx="1">
                  <c:v>13783.394405867526</c:v>
                </c:pt>
                <c:pt idx="2">
                  <c:v>14021.387344061985</c:v>
                </c:pt>
                <c:pt idx="3">
                  <c:v>14377.042213501325</c:v>
                </c:pt>
                <c:pt idx="4">
                  <c:v>14617.207234120642</c:v>
                </c:pt>
                <c:pt idx="5">
                  <c:v>14401.110335948677</c:v>
                </c:pt>
                <c:pt idx="6">
                  <c:v>11959.350804660578</c:v>
                </c:pt>
                <c:pt idx="7">
                  <c:v>10231.980557366012</c:v>
                </c:pt>
                <c:pt idx="8">
                  <c:v>8128.7446646915978</c:v>
                </c:pt>
                <c:pt idx="9">
                  <c:v>6115.5592443594924</c:v>
                </c:pt>
                <c:pt idx="10">
                  <c:v>6444.6851834697118</c:v>
                </c:pt>
                <c:pt idx="11">
                  <c:v>6897.5032435823287</c:v>
                </c:pt>
                <c:pt idx="12">
                  <c:v>8027.4892975501534</c:v>
                </c:pt>
                <c:pt idx="13">
                  <c:v>9160.444207167955</c:v>
                </c:pt>
                <c:pt idx="14">
                  <c:v>11097.914625930676</c:v>
                </c:pt>
                <c:pt idx="15">
                  <c:v>12256.232375281113</c:v>
                </c:pt>
                <c:pt idx="16">
                  <c:v>12882.766770549921</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'-RÅDATA_KVARTAL-'!$A$67:$A$83</c:f>
              <c:strCache>
                <c:ptCount val="17"/>
                <c:pt idx="0">
                  <c:v>2018 Kvartal 4</c:v>
                </c:pt>
                <c:pt idx="1">
                  <c:v>2019 Kvartal 1</c:v>
                </c:pt>
                <c:pt idx="2">
                  <c:v>2019 Kvartal 2</c:v>
                </c:pt>
                <c:pt idx="3">
                  <c:v>2019 Kvartal 3</c:v>
                </c:pt>
                <c:pt idx="4">
                  <c:v>2019 Kvartal 4</c:v>
                </c:pt>
                <c:pt idx="5">
                  <c:v>2020 Kvartal 1</c:v>
                </c:pt>
                <c:pt idx="6">
                  <c:v>2020 Kvartal 2</c:v>
                </c:pt>
                <c:pt idx="7">
                  <c:v>2020 Kvartal 3</c:v>
                </c:pt>
                <c:pt idx="8">
                  <c:v>2020 Kvartal 4</c:v>
                </c:pt>
                <c:pt idx="9">
                  <c:v>2021 Kvartal 1</c:v>
                </c:pt>
                <c:pt idx="10">
                  <c:v>2021 Kvartal 2</c:v>
                </c:pt>
                <c:pt idx="11">
                  <c:v>2021 Kvartal 3</c:v>
                </c:pt>
                <c:pt idx="12">
                  <c:v>2021 Kvartal 4</c:v>
                </c:pt>
                <c:pt idx="13">
                  <c:v>2022 Kvartal 1</c:v>
                </c:pt>
                <c:pt idx="14">
                  <c:v>2022 Kvartal 2</c:v>
                </c:pt>
                <c:pt idx="15">
                  <c:v>2022 Kvartal 3</c:v>
                </c:pt>
                <c:pt idx="16">
                  <c:v>2022 Kvartal 4</c:v>
                </c:pt>
              </c:strCache>
            </c:strRef>
          </c:cat>
          <c:val>
            <c:numRef>
              <c:f>'-RÅDATA_KVARTAL-'!$D$67:$D$83</c:f>
              <c:numCache>
                <c:formatCode>#,##0</c:formatCode>
                <c:ptCount val="17"/>
                <c:pt idx="0">
                  <c:v>17846.54059264754</c:v>
                </c:pt>
                <c:pt idx="1">
                  <c:v>16938.711358396635</c:v>
                </c:pt>
                <c:pt idx="2">
                  <c:v>17647.492720144724</c:v>
                </c:pt>
                <c:pt idx="3">
                  <c:v>16553.158702764591</c:v>
                </c:pt>
                <c:pt idx="4">
                  <c:v>17080.691013870881</c:v>
                </c:pt>
                <c:pt idx="5">
                  <c:v>17755.323933107415</c:v>
                </c:pt>
                <c:pt idx="6">
                  <c:v>17283.080879795154</c:v>
                </c:pt>
                <c:pt idx="7">
                  <c:v>17203.185164073908</c:v>
                </c:pt>
                <c:pt idx="8">
                  <c:v>17563.40290591439</c:v>
                </c:pt>
                <c:pt idx="9">
                  <c:v>17221.504836400716</c:v>
                </c:pt>
                <c:pt idx="10">
                  <c:v>18556.291580651821</c:v>
                </c:pt>
                <c:pt idx="11">
                  <c:v>18357.009286108037</c:v>
                </c:pt>
                <c:pt idx="12">
                  <c:v>18323.490214688034</c:v>
                </c:pt>
                <c:pt idx="13">
                  <c:v>17712.939300364927</c:v>
                </c:pt>
                <c:pt idx="14">
                  <c:v>18670.495455856773</c:v>
                </c:pt>
                <c:pt idx="15">
                  <c:v>17809.293100808794</c:v>
                </c:pt>
                <c:pt idx="16">
                  <c:v>17323.245955807197</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'-RÅDATA_KVARTAL-'!$A$67:$A$83</c:f>
              <c:strCache>
                <c:ptCount val="17"/>
                <c:pt idx="0">
                  <c:v>2018 Kvartal 4</c:v>
                </c:pt>
                <c:pt idx="1">
                  <c:v>2019 Kvartal 1</c:v>
                </c:pt>
                <c:pt idx="2">
                  <c:v>2019 Kvartal 2</c:v>
                </c:pt>
                <c:pt idx="3">
                  <c:v>2019 Kvartal 3</c:v>
                </c:pt>
                <c:pt idx="4">
                  <c:v>2019 Kvartal 4</c:v>
                </c:pt>
                <c:pt idx="5">
                  <c:v>2020 Kvartal 1</c:v>
                </c:pt>
                <c:pt idx="6">
                  <c:v>2020 Kvartal 2</c:v>
                </c:pt>
                <c:pt idx="7">
                  <c:v>2020 Kvartal 3</c:v>
                </c:pt>
                <c:pt idx="8">
                  <c:v>2020 Kvartal 4</c:v>
                </c:pt>
                <c:pt idx="9">
                  <c:v>2021 Kvartal 1</c:v>
                </c:pt>
                <c:pt idx="10">
                  <c:v>2021 Kvartal 2</c:v>
                </c:pt>
                <c:pt idx="11">
                  <c:v>2021 Kvartal 3</c:v>
                </c:pt>
                <c:pt idx="12">
                  <c:v>2021 Kvartal 4</c:v>
                </c:pt>
                <c:pt idx="13">
                  <c:v>2022 Kvartal 1</c:v>
                </c:pt>
                <c:pt idx="14">
                  <c:v>2022 Kvartal 2</c:v>
                </c:pt>
                <c:pt idx="15">
                  <c:v>2022 Kvartal 3</c:v>
                </c:pt>
                <c:pt idx="16">
                  <c:v>2022 Kvartal 4</c:v>
                </c:pt>
              </c:strCache>
            </c:strRef>
          </c:cat>
          <c:val>
            <c:numRef>
              <c:f>'-RÅDATA_KVARTAL-'!$R$67:$R$83</c:f>
              <c:numCache>
                <c:formatCode>#,##0</c:formatCode>
                <c:ptCount val="17"/>
                <c:pt idx="0">
                  <c:v>69122.791395014749</c:v>
                </c:pt>
                <c:pt idx="1">
                  <c:v>68600.989243337535</c:v>
                </c:pt>
                <c:pt idx="2">
                  <c:v>69317.2750828805</c:v>
                </c:pt>
                <c:pt idx="3">
                  <c:v>68985.903373953493</c:v>
                </c:pt>
                <c:pt idx="4">
                  <c:v>68220.05379517682</c:v>
                </c:pt>
                <c:pt idx="5">
                  <c:v>69036.666369887607</c:v>
                </c:pt>
                <c:pt idx="6">
                  <c:v>68672.254529538041</c:v>
                </c:pt>
                <c:pt idx="7">
                  <c:v>69322.280990847357</c:v>
                </c:pt>
                <c:pt idx="8">
                  <c:v>69804.992882890874</c:v>
                </c:pt>
                <c:pt idx="9">
                  <c:v>69271.173786184168</c:v>
                </c:pt>
                <c:pt idx="10">
                  <c:v>70544.384487040836</c:v>
                </c:pt>
                <c:pt idx="11">
                  <c:v>71698.208609074965</c:v>
                </c:pt>
                <c:pt idx="12">
                  <c:v>72458.295917848605</c:v>
                </c:pt>
                <c:pt idx="13">
                  <c:v>72949.730381812828</c:v>
                </c:pt>
                <c:pt idx="14">
                  <c:v>73063.934257017769</c:v>
                </c:pt>
                <c:pt idx="15">
                  <c:v>72516.218071718526</c:v>
                </c:pt>
                <c:pt idx="16">
                  <c:v>71515.973812837692</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'-RÅDATA_KVARTAL-'!$A$67:$A$83</c:f>
              <c:strCache>
                <c:ptCount val="17"/>
                <c:pt idx="0">
                  <c:v>2018 Kvartal 4</c:v>
                </c:pt>
                <c:pt idx="1">
                  <c:v>2019 Kvartal 1</c:v>
                </c:pt>
                <c:pt idx="2">
                  <c:v>2019 Kvartal 2</c:v>
                </c:pt>
                <c:pt idx="3">
                  <c:v>2019 Kvartal 3</c:v>
                </c:pt>
                <c:pt idx="4">
                  <c:v>2019 Kvartal 4</c:v>
                </c:pt>
                <c:pt idx="5">
                  <c:v>2020 Kvartal 1</c:v>
                </c:pt>
                <c:pt idx="6">
                  <c:v>2020 Kvartal 2</c:v>
                </c:pt>
                <c:pt idx="7">
                  <c:v>2020 Kvartal 3</c:v>
                </c:pt>
                <c:pt idx="8">
                  <c:v>2020 Kvartal 4</c:v>
                </c:pt>
                <c:pt idx="9">
                  <c:v>2021 Kvartal 1</c:v>
                </c:pt>
                <c:pt idx="10">
                  <c:v>2021 Kvartal 2</c:v>
                </c:pt>
                <c:pt idx="11">
                  <c:v>2021 Kvartal 3</c:v>
                </c:pt>
                <c:pt idx="12">
                  <c:v>2021 Kvartal 4</c:v>
                </c:pt>
                <c:pt idx="13">
                  <c:v>2022 Kvartal 1</c:v>
                </c:pt>
                <c:pt idx="14">
                  <c:v>2022 Kvartal 2</c:v>
                </c:pt>
                <c:pt idx="15">
                  <c:v>2022 Kvartal 3</c:v>
                </c:pt>
                <c:pt idx="16">
                  <c:v>2022 Kvartal 4</c:v>
                </c:pt>
              </c:strCache>
            </c:strRef>
          </c:cat>
          <c:val>
            <c:numRef>
              <c:f>'-RÅDATA_KVARTAL-'!$E$67:$E$83</c:f>
              <c:numCache>
                <c:formatCode>#,##0</c:formatCode>
                <c:ptCount val="17"/>
                <c:pt idx="0">
                  <c:v>5903.542577011006</c:v>
                </c:pt>
                <c:pt idx="1">
                  <c:v>5509.7733733097457</c:v>
                </c:pt>
                <c:pt idx="2">
                  <c:v>5641.6115375702657</c:v>
                </c:pt>
                <c:pt idx="3">
                  <c:v>5486.3947129451944</c:v>
                </c:pt>
                <c:pt idx="4">
                  <c:v>5584.2860506688357</c:v>
                </c:pt>
                <c:pt idx="5">
                  <c:v>5650.9148285538504</c:v>
                </c:pt>
                <c:pt idx="6">
                  <c:v>5500.334091792557</c:v>
                </c:pt>
                <c:pt idx="7">
                  <c:v>5395.986881468436</c:v>
                </c:pt>
                <c:pt idx="8">
                  <c:v>5546.6621771997807</c:v>
                </c:pt>
                <c:pt idx="9">
                  <c:v>5476.4267369067065</c:v>
                </c:pt>
                <c:pt idx="10">
                  <c:v>6121.8067353285287</c:v>
                </c:pt>
                <c:pt idx="11">
                  <c:v>5996.6876579271739</c:v>
                </c:pt>
                <c:pt idx="12">
                  <c:v>5853.9660353245026</c:v>
                </c:pt>
                <c:pt idx="13">
                  <c:v>5842.0941732992569</c:v>
                </c:pt>
                <c:pt idx="14">
                  <c:v>6303.8475546220352</c:v>
                </c:pt>
                <c:pt idx="15">
                  <c:v>5986.4696467639669</c:v>
                </c:pt>
                <c:pt idx="16">
                  <c:v>5652.5926801279193</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'-RÅDATA_KVARTAL-'!$A$67:$A$83</c:f>
              <c:strCache>
                <c:ptCount val="17"/>
                <c:pt idx="0">
                  <c:v>2018 Kvartal 4</c:v>
                </c:pt>
                <c:pt idx="1">
                  <c:v>2019 Kvartal 1</c:v>
                </c:pt>
                <c:pt idx="2">
                  <c:v>2019 Kvartal 2</c:v>
                </c:pt>
                <c:pt idx="3">
                  <c:v>2019 Kvartal 3</c:v>
                </c:pt>
                <c:pt idx="4">
                  <c:v>2019 Kvartal 4</c:v>
                </c:pt>
                <c:pt idx="5">
                  <c:v>2020 Kvartal 1</c:v>
                </c:pt>
                <c:pt idx="6">
                  <c:v>2020 Kvartal 2</c:v>
                </c:pt>
                <c:pt idx="7">
                  <c:v>2020 Kvartal 3</c:v>
                </c:pt>
                <c:pt idx="8">
                  <c:v>2020 Kvartal 4</c:v>
                </c:pt>
                <c:pt idx="9">
                  <c:v>2021 Kvartal 1</c:v>
                </c:pt>
                <c:pt idx="10">
                  <c:v>2021 Kvartal 2</c:v>
                </c:pt>
                <c:pt idx="11">
                  <c:v>2021 Kvartal 3</c:v>
                </c:pt>
                <c:pt idx="12">
                  <c:v>2021 Kvartal 4</c:v>
                </c:pt>
                <c:pt idx="13">
                  <c:v>2022 Kvartal 1</c:v>
                </c:pt>
                <c:pt idx="14">
                  <c:v>2022 Kvartal 2</c:v>
                </c:pt>
                <c:pt idx="15">
                  <c:v>2022 Kvartal 3</c:v>
                </c:pt>
                <c:pt idx="16">
                  <c:v>2022 Kvartal 4</c:v>
                </c:pt>
              </c:strCache>
            </c:strRef>
          </c:cat>
          <c:val>
            <c:numRef>
              <c:f>'-RÅDATA_KVARTAL-'!$S$67:$S$83</c:f>
              <c:numCache>
                <c:formatCode>#,##0</c:formatCode>
                <c:ptCount val="17"/>
                <c:pt idx="0">
                  <c:v>22794.306069131799</c:v>
                </c:pt>
                <c:pt idx="1">
                  <c:v>22617.733966930497</c:v>
                </c:pt>
                <c:pt idx="2">
                  <c:v>22632.56158471583</c:v>
                </c:pt>
                <c:pt idx="3">
                  <c:v>22541.322200836214</c:v>
                </c:pt>
                <c:pt idx="4">
                  <c:v>22222.065674494042</c:v>
                </c:pt>
                <c:pt idx="5">
                  <c:v>22363.207129738144</c:v>
                </c:pt>
                <c:pt idx="6">
                  <c:v>22221.929683960436</c:v>
                </c:pt>
                <c:pt idx="7">
                  <c:v>22131.521852483682</c:v>
                </c:pt>
                <c:pt idx="8">
                  <c:v>22093.897979014626</c:v>
                </c:pt>
                <c:pt idx="9">
                  <c:v>21919.409887367481</c:v>
                </c:pt>
                <c:pt idx="10">
                  <c:v>22540.882530903451</c:v>
                </c:pt>
                <c:pt idx="11">
                  <c:v>23141.583307362191</c:v>
                </c:pt>
                <c:pt idx="12">
                  <c:v>23448.887165486911</c:v>
                </c:pt>
                <c:pt idx="13">
                  <c:v>23814.554601879463</c:v>
                </c:pt>
                <c:pt idx="14">
                  <c:v>23996.59542117297</c:v>
                </c:pt>
                <c:pt idx="15">
                  <c:v>23986.377410009762</c:v>
                </c:pt>
                <c:pt idx="16">
                  <c:v>23785.00405481318</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6</xdr:row>
      <xdr:rowOff>66674</xdr:rowOff>
    </xdr:from>
    <xdr:to>
      <xdr:col>4</xdr:col>
      <xdr:colOff>205740</xdr:colOff>
      <xdr:row>9</xdr:row>
      <xdr:rowOff>97440</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6275" y="1190624"/>
          <a:ext cx="1666875" cy="46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397943</xdr:colOff>
      <xdr:row>7</xdr:row>
      <xdr:rowOff>19051</xdr:rowOff>
    </xdr:from>
    <xdr:to>
      <xdr:col>10</xdr:col>
      <xdr:colOff>133351</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187" b="43875"/>
        <a:stretch/>
      </xdr:blipFill>
      <xdr:spPr>
        <a:xfrm>
          <a:off x="2379143" y="1219201"/>
          <a:ext cx="2697683" cy="4192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1496060</xdr:colOff>
      <xdr:row>29</xdr:row>
      <xdr:rowOff>193765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xdr:colOff>
      <xdr:row>33</xdr:row>
      <xdr:rowOff>44450</xdr:rowOff>
    </xdr:from>
    <xdr:to>
      <xdr:col>3</xdr:col>
      <xdr:colOff>1437640</xdr:colOff>
      <xdr:row>36</xdr:row>
      <xdr:rowOff>3265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383540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20</xdr:col>
      <xdr:colOff>345450</xdr:colOff>
      <xdr:row>39</xdr:row>
      <xdr:rowOff>95250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de fyra kvartalen 2022.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17</xdr:row>
      <xdr:rowOff>1962151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86350" y="438148"/>
          <a:ext cx="5019675" cy="642937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documentary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excepted.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Portions of the documentation concerning goods transport are incomplete for the four quarters of 2022.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2</xdr:col>
      <xdr:colOff>57150</xdr:colOff>
      <xdr:row>32</xdr:row>
      <xdr:rowOff>16451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29</xdr:row>
      <xdr:rowOff>342900</xdr:rowOff>
    </xdr:from>
    <xdr:to>
      <xdr:col>3</xdr:col>
      <xdr:colOff>1469391</xdr:colOff>
      <xdr:row>32</xdr:row>
      <xdr:rowOff>3265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3860800"/>
          <a:ext cx="1708150" cy="4922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27</xdr:row>
      <xdr:rowOff>812800</xdr:rowOff>
    </xdr:from>
    <xdr:to>
      <xdr:col>3</xdr:col>
      <xdr:colOff>1465580</xdr:colOff>
      <xdr:row>29</xdr:row>
      <xdr:rowOff>169635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56050"/>
          <a:ext cx="1708150" cy="492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27</xdr:row>
      <xdr:rowOff>793750</xdr:rowOff>
    </xdr:from>
    <xdr:to>
      <xdr:col>3</xdr:col>
      <xdr:colOff>1463040</xdr:colOff>
      <xdr:row>29</xdr:row>
      <xdr:rowOff>171540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949700"/>
          <a:ext cx="1708150" cy="4922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27</xdr:row>
      <xdr:rowOff>787400</xdr:rowOff>
    </xdr:from>
    <xdr:to>
      <xdr:col>3</xdr:col>
      <xdr:colOff>1465580</xdr:colOff>
      <xdr:row>29</xdr:row>
      <xdr:rowOff>205830</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43350"/>
          <a:ext cx="1708150" cy="4922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806450</xdr:rowOff>
    </xdr:from>
    <xdr:to>
      <xdr:col>3</xdr:col>
      <xdr:colOff>1465580</xdr:colOff>
      <xdr:row>29</xdr:row>
      <xdr:rowOff>174715</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962400"/>
          <a:ext cx="1708150" cy="4922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91530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redrik Söderbaum" id="{6AE9909E-511E-4305-944F-848D41F9B6C8}" userId="S::Fredrik.Soderbaum@trafa.se::61cde13a-c1b6-4cc1-9189-df3da53b58f4"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1" dT="2022-06-15T05:06:22.29" personId="{6AE9909E-511E-4305-944F-848D41F9B6C8}" id="{77F699D5-22B5-4FE6-9CF4-1314FBEABD02}">
    <text>gult fäl i AN, kan vi minska avståndet till strecket?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fredrik.lindberg@trafa.se" TargetMode="External"/><Relationship Id="rId2" Type="http://schemas.openxmlformats.org/officeDocument/2006/relationships/hyperlink" Target="mailto:abboud.ado@trafa.se" TargetMode="External"/><Relationship Id="rId1" Type="http://schemas.openxmlformats.org/officeDocument/2006/relationships/hyperlink" Target="mailto:fredrik.lindberg@trafa.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fredrik.soderbaum@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6"/>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194" t="s">
        <v>161</v>
      </c>
      <c r="B1" s="195"/>
      <c r="C1" s="195"/>
      <c r="D1" s="195"/>
      <c r="E1" s="195"/>
      <c r="F1" s="195"/>
      <c r="G1" s="195"/>
      <c r="H1" s="195"/>
      <c r="I1" s="195"/>
      <c r="J1" s="195"/>
      <c r="K1" s="195"/>
      <c r="L1" s="195"/>
      <c r="M1" s="195"/>
      <c r="N1" s="195"/>
      <c r="O1" s="195"/>
      <c r="P1" s="195"/>
      <c r="Q1" s="195"/>
      <c r="R1" s="195"/>
      <c r="S1" s="195"/>
      <c r="T1" s="195"/>
      <c r="U1" s="195"/>
      <c r="V1" s="195"/>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196"/>
      <c r="B3" s="197"/>
      <c r="C3" s="197"/>
      <c r="D3" s="197"/>
      <c r="E3" s="197"/>
      <c r="F3" s="197"/>
      <c r="G3" s="197"/>
      <c r="H3" s="197"/>
      <c r="I3" s="197"/>
      <c r="J3" s="197"/>
      <c r="K3" s="197"/>
      <c r="L3" s="197"/>
      <c r="M3" s="197"/>
      <c r="N3" s="197"/>
      <c r="O3" s="197"/>
      <c r="P3" s="197"/>
      <c r="Q3" s="197"/>
      <c r="R3" s="197"/>
      <c r="S3" s="197"/>
      <c r="T3" s="197"/>
      <c r="U3" s="197"/>
    </row>
    <row r="4" spans="1:22" x14ac:dyDescent="0.2">
      <c r="C4" s="101"/>
      <c r="D4" s="101"/>
      <c r="E4" s="155"/>
    </row>
    <row r="9" spans="1:22" x14ac:dyDescent="0.2">
      <c r="M9" s="101"/>
      <c r="N9" s="101"/>
    </row>
    <row r="12" spans="1:22" ht="65.25" customHeight="1" x14ac:dyDescent="0.4">
      <c r="B12" s="60" t="s">
        <v>158</v>
      </c>
    </row>
    <row r="13" spans="1:22" ht="20.399999999999999" x14ac:dyDescent="0.35">
      <c r="B13" s="66" t="s">
        <v>159</v>
      </c>
    </row>
    <row r="14" spans="1:22" ht="17.399999999999999" x14ac:dyDescent="0.3">
      <c r="B14" s="61"/>
    </row>
    <row r="15" spans="1:22" ht="14.25" customHeight="1" x14ac:dyDescent="0.25">
      <c r="B15" s="62" t="s">
        <v>160</v>
      </c>
    </row>
    <row r="16" spans="1:22" ht="16.5" customHeight="1" x14ac:dyDescent="0.3">
      <c r="B16" s="61"/>
    </row>
    <row r="17" spans="1:21" ht="16.5" customHeight="1" x14ac:dyDescent="0.25">
      <c r="B17" s="62" t="s">
        <v>155</v>
      </c>
    </row>
    <row r="18" spans="1:21" x14ac:dyDescent="0.2">
      <c r="B18" s="104" t="s">
        <v>156</v>
      </c>
    </row>
    <row r="19" spans="1:21" x14ac:dyDescent="0.2">
      <c r="B19" s="198" t="s">
        <v>157</v>
      </c>
      <c r="C19" s="198"/>
      <c r="D19" s="198"/>
      <c r="E19" s="198"/>
      <c r="F19" s="198"/>
    </row>
    <row r="20" spans="1:21" ht="13.2" x14ac:dyDescent="0.25">
      <c r="B20" s="62"/>
    </row>
    <row r="21" spans="1:21" x14ac:dyDescent="0.2">
      <c r="B21" s="104" t="s">
        <v>78</v>
      </c>
    </row>
    <row r="22" spans="1:21" x14ac:dyDescent="0.2">
      <c r="B22" s="198" t="s">
        <v>79</v>
      </c>
      <c r="C22" s="198"/>
      <c r="D22" s="198"/>
      <c r="E22" s="198"/>
      <c r="F22" s="198"/>
    </row>
    <row r="23" spans="1:21" ht="13.2" x14ac:dyDescent="0.25">
      <c r="B23" s="63"/>
    </row>
    <row r="26" spans="1:21" x14ac:dyDescent="0.2">
      <c r="A26" s="64"/>
      <c r="B26" s="64"/>
      <c r="C26" s="64"/>
      <c r="D26" s="64"/>
      <c r="E26" s="64"/>
      <c r="F26" s="64"/>
      <c r="G26" s="64"/>
      <c r="H26" s="64"/>
      <c r="I26" s="64"/>
      <c r="J26" s="64"/>
      <c r="K26" s="64"/>
      <c r="L26" s="64"/>
      <c r="M26" s="64"/>
      <c r="N26" s="64"/>
      <c r="O26" s="64"/>
      <c r="P26" s="64"/>
      <c r="Q26" s="64"/>
      <c r="R26" s="64"/>
      <c r="S26" s="64"/>
      <c r="T26" s="64"/>
      <c r="U26" s="64"/>
    </row>
    <row r="27" spans="1:21" ht="6" customHeight="1" x14ac:dyDescent="0.2"/>
    <row r="28" spans="1:21" x14ac:dyDescent="0.2">
      <c r="B28" s="12" t="s">
        <v>73</v>
      </c>
      <c r="C28" s="12"/>
      <c r="D28" s="12"/>
      <c r="E28" s="12" t="s">
        <v>17</v>
      </c>
      <c r="F28" s="12"/>
      <c r="G28" s="12"/>
      <c r="H28" s="12"/>
      <c r="I28" s="12" t="s">
        <v>74</v>
      </c>
      <c r="J28" s="12"/>
      <c r="K28" s="12"/>
      <c r="L28" s="12"/>
      <c r="M28" s="12" t="s">
        <v>21</v>
      </c>
      <c r="N28" s="12"/>
      <c r="O28" s="12"/>
      <c r="P28" s="12"/>
      <c r="Q28" s="12"/>
      <c r="R28" s="12"/>
      <c r="S28" s="12"/>
    </row>
    <row r="29" spans="1:21" x14ac:dyDescent="0.2">
      <c r="B29" s="12"/>
      <c r="C29" s="12"/>
      <c r="D29" s="12"/>
      <c r="E29" s="12" t="s">
        <v>18</v>
      </c>
      <c r="F29" s="12"/>
      <c r="G29" s="12"/>
      <c r="H29" s="12"/>
      <c r="I29" s="12"/>
      <c r="J29" s="12"/>
      <c r="K29" s="12"/>
      <c r="L29" s="12"/>
      <c r="M29" s="12" t="s">
        <v>22</v>
      </c>
      <c r="N29" s="12"/>
      <c r="O29" s="12"/>
      <c r="P29" s="12"/>
      <c r="Q29" s="12"/>
      <c r="R29" s="12"/>
      <c r="S29" s="12"/>
    </row>
    <row r="30" spans="1:21" x14ac:dyDescent="0.2">
      <c r="B30" s="12"/>
      <c r="C30" s="12"/>
      <c r="D30" s="12"/>
      <c r="E30" s="12" t="s">
        <v>19</v>
      </c>
      <c r="F30" s="12"/>
      <c r="G30" s="12"/>
      <c r="H30" s="12"/>
      <c r="I30" s="12"/>
      <c r="J30" s="12"/>
      <c r="K30" s="12"/>
      <c r="L30" s="12"/>
      <c r="M30" s="12" t="s">
        <v>23</v>
      </c>
      <c r="N30" s="12"/>
      <c r="O30" s="12"/>
      <c r="P30" s="12"/>
      <c r="Q30" s="12"/>
      <c r="R30" s="12"/>
      <c r="S30" s="12"/>
    </row>
    <row r="31" spans="1:21" x14ac:dyDescent="0.2">
      <c r="B31" s="12"/>
      <c r="C31" s="12"/>
      <c r="D31" s="12"/>
      <c r="E31" s="12" t="s">
        <v>20</v>
      </c>
      <c r="F31" s="12"/>
      <c r="G31" s="12"/>
      <c r="H31" s="12"/>
      <c r="I31" s="12"/>
      <c r="J31" s="12"/>
      <c r="K31" s="12"/>
      <c r="L31" s="12"/>
      <c r="M31" s="12" t="s">
        <v>76</v>
      </c>
      <c r="N31" s="12"/>
      <c r="O31" s="12"/>
      <c r="P31" s="12"/>
      <c r="Q31" s="12"/>
      <c r="R31" s="12"/>
      <c r="S31" s="12"/>
    </row>
    <row r="32" spans="1:21" x14ac:dyDescent="0.2">
      <c r="B32" s="12"/>
      <c r="C32" s="12"/>
      <c r="D32" s="12"/>
      <c r="E32" s="12"/>
      <c r="F32" s="12"/>
      <c r="G32" s="12"/>
      <c r="H32" s="12"/>
      <c r="I32" s="12"/>
      <c r="J32" s="12"/>
      <c r="K32" s="12"/>
      <c r="L32" s="12"/>
      <c r="M32" s="106"/>
      <c r="N32" s="12"/>
      <c r="O32" s="12"/>
      <c r="P32" s="12"/>
      <c r="Q32" s="12"/>
      <c r="R32" s="12"/>
      <c r="S32" s="12"/>
    </row>
    <row r="33" spans="1:21" x14ac:dyDescent="0.2">
      <c r="B33" s="12" t="s">
        <v>16</v>
      </c>
      <c r="C33" s="12"/>
      <c r="D33" s="12"/>
      <c r="E33" s="12"/>
      <c r="F33" s="12"/>
      <c r="G33" s="12"/>
      <c r="H33" s="12"/>
      <c r="I33" s="12"/>
      <c r="J33" s="12"/>
      <c r="K33" s="12"/>
      <c r="L33" s="12"/>
      <c r="M33" s="12"/>
      <c r="N33" s="12"/>
      <c r="O33" s="12"/>
      <c r="P33" s="12"/>
      <c r="Q33" s="12"/>
      <c r="R33" s="12"/>
      <c r="S33" s="12"/>
    </row>
    <row r="34" spans="1:21" x14ac:dyDescent="0.2">
      <c r="B34" s="12" t="s">
        <v>75</v>
      </c>
      <c r="C34" s="12"/>
      <c r="D34" s="12"/>
      <c r="E34" s="12" t="s">
        <v>83</v>
      </c>
      <c r="F34" s="12"/>
      <c r="G34" s="12"/>
      <c r="H34" s="12"/>
      <c r="I34" s="12"/>
      <c r="J34" s="12"/>
      <c r="K34" s="12"/>
      <c r="L34" s="12"/>
      <c r="M34" s="12"/>
      <c r="N34" s="12"/>
      <c r="O34" s="12"/>
      <c r="P34" s="12"/>
      <c r="Q34" s="12"/>
      <c r="R34" s="12"/>
      <c r="S34" s="12"/>
    </row>
    <row r="35" spans="1:21" x14ac:dyDescent="0.2">
      <c r="B35" s="12"/>
      <c r="C35" s="12"/>
      <c r="D35" s="12"/>
      <c r="E35" s="12"/>
      <c r="F35" s="12"/>
      <c r="G35" s="12"/>
      <c r="H35" s="12"/>
      <c r="I35" s="12"/>
      <c r="J35" s="12"/>
      <c r="K35" s="12"/>
      <c r="L35" s="12"/>
      <c r="M35" s="12"/>
      <c r="N35" s="12"/>
      <c r="O35" s="12"/>
      <c r="P35" s="12"/>
      <c r="Q35" s="12"/>
      <c r="R35" s="12"/>
      <c r="S35" s="12"/>
    </row>
    <row r="36" spans="1:21" ht="6" customHeight="1" x14ac:dyDescent="0.2">
      <c r="A36" s="64"/>
      <c r="B36" s="65"/>
      <c r="C36" s="65"/>
      <c r="D36" s="65"/>
      <c r="E36" s="65"/>
      <c r="F36" s="65"/>
      <c r="G36" s="65"/>
      <c r="H36" s="65"/>
      <c r="I36" s="65"/>
      <c r="J36" s="65"/>
      <c r="K36" s="65"/>
      <c r="L36" s="65"/>
      <c r="M36" s="65"/>
      <c r="N36" s="65"/>
      <c r="O36" s="65"/>
      <c r="P36" s="65"/>
      <c r="Q36" s="65"/>
      <c r="R36" s="65"/>
      <c r="S36" s="65"/>
      <c r="T36" s="64"/>
      <c r="U36" s="64"/>
    </row>
  </sheetData>
  <mergeCells count="4">
    <mergeCell ref="A1:V1"/>
    <mergeCell ref="A3:U3"/>
    <mergeCell ref="B22:F22"/>
    <mergeCell ref="B19:F19"/>
  </mergeCells>
  <hyperlinks>
    <hyperlink ref="B19" r:id="rId1" display="mailto:fredrik.lindberg@trafa.se" xr:uid="{00000000-0004-0000-0000-000000000000}"/>
    <hyperlink ref="B19:F19" r:id="rId2" display="tel: 010-414 42 48, e-post: abboud.ado@trafa.se" xr:uid="{00000000-0004-0000-0000-000001000000}"/>
    <hyperlink ref="B22" r:id="rId3" display="mailto:fredrik.lindberg@trafa.se" xr:uid="{00000000-0004-0000-0000-000002000000}"/>
    <hyperlink ref="B22:F22" r:id="rId4" display="tel: 010-414 42 23, e-post: fredrik.soderbaum@trafa.se" xr:uid="{00000000-0004-0000-0000-000003000000}"/>
  </hyperlinks>
  <pageMargins left="0.70866141732283472" right="0.70866141732283472" top="0.74803149606299213" bottom="0.74803149606299213" header="0.31496062992125984" footer="0.31496062992125984"/>
  <pageSetup paperSize="9" scale="80" orientation="landscape"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C36"/>
  <sheetViews>
    <sheetView zoomScaleNormal="100" workbookViewId="0">
      <selection activeCell="B1" sqref="B1"/>
    </sheetView>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7109375" style="17" customWidth="1"/>
    <col min="47" max="16384" width="9.28515625" style="17"/>
  </cols>
  <sheetData>
    <row r="1" spans="2:50" x14ac:dyDescent="0.2">
      <c r="B1" s="18" t="s">
        <v>121</v>
      </c>
    </row>
    <row r="2" spans="2:50" x14ac:dyDescent="0.2">
      <c r="B2" s="94" t="s">
        <v>122</v>
      </c>
      <c r="C2" s="18"/>
      <c r="D2" s="19"/>
      <c r="E2" s="19"/>
      <c r="F2" s="19"/>
      <c r="G2" s="19"/>
      <c r="H2" s="19"/>
      <c r="I2" s="19"/>
      <c r="J2" s="19"/>
      <c r="K2" s="19"/>
      <c r="L2" s="19"/>
    </row>
    <row r="3" spans="2:50" ht="6" customHeight="1" x14ac:dyDescent="0.2">
      <c r="B3" s="19"/>
      <c r="C3" s="19"/>
      <c r="D3" s="19"/>
      <c r="E3" s="19"/>
      <c r="F3" s="19"/>
      <c r="G3" s="19"/>
      <c r="H3" s="19"/>
      <c r="I3" s="19"/>
      <c r="J3" s="19"/>
      <c r="K3" s="19"/>
      <c r="L3" s="19"/>
    </row>
    <row r="4" spans="2:50"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0" ht="6" customHeight="1" x14ac:dyDescent="0.2">
      <c r="B5" s="19"/>
      <c r="C5" s="19"/>
      <c r="D5" s="19"/>
      <c r="E5" s="19"/>
      <c r="F5" s="19"/>
      <c r="G5" s="19"/>
      <c r="H5" s="19"/>
      <c r="I5" s="19"/>
      <c r="J5" s="19"/>
      <c r="K5" s="19"/>
      <c r="L5" s="19"/>
    </row>
    <row r="6" spans="2:50" ht="12.75" customHeight="1" x14ac:dyDescent="0.2">
      <c r="B6" s="214" t="s">
        <v>35</v>
      </c>
      <c r="C6" s="214"/>
      <c r="D6" s="214"/>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4" t="s">
        <v>38</v>
      </c>
      <c r="AT6" s="214"/>
      <c r="AW6" s="100"/>
    </row>
    <row r="7" spans="2:50" ht="12.75" customHeight="1" x14ac:dyDescent="0.2">
      <c r="B7" s="216" t="s">
        <v>36</v>
      </c>
      <c r="C7" s="216"/>
      <c r="D7" s="216"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0"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0"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8"/>
      <c r="AI9" s="53">
        <v>8222.3199540181758</v>
      </c>
      <c r="AJ9" s="56"/>
      <c r="AK9" s="53">
        <v>7898.3853270996033</v>
      </c>
      <c r="AL9" s="27"/>
      <c r="AM9" s="53">
        <v>8336.8928147589213</v>
      </c>
      <c r="AN9" s="27"/>
      <c r="AO9" s="53">
        <v>8003.2113876044305</v>
      </c>
      <c r="AP9" s="72"/>
      <c r="AQ9" s="53">
        <v>8271.8133559154958</v>
      </c>
      <c r="AR9" s="27" t="s">
        <v>162</v>
      </c>
      <c r="AS9" s="56"/>
      <c r="AT9" s="14" t="s">
        <v>31</v>
      </c>
      <c r="AU9" s="188"/>
      <c r="AW9" s="33"/>
      <c r="AX9" s="33"/>
    </row>
    <row r="10" spans="2:50"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8"/>
      <c r="AI10" s="53">
        <v>7940.1581537677357</v>
      </c>
      <c r="AJ10" s="56"/>
      <c r="AK10" s="53">
        <v>8479.9517068117129</v>
      </c>
      <c r="AL10" s="27"/>
      <c r="AM10" s="53">
        <v>8494.6297537496193</v>
      </c>
      <c r="AN10" s="27"/>
      <c r="AO10" s="53">
        <v>8763.1891878154347</v>
      </c>
      <c r="AP10" s="72"/>
      <c r="AQ10" s="53">
        <v>8672.1190770267422</v>
      </c>
      <c r="AR10" s="27" t="s">
        <v>162</v>
      </c>
      <c r="AS10" s="56"/>
      <c r="AT10" s="14" t="s">
        <v>32</v>
      </c>
      <c r="AU10" s="188"/>
      <c r="AW10" s="33"/>
      <c r="AX10" s="33"/>
    </row>
    <row r="11" spans="2:50"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8"/>
      <c r="AI11" s="53">
        <v>8296.7038831537029</v>
      </c>
      <c r="AJ11" s="56"/>
      <c r="AK11" s="53">
        <v>8178.5170703989652</v>
      </c>
      <c r="AL11" s="27"/>
      <c r="AM11" s="53">
        <v>8433.1663974625444</v>
      </c>
      <c r="AN11" s="27"/>
      <c r="AO11" s="53">
        <v>9143.9474548082399</v>
      </c>
      <c r="AP11" s="27"/>
      <c r="AQ11" s="53">
        <v>8706.1526868744804</v>
      </c>
      <c r="AR11" s="27" t="s">
        <v>162</v>
      </c>
      <c r="AS11" s="56"/>
      <c r="AT11" s="14" t="s">
        <v>33</v>
      </c>
      <c r="AU11" s="188"/>
      <c r="AW11" s="33"/>
      <c r="AX11" s="33"/>
    </row>
    <row r="12" spans="2:50"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8"/>
      <c r="AI12" s="53">
        <v>8655.6160534667633</v>
      </c>
      <c r="AJ12" s="56"/>
      <c r="AK12" s="53">
        <v>8301.4046046285475</v>
      </c>
      <c r="AL12" s="27"/>
      <c r="AM12" s="53">
        <v>8304.1219956020395</v>
      </c>
      <c r="AN12" s="27"/>
      <c r="AO12" s="53">
        <v>9335.7602641362537</v>
      </c>
      <c r="AP12" s="27"/>
      <c r="AQ12" s="53">
        <v>8364.7434560185484</v>
      </c>
      <c r="AR12" s="27"/>
      <c r="AS12" s="25"/>
      <c r="AT12" s="14" t="s">
        <v>34</v>
      </c>
      <c r="AU12" s="188"/>
    </row>
    <row r="13" spans="2:50"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25"/>
      <c r="AT13" s="28"/>
      <c r="AU13" s="188"/>
    </row>
    <row r="14" spans="2:50"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9"/>
      <c r="AI14" s="55">
        <v>33114.79804440638</v>
      </c>
      <c r="AJ14" s="107"/>
      <c r="AK14" s="55">
        <v>32858.258708938825</v>
      </c>
      <c r="AL14" s="97"/>
      <c r="AM14" s="55">
        <v>33568.810961573123</v>
      </c>
      <c r="AN14" s="97"/>
      <c r="AO14" s="55">
        <v>35246.108294364356</v>
      </c>
      <c r="AP14" s="97"/>
      <c r="AQ14" s="55">
        <v>34014.828575835265</v>
      </c>
      <c r="AR14" s="97"/>
      <c r="AS14" s="25"/>
      <c r="AT14" s="15" t="s">
        <v>28</v>
      </c>
      <c r="AU14" s="188"/>
    </row>
    <row r="15" spans="2:50"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c r="AU15" s="188"/>
    </row>
    <row r="16" spans="2:50"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c r="AU16" s="188"/>
    </row>
    <row r="17" spans="2:55" s="42" customFormat="1" ht="12.75" customHeight="1" x14ac:dyDescent="0.2">
      <c r="B17" s="214" t="s">
        <v>39</v>
      </c>
      <c r="C17" s="214"/>
      <c r="D17" s="214"/>
      <c r="E17" s="210"/>
      <c r="F17" s="210"/>
      <c r="G17" s="210"/>
      <c r="H17" s="210"/>
      <c r="I17" s="210"/>
      <c r="J17" s="210"/>
      <c r="K17" s="210"/>
      <c r="L17" s="210"/>
      <c r="M17" s="210"/>
      <c r="N17" s="210"/>
      <c r="O17" s="210"/>
      <c r="P17" s="210"/>
      <c r="Q17" s="210"/>
      <c r="R17" s="210"/>
      <c r="S17" s="210"/>
      <c r="T17" s="210"/>
      <c r="U17" s="13"/>
      <c r="V17" s="13"/>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4" t="s">
        <v>41</v>
      </c>
      <c r="AT17" s="214"/>
      <c r="AU17" s="188"/>
    </row>
    <row r="18" spans="2:55" s="42" customFormat="1" ht="12.75" customHeight="1" x14ac:dyDescent="0.2">
      <c r="B18" s="214" t="s">
        <v>40</v>
      </c>
      <c r="C18" s="214"/>
      <c r="D18" s="214"/>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4" t="s">
        <v>42</v>
      </c>
      <c r="AT18" s="214"/>
      <c r="AU18" s="188"/>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188"/>
    </row>
    <row r="20" spans="2:55"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8"/>
      <c r="AI20" s="53">
        <v>2263.9454009315286</v>
      </c>
      <c r="AJ20" s="56"/>
      <c r="AK20" s="53">
        <v>2090.9409505208623</v>
      </c>
      <c r="AL20" s="27"/>
      <c r="AM20" s="53">
        <v>2041.9830576371062</v>
      </c>
      <c r="AN20" s="27"/>
      <c r="AO20" s="53">
        <v>2065.9463767129937</v>
      </c>
      <c r="AP20" s="72"/>
      <c r="AQ20" s="53">
        <v>2081.053947020413</v>
      </c>
      <c r="AR20" s="27" t="s">
        <v>162</v>
      </c>
      <c r="AS20" s="56"/>
      <c r="AT20" s="14" t="s">
        <v>31</v>
      </c>
      <c r="AU20" s="188"/>
    </row>
    <row r="21" spans="2:55"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8"/>
      <c r="AI21" s="53">
        <v>2276.2517061213084</v>
      </c>
      <c r="AJ21" s="56"/>
      <c r="AK21" s="53">
        <v>2254.0226593042594</v>
      </c>
      <c r="AL21" s="27"/>
      <c r="AM21" s="53">
        <v>2093.2655230575378</v>
      </c>
      <c r="AN21" s="27"/>
      <c r="AO21" s="53">
        <v>2379.4030934814509</v>
      </c>
      <c r="AP21" s="72"/>
      <c r="AQ21" s="53">
        <v>2320.1983937296345</v>
      </c>
      <c r="AR21" s="27" t="s">
        <v>162</v>
      </c>
      <c r="AS21" s="56"/>
      <c r="AT21" s="14" t="s">
        <v>32</v>
      </c>
      <c r="AU21" s="188"/>
      <c r="AW21" s="33"/>
    </row>
    <row r="22" spans="2:55"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8"/>
      <c r="AI22" s="53">
        <v>2095.5192352414892</v>
      </c>
      <c r="AJ22" s="56"/>
      <c r="AK22" s="53">
        <v>2143.0397677314677</v>
      </c>
      <c r="AL22" s="27"/>
      <c r="AM22" s="53">
        <v>1898.0614711064077</v>
      </c>
      <c r="AN22" s="27"/>
      <c r="AO22" s="53">
        <v>2295.1665057508581</v>
      </c>
      <c r="AP22" s="27"/>
      <c r="AQ22" s="53">
        <v>2103.2122387643658</v>
      </c>
      <c r="AR22" s="27" t="s">
        <v>162</v>
      </c>
      <c r="AS22" s="56"/>
      <c r="AT22" s="14" t="s">
        <v>33</v>
      </c>
      <c r="AU22" s="188"/>
    </row>
    <row r="23" spans="2:55"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8"/>
      <c r="AI23" s="53">
        <v>2167.6041177454463</v>
      </c>
      <c r="AJ23" s="56"/>
      <c r="AK23" s="53">
        <v>2161.4965974660681</v>
      </c>
      <c r="AL23" s="27"/>
      <c r="AM23" s="53">
        <v>1989.6815856871674</v>
      </c>
      <c r="AN23" s="27"/>
      <c r="AO23" s="53">
        <v>2263.2896886383892</v>
      </c>
      <c r="AP23" s="27"/>
      <c r="AQ23" s="53">
        <v>2011.8236991410927</v>
      </c>
      <c r="AR23" s="27"/>
      <c r="AS23" s="25"/>
      <c r="AT23" s="14" t="s">
        <v>34</v>
      </c>
      <c r="AU23" s="188"/>
    </row>
    <row r="24" spans="2:55"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25"/>
      <c r="AT24" s="28"/>
      <c r="AU24" s="188"/>
    </row>
    <row r="25" spans="2:55"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9"/>
      <c r="AI25" s="55">
        <v>8803.320460039773</v>
      </c>
      <c r="AJ25" s="107"/>
      <c r="AK25" s="55">
        <v>8649.4999750226561</v>
      </c>
      <c r="AL25" s="97"/>
      <c r="AM25" s="55">
        <v>8022.9916374882196</v>
      </c>
      <c r="AN25" s="97"/>
      <c r="AO25" s="55">
        <v>9003.8056645836914</v>
      </c>
      <c r="AP25" s="97"/>
      <c r="AQ25" s="55">
        <v>8516.2882786555056</v>
      </c>
      <c r="AR25" s="97"/>
      <c r="AS25" s="25"/>
      <c r="AT25" s="15" t="s">
        <v>28</v>
      </c>
      <c r="AU25" s="188"/>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c r="AU26" s="188"/>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5" ht="70.2" customHeight="1" x14ac:dyDescent="0.2">
      <c r="B28" s="215" t="s">
        <v>145</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Z28" s="117"/>
      <c r="BA28" s="117"/>
      <c r="BB28" s="117"/>
      <c r="BC28" s="117"/>
    </row>
    <row r="29" spans="2:55" ht="18.75" customHeight="1" x14ac:dyDescent="0.2">
      <c r="B29" s="18"/>
      <c r="C29" s="18"/>
      <c r="D29" s="19"/>
      <c r="E29" s="19"/>
      <c r="F29" s="19"/>
      <c r="G29" s="19"/>
      <c r="H29" s="19"/>
      <c r="I29" s="19"/>
      <c r="J29" s="19"/>
      <c r="K29" s="19"/>
      <c r="L29" s="19"/>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7">
    <mergeCell ref="AS6:AT6"/>
    <mergeCell ref="Q17:R17"/>
    <mergeCell ref="S17:T17"/>
    <mergeCell ref="B7:D7"/>
    <mergeCell ref="B17:D17"/>
    <mergeCell ref="B6:D6"/>
    <mergeCell ref="AG17:AH17"/>
    <mergeCell ref="AO17:AP17"/>
    <mergeCell ref="M17:N17"/>
    <mergeCell ref="W17:X17"/>
    <mergeCell ref="AI17:AJ17"/>
    <mergeCell ref="AK17:AL17"/>
    <mergeCell ref="B28:AT28"/>
    <mergeCell ref="E17:F17"/>
    <mergeCell ref="G17:H17"/>
    <mergeCell ref="AS17:AT17"/>
    <mergeCell ref="AE17:AF17"/>
    <mergeCell ref="O17:P17"/>
    <mergeCell ref="K17:L17"/>
    <mergeCell ref="I17:J17"/>
    <mergeCell ref="AS18:AT18"/>
    <mergeCell ref="B18:D18"/>
    <mergeCell ref="AC17:AD17"/>
    <mergeCell ref="AA17:AB17"/>
    <mergeCell ref="Y17:Z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BA36"/>
  <sheetViews>
    <sheetView zoomScaleNormal="100" workbookViewId="0">
      <selection activeCell="B1" sqref="B1"/>
    </sheetView>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7109375" style="17" customWidth="1"/>
    <col min="47" max="16384" width="9.28515625" style="17"/>
  </cols>
  <sheetData>
    <row r="1" spans="2:48" x14ac:dyDescent="0.2">
      <c r="B1" s="18" t="s">
        <v>123</v>
      </c>
      <c r="C1" s="18"/>
      <c r="D1" s="19"/>
      <c r="E1" s="19"/>
      <c r="F1" s="19"/>
      <c r="G1" s="19"/>
      <c r="H1" s="19"/>
      <c r="I1" s="19"/>
      <c r="J1" s="19"/>
      <c r="K1" s="19"/>
      <c r="L1" s="19"/>
    </row>
    <row r="2" spans="2:48" x14ac:dyDescent="0.2">
      <c r="B2" s="94" t="s">
        <v>124</v>
      </c>
      <c r="C2" s="18"/>
      <c r="D2" s="19"/>
      <c r="E2" s="19"/>
      <c r="F2" s="19"/>
      <c r="G2" s="19"/>
      <c r="H2" s="19"/>
      <c r="I2" s="19"/>
      <c r="J2" s="19"/>
      <c r="K2" s="19"/>
      <c r="L2" s="19"/>
    </row>
    <row r="3" spans="2:48" ht="6" customHeight="1" x14ac:dyDescent="0.2">
      <c r="B3" s="19"/>
      <c r="C3" s="19"/>
      <c r="D3" s="19"/>
      <c r="E3" s="19"/>
      <c r="F3" s="19"/>
      <c r="G3" s="19"/>
      <c r="H3" s="19"/>
      <c r="I3" s="19"/>
      <c r="J3" s="19"/>
      <c r="K3" s="19"/>
      <c r="L3" s="19"/>
    </row>
    <row r="4" spans="2:4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48" ht="6" customHeight="1" x14ac:dyDescent="0.2">
      <c r="B5" s="19"/>
      <c r="C5" s="19"/>
      <c r="D5" s="19"/>
      <c r="E5" s="19"/>
      <c r="F5" s="19"/>
      <c r="G5" s="19"/>
      <c r="H5" s="19"/>
      <c r="I5" s="19"/>
      <c r="J5" s="19"/>
      <c r="K5" s="19"/>
      <c r="L5" s="19"/>
    </row>
    <row r="6" spans="2:48" ht="12.75" customHeight="1" x14ac:dyDescent="0.2">
      <c r="B6" s="214" t="s">
        <v>35</v>
      </c>
      <c r="C6" s="214"/>
      <c r="D6" s="214"/>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4" t="s">
        <v>38</v>
      </c>
      <c r="AT6" s="214"/>
    </row>
    <row r="7" spans="2:48" ht="12.75" customHeight="1" x14ac:dyDescent="0.2">
      <c r="B7" s="216" t="s">
        <v>36</v>
      </c>
      <c r="C7" s="216"/>
      <c r="D7" s="216"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4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48"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8"/>
      <c r="AI9" s="93">
        <v>7537.2534129432433</v>
      </c>
      <c r="AJ9" s="56"/>
      <c r="AK9" s="93">
        <v>7435.1690825326787</v>
      </c>
      <c r="AL9" s="27"/>
      <c r="AM9" s="53">
        <v>7258.0361630774851</v>
      </c>
      <c r="AN9" s="27"/>
      <c r="AO9" s="53">
        <v>7401.3870067549069</v>
      </c>
      <c r="AP9" s="72"/>
      <c r="AQ9" s="53">
        <v>7509.2259444494321</v>
      </c>
      <c r="AR9" s="27" t="s">
        <v>162</v>
      </c>
      <c r="AS9" s="56"/>
      <c r="AT9" s="14" t="s">
        <v>31</v>
      </c>
      <c r="AU9" s="188"/>
      <c r="AV9" s="33"/>
    </row>
    <row r="10" spans="2:48"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8"/>
      <c r="AI10" s="93">
        <v>7249.2075637623266</v>
      </c>
      <c r="AJ10" s="56"/>
      <c r="AK10" s="93">
        <v>7276.0559974381677</v>
      </c>
      <c r="AL10" s="27"/>
      <c r="AM10" s="53">
        <v>6888.0317493437324</v>
      </c>
      <c r="AN10" s="27"/>
      <c r="AO10" s="53">
        <v>7795.780668379447</v>
      </c>
      <c r="AP10" s="72"/>
      <c r="AQ10" s="53">
        <v>8146.2763788300308</v>
      </c>
      <c r="AR10" s="27" t="s">
        <v>162</v>
      </c>
      <c r="AS10" s="56"/>
      <c r="AT10" s="14" t="s">
        <v>32</v>
      </c>
      <c r="AU10" s="188"/>
      <c r="AV10" s="33"/>
    </row>
    <row r="11" spans="2:48"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8"/>
      <c r="AI11" s="93">
        <v>6575.9456753855056</v>
      </c>
      <c r="AJ11" s="56"/>
      <c r="AK11" s="93">
        <v>6496.0665066069951</v>
      </c>
      <c r="AL11" s="27"/>
      <c r="AM11" s="53">
        <v>6551.9757139517642</v>
      </c>
      <c r="AN11" s="27"/>
      <c r="AO11" s="53">
        <v>7057.7007171652958</v>
      </c>
      <c r="AP11" s="27"/>
      <c r="AQ11" s="53">
        <v>7146.140413934314</v>
      </c>
      <c r="AR11" s="27"/>
      <c r="AS11" s="56"/>
      <c r="AT11" s="14" t="s">
        <v>33</v>
      </c>
      <c r="AU11" s="188"/>
      <c r="AV11" s="33"/>
    </row>
    <row r="12" spans="2:48"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8"/>
      <c r="AI12" s="93">
        <v>7146.7503992899801</v>
      </c>
      <c r="AJ12" s="56"/>
      <c r="AK12" s="93">
        <v>7022.6684996601552</v>
      </c>
      <c r="AL12" s="27"/>
      <c r="AM12" s="53">
        <v>6974.9542949447596</v>
      </c>
      <c r="AN12" s="27"/>
      <c r="AO12" s="53">
        <v>6901.5222311845991</v>
      </c>
      <c r="AP12" s="27"/>
      <c r="AQ12" s="53">
        <v>7002.5024997886485</v>
      </c>
      <c r="AR12" s="27"/>
      <c r="AS12" s="56"/>
      <c r="AT12" s="14" t="s">
        <v>34</v>
      </c>
      <c r="AU12" s="188"/>
      <c r="AV12" s="33"/>
    </row>
    <row r="13" spans="2:48"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156"/>
      <c r="AJ13" s="27"/>
      <c r="AK13" s="156"/>
      <c r="AL13" s="27"/>
      <c r="AM13" s="30"/>
      <c r="AN13" s="27"/>
      <c r="AO13" s="30"/>
      <c r="AP13" s="27"/>
      <c r="AQ13" s="30"/>
      <c r="AR13" s="27"/>
      <c r="AS13" s="25"/>
      <c r="AT13" s="28"/>
      <c r="AU13" s="188"/>
      <c r="AV13" s="33"/>
    </row>
    <row r="14" spans="2:48"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9"/>
      <c r="AI14" s="55">
        <v>28509.157051381055</v>
      </c>
      <c r="AJ14" s="107"/>
      <c r="AK14" s="55">
        <v>28229.960086237996</v>
      </c>
      <c r="AL14" s="97"/>
      <c r="AM14" s="55">
        <v>27672.997921317743</v>
      </c>
      <c r="AN14" s="97"/>
      <c r="AO14" s="55">
        <v>29156.390623484251</v>
      </c>
      <c r="AP14" s="97"/>
      <c r="AQ14" s="55">
        <v>29804.145237002427</v>
      </c>
      <c r="AR14" s="97"/>
      <c r="AS14" s="25"/>
      <c r="AT14" s="15" t="s">
        <v>28</v>
      </c>
      <c r="AU14" s="188"/>
      <c r="AV14" s="33"/>
    </row>
    <row r="15" spans="2:48"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7"/>
      <c r="AJ15" s="40"/>
      <c r="AK15" s="157"/>
      <c r="AL15" s="40"/>
      <c r="AM15" s="36"/>
      <c r="AN15" s="40"/>
      <c r="AO15" s="36"/>
      <c r="AP15" s="40"/>
      <c r="AQ15" s="36"/>
      <c r="AR15" s="40"/>
      <c r="AS15" s="41"/>
      <c r="AT15" s="35"/>
      <c r="AU15" s="188"/>
    </row>
    <row r="16" spans="2:48"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8"/>
      <c r="AJ16" s="158"/>
      <c r="AK16" s="158"/>
      <c r="AL16" s="158"/>
      <c r="AM16" s="25"/>
      <c r="AN16" s="25"/>
      <c r="AO16" s="25"/>
      <c r="AP16" s="25"/>
      <c r="AQ16" s="25"/>
      <c r="AR16" s="25"/>
      <c r="AS16" s="25"/>
      <c r="AT16" s="28"/>
      <c r="AU16" s="188"/>
    </row>
    <row r="17" spans="2:53" s="42" customFormat="1" ht="12.75" customHeight="1" x14ac:dyDescent="0.2">
      <c r="B17" s="214" t="s">
        <v>39</v>
      </c>
      <c r="C17" s="214"/>
      <c r="D17" s="214"/>
      <c r="E17" s="210"/>
      <c r="F17" s="210"/>
      <c r="G17" s="210"/>
      <c r="H17" s="210"/>
      <c r="I17" s="210"/>
      <c r="J17" s="210"/>
      <c r="K17" s="210"/>
      <c r="L17" s="210"/>
      <c r="M17" s="210"/>
      <c r="N17" s="210"/>
      <c r="O17" s="210"/>
      <c r="P17" s="210"/>
      <c r="Q17" s="210"/>
      <c r="R17" s="210"/>
      <c r="S17" s="210"/>
      <c r="T17" s="210"/>
      <c r="U17" s="13"/>
      <c r="V17" s="13"/>
      <c r="W17" s="210"/>
      <c r="X17" s="210"/>
      <c r="Y17" s="210"/>
      <c r="Z17" s="210"/>
      <c r="AA17" s="210"/>
      <c r="AB17" s="210"/>
      <c r="AC17" s="210"/>
      <c r="AD17" s="210"/>
      <c r="AE17" s="210"/>
      <c r="AF17" s="210"/>
      <c r="AG17" s="210"/>
      <c r="AH17" s="210"/>
      <c r="AI17" s="217"/>
      <c r="AJ17" s="217"/>
      <c r="AK17" s="217"/>
      <c r="AL17" s="217"/>
      <c r="AM17" s="210"/>
      <c r="AN17" s="210"/>
      <c r="AO17" s="210"/>
      <c r="AP17" s="210"/>
      <c r="AQ17" s="210"/>
      <c r="AR17" s="210"/>
      <c r="AS17" s="214" t="s">
        <v>41</v>
      </c>
      <c r="AT17" s="214"/>
      <c r="AU17" s="188"/>
    </row>
    <row r="18" spans="2:53" s="42" customFormat="1" ht="12.75" customHeight="1" x14ac:dyDescent="0.2">
      <c r="B18" s="214" t="s">
        <v>40</v>
      </c>
      <c r="C18" s="214"/>
      <c r="D18" s="214"/>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9"/>
      <c r="AJ18" s="159"/>
      <c r="AK18" s="159"/>
      <c r="AL18" s="159"/>
      <c r="AM18" s="13"/>
      <c r="AN18" s="13"/>
      <c r="AO18" s="13"/>
      <c r="AP18" s="13"/>
      <c r="AQ18" s="13"/>
      <c r="AR18" s="13"/>
      <c r="AS18" s="214" t="s">
        <v>42</v>
      </c>
      <c r="AT18" s="214"/>
      <c r="AU18" s="188"/>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60"/>
      <c r="AJ19" s="160"/>
      <c r="AK19" s="160"/>
      <c r="AL19" s="160"/>
      <c r="AM19" s="44"/>
      <c r="AN19" s="44"/>
      <c r="AO19" s="44"/>
      <c r="AP19" s="44"/>
      <c r="AQ19" s="44"/>
      <c r="AR19" s="44"/>
      <c r="AS19" s="44"/>
      <c r="AT19" s="44"/>
      <c r="AU19" s="188"/>
    </row>
    <row r="20" spans="2:53"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8"/>
      <c r="AI20" s="93">
        <v>3071.2350023234649</v>
      </c>
      <c r="AJ20" s="56"/>
      <c r="AK20" s="93">
        <v>3045.6910551591686</v>
      </c>
      <c r="AL20" s="27"/>
      <c r="AM20" s="53">
        <v>3166.0302989231031</v>
      </c>
      <c r="AN20" s="27"/>
      <c r="AO20" s="53">
        <v>3012.8266585672877</v>
      </c>
      <c r="AP20" s="72"/>
      <c r="AQ20" s="53">
        <v>3220.940226278844</v>
      </c>
      <c r="AR20" s="27"/>
      <c r="AS20" s="56"/>
      <c r="AT20" s="14" t="s">
        <v>31</v>
      </c>
      <c r="AU20" s="188"/>
      <c r="AV20" s="33"/>
    </row>
    <row r="21" spans="2:53"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8"/>
      <c r="AI21" s="93">
        <v>2989.8243815293936</v>
      </c>
      <c r="AJ21" s="56"/>
      <c r="AK21" s="93">
        <v>2980.4209369135488</v>
      </c>
      <c r="AL21" s="27"/>
      <c r="AM21" s="53">
        <v>3007.3829794748208</v>
      </c>
      <c r="AN21" s="27"/>
      <c r="AO21" s="53">
        <v>3339.7097892481233</v>
      </c>
      <c r="AP21" s="72"/>
      <c r="AQ21" s="53">
        <v>3460.6491608924007</v>
      </c>
      <c r="AR21" s="27" t="s">
        <v>162</v>
      </c>
      <c r="AS21" s="56"/>
      <c r="AT21" s="14" t="s">
        <v>32</v>
      </c>
      <c r="AU21" s="188"/>
      <c r="AV21" s="33"/>
    </row>
    <row r="22" spans="2:53"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8"/>
      <c r="AI22" s="93">
        <v>3026.577570433702</v>
      </c>
      <c r="AJ22" s="56"/>
      <c r="AK22" s="93">
        <v>2946.7296699103335</v>
      </c>
      <c r="AL22" s="27"/>
      <c r="AM22" s="53">
        <v>2981.2773808405641</v>
      </c>
      <c r="AN22" s="27"/>
      <c r="AO22" s="53">
        <v>3230.0261769735762</v>
      </c>
      <c r="AP22" s="27"/>
      <c r="AQ22" s="53">
        <v>3309.1574079996012</v>
      </c>
      <c r="AR22" s="27" t="s">
        <v>162</v>
      </c>
      <c r="AS22" s="56"/>
      <c r="AT22" s="14" t="s">
        <v>33</v>
      </c>
      <c r="AU22" s="188"/>
      <c r="AV22" s="33"/>
    </row>
    <row r="23" spans="2:53"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8"/>
      <c r="AI23" s="93">
        <v>3271.3108720292848</v>
      </c>
      <c r="AJ23" s="56"/>
      <c r="AK23" s="93">
        <v>3051.4693678883368</v>
      </c>
      <c r="AL23" s="27"/>
      <c r="AM23" s="53">
        <v>3068.9102496879173</v>
      </c>
      <c r="AN23" s="27"/>
      <c r="AO23" s="53">
        <v>3136.8663537142329</v>
      </c>
      <c r="AP23" s="27"/>
      <c r="AQ23" s="53">
        <v>3077.7689809868266</v>
      </c>
      <c r="AR23" s="27"/>
      <c r="AS23" s="25"/>
      <c r="AT23" s="14" t="s">
        <v>34</v>
      </c>
      <c r="AU23" s="188"/>
      <c r="AV23" s="33"/>
    </row>
    <row r="24" spans="2:53"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156"/>
      <c r="AJ24" s="27"/>
      <c r="AK24" s="156"/>
      <c r="AL24" s="27"/>
      <c r="AM24" s="30"/>
      <c r="AN24" s="27"/>
      <c r="AO24" s="30"/>
      <c r="AP24" s="27"/>
      <c r="AQ24" s="30"/>
      <c r="AR24" s="27"/>
      <c r="AS24" s="25"/>
      <c r="AT24" s="28"/>
      <c r="AU24" s="188"/>
      <c r="AV24" s="33"/>
    </row>
    <row r="25" spans="2:53"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9"/>
      <c r="AI25" s="55">
        <v>12358.947826315845</v>
      </c>
      <c r="AJ25" s="107"/>
      <c r="AK25" s="55">
        <v>12024.311029871387</v>
      </c>
      <c r="AL25" s="97"/>
      <c r="AM25" s="55">
        <v>12223.600908926404</v>
      </c>
      <c r="AN25" s="97"/>
      <c r="AO25" s="55">
        <v>12719.428978503222</v>
      </c>
      <c r="AP25" s="97"/>
      <c r="AQ25" s="55">
        <v>13068.515776157672</v>
      </c>
      <c r="AR25" s="97"/>
      <c r="AS25" s="25"/>
      <c r="AT25" s="15" t="s">
        <v>28</v>
      </c>
      <c r="AU25" s="188"/>
      <c r="AV25" s="33"/>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3" ht="70.2" customHeight="1" x14ac:dyDescent="0.2">
      <c r="B28" s="215" t="s">
        <v>146</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X28" s="117"/>
      <c r="AY28" s="117"/>
      <c r="AZ28" s="117"/>
      <c r="BA28" s="117"/>
    </row>
    <row r="29" spans="2:53" ht="6"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5"/>
      <c r="AT29" s="28"/>
    </row>
    <row r="30" spans="2:53" ht="18.75" customHeight="1" x14ac:dyDescent="0.2">
      <c r="B30" s="18"/>
      <c r="C30" s="18"/>
      <c r="D30" s="19"/>
      <c r="E30" s="19"/>
      <c r="F30" s="19"/>
      <c r="G30" s="19"/>
      <c r="H30" s="19"/>
      <c r="I30" s="19"/>
      <c r="J30" s="19"/>
      <c r="K30" s="19"/>
      <c r="L30" s="19"/>
    </row>
    <row r="31" spans="2:53"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7">
    <mergeCell ref="B7:D7"/>
    <mergeCell ref="Q17:R17"/>
    <mergeCell ref="AS6:AT6"/>
    <mergeCell ref="M17:N17"/>
    <mergeCell ref="W17:X17"/>
    <mergeCell ref="AS17:AT17"/>
    <mergeCell ref="B6:D6"/>
    <mergeCell ref="S17:T17"/>
    <mergeCell ref="B17:D17"/>
    <mergeCell ref="K17:L17"/>
    <mergeCell ref="I17:J17"/>
    <mergeCell ref="AM17:AN17"/>
    <mergeCell ref="B28:AT28"/>
    <mergeCell ref="AO17:AP17"/>
    <mergeCell ref="AE17:AF17"/>
    <mergeCell ref="AG17:AH17"/>
    <mergeCell ref="AI17:AJ17"/>
    <mergeCell ref="AK17:AL17"/>
    <mergeCell ref="Y17:Z17"/>
    <mergeCell ref="AC17:AD17"/>
    <mergeCell ref="AA17:AB17"/>
    <mergeCell ref="O17:P17"/>
    <mergeCell ref="E17:F17"/>
    <mergeCell ref="G17:H17"/>
    <mergeCell ref="B18:D18"/>
    <mergeCell ref="AS18:AT18"/>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A36"/>
  <sheetViews>
    <sheetView zoomScaleNormal="100" workbookViewId="0">
      <selection activeCell="B1" sqref="B1"/>
    </sheetView>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7109375" style="17" customWidth="1"/>
    <col min="47" max="16384" width="9.28515625" style="17"/>
  </cols>
  <sheetData>
    <row r="1" spans="2:47" x14ac:dyDescent="0.2">
      <c r="B1" s="18" t="s">
        <v>125</v>
      </c>
      <c r="C1" s="18"/>
      <c r="D1" s="19"/>
      <c r="E1" s="19"/>
      <c r="F1" s="19"/>
      <c r="G1" s="19"/>
      <c r="H1" s="19"/>
      <c r="I1" s="19"/>
      <c r="J1" s="19"/>
      <c r="K1" s="19"/>
      <c r="L1" s="19"/>
    </row>
    <row r="2" spans="2:47" x14ac:dyDescent="0.2">
      <c r="B2" s="94" t="s">
        <v>126</v>
      </c>
      <c r="C2" s="18"/>
      <c r="D2" s="19"/>
      <c r="E2" s="19"/>
      <c r="F2" s="19"/>
      <c r="G2" s="19"/>
      <c r="H2" s="19"/>
      <c r="I2" s="19"/>
      <c r="J2" s="19"/>
      <c r="K2" s="19"/>
      <c r="L2" s="19"/>
    </row>
    <row r="3" spans="2:47" ht="6" customHeight="1" x14ac:dyDescent="0.2">
      <c r="B3" s="19"/>
      <c r="C3" s="19"/>
      <c r="D3" s="19"/>
      <c r="E3" s="19"/>
      <c r="F3" s="19"/>
      <c r="G3" s="19"/>
      <c r="H3" s="19"/>
      <c r="I3" s="19"/>
      <c r="J3" s="19"/>
      <c r="K3" s="19"/>
      <c r="L3" s="19"/>
    </row>
    <row r="4" spans="2:47"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47" ht="6" customHeight="1" x14ac:dyDescent="0.2">
      <c r="B5" s="19"/>
      <c r="C5" s="19"/>
      <c r="D5" s="19"/>
      <c r="E5" s="19"/>
      <c r="F5" s="19"/>
      <c r="G5" s="19"/>
      <c r="H5" s="19"/>
      <c r="I5" s="19"/>
      <c r="J5" s="19"/>
      <c r="K5" s="19"/>
      <c r="L5" s="19"/>
    </row>
    <row r="6" spans="2:47" ht="12.75" customHeight="1" x14ac:dyDescent="0.2">
      <c r="B6" s="214" t="s">
        <v>35</v>
      </c>
      <c r="C6" s="214"/>
      <c r="D6" s="214"/>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4" t="s">
        <v>38</v>
      </c>
      <c r="AT6" s="214"/>
    </row>
    <row r="7" spans="2:47" ht="12.75" customHeight="1" x14ac:dyDescent="0.2">
      <c r="B7" s="216" t="s">
        <v>36</v>
      </c>
      <c r="C7" s="216"/>
      <c r="D7" s="216"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47"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47"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8"/>
      <c r="AI9" s="93">
        <v>2917.7647003031443</v>
      </c>
      <c r="AJ9" s="56"/>
      <c r="AK9" s="93">
        <v>2962.6666123820596</v>
      </c>
      <c r="AL9" s="27"/>
      <c r="AM9" s="93">
        <v>3518.0161619810751</v>
      </c>
      <c r="AN9" s="27"/>
      <c r="AO9" s="93">
        <v>3226.1181673774049</v>
      </c>
      <c r="AP9" s="72"/>
      <c r="AQ9" s="93">
        <v>3338.7133559154954</v>
      </c>
      <c r="AR9" s="27" t="s">
        <v>162</v>
      </c>
      <c r="AS9" s="56"/>
      <c r="AT9" s="14" t="s">
        <v>31</v>
      </c>
      <c r="AU9" s="188"/>
    </row>
    <row r="10" spans="2:47"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8"/>
      <c r="AI10" s="93">
        <v>3139.4813686675725</v>
      </c>
      <c r="AJ10" s="56"/>
      <c r="AK10" s="93">
        <v>3030.6567698350141</v>
      </c>
      <c r="AL10" s="27"/>
      <c r="AM10" s="93">
        <v>3575.5391121286325</v>
      </c>
      <c r="AN10" s="27"/>
      <c r="AO10" s="93">
        <v>3527.0208294321251</v>
      </c>
      <c r="AP10" s="72"/>
      <c r="AQ10" s="93">
        <v>3687.2190770267425</v>
      </c>
      <c r="AR10" s="27"/>
      <c r="AS10" s="56"/>
      <c r="AT10" s="14" t="s">
        <v>32</v>
      </c>
      <c r="AU10" s="188"/>
    </row>
    <row r="11" spans="2:47"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8"/>
      <c r="AI11" s="93">
        <v>3188.2173827271486</v>
      </c>
      <c r="AJ11" s="56"/>
      <c r="AK11" s="93">
        <v>3243.9037855257197</v>
      </c>
      <c r="AL11" s="27"/>
      <c r="AM11" s="93">
        <v>3319.2374143419315</v>
      </c>
      <c r="AN11" s="27"/>
      <c r="AO11" s="93">
        <v>3402.3939492912887</v>
      </c>
      <c r="AP11" s="27"/>
      <c r="AQ11" s="93">
        <v>3298.1526868744804</v>
      </c>
      <c r="AR11" s="27"/>
      <c r="AS11" s="56"/>
      <c r="AT11" s="14" t="s">
        <v>33</v>
      </c>
      <c r="AU11" s="188"/>
    </row>
    <row r="12" spans="2:47"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8"/>
      <c r="AI12" s="93">
        <v>3331.6695927085211</v>
      </c>
      <c r="AJ12" s="56"/>
      <c r="AK12" s="93">
        <v>3147.9315411960379</v>
      </c>
      <c r="AL12" s="27"/>
      <c r="AM12" s="93">
        <v>3361.9212731214839</v>
      </c>
      <c r="AN12" s="27"/>
      <c r="AO12" s="93">
        <v>3365.9143482635409</v>
      </c>
      <c r="AP12" s="27"/>
      <c r="AQ12" s="93">
        <v>3093.7434560185484</v>
      </c>
      <c r="AR12" s="27"/>
      <c r="AS12" s="56"/>
      <c r="AT12" s="14" t="s">
        <v>34</v>
      </c>
      <c r="AU12" s="188"/>
    </row>
    <row r="13" spans="2:47"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6"/>
      <c r="AJ13" s="27"/>
      <c r="AK13" s="156"/>
      <c r="AL13" s="27"/>
      <c r="AM13" s="156"/>
      <c r="AN13" s="27"/>
      <c r="AO13" s="156"/>
      <c r="AP13" s="27"/>
      <c r="AQ13" s="156"/>
      <c r="AR13" s="27"/>
      <c r="AS13" s="25"/>
      <c r="AT13" s="28"/>
      <c r="AU13" s="188"/>
    </row>
    <row r="14" spans="2:47"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9"/>
      <c r="AI14" s="55">
        <v>12577.133044406386</v>
      </c>
      <c r="AJ14" s="107"/>
      <c r="AK14" s="55">
        <v>12385.15870893883</v>
      </c>
      <c r="AL14" s="97"/>
      <c r="AM14" s="55">
        <v>13774.713961573121</v>
      </c>
      <c r="AN14" s="97"/>
      <c r="AO14" s="55">
        <v>13521.44729436436</v>
      </c>
      <c r="AP14" s="97"/>
      <c r="AQ14" s="55">
        <v>13417.828575835267</v>
      </c>
      <c r="AR14" s="97"/>
      <c r="AS14" s="25"/>
      <c r="AT14" s="15" t="s">
        <v>28</v>
      </c>
      <c r="AU14" s="188"/>
    </row>
    <row r="15" spans="2:47"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7"/>
      <c r="AJ15" s="40"/>
      <c r="AK15" s="157"/>
      <c r="AL15" s="40"/>
      <c r="AM15" s="157"/>
      <c r="AN15" s="40"/>
      <c r="AO15" s="157"/>
      <c r="AP15" s="40"/>
      <c r="AQ15" s="157"/>
      <c r="AR15" s="40"/>
      <c r="AS15" s="41"/>
      <c r="AT15" s="35"/>
      <c r="AU15" s="188"/>
    </row>
    <row r="16" spans="2:47"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8"/>
      <c r="AJ16" s="158"/>
      <c r="AK16" s="158"/>
      <c r="AL16" s="158"/>
      <c r="AM16" s="158"/>
      <c r="AN16" s="158"/>
      <c r="AO16" s="158"/>
      <c r="AP16" s="158"/>
      <c r="AQ16" s="158"/>
      <c r="AR16" s="158"/>
      <c r="AS16" s="25"/>
      <c r="AT16" s="28"/>
      <c r="AU16" s="188"/>
    </row>
    <row r="17" spans="2:53" s="42" customFormat="1" ht="12.75" customHeight="1" x14ac:dyDescent="0.2">
      <c r="B17" s="214" t="s">
        <v>39</v>
      </c>
      <c r="C17" s="214"/>
      <c r="D17" s="214"/>
      <c r="E17" s="210"/>
      <c r="F17" s="210"/>
      <c r="G17" s="210"/>
      <c r="H17" s="210"/>
      <c r="I17" s="210"/>
      <c r="J17" s="210"/>
      <c r="K17" s="210"/>
      <c r="L17" s="210"/>
      <c r="M17" s="210"/>
      <c r="N17" s="210"/>
      <c r="O17" s="210"/>
      <c r="P17" s="210"/>
      <c r="Q17" s="210"/>
      <c r="R17" s="210"/>
      <c r="S17" s="210"/>
      <c r="T17" s="210"/>
      <c r="U17" s="13"/>
      <c r="V17" s="13"/>
      <c r="W17" s="210"/>
      <c r="X17" s="210"/>
      <c r="Y17" s="210"/>
      <c r="Z17" s="210"/>
      <c r="AA17" s="210"/>
      <c r="AB17" s="210"/>
      <c r="AC17" s="210"/>
      <c r="AD17" s="210"/>
      <c r="AE17" s="210"/>
      <c r="AF17" s="210"/>
      <c r="AG17" s="210"/>
      <c r="AH17" s="210"/>
      <c r="AI17" s="217"/>
      <c r="AJ17" s="217"/>
      <c r="AK17" s="217"/>
      <c r="AL17" s="217"/>
      <c r="AM17" s="217"/>
      <c r="AN17" s="217"/>
      <c r="AO17" s="217"/>
      <c r="AP17" s="217"/>
      <c r="AQ17" s="217"/>
      <c r="AR17" s="217"/>
      <c r="AS17" s="214" t="s">
        <v>41</v>
      </c>
      <c r="AT17" s="214"/>
      <c r="AU17" s="188"/>
    </row>
    <row r="18" spans="2:53" s="42" customFormat="1" ht="12.75" customHeight="1" x14ac:dyDescent="0.2">
      <c r="B18" s="214" t="s">
        <v>40</v>
      </c>
      <c r="C18" s="214"/>
      <c r="D18" s="214"/>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9"/>
      <c r="AJ18" s="159"/>
      <c r="AK18" s="159"/>
      <c r="AL18" s="159"/>
      <c r="AM18" s="159"/>
      <c r="AN18" s="159"/>
      <c r="AO18" s="159"/>
      <c r="AP18" s="159"/>
      <c r="AQ18" s="159"/>
      <c r="AR18" s="159"/>
      <c r="AS18" s="214" t="s">
        <v>42</v>
      </c>
      <c r="AT18" s="214"/>
      <c r="AU18" s="188"/>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60"/>
      <c r="AJ19" s="160"/>
      <c r="AK19" s="160"/>
      <c r="AL19" s="160"/>
      <c r="AM19" s="160"/>
      <c r="AN19" s="160"/>
      <c r="AO19" s="160"/>
      <c r="AP19" s="160"/>
      <c r="AQ19" s="160"/>
      <c r="AR19" s="160"/>
      <c r="AS19" s="44"/>
      <c r="AT19" s="44"/>
      <c r="AU19" s="188"/>
    </row>
    <row r="20" spans="2:53"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8"/>
      <c r="AI20" s="93">
        <v>1475.0824716315301</v>
      </c>
      <c r="AJ20" s="56"/>
      <c r="AK20" s="93">
        <v>1361.8134021512456</v>
      </c>
      <c r="AL20" s="27"/>
      <c r="AM20" s="93">
        <v>1353.7978855356189</v>
      </c>
      <c r="AN20" s="27"/>
      <c r="AO20" s="93">
        <v>1400.1683781976235</v>
      </c>
      <c r="AP20" s="72"/>
      <c r="AQ20" s="93">
        <v>1462.1539470204129</v>
      </c>
      <c r="AR20" s="27" t="s">
        <v>162</v>
      </c>
      <c r="AS20" s="56"/>
      <c r="AT20" s="14" t="s">
        <v>31</v>
      </c>
      <c r="AU20" s="188"/>
    </row>
    <row r="21" spans="2:53"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8"/>
      <c r="AI21" s="93">
        <v>1558.8331809213087</v>
      </c>
      <c r="AJ21" s="56"/>
      <c r="AK21" s="93">
        <v>1449.7351260582589</v>
      </c>
      <c r="AL21" s="27"/>
      <c r="AM21" s="93">
        <v>1393.2333397841001</v>
      </c>
      <c r="AN21" s="27"/>
      <c r="AO21" s="93">
        <v>1669.2947890583109</v>
      </c>
      <c r="AP21" s="72"/>
      <c r="AQ21" s="93">
        <v>1688.1983937296345</v>
      </c>
      <c r="AR21" s="27" t="s">
        <v>162</v>
      </c>
      <c r="AS21" s="56"/>
      <c r="AT21" s="14" t="s">
        <v>32</v>
      </c>
      <c r="AU21" s="188"/>
    </row>
    <row r="22" spans="2:53"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8"/>
      <c r="AI22" s="93">
        <v>1341.7248942174897</v>
      </c>
      <c r="AJ22" s="56"/>
      <c r="AK22" s="93">
        <v>1395.2678883653055</v>
      </c>
      <c r="AL22" s="27"/>
      <c r="AM22" s="93">
        <v>1185.5505296039917</v>
      </c>
      <c r="AN22" s="27"/>
      <c r="AO22" s="93">
        <v>1508.3740839780787</v>
      </c>
      <c r="AP22" s="27"/>
      <c r="AQ22" s="93">
        <v>1441.4722387643658</v>
      </c>
      <c r="AR22" s="27"/>
      <c r="AS22" s="56"/>
      <c r="AT22" s="14" t="s">
        <v>33</v>
      </c>
      <c r="AU22" s="188"/>
    </row>
    <row r="23" spans="2:53"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8"/>
      <c r="AI23" s="93">
        <v>1408.3298774694467</v>
      </c>
      <c r="AJ23" s="56"/>
      <c r="AK23" s="93">
        <v>1375.6647700478477</v>
      </c>
      <c r="AL23" s="27"/>
      <c r="AM23" s="93">
        <v>1282.9794887645085</v>
      </c>
      <c r="AN23" s="27"/>
      <c r="AO23" s="93">
        <v>1448.5073171496786</v>
      </c>
      <c r="AP23" s="27"/>
      <c r="AQ23" s="93">
        <v>1348.0236991410927</v>
      </c>
      <c r="AR23" s="27"/>
      <c r="AS23" s="25"/>
      <c r="AT23" s="14" t="s">
        <v>34</v>
      </c>
      <c r="AU23" s="188"/>
    </row>
    <row r="24" spans="2: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6"/>
      <c r="AJ24" s="27"/>
      <c r="AK24" s="156"/>
      <c r="AL24" s="27"/>
      <c r="AM24" s="156"/>
      <c r="AN24" s="27"/>
      <c r="AO24" s="156"/>
      <c r="AP24" s="27"/>
      <c r="AQ24" s="156"/>
      <c r="AR24" s="27"/>
      <c r="AS24" s="25"/>
      <c r="AT24" s="28"/>
      <c r="AU24" s="188"/>
    </row>
    <row r="25" spans="2:53"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9"/>
      <c r="AI25" s="55">
        <v>5783.9704242397747</v>
      </c>
      <c r="AJ25" s="107"/>
      <c r="AK25" s="55">
        <v>5582.4811866226573</v>
      </c>
      <c r="AL25" s="97"/>
      <c r="AM25" s="55">
        <v>5215.5612436882193</v>
      </c>
      <c r="AN25" s="97"/>
      <c r="AO25" s="55">
        <v>6026.3445683836917</v>
      </c>
      <c r="AP25" s="97"/>
      <c r="AQ25" s="55">
        <v>5939.848278655506</v>
      </c>
      <c r="AR25" s="97"/>
      <c r="AS25" s="25"/>
      <c r="AT25" s="15" t="s">
        <v>28</v>
      </c>
      <c r="AU25" s="188"/>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3" ht="70.2" customHeight="1" x14ac:dyDescent="0.2">
      <c r="B28" s="215" t="s">
        <v>145</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X28" s="117"/>
      <c r="AY28" s="117"/>
      <c r="AZ28" s="117"/>
      <c r="BA28" s="117"/>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row>
    <row r="31" spans="2:53"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7">
    <mergeCell ref="AS6:AT6"/>
    <mergeCell ref="M17:N17"/>
    <mergeCell ref="W17:X17"/>
    <mergeCell ref="AS17:AT17"/>
    <mergeCell ref="B7:D7"/>
    <mergeCell ref="Q17:R17"/>
    <mergeCell ref="S17:T17"/>
    <mergeCell ref="B17:D17"/>
    <mergeCell ref="K17:L17"/>
    <mergeCell ref="I17:J17"/>
    <mergeCell ref="B6:D6"/>
    <mergeCell ref="B28:AT28"/>
    <mergeCell ref="Y17:Z17"/>
    <mergeCell ref="AI17:AJ17"/>
    <mergeCell ref="AK17:AL17"/>
    <mergeCell ref="AO17:AP17"/>
    <mergeCell ref="AC17:AD17"/>
    <mergeCell ref="AA17:AB17"/>
    <mergeCell ref="AG17:AH17"/>
    <mergeCell ref="AE17:AF17"/>
    <mergeCell ref="O17:P17"/>
    <mergeCell ref="AM17:AN17"/>
    <mergeCell ref="B18:D18"/>
    <mergeCell ref="AS18:AT18"/>
    <mergeCell ref="E17:F17"/>
    <mergeCell ref="G17:H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X47"/>
  <sheetViews>
    <sheetView zoomScaleNormal="100" workbookViewId="0">
      <selection activeCell="B1" sqref="B1"/>
    </sheetView>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7109375" style="17" customWidth="1"/>
    <col min="47" max="47" width="9.28515625" style="17"/>
    <col min="48" max="48" width="13.7109375" style="17" bestFit="1" customWidth="1"/>
    <col min="49" max="49" width="9.28515625" style="17"/>
    <col min="50" max="50" width="25.7109375" style="17" bestFit="1" customWidth="1"/>
    <col min="51" max="16384" width="9.28515625" style="17"/>
  </cols>
  <sheetData>
    <row r="1" spans="2:50" x14ac:dyDescent="0.2">
      <c r="B1" s="18" t="s">
        <v>127</v>
      </c>
      <c r="C1" s="18"/>
      <c r="D1" s="19"/>
      <c r="E1" s="19"/>
      <c r="F1" s="19"/>
      <c r="G1" s="19"/>
      <c r="H1" s="19"/>
      <c r="I1" s="19"/>
      <c r="J1" s="19"/>
      <c r="K1" s="19"/>
      <c r="L1" s="19"/>
    </row>
    <row r="2" spans="2:50" x14ac:dyDescent="0.2">
      <c r="B2" s="94" t="s">
        <v>128</v>
      </c>
      <c r="C2" s="18"/>
      <c r="D2" s="19"/>
      <c r="E2" s="19"/>
      <c r="F2" s="19"/>
      <c r="G2" s="19"/>
      <c r="H2" s="19"/>
      <c r="I2" s="19"/>
      <c r="J2" s="19"/>
      <c r="K2" s="19"/>
      <c r="L2" s="19"/>
    </row>
    <row r="3" spans="2:50" ht="6" customHeight="1" x14ac:dyDescent="0.2">
      <c r="B3" s="19"/>
      <c r="C3" s="19"/>
      <c r="D3" s="19"/>
      <c r="E3" s="19"/>
      <c r="F3" s="19"/>
      <c r="G3" s="19"/>
      <c r="H3" s="19"/>
      <c r="I3" s="19"/>
      <c r="J3" s="19"/>
      <c r="K3" s="19"/>
      <c r="L3" s="19"/>
    </row>
    <row r="4" spans="2:50"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0" ht="6" customHeight="1" x14ac:dyDescent="0.2">
      <c r="B5" s="19"/>
      <c r="C5" s="19"/>
      <c r="D5" s="19"/>
      <c r="E5" s="19"/>
      <c r="F5" s="19"/>
      <c r="G5" s="19"/>
      <c r="H5" s="19"/>
      <c r="I5" s="19"/>
      <c r="J5" s="19"/>
      <c r="K5" s="19"/>
      <c r="L5" s="19"/>
    </row>
    <row r="6" spans="2:50" ht="12.75" customHeight="1" x14ac:dyDescent="0.2">
      <c r="B6" s="214" t="s">
        <v>84</v>
      </c>
      <c r="C6" s="214"/>
      <c r="D6" s="214"/>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214" t="s">
        <v>85</v>
      </c>
      <c r="AT6" s="214"/>
    </row>
    <row r="7" spans="2:50"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row>
    <row r="8" spans="2:50"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0" ht="10.5" customHeight="1" x14ac:dyDescent="0.2">
      <c r="B9" s="14"/>
      <c r="C9" s="14"/>
      <c r="D9" s="120" t="s">
        <v>86</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14"/>
      <c r="AS9" s="14"/>
      <c r="AT9" s="120" t="s">
        <v>87</v>
      </c>
    </row>
    <row r="10" spans="2:50"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32880.784552744903</v>
      </c>
      <c r="AR10" s="27"/>
      <c r="AS10" s="56"/>
      <c r="AT10" s="14" t="s">
        <v>31</v>
      </c>
      <c r="AU10" s="188"/>
      <c r="AV10" s="173"/>
    </row>
    <row r="11" spans="2:50"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33168.591510200902</v>
      </c>
      <c r="AR11" s="27"/>
      <c r="AS11" s="56"/>
      <c r="AT11" s="14" t="s">
        <v>32</v>
      </c>
      <c r="AU11" s="188"/>
      <c r="AV11" s="173"/>
      <c r="AX11" s="113"/>
    </row>
    <row r="12" spans="2:50"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31612.276350013901</v>
      </c>
      <c r="AR12" s="27"/>
      <c r="AS12" s="56"/>
      <c r="AT12" s="14" t="s">
        <v>33</v>
      </c>
      <c r="AU12" s="188"/>
      <c r="AV12" s="173"/>
      <c r="AX12" s="113"/>
    </row>
    <row r="13" spans="2:50"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33744.566650225897</v>
      </c>
      <c r="AR13" s="27"/>
      <c r="AS13" s="56"/>
      <c r="AT13" s="14" t="s">
        <v>34</v>
      </c>
      <c r="AU13" s="188"/>
      <c r="AV13" s="173"/>
      <c r="AX13" s="113"/>
    </row>
    <row r="14" spans="2:50"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25"/>
      <c r="AT14" s="28"/>
      <c r="AU14" s="188"/>
    </row>
    <row r="15" spans="2:50" ht="11.25" customHeight="1" x14ac:dyDescent="0.2">
      <c r="B15" s="13">
        <v>5</v>
      </c>
      <c r="C15" s="13"/>
      <c r="D15" s="15" t="s">
        <v>90</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7"/>
      <c r="AK15" s="55">
        <v>132453.802</v>
      </c>
      <c r="AL15" s="97"/>
      <c r="AM15" s="105">
        <v>116302.151125</v>
      </c>
      <c r="AN15" s="97"/>
      <c r="AO15" s="55">
        <v>122865.23425699997</v>
      </c>
      <c r="AP15" s="97"/>
      <c r="AQ15" s="55">
        <v>131406.21906318562</v>
      </c>
      <c r="AR15" s="97"/>
      <c r="AS15" s="25"/>
      <c r="AT15" s="15" t="s">
        <v>28</v>
      </c>
      <c r="AU15" s="188"/>
    </row>
    <row r="16" spans="2:50"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40"/>
      <c r="AS16" s="41"/>
      <c r="AT16" s="35"/>
      <c r="AU16" s="188"/>
    </row>
    <row r="17" spans="2:48"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8"/>
      <c r="AU17" s="188"/>
    </row>
    <row r="18" spans="2:48" ht="10.5" customHeight="1" x14ac:dyDescent="0.2">
      <c r="B18" s="14"/>
      <c r="C18" s="14"/>
      <c r="D18" s="120" t="s">
        <v>88</v>
      </c>
      <c r="E18" s="14"/>
      <c r="F18" s="14"/>
      <c r="G18" s="14"/>
      <c r="H18" s="14"/>
      <c r="I18" s="14"/>
      <c r="J18" s="14"/>
      <c r="K18" s="14"/>
      <c r="L18" s="14"/>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4"/>
      <c r="AQ18" s="153"/>
      <c r="AR18" s="14"/>
      <c r="AS18" s="14"/>
      <c r="AT18" s="120" t="s">
        <v>89</v>
      </c>
      <c r="AU18" s="188"/>
    </row>
    <row r="19" spans="2:48"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9403.6240859999998</v>
      </c>
      <c r="AR19" s="27"/>
      <c r="AS19" s="56"/>
      <c r="AT19" s="14" t="s">
        <v>31</v>
      </c>
      <c r="AU19" s="188"/>
      <c r="AV19" s="173"/>
    </row>
    <row r="20" spans="2:48"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9211.2156649999997</v>
      </c>
      <c r="AR20" s="27"/>
      <c r="AS20" s="56"/>
      <c r="AT20" s="14" t="s">
        <v>32</v>
      </c>
      <c r="AU20" s="188"/>
      <c r="AV20" s="173"/>
    </row>
    <row r="21" spans="2:48"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9231.4459810000008</v>
      </c>
      <c r="AR21" s="27"/>
      <c r="AS21" s="56"/>
      <c r="AT21" s="14" t="s">
        <v>33</v>
      </c>
      <c r="AU21" s="188"/>
      <c r="AV21" s="173"/>
    </row>
    <row r="22" spans="2:48"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9752.2951479999992</v>
      </c>
      <c r="AR22" s="27"/>
      <c r="AS22" s="25"/>
      <c r="AT22" s="14" t="s">
        <v>34</v>
      </c>
      <c r="AU22" s="188"/>
      <c r="AV22" s="173"/>
    </row>
    <row r="23" spans="2:48"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25"/>
      <c r="AT23" s="28"/>
      <c r="AU23" s="188"/>
    </row>
    <row r="24" spans="2:48" ht="11.25" customHeight="1" x14ac:dyDescent="0.2">
      <c r="B24" s="13">
        <v>10</v>
      </c>
      <c r="C24" s="13"/>
      <c r="D24" s="15" t="s">
        <v>90</v>
      </c>
      <c r="E24" s="121">
        <v>39428.888666666666</v>
      </c>
      <c r="F24" s="70"/>
      <c r="G24" s="121">
        <v>41895.60366666667</v>
      </c>
      <c r="H24" s="70"/>
      <c r="I24" s="121">
        <v>43865.128366666664</v>
      </c>
      <c r="J24" s="70"/>
      <c r="K24" s="121">
        <v>45455.603799999997</v>
      </c>
      <c r="L24" s="70"/>
      <c r="M24" s="121">
        <v>45462.657666666666</v>
      </c>
      <c r="N24" s="70"/>
      <c r="O24" s="121">
        <v>47673.313869999998</v>
      </c>
      <c r="P24" s="70"/>
      <c r="Q24" s="121">
        <v>40418.275000000001</v>
      </c>
      <c r="R24" s="70"/>
      <c r="S24" s="121">
        <v>42447.129000000001</v>
      </c>
      <c r="T24" s="97"/>
      <c r="U24" s="121">
        <v>43364.4</v>
      </c>
      <c r="V24" s="97"/>
      <c r="W24" s="121">
        <v>39719.244967034392</v>
      </c>
      <c r="X24" s="97"/>
      <c r="Y24" s="121">
        <v>38149.238695799999</v>
      </c>
      <c r="Z24" s="97"/>
      <c r="AA24" s="121">
        <v>37097.64711202</v>
      </c>
      <c r="AB24" s="122"/>
      <c r="AC24" s="121">
        <v>35458.264678984771</v>
      </c>
      <c r="AD24" s="97"/>
      <c r="AE24" s="121">
        <v>35751.831860129969</v>
      </c>
      <c r="AF24" s="97"/>
      <c r="AG24" s="121">
        <v>36469.474495000002</v>
      </c>
      <c r="AH24" s="97"/>
      <c r="AI24" s="121">
        <v>36200.953296999993</v>
      </c>
      <c r="AJ24" s="27"/>
      <c r="AK24" s="121">
        <v>35601.41640722935</v>
      </c>
      <c r="AL24" s="97"/>
      <c r="AM24" s="105">
        <v>35050.802857999995</v>
      </c>
      <c r="AN24" s="97"/>
      <c r="AO24" s="55">
        <v>36316.247604009957</v>
      </c>
      <c r="AP24" s="97"/>
      <c r="AQ24" s="55">
        <v>37598.580880000001</v>
      </c>
      <c r="AR24" s="97"/>
      <c r="AS24" s="25"/>
      <c r="AT24" s="15" t="s">
        <v>28</v>
      </c>
      <c r="AU24" s="188"/>
    </row>
    <row r="25" spans="2:48"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40"/>
      <c r="AS25" s="41"/>
      <c r="AT25" s="35"/>
      <c r="AU25" s="188"/>
    </row>
    <row r="26" spans="2:48" ht="6" customHeight="1" x14ac:dyDescent="0.2">
      <c r="B26" s="13"/>
      <c r="C26" s="13"/>
      <c r="D26" s="28"/>
      <c r="E26" s="25"/>
      <c r="F26" s="25"/>
      <c r="G26" s="25"/>
      <c r="H26" s="25"/>
      <c r="I26" s="25"/>
      <c r="J26" s="25"/>
      <c r="K26" s="25"/>
      <c r="L26" s="25"/>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25"/>
      <c r="AQ26" s="152"/>
      <c r="AR26" s="25"/>
      <c r="AS26" s="25"/>
      <c r="AT26" s="28"/>
      <c r="AU26" s="188"/>
    </row>
    <row r="27" spans="2:48" ht="10.5" customHeight="1" x14ac:dyDescent="0.2">
      <c r="B27" s="13">
        <v>11</v>
      </c>
      <c r="C27" s="16"/>
      <c r="D27" s="161" t="s">
        <v>137</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v>42284.408638744906</v>
      </c>
      <c r="AR27" s="27"/>
      <c r="AS27" s="56"/>
      <c r="AT27" s="161" t="s">
        <v>141</v>
      </c>
      <c r="AU27" s="188"/>
      <c r="AV27" s="173"/>
    </row>
    <row r="28" spans="2:48" ht="10.5" customHeight="1" x14ac:dyDescent="0.2">
      <c r="B28" s="13">
        <v>12</v>
      </c>
      <c r="C28" s="13"/>
      <c r="D28" s="161" t="s">
        <v>138</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v>42379.807175200898</v>
      </c>
      <c r="AR28" s="27"/>
      <c r="AS28" s="56"/>
      <c r="AT28" s="161" t="s">
        <v>142</v>
      </c>
      <c r="AU28" s="188"/>
      <c r="AV28" s="173"/>
    </row>
    <row r="29" spans="2:48" ht="10.5" customHeight="1" x14ac:dyDescent="0.2">
      <c r="B29" s="13">
        <v>13</v>
      </c>
      <c r="C29" s="13"/>
      <c r="D29" s="161" t="s">
        <v>139</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v>40843.722331013902</v>
      </c>
      <c r="AR29" s="27"/>
      <c r="AS29" s="56"/>
      <c r="AT29" s="161" t="s">
        <v>143</v>
      </c>
      <c r="AU29" s="188"/>
      <c r="AV29" s="173"/>
    </row>
    <row r="30" spans="2:48" ht="10.5" customHeight="1" x14ac:dyDescent="0.2">
      <c r="B30" s="13">
        <v>14</v>
      </c>
      <c r="C30" s="13"/>
      <c r="D30" s="161" t="s">
        <v>140</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v>43496.861798225895</v>
      </c>
      <c r="AR30" s="27"/>
      <c r="AS30" s="25"/>
      <c r="AT30" s="161" t="s">
        <v>144</v>
      </c>
      <c r="AU30" s="188"/>
      <c r="AV30" s="173"/>
    </row>
    <row r="31" spans="2:48"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25"/>
      <c r="AT31" s="28"/>
      <c r="AU31" s="188"/>
    </row>
    <row r="32" spans="2:48" ht="11.25" customHeight="1" x14ac:dyDescent="0.2">
      <c r="B32" s="13">
        <v>15</v>
      </c>
      <c r="C32" s="13"/>
      <c r="D32" s="15" t="s">
        <v>14</v>
      </c>
      <c r="E32" s="121">
        <v>127309.57784313723</v>
      </c>
      <c r="F32" s="70"/>
      <c r="G32" s="121">
        <v>127701.70766666667</v>
      </c>
      <c r="H32" s="70"/>
      <c r="I32" s="121">
        <v>127682.92836666666</v>
      </c>
      <c r="J32" s="70"/>
      <c r="K32" s="121">
        <v>131451.11479999998</v>
      </c>
      <c r="L32" s="70"/>
      <c r="M32" s="121">
        <v>135904.29366666666</v>
      </c>
      <c r="N32" s="70"/>
      <c r="O32" s="121">
        <v>142468.21087000001</v>
      </c>
      <c r="P32" s="70"/>
      <c r="Q32" s="121">
        <v>135812.375</v>
      </c>
      <c r="R32" s="70"/>
      <c r="S32" s="121">
        <v>140581.91499140003</v>
      </c>
      <c r="T32" s="97"/>
      <c r="U32" s="121">
        <v>147190.62145944001</v>
      </c>
      <c r="V32" s="97"/>
      <c r="W32" s="121">
        <v>145730.70402496558</v>
      </c>
      <c r="X32" s="97"/>
      <c r="Y32" s="121">
        <v>151185.21757279889</v>
      </c>
      <c r="Z32" s="97"/>
      <c r="AA32" s="121">
        <v>152983.96422385989</v>
      </c>
      <c r="AB32" s="122"/>
      <c r="AC32" s="55">
        <v>152880.22061408465</v>
      </c>
      <c r="AD32" s="97"/>
      <c r="AE32" s="55">
        <v>157723.18447372998</v>
      </c>
      <c r="AF32" s="97"/>
      <c r="AG32" s="55">
        <v>160383.62369800278</v>
      </c>
      <c r="AH32" s="97"/>
      <c r="AI32" s="55">
        <v>165095.1340229997</v>
      </c>
      <c r="AJ32" s="97"/>
      <c r="AK32" s="121">
        <v>168055.21840722935</v>
      </c>
      <c r="AL32" s="97"/>
      <c r="AM32" s="55">
        <v>151352.95398300001</v>
      </c>
      <c r="AN32" s="97"/>
      <c r="AO32" s="55">
        <v>159181.48186100993</v>
      </c>
      <c r="AP32" s="97"/>
      <c r="AQ32" s="55">
        <v>169004.79994318562</v>
      </c>
      <c r="AR32" s="97"/>
      <c r="AS32" s="25"/>
      <c r="AT32" s="15" t="s">
        <v>91</v>
      </c>
      <c r="AU32" s="188"/>
    </row>
    <row r="33" spans="2:46"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51"/>
      <c r="AS33" s="23"/>
      <c r="AT33" s="46"/>
    </row>
    <row r="34" spans="2:46" x14ac:dyDescent="0.2">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row>
    <row r="35" spans="2:46" x14ac:dyDescent="0.2">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86"/>
      <c r="AR35" s="154"/>
      <c r="AS35" s="154"/>
    </row>
    <row r="40" spans="2:46" x14ac:dyDescent="0.2">
      <c r="AG40" s="113"/>
      <c r="AH40" s="113"/>
      <c r="AI40" s="113"/>
      <c r="AJ40" s="113"/>
      <c r="AK40" s="113"/>
      <c r="AL40" s="113"/>
      <c r="AM40" s="113"/>
      <c r="AN40" s="113"/>
      <c r="AO40" s="113"/>
      <c r="AP40" s="113"/>
      <c r="AQ40" s="113"/>
    </row>
    <row r="41" spans="2:46" x14ac:dyDescent="0.2">
      <c r="AG41" s="113"/>
      <c r="AH41" s="113"/>
      <c r="AI41" s="113"/>
      <c r="AJ41" s="113"/>
      <c r="AK41" s="113"/>
      <c r="AL41" s="113"/>
      <c r="AM41" s="113"/>
      <c r="AN41" s="113"/>
      <c r="AO41" s="113"/>
      <c r="AP41" s="113"/>
      <c r="AQ41" s="113"/>
    </row>
    <row r="42" spans="2:46" x14ac:dyDescent="0.2">
      <c r="AG42" s="113"/>
      <c r="AH42" s="113"/>
      <c r="AI42" s="113"/>
      <c r="AJ42" s="113"/>
      <c r="AK42" s="113"/>
      <c r="AL42" s="113"/>
      <c r="AM42" s="113"/>
      <c r="AN42" s="113"/>
      <c r="AO42" s="113"/>
      <c r="AP42" s="113"/>
      <c r="AQ42" s="113"/>
    </row>
    <row r="43" spans="2:46" x14ac:dyDescent="0.2">
      <c r="AG43" s="113"/>
      <c r="AH43" s="113"/>
      <c r="AI43" s="113"/>
      <c r="AJ43" s="113"/>
      <c r="AK43" s="113"/>
      <c r="AL43" s="113"/>
      <c r="AM43" s="113"/>
      <c r="AN43" s="113"/>
      <c r="AO43" s="189"/>
      <c r="AP43" s="113"/>
      <c r="AQ43" s="113"/>
    </row>
    <row r="44" spans="2:46" x14ac:dyDescent="0.2">
      <c r="AG44" s="113"/>
      <c r="AH44" s="113"/>
      <c r="AI44" s="113"/>
      <c r="AJ44" s="113"/>
      <c r="AK44" s="113"/>
      <c r="AL44" s="113"/>
      <c r="AM44" s="113"/>
      <c r="AN44" s="113"/>
      <c r="AO44" s="189"/>
      <c r="AP44" s="113"/>
      <c r="AQ44" s="113"/>
    </row>
    <row r="45" spans="2:46" x14ac:dyDescent="0.2">
      <c r="AG45" s="113"/>
      <c r="AH45" s="113"/>
      <c r="AI45" s="113"/>
      <c r="AJ45" s="113"/>
      <c r="AK45" s="113"/>
      <c r="AL45" s="113"/>
      <c r="AM45" s="113"/>
      <c r="AN45" s="113"/>
      <c r="AO45" s="189"/>
      <c r="AP45" s="113"/>
      <c r="AQ45" s="113"/>
    </row>
    <row r="46" spans="2:46" x14ac:dyDescent="0.2">
      <c r="AG46" s="113"/>
      <c r="AH46" s="113"/>
      <c r="AI46" s="113"/>
      <c r="AJ46" s="113"/>
      <c r="AK46" s="113"/>
      <c r="AL46" s="113"/>
      <c r="AM46" s="113"/>
      <c r="AN46" s="113"/>
      <c r="AO46" s="189"/>
      <c r="AP46" s="113"/>
      <c r="AQ46" s="113"/>
    </row>
    <row r="47" spans="2:46" x14ac:dyDescent="0.2">
      <c r="AG47" s="113"/>
      <c r="AH47" s="113"/>
      <c r="AI47" s="113"/>
      <c r="AJ47" s="113"/>
      <c r="AK47" s="113"/>
      <c r="AL47" s="113"/>
      <c r="AM47" s="113"/>
      <c r="AN47" s="113"/>
      <c r="AO47" s="113"/>
      <c r="AP47" s="113"/>
      <c r="AQ47" s="113"/>
    </row>
  </sheetData>
  <mergeCells count="2">
    <mergeCell ref="B6:D6"/>
    <mergeCell ref="AS6:AT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129</v>
      </c>
    </row>
    <row r="43" spans="1:18" s="95" customFormat="1" ht="12.75" customHeight="1" x14ac:dyDescent="0.25">
      <c r="A43" s="99" t="s">
        <v>130</v>
      </c>
    </row>
    <row r="45" spans="1:18" ht="27.75" customHeight="1" x14ac:dyDescent="0.25">
      <c r="A45" s="218" t="s">
        <v>135</v>
      </c>
      <c r="B45" s="218"/>
      <c r="C45" s="218"/>
      <c r="D45" s="218"/>
      <c r="E45" s="218"/>
      <c r="F45" s="218"/>
      <c r="G45" s="218"/>
      <c r="H45" s="218"/>
      <c r="I45" s="218"/>
      <c r="J45" s="218"/>
      <c r="K45" s="218"/>
      <c r="L45" s="218"/>
      <c r="M45" s="218"/>
      <c r="N45" s="218"/>
      <c r="O45" s="218"/>
      <c r="P45" s="218"/>
      <c r="Q45" s="218"/>
      <c r="R45" s="218"/>
    </row>
    <row r="46" spans="1:18" ht="25.5" customHeight="1" x14ac:dyDescent="0.25">
      <c r="A46" s="219" t="s">
        <v>136</v>
      </c>
      <c r="B46" s="219"/>
      <c r="C46" s="219"/>
      <c r="D46" s="219"/>
      <c r="E46" s="219"/>
      <c r="F46" s="219"/>
      <c r="G46" s="219"/>
      <c r="H46" s="219"/>
      <c r="I46" s="219"/>
      <c r="J46" s="219"/>
      <c r="K46" s="219"/>
      <c r="L46" s="219"/>
      <c r="M46" s="219"/>
      <c r="N46" s="219"/>
      <c r="O46" s="219"/>
      <c r="P46" s="219"/>
      <c r="Q46" s="219"/>
      <c r="R46" s="219"/>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131</v>
      </c>
    </row>
    <row r="43" spans="1:18" s="95" customFormat="1" ht="12.75" customHeight="1" x14ac:dyDescent="0.25">
      <c r="A43" s="99" t="s">
        <v>132</v>
      </c>
    </row>
    <row r="45" spans="1:18" ht="27" customHeight="1" x14ac:dyDescent="0.25">
      <c r="A45" s="218" t="s">
        <v>135</v>
      </c>
      <c r="B45" s="218"/>
      <c r="C45" s="218"/>
      <c r="D45" s="218"/>
      <c r="E45" s="218"/>
      <c r="F45" s="218"/>
      <c r="G45" s="218"/>
      <c r="H45" s="218"/>
      <c r="I45" s="218"/>
      <c r="J45" s="218"/>
      <c r="K45" s="218"/>
      <c r="L45" s="218"/>
      <c r="M45" s="218"/>
      <c r="N45" s="218"/>
      <c r="O45" s="218"/>
      <c r="P45" s="218"/>
      <c r="Q45" s="218"/>
      <c r="R45" s="218"/>
    </row>
    <row r="46" spans="1:18" ht="27" customHeight="1" x14ac:dyDescent="0.25">
      <c r="A46" s="219" t="s">
        <v>136</v>
      </c>
      <c r="B46" s="219"/>
      <c r="C46" s="219"/>
      <c r="D46" s="219"/>
      <c r="E46" s="219"/>
      <c r="F46" s="219"/>
      <c r="G46" s="219"/>
      <c r="H46" s="219"/>
      <c r="I46" s="219"/>
      <c r="J46" s="219"/>
      <c r="K46" s="219"/>
      <c r="L46" s="219"/>
      <c r="M46" s="219"/>
      <c r="N46" s="219"/>
      <c r="O46" s="219"/>
      <c r="P46" s="219"/>
      <c r="Q46" s="219"/>
      <c r="R46" s="219"/>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133</v>
      </c>
      <c r="B42" s="58"/>
    </row>
    <row r="43" spans="1:19" s="52" customFormat="1" ht="13.2" x14ac:dyDescent="0.25">
      <c r="A43" s="99" t="s">
        <v>134</v>
      </c>
      <c r="B43" s="95"/>
    </row>
    <row r="45" spans="1:19" s="87" customFormat="1" ht="45" customHeight="1" x14ac:dyDescent="0.25">
      <c r="A45" s="220" t="s">
        <v>148</v>
      </c>
      <c r="B45" s="221"/>
      <c r="C45" s="221"/>
      <c r="D45" s="221"/>
      <c r="E45" s="221"/>
      <c r="F45" s="221"/>
      <c r="G45" s="221"/>
      <c r="H45" s="221"/>
      <c r="I45" s="221"/>
      <c r="J45" s="221"/>
      <c r="K45" s="221"/>
      <c r="L45" s="221"/>
      <c r="M45" s="221"/>
      <c r="N45" s="221"/>
      <c r="O45" s="221"/>
      <c r="P45" s="221"/>
      <c r="Q45" s="221"/>
      <c r="R45" s="221"/>
      <c r="S45" s="221"/>
    </row>
    <row r="46" spans="1:19" s="87" customFormat="1" ht="28.5" customHeight="1" x14ac:dyDescent="0.25">
      <c r="A46" s="222" t="s">
        <v>149</v>
      </c>
      <c r="B46" s="222"/>
      <c r="C46" s="222"/>
      <c r="D46" s="222"/>
      <c r="E46" s="222"/>
      <c r="F46" s="222"/>
      <c r="G46" s="222"/>
      <c r="H46" s="222"/>
      <c r="I46" s="222"/>
      <c r="J46" s="222"/>
      <c r="K46" s="222"/>
      <c r="L46" s="222"/>
      <c r="M46" s="222"/>
      <c r="N46" s="222"/>
      <c r="O46" s="222"/>
      <c r="P46" s="222"/>
      <c r="Q46" s="222"/>
      <c r="R46" s="222"/>
      <c r="S46" s="222"/>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150</v>
      </c>
    </row>
    <row r="43" spans="1:19" s="52" customFormat="1" ht="13.2" x14ac:dyDescent="0.25">
      <c r="A43" s="99" t="s">
        <v>151</v>
      </c>
    </row>
    <row r="45" spans="1:19" s="87" customFormat="1" ht="41.25" customHeight="1" x14ac:dyDescent="0.25">
      <c r="A45" s="220" t="s">
        <v>148</v>
      </c>
      <c r="B45" s="221"/>
      <c r="C45" s="221"/>
      <c r="D45" s="221"/>
      <c r="E45" s="221"/>
      <c r="F45" s="221"/>
      <c r="G45" s="221"/>
      <c r="H45" s="221"/>
      <c r="I45" s="221"/>
      <c r="J45" s="221"/>
      <c r="K45" s="221"/>
      <c r="L45" s="221"/>
      <c r="M45" s="221"/>
      <c r="N45" s="221"/>
      <c r="O45" s="221"/>
      <c r="P45" s="221"/>
      <c r="Q45" s="221"/>
      <c r="R45" s="221"/>
      <c r="S45" s="221"/>
    </row>
    <row r="46" spans="1:19" s="87" customFormat="1" ht="29.25" customHeight="1" x14ac:dyDescent="0.25">
      <c r="A46" s="222" t="s">
        <v>149</v>
      </c>
      <c r="B46" s="222"/>
      <c r="C46" s="222"/>
      <c r="D46" s="222"/>
      <c r="E46" s="222"/>
      <c r="F46" s="222"/>
      <c r="G46" s="222"/>
      <c r="H46" s="222"/>
      <c r="I46" s="222"/>
      <c r="J46" s="222"/>
      <c r="K46" s="222"/>
      <c r="L46" s="222"/>
      <c r="M46" s="222"/>
      <c r="N46" s="222"/>
      <c r="O46" s="222"/>
      <c r="P46" s="222"/>
      <c r="Q46" s="222"/>
      <c r="R46" s="222"/>
      <c r="S46" s="222"/>
    </row>
    <row r="47" spans="1:19" s="87" customFormat="1" ht="13.2" x14ac:dyDescent="0.25">
      <c r="A47" s="110"/>
    </row>
    <row r="48" spans="1:19" s="87" customFormat="1" ht="13.2" x14ac:dyDescent="0.25">
      <c r="A48" s="110"/>
    </row>
    <row r="49" spans="1:2" s="87" customFormat="1" ht="13.2" x14ac:dyDescent="0.25">
      <c r="A49" s="110"/>
    </row>
    <row r="50" spans="1:2" s="87" customFormat="1" ht="13.2" x14ac:dyDescent="0.25">
      <c r="A50" s="111"/>
      <c r="B50" s="99"/>
    </row>
    <row r="51" spans="1:2" s="87" customFormat="1" ht="13.2" x14ac:dyDescent="0.25">
      <c r="A51" s="111"/>
      <c r="B51" s="99"/>
    </row>
    <row r="52" spans="1:2" s="87" customFormat="1" ht="13.2" x14ac:dyDescent="0.25">
      <c r="A52" s="111"/>
      <c r="B52" s="99"/>
    </row>
    <row r="53" spans="1:2" s="87" customFormat="1" ht="13.2" x14ac:dyDescent="0.25">
      <c r="A53" s="111"/>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91"/>
  <sheetViews>
    <sheetView zoomScaleNormal="100" workbookViewId="0">
      <pane xSplit="3" ySplit="3" topLeftCell="D77" activePane="bottomRight" state="frozen"/>
      <selection pane="topRight" activeCell="C1" sqref="C1"/>
      <selection pane="bottomLeft" activeCell="A3" sqref="A3"/>
      <selection pane="bottomRight"/>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23" t="s">
        <v>30</v>
      </c>
      <c r="E1" s="224"/>
      <c r="F1" s="224"/>
      <c r="G1" s="224"/>
      <c r="H1" s="224"/>
      <c r="I1" s="224"/>
      <c r="J1" s="225"/>
      <c r="K1" s="225"/>
      <c r="L1" s="225"/>
      <c r="M1" s="226"/>
      <c r="N1" s="10"/>
      <c r="O1" s="10"/>
      <c r="P1" s="10"/>
      <c r="Q1" s="10"/>
      <c r="R1" s="229" t="s">
        <v>59</v>
      </c>
      <c r="S1" s="230"/>
      <c r="T1" s="230"/>
      <c r="U1" s="230"/>
      <c r="V1" s="230"/>
      <c r="W1" s="230"/>
      <c r="X1" s="231"/>
      <c r="Y1" s="231"/>
      <c r="Z1" s="231"/>
      <c r="AA1" s="231"/>
      <c r="AB1" s="231"/>
      <c r="AC1" s="231"/>
      <c r="AD1"/>
      <c r="AE1"/>
    </row>
    <row r="2" spans="1:31" ht="37.5" customHeight="1" x14ac:dyDescent="0.25">
      <c r="D2" s="227" t="s">
        <v>10</v>
      </c>
      <c r="E2" s="228"/>
      <c r="F2" s="227" t="s">
        <v>11</v>
      </c>
      <c r="G2" s="228"/>
      <c r="H2" s="232" t="s">
        <v>12</v>
      </c>
      <c r="I2" s="232"/>
      <c r="J2" s="227" t="s">
        <v>24</v>
      </c>
      <c r="K2" s="228"/>
      <c r="L2" s="227" t="s">
        <v>25</v>
      </c>
      <c r="M2" s="228"/>
      <c r="N2" s="227" t="s">
        <v>26</v>
      </c>
      <c r="O2" s="228"/>
      <c r="P2" s="227" t="s">
        <v>45</v>
      </c>
      <c r="Q2" s="228"/>
      <c r="R2" s="232" t="s">
        <v>13</v>
      </c>
      <c r="S2" s="232"/>
      <c r="T2" s="227" t="s">
        <v>11</v>
      </c>
      <c r="U2" s="228"/>
      <c r="V2" s="232" t="s">
        <v>12</v>
      </c>
      <c r="W2" s="232"/>
      <c r="X2" s="227" t="s">
        <v>24</v>
      </c>
      <c r="Y2" s="228"/>
      <c r="Z2" s="227" t="s">
        <v>25</v>
      </c>
      <c r="AA2" s="228"/>
      <c r="AB2" s="227" t="s">
        <v>26</v>
      </c>
      <c r="AC2" s="228"/>
      <c r="AD2" s="227" t="s">
        <v>67</v>
      </c>
      <c r="AE2" s="228"/>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83" si="72">B69+1</f>
        <v>2020</v>
      </c>
      <c r="C73" s="1" t="str">
        <f t="shared" ref="C73:C83"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5"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17712.939300364927</v>
      </c>
      <c r="E80" s="7">
        <v>5842.0941732992569</v>
      </c>
      <c r="F80" s="7">
        <v>10847.939300364927</v>
      </c>
      <c r="G80" s="7">
        <v>4683.0941732992569</v>
      </c>
      <c r="H80" s="7">
        <v>49.664702477590232</v>
      </c>
      <c r="I80" s="7">
        <v>2444.152216499107</v>
      </c>
      <c r="J80" s="7">
        <v>8271.8133559154958</v>
      </c>
      <c r="K80" s="7">
        <v>2081.053947020413</v>
      </c>
      <c r="L80" s="7">
        <v>3338.7133559154954</v>
      </c>
      <c r="M80" s="7">
        <v>1462.1539470204129</v>
      </c>
      <c r="N80" s="7">
        <v>9441.1259444494317</v>
      </c>
      <c r="O80" s="7">
        <v>3761.0402262788439</v>
      </c>
      <c r="P80" s="7">
        <v>7509.2259444494321</v>
      </c>
      <c r="Q80" s="7">
        <v>3220.940226278844</v>
      </c>
      <c r="R80" s="7">
        <f t="shared" ref="R80" si="118">IF(D80&gt;0,SUM(D77:D80),"")</f>
        <v>72949.730381812828</v>
      </c>
      <c r="S80" s="7">
        <f t="shared" ref="S80" si="119">IF(E80&gt;0,SUM(E77:E80),"")</f>
        <v>23814.554601879463</v>
      </c>
      <c r="T80" s="7">
        <f t="shared" ref="T80" si="120">IF(F80&gt;0,SUM(F77:F80),"")</f>
        <v>42898.272044081226</v>
      </c>
      <c r="U80" s="7">
        <f t="shared" ref="U80" si="121">IF(G80&gt;0,SUM(G77:G80),"")</f>
        <v>19015.872683421258</v>
      </c>
      <c r="V80" s="7">
        <f>IF(H80&gt;0,SUM(H77:H80),"")</f>
        <v>182.81614259338272</v>
      </c>
      <c r="W80" s="7">
        <f t="shared" ref="W80" si="122">IF(I80&gt;0,SUM(I77:I80),"")</f>
        <v>9160.444207167955</v>
      </c>
      <c r="X80" s="7">
        <f t="shared" ref="X80" si="123">IF(J80&gt;0,SUM(J77:J80),"")</f>
        <v>35514.71026267542</v>
      </c>
      <c r="Y80" s="7">
        <f t="shared" ref="Y80" si="124">IF(K80&gt;0,SUM(K77:K80),"")</f>
        <v>9018.9132348911116</v>
      </c>
      <c r="Z80" s="7">
        <f t="shared" ref="Z80" si="125">IF(L80&gt;0,SUM(L77:L80),"")</f>
        <v>13634.042482902451</v>
      </c>
      <c r="AA80" s="7">
        <f t="shared" ref="AA80" si="126">IF(M80&gt;0,SUM(M77:M80),"")</f>
        <v>6088.3301372064816</v>
      </c>
      <c r="AB80" s="7">
        <f t="shared" ref="AB80" si="127">IF(N80&gt;0,SUM(N77:N80),"")</f>
        <v>37435.020119137393</v>
      </c>
      <c r="AC80" s="7">
        <f t="shared" ref="AC80" si="128">IF(O80&gt;0,SUM(O77:O80),"")</f>
        <v>14795.641366988351</v>
      </c>
      <c r="AD80" s="7">
        <f t="shared" ref="AD80" si="129">IF(P80&gt;0,SUM(P77:P80),"")</f>
        <v>29264.229561178778</v>
      </c>
      <c r="AE80" s="7">
        <f t="shared" ref="AE80" si="130">IF(Q80&gt;0,SUM(Q77:Q80),"")</f>
        <v>12927.542546214778</v>
      </c>
    </row>
    <row r="81" spans="1:31" x14ac:dyDescent="0.25">
      <c r="A81" s="6" t="str">
        <f t="shared" si="89"/>
        <v>2022 Kvartal 2</v>
      </c>
      <c r="B81" s="1">
        <f t="shared" si="72"/>
        <v>2022</v>
      </c>
      <c r="C81" s="1" t="str">
        <f t="shared" si="73"/>
        <v>Kvartal 2</v>
      </c>
      <c r="D81" s="7">
        <v>18670.495455856773</v>
      </c>
      <c r="E81" s="7">
        <v>6303.8475546220352</v>
      </c>
      <c r="F81" s="7">
        <v>11833.495455856773</v>
      </c>
      <c r="G81" s="7">
        <v>5148.8475546220352</v>
      </c>
      <c r="H81" s="7">
        <v>65.075998328867655</v>
      </c>
      <c r="I81" s="7">
        <v>3517.0845303614069</v>
      </c>
      <c r="J81" s="7">
        <v>8672.1190770267422</v>
      </c>
      <c r="K81" s="7">
        <v>2320.1983937296345</v>
      </c>
      <c r="L81" s="7">
        <v>3687.2190770267425</v>
      </c>
      <c r="M81" s="7">
        <v>1688.1983937296345</v>
      </c>
      <c r="N81" s="7">
        <v>9998.3763788300312</v>
      </c>
      <c r="O81" s="7">
        <v>3983.6491608924007</v>
      </c>
      <c r="P81" s="7">
        <v>8146.2763788300308</v>
      </c>
      <c r="Q81" s="7">
        <v>3460.6491608924007</v>
      </c>
      <c r="R81" s="7">
        <f t="shared" ref="R81" si="131">IF(D81&gt;0,SUM(D78:D81),"")</f>
        <v>73063.934257017769</v>
      </c>
      <c r="S81" s="7">
        <f t="shared" ref="S81" si="132">IF(E81&gt;0,SUM(E78:E81),"")</f>
        <v>23996.59542117297</v>
      </c>
      <c r="T81" s="7">
        <f t="shared" ref="T81" si="133">IF(F81&gt;0,SUM(F78:F81),"")</f>
        <v>43408.966002126428</v>
      </c>
      <c r="U81" s="7">
        <f t="shared" ref="U81" si="134">IF(G81&gt;0,SUM(G78:G81),"")</f>
        <v>19155.715659736859</v>
      </c>
      <c r="V81" s="7">
        <f t="shared" ref="V81" si="135">IF(H81&gt;0,SUM(H78:H81),"")</f>
        <v>212.1355053749426</v>
      </c>
      <c r="W81" s="7">
        <f t="shared" ref="W81" si="136">IF(I81&gt;0,SUM(I78:I81),"")</f>
        <v>11097.914625930676</v>
      </c>
      <c r="X81" s="7">
        <f t="shared" ref="X81" si="137">IF(J81&gt;0,SUM(J78:J81),"")</f>
        <v>35423.640151886735</v>
      </c>
      <c r="Y81" s="7">
        <f t="shared" ref="Y81" si="138">IF(K81&gt;0,SUM(K78:K81),"")</f>
        <v>8959.7085351392961</v>
      </c>
      <c r="Z81" s="7">
        <f t="shared" ref="Z81" si="139">IF(L81&gt;0,SUM(L78:L81),"")</f>
        <v>13794.240730497067</v>
      </c>
      <c r="AA81" s="7">
        <f t="shared" ref="AA81" si="140">IF(M81&gt;0,SUM(M78:M81),"")</f>
        <v>6107.2337418778052</v>
      </c>
      <c r="AB81" s="7">
        <f t="shared" ref="AB81" si="141">IF(N81&gt;0,SUM(N78:N81),"")</f>
        <v>37640.294105131041</v>
      </c>
      <c r="AC81" s="7">
        <f t="shared" ref="AC81" si="142">IF(O81&gt;0,SUM(O78:O81),"")</f>
        <v>15036.886886033673</v>
      </c>
      <c r="AD81" s="7">
        <f t="shared" ref="AD81" si="143">IF(P81&gt;0,SUM(P78:P81),"")</f>
        <v>29614.725271629359</v>
      </c>
      <c r="AE81" s="7">
        <f t="shared" ref="AE81" si="144">IF(Q81&gt;0,SUM(Q78:Q81),"")</f>
        <v>13048.481917859053</v>
      </c>
    </row>
    <row r="82" spans="1:31" x14ac:dyDescent="0.25">
      <c r="A82" s="6" t="str">
        <f t="shared" si="89"/>
        <v>2022 Kvartal 3</v>
      </c>
      <c r="B82" s="1">
        <f t="shared" si="72"/>
        <v>2022</v>
      </c>
      <c r="C82" s="1" t="str">
        <f t="shared" si="73"/>
        <v>Kvartal 3</v>
      </c>
      <c r="D82" s="7">
        <v>17809.293100808794</v>
      </c>
      <c r="E82" s="7">
        <v>5986.4696467639669</v>
      </c>
      <c r="F82" s="7">
        <v>10444.293100808794</v>
      </c>
      <c r="G82" s="7">
        <v>4750.6296467639668</v>
      </c>
      <c r="H82" s="7">
        <v>61.933538730798666</v>
      </c>
      <c r="I82" s="7">
        <v>3503.4863231920644</v>
      </c>
      <c r="J82" s="7">
        <v>8706.1526868744804</v>
      </c>
      <c r="K82" s="7">
        <v>2103.2122387643658</v>
      </c>
      <c r="L82" s="7">
        <v>3298.1526868744804</v>
      </c>
      <c r="M82" s="7">
        <v>1441.4722387643658</v>
      </c>
      <c r="N82" s="7">
        <v>9103.140413934314</v>
      </c>
      <c r="O82" s="7">
        <v>3883.2574079996011</v>
      </c>
      <c r="P82" s="7">
        <v>7146.140413934314</v>
      </c>
      <c r="Q82" s="7">
        <v>3309.1574079996012</v>
      </c>
      <c r="R82" s="7">
        <f t="shared" ref="R82" si="145">IF(D82&gt;0,SUM(D79:D82),"")</f>
        <v>72516.218071718526</v>
      </c>
      <c r="S82" s="7">
        <f t="shared" ref="S82" si="146">IF(E82&gt;0,SUM(E79:E82),"")</f>
        <v>23986.377410009762</v>
      </c>
      <c r="T82" s="7">
        <f t="shared" ref="T82" si="147">IF(F82&gt;0,SUM(F79:F82),"")</f>
        <v>43393.164436478633</v>
      </c>
      <c r="U82" s="7">
        <f t="shared" ref="U82" si="148">IF(G82&gt;0,SUM(G79:G82),"")</f>
        <v>19167.945045549171</v>
      </c>
      <c r="V82" s="7">
        <f t="shared" ref="V82" si="149">IF(H82&gt;0,SUM(H79:H82),"")</f>
        <v>231.42413896756702</v>
      </c>
      <c r="W82" s="7">
        <f t="shared" ref="W82" si="150">IF(I82&gt;0,SUM(I79:I82),"")</f>
        <v>12256.232375281113</v>
      </c>
      <c r="X82" s="7">
        <f t="shared" ref="X82" si="151">IF(J82&gt;0,SUM(J79:J82),"")</f>
        <v>34985.845383952968</v>
      </c>
      <c r="Y82" s="7">
        <f t="shared" ref="Y82" si="152">IF(K82&gt;0,SUM(K79:K82),"")</f>
        <v>8767.754268152803</v>
      </c>
      <c r="Z82" s="7">
        <f t="shared" ref="Z82" si="153">IF(L82&gt;0,SUM(L79:L82),"")</f>
        <v>13689.999468080259</v>
      </c>
      <c r="AA82" s="7">
        <f t="shared" ref="AA82" si="154">IF(M82&gt;0,SUM(M79:M82),"")</f>
        <v>6040.3318966640918</v>
      </c>
      <c r="AB82" s="7">
        <f t="shared" ref="AB82" si="155">IF(N82&gt;0,SUM(N79:N82),"")</f>
        <v>37530.372687765557</v>
      </c>
      <c r="AC82" s="7">
        <f t="shared" ref="AC82" si="156">IF(O82&gt;0,SUM(O79:O82),"")</f>
        <v>15218.623141856959</v>
      </c>
      <c r="AD82" s="7">
        <f t="shared" ref="AD82" si="157">IF(P82&gt;0,SUM(P79:P82),"")</f>
        <v>29703.164968398378</v>
      </c>
      <c r="AE82" s="7">
        <f t="shared" ref="AE82" si="158">IF(Q82&gt;0,SUM(Q79:Q82),"")</f>
        <v>13127.613148885079</v>
      </c>
    </row>
    <row r="83" spans="1:31" x14ac:dyDescent="0.25">
      <c r="A83" s="6" t="str">
        <f t="shared" si="89"/>
        <v>2022 Kvartal 4</v>
      </c>
      <c r="B83" s="1">
        <f t="shared" si="72"/>
        <v>2022</v>
      </c>
      <c r="C83" s="1" t="str">
        <f t="shared" si="73"/>
        <v>Kvartal 4</v>
      </c>
      <c r="D83" s="7">
        <v>17323.245955807197</v>
      </c>
      <c r="E83" s="7">
        <v>5652.5926801279193</v>
      </c>
      <c r="F83" s="7">
        <v>10096.245955807197</v>
      </c>
      <c r="G83" s="7">
        <v>4425.7926801279191</v>
      </c>
      <c r="H83" s="7">
        <v>66.585793304839683</v>
      </c>
      <c r="I83" s="7">
        <v>3418.0437004973423</v>
      </c>
      <c r="J83" s="7">
        <v>8364.7434560185484</v>
      </c>
      <c r="K83" s="7">
        <v>2011.8236991410927</v>
      </c>
      <c r="L83" s="7">
        <v>3093.7434560185484</v>
      </c>
      <c r="M83" s="7">
        <v>1348.0236991410927</v>
      </c>
      <c r="N83" s="7">
        <v>8958.5024997886485</v>
      </c>
      <c r="O83" s="7">
        <v>3640.7689809868266</v>
      </c>
      <c r="P83" s="7">
        <v>7002.5024997886485</v>
      </c>
      <c r="Q83" s="7">
        <v>3077.7689809868266</v>
      </c>
      <c r="R83" s="7">
        <f t="shared" ref="R83" si="159">IF(D83&gt;0,SUM(D80:D83),"")</f>
        <v>71515.973812837692</v>
      </c>
      <c r="S83" s="7">
        <f t="shared" ref="S83" si="160">IF(E83&gt;0,SUM(E80:E83),"")</f>
        <v>23785.00405481318</v>
      </c>
      <c r="T83" s="7">
        <f t="shared" ref="T83" si="161">IF(F83&gt;0,SUM(F80:F83),"")</f>
        <v>43221.973812837692</v>
      </c>
      <c r="U83" s="7">
        <f t="shared" ref="U83" si="162">IF(G83&gt;0,SUM(G80:G83),"")</f>
        <v>19008.364054813181</v>
      </c>
      <c r="V83" s="7">
        <f t="shared" ref="V83" si="163">IF(H83&gt;0,SUM(H80:H83),"")</f>
        <v>243.26003284209622</v>
      </c>
      <c r="W83" s="7">
        <f t="shared" ref="W83" si="164">IF(I83&gt;0,SUM(I80:I83),"")</f>
        <v>12882.766770549921</v>
      </c>
      <c r="X83" s="7">
        <f t="shared" ref="X83" si="165">IF(J83&gt;0,SUM(J80:J83),"")</f>
        <v>34014.828575835265</v>
      </c>
      <c r="Y83" s="7">
        <f t="shared" ref="Y83" si="166">IF(K83&gt;0,SUM(K80:K83),"")</f>
        <v>8516.2882786555056</v>
      </c>
      <c r="Z83" s="7">
        <f t="shared" ref="Z83" si="167">IF(L83&gt;0,SUM(L80:L83),"")</f>
        <v>13417.828575835267</v>
      </c>
      <c r="AA83" s="7">
        <f t="shared" ref="AA83" si="168">IF(M83&gt;0,SUM(M80:M83),"")</f>
        <v>5939.848278655506</v>
      </c>
      <c r="AB83" s="7">
        <f t="shared" ref="AB83" si="169">IF(N83&gt;0,SUM(N80:N83),"")</f>
        <v>37501.145237002427</v>
      </c>
      <c r="AC83" s="7">
        <f t="shared" ref="AC83" si="170">IF(O83&gt;0,SUM(O80:O83),"")</f>
        <v>15268.715776157673</v>
      </c>
      <c r="AD83" s="7">
        <f t="shared" ref="AD83" si="171">IF(P83&gt;0,SUM(P80:P83),"")</f>
        <v>29804.145237002427</v>
      </c>
      <c r="AE83" s="7">
        <f t="shared" ref="AE83" si="172">IF(Q83&gt;0,SUM(Q80:Q83),"")</f>
        <v>13068.515776157672</v>
      </c>
    </row>
    <row r="84" spans="1:31" x14ac:dyDescent="0.25">
      <c r="A84" s="6" t="str">
        <f t="shared" si="89"/>
        <v xml:space="preserve"> </v>
      </c>
    </row>
    <row r="85" spans="1:31" x14ac:dyDescent="0.25">
      <c r="A85" s="6" t="str">
        <f t="shared" si="89"/>
        <v xml:space="preserve"> </v>
      </c>
      <c r="D85" s="187"/>
      <c r="E85" s="187"/>
    </row>
    <row r="86" spans="1:31" x14ac:dyDescent="0.25">
      <c r="D86" s="187"/>
      <c r="E86" s="187"/>
      <c r="H86" s="172"/>
      <c r="I86" s="172"/>
    </row>
    <row r="87" spans="1:31" x14ac:dyDescent="0.25">
      <c r="D87" s="187"/>
      <c r="E87" s="187"/>
    </row>
    <row r="88" spans="1:31" x14ac:dyDescent="0.25">
      <c r="D88" s="187"/>
      <c r="E88" s="187"/>
    </row>
    <row r="90" spans="1:31" x14ac:dyDescent="0.25">
      <c r="H90" s="172"/>
      <c r="I90" s="172"/>
    </row>
    <row r="91" spans="1:31" x14ac:dyDescent="0.25">
      <c r="H91" s="172"/>
      <c r="I91" s="172"/>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7" customWidth="1"/>
    <col min="2" max="2" width="64.140625" style="137" customWidth="1"/>
    <col min="3" max="3" width="5.140625" style="137" customWidth="1"/>
    <col min="4" max="4" width="11.7109375" style="137" customWidth="1"/>
    <col min="5" max="5" width="64.42578125" style="137" customWidth="1"/>
    <col min="6" max="6" width="2" style="137" customWidth="1"/>
    <col min="7" max="16384" width="9.28515625" style="137"/>
  </cols>
  <sheetData>
    <row r="1" spans="1:115" s="134" customFormat="1" ht="32.25" customHeight="1" x14ac:dyDescent="0.25">
      <c r="A1" s="200" t="s">
        <v>112</v>
      </c>
      <c r="B1" s="200"/>
      <c r="C1" s="200"/>
      <c r="D1" s="200"/>
      <c r="E1" s="200"/>
      <c r="F1" s="135"/>
      <c r="G1" s="135"/>
      <c r="H1" s="135"/>
      <c r="I1" s="135"/>
      <c r="J1" s="135"/>
      <c r="K1" s="135"/>
      <c r="L1" s="135"/>
      <c r="M1" s="135"/>
      <c r="N1" s="135"/>
      <c r="O1" s="135"/>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row>
    <row r="2" spans="1:115" s="134" customFormat="1" ht="20.399999999999999" x14ac:dyDescent="0.25">
      <c r="A2" s="135"/>
      <c r="B2" s="135"/>
      <c r="C2" s="135"/>
      <c r="D2" s="135"/>
      <c r="E2" s="135"/>
      <c r="F2" s="135"/>
      <c r="G2" s="135"/>
      <c r="H2" s="135"/>
      <c r="I2" s="135"/>
      <c r="J2" s="135"/>
      <c r="K2" s="135"/>
      <c r="L2" s="135"/>
      <c r="M2" s="135"/>
      <c r="N2" s="135"/>
      <c r="O2" s="135"/>
    </row>
    <row r="3" spans="1:115" x14ac:dyDescent="0.25">
      <c r="A3" s="136" t="s">
        <v>110</v>
      </c>
      <c r="B3" s="136"/>
      <c r="C3" s="136"/>
      <c r="D3" s="136" t="s">
        <v>111</v>
      </c>
      <c r="E3" s="136"/>
      <c r="H3" s="144"/>
      <c r="I3" s="134"/>
      <c r="J3" s="134"/>
      <c r="K3" s="134"/>
      <c r="L3" s="134"/>
      <c r="M3" s="145"/>
      <c r="N3" s="145"/>
      <c r="O3" s="145"/>
    </row>
    <row r="4" spans="1:115" ht="13.5" customHeight="1" x14ac:dyDescent="0.25">
      <c r="A4" s="138"/>
      <c r="B4" s="138"/>
      <c r="C4" s="138"/>
      <c r="D4" s="138"/>
      <c r="E4" s="138"/>
      <c r="H4" s="144"/>
      <c r="I4" s="134"/>
      <c r="J4" s="134"/>
      <c r="K4" s="134"/>
      <c r="L4" s="134"/>
      <c r="M4" s="145"/>
      <c r="N4" s="145"/>
      <c r="O4" s="145"/>
    </row>
    <row r="5" spans="1:115" ht="20.25" customHeight="1" x14ac:dyDescent="0.25">
      <c r="A5" s="148" t="str">
        <f>MID('Kort om statistiken'!A1:U1,1,19)</f>
        <v>Kort om statistiken</v>
      </c>
      <c r="B5" s="149"/>
      <c r="C5" s="149"/>
      <c r="D5" s="148" t="str">
        <f>MID('Kort om statistiken'!A1,21,200)</f>
        <v>The Statistics in Brief</v>
      </c>
      <c r="E5" s="149"/>
      <c r="H5" s="144"/>
      <c r="I5" s="134"/>
      <c r="J5" s="134"/>
      <c r="K5" s="134"/>
      <c r="L5" s="134"/>
      <c r="M5" s="145"/>
      <c r="N5" s="145"/>
      <c r="O5" s="145"/>
    </row>
    <row r="6" spans="1:115" ht="20.25" customHeight="1" x14ac:dyDescent="0.25">
      <c r="A6" s="148" t="str">
        <f>Definitioner!A1</f>
        <v>Definitioner</v>
      </c>
      <c r="B6" s="149"/>
      <c r="C6" s="149"/>
      <c r="D6" s="148" t="str">
        <f>Definitioner!A1</f>
        <v>Definitioner</v>
      </c>
      <c r="E6" s="149"/>
      <c r="H6" s="144"/>
      <c r="I6" s="134"/>
      <c r="J6" s="134"/>
      <c r="K6" s="134"/>
      <c r="L6" s="134"/>
      <c r="M6" s="145"/>
      <c r="N6" s="145"/>
      <c r="O6" s="145"/>
    </row>
    <row r="7" spans="1:115" ht="20.25" customHeight="1" x14ac:dyDescent="0.25">
      <c r="A7" s="148" t="str">
        <f>MID(Teckenförklaring_Legends!A1,1,16)</f>
        <v>Teckenförklaring</v>
      </c>
      <c r="B7" s="147"/>
      <c r="C7" s="147"/>
      <c r="D7" s="148" t="str">
        <f>MID(Teckenförklaring_Legends!A1,18,200)</f>
        <v>Legends</v>
      </c>
      <c r="E7" s="147"/>
      <c r="H7" s="144"/>
      <c r="I7" s="134"/>
      <c r="J7" s="134"/>
      <c r="K7" s="134"/>
      <c r="L7" s="134"/>
      <c r="M7" s="145"/>
      <c r="N7" s="145"/>
      <c r="O7" s="145"/>
    </row>
    <row r="8" spans="1:115" ht="33" customHeight="1" x14ac:dyDescent="0.25">
      <c r="A8" s="148" t="str">
        <f>MID('Tabell 1'!B1,1,9)</f>
        <v>Tabell 1.</v>
      </c>
      <c r="B8" s="149" t="str">
        <f>MID('Tabell 1'!B1,11,200)</f>
        <v>Persontransporter på järnväg, resor och transportarbete, kvartal.</v>
      </c>
      <c r="C8" s="149"/>
      <c r="D8" s="150" t="str">
        <f>MID('Tabell 1'!B2,1,8)</f>
        <v>Table 1.</v>
      </c>
      <c r="E8" s="151" t="str">
        <f>MID('Tabell 1'!B2,10,200)</f>
        <v>Passenger transport by railways, journeys and transport performance, quarterly data.</v>
      </c>
      <c r="H8" s="145"/>
      <c r="I8" s="145"/>
      <c r="J8" s="145"/>
      <c r="K8" s="145"/>
      <c r="L8" s="145"/>
      <c r="M8" s="145"/>
      <c r="N8" s="145"/>
      <c r="O8" s="145"/>
    </row>
    <row r="9" spans="1:115" ht="33" customHeight="1" x14ac:dyDescent="0.25">
      <c r="A9" s="148" t="str">
        <f>MID('Tabell 2'!B1,1,9)</f>
        <v>Tabell 2.</v>
      </c>
      <c r="B9" s="149" t="str">
        <f>MID('Tabell 2'!B1,11,200)</f>
        <v>Godstransporter på järnväg, transporterad godsmängd och transportarbete, kvartal.</v>
      </c>
      <c r="C9" s="149"/>
      <c r="D9" s="150" t="str">
        <f>MID('Tabell 2'!B2,1,8)</f>
        <v>Table 2.</v>
      </c>
      <c r="E9" s="151" t="str">
        <f>MID('Tabell 2'!B2,10,200)</f>
        <v>Goods transport by railway, tonnes carried and transport performance, quarterly data.</v>
      </c>
      <c r="H9" s="146"/>
      <c r="I9" s="145"/>
      <c r="J9" s="145"/>
      <c r="K9" s="145"/>
      <c r="L9" s="145"/>
      <c r="M9" s="145"/>
      <c r="N9" s="145"/>
      <c r="O9" s="145"/>
    </row>
    <row r="10" spans="1:115" ht="33" customHeight="1" x14ac:dyDescent="0.25">
      <c r="A10" s="148" t="str">
        <f>MID('Tabell 3'!B1,1,9)</f>
        <v>Tabell 3.</v>
      </c>
      <c r="B10" s="149" t="str">
        <f>MID('Tabell 3'!B1,11,200)</f>
        <v>Godstransporter på järnväg, transporterad godsmängd och transportarbete, exklusive malm på malmbanan, kvartal.</v>
      </c>
      <c r="C10" s="149"/>
      <c r="D10" s="150" t="str">
        <f>MID('Tabell 3'!B2,1,8)</f>
        <v>Table 3.</v>
      </c>
      <c r="E10" s="151" t="str">
        <f>MID('Tabell 3'!B2,10,200)</f>
        <v>Goods transport by railway, tonnes carried and transport performance, excluding ore on the Ore Railway, quarterly data.</v>
      </c>
    </row>
    <row r="11" spans="1:115" ht="33" customHeight="1" x14ac:dyDescent="0.25">
      <c r="A11" s="148" t="str">
        <f>MID('Tabell 4'!B1,1,9)</f>
        <v>Tabell 4.</v>
      </c>
      <c r="B11" s="149" t="str">
        <f>MID('Tabell 4'!B1,11,200)</f>
        <v>Godstransporter på järnväg, inrikes, transporterad godsmängd och transportarbete, kvartal.</v>
      </c>
      <c r="C11" s="149"/>
      <c r="D11" s="150" t="str">
        <f>MID('Tabell 4'!B2,1,8)</f>
        <v>Table 4.</v>
      </c>
      <c r="E11" s="151" t="str">
        <f>MID('Tabell 4'!B2,10,200)</f>
        <v>Goods transport by railway, domestic consignments, tonnes carried and transport performance, quarterly data.</v>
      </c>
    </row>
    <row r="12" spans="1:115" ht="33" customHeight="1" x14ac:dyDescent="0.25">
      <c r="A12" s="148" t="str">
        <f>MID('Tabell 5'!B1,1,9)</f>
        <v>Tabell 5.</v>
      </c>
      <c r="B12" s="149" t="str">
        <f>MID('Tabell 5'!B1,11,200)</f>
        <v>Godstransporter på järnväg, utrikes, transporterad godsmängd och transportarbete, kvartal.</v>
      </c>
      <c r="C12" s="149"/>
      <c r="D12" s="150" t="str">
        <f>MID('Tabell 5'!B2,1,8)</f>
        <v>Table 5.</v>
      </c>
      <c r="E12" s="151" t="str">
        <f>MID('Tabell 5'!B2,10,200)</f>
        <v>Goods transport by railway, cross-border consignments, tonnes carried and transport performance, quarterly data.</v>
      </c>
    </row>
    <row r="13" spans="1:115" ht="47.25" customHeight="1" x14ac:dyDescent="0.25">
      <c r="A13" s="148" t="str">
        <f>MID('Tabell 6'!B1,1,9)</f>
        <v>Tabell 6.</v>
      </c>
      <c r="B13" s="149" t="str">
        <f>MID('Tabell 6'!B1,11,200)</f>
        <v>Godstransporter på järnväg, inrikes, transporterad godsmängd och transportarbete, exklusive malm på malmbanan, kvartal.</v>
      </c>
      <c r="C13" s="149"/>
      <c r="D13" s="150" t="str">
        <f>MID('Tabell 6'!B2,1,8)</f>
        <v>Table 6.</v>
      </c>
      <c r="E13" s="151" t="str">
        <f>MID('Tabell 6'!B2,10,200)</f>
        <v>Goods transport by railway, domestic consignments, tonnes carried and transport performance, excluding ore on the Ore Railway, quarterly data.</v>
      </c>
    </row>
    <row r="14" spans="1:115" ht="47.25" customHeight="1" x14ac:dyDescent="0.25">
      <c r="A14" s="148" t="str">
        <f>MID('Tabell 7'!B1,1,9)</f>
        <v>Tabell 7.</v>
      </c>
      <c r="B14" s="149" t="str">
        <f>MID('Tabell 7'!B1,11,200)</f>
        <v>Godstransporter på järnväg, utrikes, transporterad godsmängd och transportarbete, exklusive malm på malmbanan, kvartal.</v>
      </c>
      <c r="C14" s="149"/>
      <c r="D14" s="150" t="str">
        <f>MID('Tabell 7'!B2,1,8)</f>
        <v>Table 7.</v>
      </c>
      <c r="E14" s="151" t="str">
        <f>MID('Tabell 7'!B2,10,200)</f>
        <v>Goods transport by railway, cross-border consignments, tonnes carried and transport performance, excluding ore on the Ore Railway, quarterly data.</v>
      </c>
    </row>
    <row r="15" spans="1:115" ht="33" customHeight="1" x14ac:dyDescent="0.25">
      <c r="A15" s="148" t="str">
        <f>MID('Tabell 8'!B1,1,9)</f>
        <v>Tabell 8.</v>
      </c>
      <c r="B15" s="149" t="str">
        <f>MID('Tabell 8'!B1,11,200)</f>
        <v>Person- och godstrafik på järnväg, tågkilometer, kvartal.</v>
      </c>
      <c r="C15" s="149"/>
      <c r="D15" s="150" t="str">
        <f>MID('Tabell 8'!B2,1,8)</f>
        <v>Table 8.</v>
      </c>
      <c r="E15" s="151" t="str">
        <f>MID('Tabell 8'!B2,10,200)</f>
        <v>Passenger and freight train traffic by railways, train-kilometres, quarterly data.</v>
      </c>
      <c r="F15" s="141"/>
    </row>
    <row r="16" spans="1:115" ht="22.5" customHeight="1" x14ac:dyDescent="0.25">
      <c r="A16" s="148" t="str">
        <f>MID('Figur 1'!A42,1,8)</f>
        <v>Figur 1.</v>
      </c>
      <c r="B16" s="149" t="str">
        <f>MID('Figur 1'!A42,10,200)</f>
        <v>Persontransporter på järnväg, resor.</v>
      </c>
      <c r="C16" s="151"/>
      <c r="D16" s="148" t="str">
        <f>MID('Figur 1'!A43,1,9)</f>
        <v>Figure 1.</v>
      </c>
      <c r="E16" s="149" t="str">
        <f>MID('Figur 1'!A43,11,200)</f>
        <v>Passenger transport by railway, journeys.</v>
      </c>
    </row>
    <row r="17" spans="1:6" ht="22.5" customHeight="1" x14ac:dyDescent="0.25">
      <c r="A17" s="148" t="str">
        <f>MID('Figur 2'!A42,1,8)</f>
        <v>Figur 2.</v>
      </c>
      <c r="B17" s="149" t="str">
        <f>MID('Figur 2'!A42,10,200)</f>
        <v>Persontransporter på järnväg, transportarbete.</v>
      </c>
      <c r="C17" s="151"/>
      <c r="D17" s="148" t="str">
        <f>MID('Figur 2'!A43,1,9)</f>
        <v>Figure 2.</v>
      </c>
      <c r="E17" s="149" t="str">
        <f>MID('Figur 2'!A43,11,200)</f>
        <v>Passenger transport by railway, transport performance.</v>
      </c>
    </row>
    <row r="18" spans="1:6" ht="22.5" customHeight="1" x14ac:dyDescent="0.25">
      <c r="A18" s="148" t="str">
        <f>MID('Figur 3'!A42,1,8)</f>
        <v>Figur 3.</v>
      </c>
      <c r="B18" s="149" t="str">
        <f>MID('Figur 3'!A42,10,200)</f>
        <v>Godstransporter på järnväg, transporterad godsmängd.</v>
      </c>
      <c r="C18" s="151"/>
      <c r="D18" s="148" t="str">
        <f>MID('Figur 3'!A43,1,9)</f>
        <v>Figure 3.</v>
      </c>
      <c r="E18" s="149" t="str">
        <f>MID('Figur 3'!A43,11,200)</f>
        <v>Goods transport by railway, tonnes carried.</v>
      </c>
    </row>
    <row r="19" spans="1:6" ht="22.5" customHeight="1" x14ac:dyDescent="0.25">
      <c r="A19" s="148" t="str">
        <f>MID('Figur 4'!A42,1,8)</f>
        <v>Figur 4.</v>
      </c>
      <c r="B19" s="148" t="str">
        <f>MID('Figur 4'!A42,10,200)</f>
        <v>Godstransporter på järnväg, transportarbete.</v>
      </c>
      <c r="C19" s="151"/>
      <c r="D19" s="148" t="str">
        <f>MID('Figur 4'!A43,1,9)</f>
        <v>Figure 4.</v>
      </c>
      <c r="E19" s="148" t="str">
        <f>MID('Figur 4'!A43,11,200)</f>
        <v>Goods transport by railway, transport performance.</v>
      </c>
    </row>
    <row r="20" spans="1:6" ht="31.5" customHeight="1" x14ac:dyDescent="0.25">
      <c r="A20" s="139"/>
      <c r="B20" s="140"/>
      <c r="C20" s="140"/>
      <c r="D20" s="139"/>
      <c r="E20" s="140"/>
    </row>
    <row r="21" spans="1:6" ht="31.5" customHeight="1" x14ac:dyDescent="0.25">
      <c r="A21" s="142"/>
      <c r="B21" s="143"/>
      <c r="C21" s="143"/>
      <c r="D21" s="142"/>
      <c r="E21" s="143"/>
    </row>
    <row r="22" spans="1:6" ht="31.5" customHeight="1" x14ac:dyDescent="0.25">
      <c r="A22" s="139"/>
      <c r="B22" s="140"/>
      <c r="C22" s="140"/>
      <c r="D22" s="139"/>
      <c r="E22" s="140"/>
    </row>
    <row r="23" spans="1:6" ht="31.5" customHeight="1" x14ac:dyDescent="0.25">
      <c r="A23" s="139"/>
      <c r="B23" s="140"/>
      <c r="C23" s="140"/>
      <c r="D23" s="139"/>
      <c r="E23" s="140"/>
    </row>
    <row r="24" spans="1:6" ht="31.5" customHeight="1" x14ac:dyDescent="0.25">
      <c r="A24" s="139"/>
      <c r="B24" s="140"/>
      <c r="C24" s="140"/>
      <c r="D24" s="139"/>
      <c r="E24" s="140"/>
    </row>
    <row r="25" spans="1:6" ht="88.5" customHeight="1" x14ac:dyDescent="0.25">
      <c r="A25" s="139"/>
      <c r="B25" s="140"/>
      <c r="C25" s="140"/>
      <c r="D25" s="139"/>
      <c r="E25" s="140"/>
    </row>
    <row r="26" spans="1:6" ht="71.25" customHeight="1" x14ac:dyDescent="0.25">
      <c r="A26" s="139"/>
      <c r="B26" s="140"/>
      <c r="C26" s="140"/>
      <c r="D26" s="139"/>
      <c r="E26" s="140"/>
    </row>
    <row r="27" spans="1:6" ht="66.75" customHeight="1" x14ac:dyDescent="0.25">
      <c r="A27" s="139"/>
      <c r="B27" s="140"/>
      <c r="C27" s="140"/>
      <c r="D27" s="139"/>
      <c r="E27" s="140"/>
    </row>
    <row r="28" spans="1:6" ht="101.25" customHeight="1" x14ac:dyDescent="0.25">
      <c r="A28" s="139"/>
      <c r="B28" s="140"/>
      <c r="C28" s="140"/>
      <c r="D28" s="139"/>
      <c r="E28" s="140"/>
    </row>
    <row r="29" spans="1:6" ht="101.25" customHeight="1" x14ac:dyDescent="0.25">
      <c r="A29" s="139"/>
      <c r="B29" s="140"/>
      <c r="C29" s="140"/>
      <c r="D29" s="139"/>
      <c r="E29" s="140"/>
    </row>
    <row r="30" spans="1:6" ht="87.75" customHeight="1" x14ac:dyDescent="0.25">
      <c r="A30" s="139"/>
      <c r="B30" s="140"/>
      <c r="C30" s="140"/>
      <c r="D30" s="139"/>
      <c r="E30" s="140"/>
    </row>
    <row r="31" spans="1:6" ht="87.75" customHeight="1" x14ac:dyDescent="0.25">
      <c r="A31" s="139"/>
      <c r="B31" s="140"/>
      <c r="C31" s="140"/>
      <c r="D31" s="139"/>
      <c r="E31" s="140"/>
    </row>
    <row r="32" spans="1:6" ht="90" customHeight="1" x14ac:dyDescent="0.25">
      <c r="A32" s="139"/>
      <c r="B32" s="140"/>
      <c r="C32" s="140"/>
      <c r="D32" s="139"/>
      <c r="E32" s="199"/>
      <c r="F32" s="199"/>
    </row>
    <row r="33" spans="1:6" ht="19.5" customHeight="1" x14ac:dyDescent="0.25">
      <c r="A33" s="142"/>
      <c r="B33" s="143"/>
      <c r="C33" s="143"/>
      <c r="D33" s="142"/>
      <c r="E33" s="143"/>
    </row>
    <row r="34" spans="1:6" ht="93" customHeight="1" x14ac:dyDescent="0.25">
      <c r="A34" s="139"/>
      <c r="B34" s="140"/>
      <c r="C34" s="140"/>
      <c r="D34" s="139"/>
      <c r="E34" s="140"/>
      <c r="F34" s="140"/>
    </row>
    <row r="35" spans="1:6" ht="90.75" customHeight="1" x14ac:dyDescent="0.25">
      <c r="A35" s="139"/>
      <c r="B35" s="140"/>
      <c r="C35" s="140"/>
      <c r="D35" s="139"/>
      <c r="E35" s="140"/>
      <c r="F35" s="140"/>
    </row>
    <row r="36" spans="1:6" ht="102.75" customHeight="1" x14ac:dyDescent="0.25">
      <c r="A36" s="139"/>
      <c r="B36" s="140"/>
      <c r="C36" s="140"/>
      <c r="D36" s="139"/>
      <c r="E36" s="140"/>
      <c r="F36" s="140"/>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location="Definitioner!A1" display="Definitioner!A1"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A1" display="'Kort om statistiken'!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s>
  <pageMargins left="0.75" right="0.75" top="1" bottom="1" header="0.5" footer="0.5"/>
  <pageSetup paperSize="9" scale="95" orientation="landscape" r:id="rId1"/>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201" t="s">
        <v>154</v>
      </c>
      <c r="B1" s="201"/>
      <c r="C1" s="201"/>
      <c r="D1" s="201"/>
      <c r="E1" s="201"/>
      <c r="F1" s="201"/>
      <c r="G1" s="201"/>
      <c r="H1" s="201"/>
      <c r="I1" s="201"/>
      <c r="J1" s="201"/>
      <c r="K1" s="201"/>
      <c r="L1" s="201"/>
      <c r="M1" s="201"/>
      <c r="N1" s="201"/>
      <c r="O1" s="201"/>
      <c r="P1" s="201"/>
      <c r="Q1" s="201"/>
      <c r="R1" s="201"/>
      <c r="S1" s="201"/>
      <c r="T1" s="184"/>
    </row>
    <row r="2" spans="1:38" ht="15" customHeight="1" x14ac:dyDescent="0.2">
      <c r="A2" s="168"/>
      <c r="B2" s="168"/>
      <c r="C2" s="168"/>
      <c r="D2" s="168"/>
      <c r="E2" s="168"/>
      <c r="F2" s="168"/>
      <c r="G2" s="168"/>
      <c r="H2" s="168"/>
      <c r="I2" s="168"/>
      <c r="J2" s="168"/>
      <c r="K2" s="168"/>
      <c r="L2" s="168"/>
      <c r="M2" s="168"/>
      <c r="N2" s="168"/>
      <c r="O2" s="168"/>
      <c r="P2" s="168"/>
      <c r="Q2" s="168"/>
      <c r="R2" s="168"/>
      <c r="S2" s="168"/>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9"/>
      <c r="B5" s="169"/>
      <c r="C5" s="169"/>
      <c r="D5" s="169"/>
      <c r="E5" s="169"/>
      <c r="F5" s="169"/>
      <c r="G5" s="169"/>
      <c r="H5" s="169"/>
      <c r="I5" s="169"/>
      <c r="J5" s="169"/>
      <c r="K5" s="169"/>
      <c r="L5" s="169"/>
      <c r="M5" s="169"/>
      <c r="N5" s="169"/>
      <c r="O5" s="169"/>
      <c r="P5" s="169"/>
      <c r="Q5" s="169"/>
      <c r="R5" s="169"/>
      <c r="S5" s="169"/>
    </row>
    <row r="6" spans="1:38" ht="6" customHeight="1" x14ac:dyDescent="0.2">
      <c r="A6" s="170"/>
      <c r="B6" s="170"/>
      <c r="C6" s="170"/>
      <c r="D6" s="170"/>
      <c r="E6" s="170"/>
      <c r="F6" s="170"/>
      <c r="G6" s="170"/>
      <c r="H6" s="170"/>
      <c r="I6" s="170"/>
      <c r="J6" s="170"/>
      <c r="K6" s="170"/>
      <c r="L6" s="170"/>
      <c r="M6" s="170"/>
      <c r="N6" s="170"/>
      <c r="O6" s="170"/>
      <c r="P6" s="170"/>
      <c r="Q6" s="170"/>
      <c r="R6" s="170"/>
      <c r="S6" s="170"/>
    </row>
    <row r="7" spans="1:38" ht="18" customHeight="1" x14ac:dyDescent="0.2">
      <c r="A7" s="169"/>
      <c r="B7" s="169"/>
      <c r="C7" s="169"/>
      <c r="D7" s="169"/>
      <c r="E7" s="169"/>
      <c r="F7" s="169"/>
      <c r="G7" s="169"/>
      <c r="H7" s="169"/>
      <c r="I7" s="169"/>
      <c r="J7" s="169"/>
      <c r="K7" s="169"/>
      <c r="L7" s="169"/>
      <c r="M7" s="169"/>
      <c r="N7" s="169"/>
      <c r="O7" s="169"/>
      <c r="P7" s="169"/>
      <c r="Q7" s="169"/>
      <c r="R7" s="169"/>
      <c r="S7" s="169"/>
    </row>
    <row r="8" spans="1:38" ht="6" customHeight="1" x14ac:dyDescent="0.2">
      <c r="A8" s="170"/>
      <c r="B8" s="170"/>
      <c r="C8" s="170"/>
      <c r="D8" s="170"/>
      <c r="E8" s="170"/>
      <c r="F8" s="170"/>
      <c r="G8" s="170"/>
      <c r="H8" s="170"/>
      <c r="I8" s="170"/>
      <c r="J8" s="170"/>
      <c r="K8" s="170"/>
      <c r="L8" s="170"/>
      <c r="M8" s="170"/>
      <c r="N8" s="170"/>
      <c r="O8" s="170"/>
      <c r="P8" s="170"/>
      <c r="Q8" s="170"/>
      <c r="R8" s="170"/>
      <c r="S8" s="81"/>
    </row>
    <row r="9" spans="1:38" ht="51.75" customHeight="1" x14ac:dyDescent="0.2">
      <c r="A9" s="169"/>
      <c r="B9" s="169"/>
      <c r="C9" s="169"/>
      <c r="D9" s="169"/>
      <c r="E9" s="169"/>
      <c r="F9" s="169"/>
      <c r="G9" s="169"/>
      <c r="H9" s="169"/>
      <c r="I9" s="169"/>
      <c r="J9" s="169"/>
      <c r="K9" s="169"/>
      <c r="L9" s="169"/>
      <c r="M9" s="169"/>
      <c r="N9" s="169"/>
      <c r="O9" s="169"/>
      <c r="P9" s="169"/>
      <c r="Q9" s="169"/>
      <c r="R9" s="169"/>
      <c r="S9" s="169"/>
    </row>
    <row r="10" spans="1:38" ht="6" customHeight="1" x14ac:dyDescent="0.2">
      <c r="A10" s="170"/>
      <c r="B10" s="170"/>
      <c r="C10" s="170"/>
      <c r="D10" s="170"/>
      <c r="E10" s="170"/>
      <c r="F10" s="170"/>
      <c r="G10" s="170"/>
      <c r="H10" s="170"/>
      <c r="I10" s="170"/>
      <c r="J10" s="170"/>
      <c r="K10" s="170"/>
      <c r="L10" s="170"/>
      <c r="M10" s="170"/>
      <c r="N10" s="170"/>
      <c r="O10" s="170"/>
      <c r="P10" s="170"/>
      <c r="Q10" s="170"/>
      <c r="R10" s="170"/>
      <c r="S10" s="170"/>
    </row>
    <row r="11" spans="1:38" ht="42" customHeight="1" x14ac:dyDescent="0.2">
      <c r="A11" s="169"/>
      <c r="B11" s="169"/>
      <c r="C11" s="169"/>
      <c r="D11" s="169"/>
      <c r="E11" s="169"/>
      <c r="F11" s="169"/>
      <c r="G11" s="169"/>
      <c r="H11" s="169"/>
      <c r="I11" s="169"/>
      <c r="J11" s="169"/>
      <c r="K11" s="169"/>
      <c r="L11" s="169"/>
      <c r="M11" s="169"/>
      <c r="N11" s="169"/>
      <c r="O11" s="169"/>
      <c r="P11" s="169"/>
      <c r="Q11" s="169"/>
      <c r="R11" s="169"/>
      <c r="S11" s="169"/>
      <c r="T11" s="169"/>
      <c r="U11" s="169"/>
    </row>
    <row r="12" spans="1:38" ht="6" customHeight="1" x14ac:dyDescent="0.2">
      <c r="A12" s="169"/>
      <c r="B12" s="169"/>
      <c r="C12" s="169"/>
      <c r="D12" s="169"/>
      <c r="E12" s="169"/>
      <c r="F12" s="169"/>
      <c r="G12" s="169"/>
      <c r="H12" s="169"/>
      <c r="I12" s="169"/>
      <c r="J12" s="169"/>
      <c r="K12" s="169"/>
      <c r="L12" s="169"/>
      <c r="M12" s="169"/>
      <c r="N12" s="169"/>
      <c r="O12" s="169"/>
      <c r="P12" s="169"/>
      <c r="Q12" s="169"/>
      <c r="R12" s="169"/>
      <c r="S12" s="169"/>
      <c r="T12" s="169"/>
      <c r="U12" s="169"/>
      <c r="V12" s="85"/>
      <c r="W12" s="85"/>
      <c r="X12" s="85"/>
      <c r="Y12" s="85"/>
      <c r="Z12" s="85"/>
      <c r="AA12" s="85"/>
      <c r="AB12" s="85"/>
      <c r="AC12" s="85"/>
      <c r="AD12" s="85"/>
      <c r="AE12" s="85"/>
      <c r="AF12" s="85"/>
      <c r="AG12" s="85"/>
      <c r="AH12" s="85"/>
      <c r="AI12" s="85"/>
      <c r="AJ12" s="85"/>
      <c r="AK12" s="85"/>
      <c r="AL12" s="85"/>
    </row>
    <row r="13" spans="1:38" ht="82.5" customHeight="1" x14ac:dyDescent="0.2">
      <c r="A13" s="169"/>
      <c r="B13" s="169"/>
      <c r="C13" s="169"/>
      <c r="D13" s="169"/>
      <c r="E13" s="169"/>
      <c r="F13" s="169"/>
      <c r="G13" s="169"/>
      <c r="H13" s="169"/>
      <c r="I13" s="169"/>
      <c r="J13" s="169"/>
      <c r="K13" s="169"/>
      <c r="L13" s="169"/>
      <c r="M13" s="169"/>
      <c r="N13" s="169"/>
      <c r="O13" s="169"/>
      <c r="P13" s="169"/>
      <c r="Q13" s="169"/>
      <c r="R13" s="169"/>
      <c r="S13" s="169"/>
      <c r="T13" s="169"/>
      <c r="U13" s="169"/>
    </row>
    <row r="14" spans="1:38" ht="6" customHeight="1" x14ac:dyDescent="0.2">
      <c r="A14" s="169"/>
      <c r="B14" s="169"/>
      <c r="C14" s="169"/>
      <c r="D14" s="169"/>
      <c r="E14" s="169"/>
      <c r="F14" s="169"/>
      <c r="G14" s="169"/>
      <c r="H14" s="169"/>
      <c r="I14" s="169"/>
      <c r="J14" s="169"/>
      <c r="K14" s="169"/>
      <c r="L14" s="169"/>
      <c r="M14" s="169"/>
      <c r="N14" s="169"/>
      <c r="O14" s="169"/>
      <c r="P14" s="169"/>
      <c r="Q14" s="169"/>
      <c r="R14" s="169"/>
      <c r="S14" s="169"/>
      <c r="T14" s="169"/>
      <c r="U14" s="169"/>
    </row>
    <row r="15" spans="1:38" ht="30.75" customHeight="1" x14ac:dyDescent="0.2">
      <c r="A15" s="169"/>
      <c r="B15" s="169"/>
      <c r="C15" s="169"/>
      <c r="D15" s="169"/>
      <c r="E15" s="169"/>
      <c r="F15" s="169"/>
      <c r="G15" s="169"/>
      <c r="H15" s="169"/>
      <c r="I15" s="169"/>
      <c r="J15" s="169"/>
      <c r="K15" s="169"/>
      <c r="L15" s="169"/>
      <c r="M15" s="169"/>
      <c r="N15" s="169"/>
      <c r="O15" s="169"/>
      <c r="P15" s="169"/>
      <c r="Q15" s="169"/>
      <c r="R15" s="169"/>
      <c r="S15" s="169"/>
      <c r="T15" s="169"/>
      <c r="U15" s="169"/>
    </row>
    <row r="16" spans="1:38" ht="10.5" customHeight="1" x14ac:dyDescent="0.2">
      <c r="A16" s="169"/>
      <c r="B16" s="169"/>
      <c r="C16" s="169"/>
      <c r="D16" s="169"/>
      <c r="E16" s="169"/>
      <c r="F16" s="169"/>
      <c r="G16" s="169"/>
      <c r="H16" s="169"/>
      <c r="I16" s="169"/>
      <c r="J16" s="169"/>
      <c r="K16" s="169"/>
      <c r="L16" s="169"/>
      <c r="M16" s="169"/>
      <c r="N16" s="169"/>
      <c r="O16" s="169"/>
      <c r="P16" s="169"/>
      <c r="Q16" s="169"/>
      <c r="R16" s="169"/>
      <c r="S16" s="169"/>
      <c r="T16" s="169"/>
      <c r="U16" s="169"/>
    </row>
    <row r="17" spans="1:21" ht="6" customHeight="1" x14ac:dyDescent="0.2">
      <c r="A17" s="169"/>
      <c r="B17" s="169"/>
      <c r="C17" s="169"/>
      <c r="D17" s="169"/>
      <c r="E17" s="169"/>
      <c r="F17" s="169"/>
      <c r="G17" s="169"/>
      <c r="H17" s="169"/>
      <c r="I17" s="169"/>
      <c r="J17" s="169"/>
      <c r="K17" s="169"/>
      <c r="L17" s="169"/>
      <c r="M17" s="169"/>
      <c r="N17" s="169"/>
      <c r="O17" s="169"/>
      <c r="P17" s="169"/>
      <c r="Q17" s="169"/>
      <c r="R17" s="169"/>
      <c r="S17" s="169"/>
      <c r="T17" s="169"/>
      <c r="U17" s="169"/>
    </row>
    <row r="18" spans="1:21" ht="129.6" customHeight="1" x14ac:dyDescent="0.2">
      <c r="A18" s="171"/>
      <c r="B18" s="171"/>
      <c r="C18" s="171"/>
      <c r="D18" s="171"/>
      <c r="E18" s="171"/>
      <c r="F18" s="171"/>
      <c r="G18" s="171"/>
      <c r="H18" s="171"/>
      <c r="I18" s="171"/>
      <c r="J18" s="171"/>
      <c r="K18" s="171"/>
      <c r="L18" s="171"/>
      <c r="M18" s="171"/>
      <c r="N18" s="170"/>
      <c r="O18" s="170"/>
      <c r="P18" s="170"/>
      <c r="Q18" s="170"/>
      <c r="R18" s="170"/>
      <c r="S18" s="170"/>
    </row>
    <row r="19" spans="1:21" ht="11.25" customHeight="1" x14ac:dyDescent="0.2">
      <c r="A19" s="81"/>
      <c r="B19" s="81"/>
      <c r="C19" s="81"/>
      <c r="D19" s="81"/>
      <c r="E19" s="81"/>
      <c r="F19" s="81"/>
      <c r="G19" s="81"/>
      <c r="H19" s="81"/>
      <c r="I19" s="81"/>
      <c r="J19" s="81"/>
      <c r="K19" s="81"/>
      <c r="L19" s="81"/>
      <c r="M19" s="81"/>
      <c r="N19" s="183"/>
      <c r="O19" s="183"/>
      <c r="P19" s="183"/>
      <c r="Q19" s="183"/>
      <c r="R19" s="183"/>
      <c r="S19" s="183"/>
    </row>
    <row r="20" spans="1:21" ht="11.25" customHeight="1" x14ac:dyDescent="0.2">
      <c r="A20" s="78"/>
      <c r="B20" s="170"/>
      <c r="C20" s="170"/>
      <c r="D20" s="170"/>
      <c r="E20" s="170"/>
      <c r="F20" s="170"/>
      <c r="G20" s="170"/>
      <c r="H20" s="170"/>
      <c r="I20" s="170"/>
      <c r="J20" s="170"/>
      <c r="K20" s="170"/>
      <c r="L20" s="170"/>
      <c r="M20" s="170"/>
      <c r="N20" s="170"/>
      <c r="O20" s="170"/>
      <c r="P20" s="170"/>
      <c r="Q20" s="170"/>
      <c r="R20" s="170"/>
      <c r="S20" s="170"/>
    </row>
    <row r="21" spans="1:21" ht="11.25" customHeight="1" x14ac:dyDescent="0.2">
      <c r="A21" s="170"/>
      <c r="B21" s="170"/>
      <c r="C21" s="170"/>
      <c r="D21" s="170"/>
      <c r="E21" s="170"/>
      <c r="F21" s="170"/>
      <c r="G21" s="170"/>
      <c r="H21" s="170"/>
      <c r="I21" s="170"/>
      <c r="J21" s="170"/>
      <c r="K21" s="170"/>
      <c r="L21" s="170"/>
      <c r="M21" s="170"/>
      <c r="N21" s="170"/>
      <c r="O21" s="170"/>
      <c r="P21" s="170"/>
      <c r="Q21" s="170"/>
      <c r="R21" s="170"/>
      <c r="S21" s="170"/>
    </row>
    <row r="22" spans="1:21" ht="11.25" customHeight="1" x14ac:dyDescent="0.2">
      <c r="A22" s="170"/>
      <c r="B22" s="170"/>
      <c r="C22" s="170"/>
      <c r="D22" s="170"/>
      <c r="E22" s="170"/>
      <c r="F22" s="170"/>
      <c r="G22" s="170"/>
      <c r="H22" s="170"/>
      <c r="I22" s="170"/>
      <c r="J22" s="170"/>
      <c r="K22" s="170"/>
      <c r="L22" s="170"/>
      <c r="M22" s="170"/>
      <c r="N22" s="170"/>
      <c r="O22" s="170"/>
      <c r="P22" s="170"/>
      <c r="Q22" s="170"/>
      <c r="R22" s="170"/>
      <c r="S22" s="170"/>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70"/>
      <c r="B24" s="170"/>
      <c r="C24" s="170"/>
      <c r="D24" s="170"/>
      <c r="E24" s="170"/>
      <c r="F24" s="170"/>
      <c r="G24" s="170"/>
      <c r="H24" s="170"/>
      <c r="I24" s="170"/>
      <c r="J24" s="170"/>
      <c r="K24" s="170"/>
      <c r="L24" s="170"/>
      <c r="M24" s="170"/>
      <c r="N24" s="170"/>
      <c r="O24" s="170"/>
      <c r="P24" s="170"/>
      <c r="Q24" s="170"/>
      <c r="R24" s="170"/>
      <c r="S24" s="170"/>
    </row>
    <row r="25" spans="1:21" ht="11.25" customHeight="1" x14ac:dyDescent="0.2">
      <c r="A25" s="170"/>
      <c r="B25" s="170"/>
      <c r="C25" s="170"/>
      <c r="D25" s="170"/>
      <c r="E25" s="170"/>
      <c r="F25" s="170"/>
      <c r="G25" s="170"/>
      <c r="H25" s="170"/>
      <c r="I25" s="170"/>
      <c r="J25" s="170"/>
      <c r="K25" s="170"/>
      <c r="L25" s="170"/>
      <c r="M25" s="170"/>
      <c r="N25" s="170"/>
      <c r="O25" s="170"/>
      <c r="P25" s="170"/>
      <c r="Q25" s="170"/>
      <c r="R25" s="170"/>
      <c r="S25" s="170"/>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02"/>
      <c r="B28" s="202"/>
      <c r="C28" s="202"/>
      <c r="D28" s="202"/>
      <c r="E28" s="202"/>
      <c r="F28" s="202"/>
      <c r="G28" s="202"/>
      <c r="H28" s="202"/>
      <c r="I28" s="202"/>
      <c r="J28" s="202"/>
      <c r="K28" s="202"/>
      <c r="L28" s="202"/>
      <c r="M28" s="202"/>
      <c r="N28" s="202"/>
      <c r="O28" s="202"/>
      <c r="P28" s="202"/>
      <c r="Q28" s="202"/>
      <c r="R28" s="202"/>
      <c r="S28" s="202"/>
    </row>
    <row r="29" spans="1:21" ht="11.25" customHeight="1" x14ac:dyDescent="0.2">
      <c r="A29" s="202"/>
      <c r="B29" s="202"/>
      <c r="C29" s="202"/>
      <c r="D29" s="202"/>
      <c r="E29" s="202"/>
      <c r="F29" s="202"/>
      <c r="G29" s="202"/>
      <c r="H29" s="202"/>
      <c r="I29" s="202"/>
      <c r="J29" s="202"/>
      <c r="K29" s="202"/>
      <c r="L29" s="202"/>
      <c r="M29" s="202"/>
      <c r="N29" s="202"/>
      <c r="O29" s="202"/>
      <c r="P29" s="202"/>
      <c r="Q29" s="202"/>
      <c r="R29" s="202"/>
      <c r="S29" s="202"/>
    </row>
    <row r="30" spans="1:21" ht="11.25" customHeight="1" x14ac:dyDescent="0.2">
      <c r="A30" s="202"/>
      <c r="B30" s="202"/>
      <c r="C30" s="202"/>
      <c r="D30" s="202"/>
      <c r="E30" s="202"/>
      <c r="F30" s="202"/>
      <c r="G30" s="202"/>
      <c r="H30" s="202"/>
      <c r="I30" s="202"/>
      <c r="J30" s="202"/>
      <c r="K30" s="202"/>
      <c r="L30" s="202"/>
      <c r="M30" s="202"/>
      <c r="N30" s="202"/>
      <c r="O30" s="202"/>
      <c r="P30" s="202"/>
      <c r="Q30" s="202"/>
      <c r="R30" s="202"/>
      <c r="S30" s="202"/>
    </row>
    <row r="31" spans="1:21" ht="11.25" customHeight="1" x14ac:dyDescent="0.2">
      <c r="A31" s="202"/>
      <c r="B31" s="202"/>
      <c r="C31" s="202"/>
      <c r="D31" s="202"/>
      <c r="E31" s="202"/>
      <c r="F31" s="202"/>
      <c r="G31" s="202"/>
      <c r="H31" s="202"/>
      <c r="I31" s="202"/>
      <c r="J31" s="202"/>
      <c r="K31" s="202"/>
      <c r="L31" s="202"/>
      <c r="M31" s="202"/>
      <c r="N31" s="202"/>
      <c r="O31" s="202"/>
      <c r="P31" s="202"/>
      <c r="Q31" s="202"/>
      <c r="R31" s="202"/>
      <c r="S31" s="202"/>
    </row>
    <row r="32" spans="1:21" ht="11.25" customHeight="1" x14ac:dyDescent="0.2">
      <c r="A32" s="202"/>
      <c r="B32" s="202"/>
      <c r="C32" s="202"/>
      <c r="D32" s="202"/>
      <c r="E32" s="202"/>
      <c r="F32" s="202"/>
      <c r="G32" s="202"/>
      <c r="H32" s="202"/>
      <c r="I32" s="202"/>
      <c r="J32" s="202"/>
      <c r="K32" s="202"/>
      <c r="L32" s="202"/>
      <c r="M32" s="202"/>
      <c r="N32" s="202"/>
      <c r="O32" s="202"/>
      <c r="P32" s="202"/>
      <c r="Q32" s="202"/>
      <c r="R32" s="202"/>
      <c r="S32" s="202"/>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T145"/>
  <sheetViews>
    <sheetView zoomScaleNormal="100" workbookViewId="0">
      <selection sqref="A1:S1"/>
    </sheetView>
  </sheetViews>
  <sheetFormatPr defaultColWidth="9.28515625" defaultRowHeight="18" customHeight="1" x14ac:dyDescent="0.2"/>
  <cols>
    <col min="1" max="1" width="13.7109375" style="11" customWidth="1"/>
    <col min="2" max="2" width="12" style="11" customWidth="1"/>
    <col min="3" max="16384" width="9.28515625" style="11"/>
  </cols>
  <sheetData>
    <row r="1" spans="1:19" ht="32.25" customHeight="1" x14ac:dyDescent="0.2">
      <c r="A1" s="201" t="s">
        <v>48</v>
      </c>
      <c r="B1" s="203"/>
      <c r="C1" s="203"/>
      <c r="D1" s="203"/>
      <c r="E1" s="203"/>
      <c r="F1" s="203"/>
      <c r="G1" s="203"/>
      <c r="H1" s="203"/>
      <c r="I1" s="203"/>
      <c r="J1" s="203"/>
      <c r="K1" s="203"/>
      <c r="L1" s="203"/>
      <c r="M1" s="203"/>
      <c r="N1" s="203"/>
      <c r="O1" s="203"/>
      <c r="P1" s="203"/>
      <c r="Q1" s="203"/>
      <c r="R1" s="203"/>
      <c r="S1" s="203"/>
    </row>
    <row r="2" spans="1:19" ht="6" customHeight="1" x14ac:dyDescent="0.2">
      <c r="A2" s="207"/>
      <c r="B2" s="207"/>
      <c r="C2" s="207"/>
      <c r="D2" s="207"/>
      <c r="E2" s="207"/>
      <c r="F2" s="207"/>
      <c r="G2" s="207"/>
      <c r="H2" s="207"/>
      <c r="I2" s="207"/>
      <c r="J2" s="207"/>
      <c r="K2" s="207"/>
      <c r="L2" s="207"/>
    </row>
    <row r="3" spans="1:19" ht="12" customHeight="1" x14ac:dyDescent="0.25">
      <c r="A3" s="62"/>
      <c r="B3" s="86"/>
      <c r="C3" s="67"/>
      <c r="D3" s="67"/>
      <c r="E3" s="67"/>
      <c r="F3" s="67"/>
      <c r="G3" s="67"/>
      <c r="H3" s="67"/>
      <c r="I3" s="67"/>
      <c r="J3" s="67"/>
      <c r="K3" s="67"/>
      <c r="L3" s="67"/>
    </row>
    <row r="4" spans="1:19" ht="45" customHeight="1" x14ac:dyDescent="0.2">
      <c r="A4" s="185" t="s">
        <v>66</v>
      </c>
      <c r="B4" s="81"/>
      <c r="C4" s="204" t="s">
        <v>82</v>
      </c>
      <c r="D4" s="205"/>
      <c r="E4" s="205"/>
      <c r="F4" s="205"/>
      <c r="G4" s="205"/>
      <c r="H4" s="205"/>
      <c r="I4" s="205"/>
      <c r="J4" s="205"/>
      <c r="K4" s="205"/>
      <c r="L4" s="205"/>
      <c r="M4" s="205"/>
      <c r="N4" s="205"/>
      <c r="O4" s="205"/>
      <c r="P4" s="205"/>
      <c r="Q4" s="205"/>
      <c r="R4" s="205"/>
      <c r="S4" s="205"/>
    </row>
    <row r="5" spans="1:19" ht="6" customHeight="1" x14ac:dyDescent="0.2">
      <c r="A5" s="185"/>
      <c r="B5" s="81"/>
      <c r="C5" s="204"/>
      <c r="D5" s="205"/>
      <c r="E5" s="205"/>
      <c r="F5" s="205"/>
      <c r="G5" s="205"/>
      <c r="H5" s="205"/>
      <c r="I5" s="205"/>
      <c r="J5" s="205"/>
      <c r="K5" s="205"/>
      <c r="L5" s="205"/>
      <c r="M5" s="205"/>
      <c r="N5" s="205"/>
      <c r="O5" s="205"/>
      <c r="P5" s="205"/>
      <c r="Q5" s="205"/>
      <c r="R5" s="205"/>
      <c r="S5" s="205"/>
    </row>
    <row r="6" spans="1:19" ht="54.75" customHeight="1" x14ac:dyDescent="0.2">
      <c r="A6" s="185" t="s">
        <v>44</v>
      </c>
      <c r="B6" s="81"/>
      <c r="C6" s="204" t="s">
        <v>63</v>
      </c>
      <c r="D6" s="205"/>
      <c r="E6" s="205"/>
      <c r="F6" s="205"/>
      <c r="G6" s="205"/>
      <c r="H6" s="205"/>
      <c r="I6" s="205"/>
      <c r="J6" s="205"/>
      <c r="K6" s="205"/>
      <c r="L6" s="205"/>
      <c r="M6" s="205"/>
      <c r="N6" s="205"/>
      <c r="O6" s="205"/>
      <c r="P6" s="205"/>
      <c r="Q6" s="205"/>
      <c r="R6" s="205"/>
      <c r="S6" s="205"/>
    </row>
    <row r="7" spans="1:19" ht="6" customHeight="1" x14ac:dyDescent="0.2">
      <c r="A7" s="185"/>
      <c r="B7" s="81"/>
      <c r="C7" s="81"/>
      <c r="D7" s="81"/>
      <c r="E7" s="81"/>
      <c r="F7" s="81"/>
      <c r="G7" s="81"/>
      <c r="H7" s="81"/>
      <c r="I7" s="81"/>
      <c r="J7" s="81"/>
      <c r="K7" s="81"/>
      <c r="L7" s="81"/>
      <c r="M7" s="81"/>
      <c r="N7" s="81"/>
      <c r="O7" s="81"/>
      <c r="P7" s="81"/>
      <c r="Q7" s="81"/>
      <c r="R7" s="81"/>
      <c r="S7" s="81"/>
    </row>
    <row r="8" spans="1:19" ht="45" customHeight="1" x14ac:dyDescent="0.2">
      <c r="A8" s="185" t="s">
        <v>56</v>
      </c>
      <c r="B8" s="81"/>
      <c r="C8" s="204" t="s">
        <v>152</v>
      </c>
      <c r="D8" s="208"/>
      <c r="E8" s="208"/>
      <c r="F8" s="208"/>
      <c r="G8" s="208"/>
      <c r="H8" s="208"/>
      <c r="I8" s="208"/>
      <c r="J8" s="208"/>
      <c r="K8" s="208"/>
      <c r="L8" s="208"/>
      <c r="M8" s="208"/>
      <c r="N8" s="208"/>
      <c r="O8" s="208"/>
      <c r="P8" s="208"/>
      <c r="Q8" s="208"/>
      <c r="R8" s="208"/>
      <c r="S8" s="208"/>
    </row>
    <row r="9" spans="1:19" ht="6" customHeight="1" x14ac:dyDescent="0.2">
      <c r="A9" s="185"/>
      <c r="B9" s="81"/>
      <c r="C9" s="204"/>
      <c r="D9" s="208"/>
      <c r="E9" s="208"/>
      <c r="F9" s="208"/>
      <c r="G9" s="208"/>
      <c r="H9" s="208"/>
      <c r="I9" s="208"/>
      <c r="J9" s="208"/>
      <c r="K9" s="208"/>
      <c r="L9" s="208"/>
      <c r="M9" s="208"/>
      <c r="N9" s="208"/>
      <c r="O9" s="208"/>
      <c r="P9" s="208"/>
      <c r="Q9" s="208"/>
      <c r="R9" s="208"/>
      <c r="S9" s="208"/>
    </row>
    <row r="10" spans="1:19" ht="33" customHeight="1" x14ac:dyDescent="0.2">
      <c r="A10" s="185" t="s">
        <v>64</v>
      </c>
      <c r="B10" s="81"/>
      <c r="C10" s="204" t="s">
        <v>80</v>
      </c>
      <c r="D10" s="205"/>
      <c r="E10" s="205"/>
      <c r="F10" s="205"/>
      <c r="G10" s="205"/>
      <c r="H10" s="205"/>
      <c r="I10" s="205"/>
      <c r="J10" s="205"/>
      <c r="K10" s="205"/>
      <c r="L10" s="205"/>
      <c r="M10" s="205"/>
      <c r="N10" s="205"/>
      <c r="O10" s="205"/>
      <c r="P10" s="205"/>
      <c r="Q10" s="205"/>
      <c r="R10" s="205"/>
      <c r="S10" s="205"/>
    </row>
    <row r="11" spans="1:19" ht="6" customHeight="1" x14ac:dyDescent="0.2">
      <c r="A11" s="185"/>
      <c r="B11" s="81"/>
      <c r="C11" s="81"/>
      <c r="D11" s="81"/>
      <c r="E11" s="81"/>
      <c r="F11" s="81"/>
      <c r="G11" s="81"/>
      <c r="H11" s="81"/>
      <c r="I11" s="81"/>
      <c r="J11" s="81"/>
      <c r="K11" s="81"/>
      <c r="L11" s="81"/>
      <c r="M11" s="81"/>
      <c r="N11" s="81"/>
      <c r="O11" s="81"/>
      <c r="P11" s="81"/>
      <c r="Q11" s="81"/>
      <c r="R11" s="81"/>
      <c r="S11" s="81"/>
    </row>
    <row r="12" spans="1:19" ht="33" customHeight="1" x14ac:dyDescent="0.2">
      <c r="A12" s="185" t="s">
        <v>65</v>
      </c>
      <c r="B12" s="81"/>
      <c r="C12" s="204" t="s">
        <v>81</v>
      </c>
      <c r="D12" s="205"/>
      <c r="E12" s="205"/>
      <c r="F12" s="205"/>
      <c r="G12" s="205"/>
      <c r="H12" s="205"/>
      <c r="I12" s="205"/>
      <c r="J12" s="205"/>
      <c r="K12" s="205"/>
      <c r="L12" s="205"/>
      <c r="M12" s="205"/>
      <c r="N12" s="205"/>
      <c r="O12" s="205"/>
      <c r="P12" s="205"/>
      <c r="Q12" s="205"/>
      <c r="R12" s="205"/>
      <c r="S12" s="205"/>
    </row>
    <row r="13" spans="1:19" ht="6" customHeight="1" x14ac:dyDescent="0.2">
      <c r="A13" s="185"/>
      <c r="B13" s="81"/>
      <c r="C13" s="81"/>
      <c r="D13" s="81"/>
      <c r="E13" s="81"/>
      <c r="F13" s="81"/>
      <c r="G13" s="81"/>
      <c r="H13" s="81"/>
      <c r="I13" s="81"/>
      <c r="J13" s="81"/>
      <c r="K13" s="81"/>
      <c r="L13" s="81"/>
      <c r="M13" s="81"/>
      <c r="N13" s="81"/>
      <c r="O13" s="81"/>
      <c r="P13" s="81"/>
      <c r="Q13" s="81"/>
      <c r="R13" s="81"/>
      <c r="S13" s="81"/>
    </row>
    <row r="14" spans="1:19" ht="27" customHeight="1" x14ac:dyDescent="0.2">
      <c r="A14" s="185" t="s">
        <v>108</v>
      </c>
      <c r="B14" s="81"/>
      <c r="C14" s="204" t="s">
        <v>109</v>
      </c>
      <c r="D14" s="204"/>
      <c r="E14" s="204"/>
      <c r="F14" s="204"/>
      <c r="G14" s="204"/>
      <c r="H14" s="204"/>
      <c r="I14" s="204"/>
      <c r="J14" s="204"/>
      <c r="K14" s="204"/>
      <c r="L14" s="204"/>
      <c r="M14" s="204"/>
      <c r="N14" s="204"/>
      <c r="O14" s="204"/>
      <c r="P14" s="204"/>
      <c r="Q14" s="204"/>
      <c r="R14" s="204"/>
      <c r="S14" s="204"/>
    </row>
    <row r="15" spans="1:19" ht="6" customHeight="1" x14ac:dyDescent="0.2">
      <c r="A15" s="185"/>
      <c r="B15" s="81"/>
      <c r="C15" s="81"/>
      <c r="D15" s="81"/>
      <c r="E15" s="81"/>
      <c r="F15" s="81"/>
      <c r="G15" s="81"/>
      <c r="H15" s="81"/>
      <c r="I15" s="81"/>
      <c r="J15" s="81"/>
      <c r="K15" s="81"/>
      <c r="L15" s="81"/>
      <c r="M15" s="81"/>
      <c r="N15" s="81"/>
      <c r="O15" s="81"/>
      <c r="P15" s="81"/>
      <c r="Q15" s="81"/>
      <c r="R15" s="81"/>
      <c r="S15" s="81"/>
    </row>
    <row r="16" spans="1:19" ht="45.75" customHeight="1" x14ac:dyDescent="0.2">
      <c r="A16" s="185" t="s">
        <v>60</v>
      </c>
      <c r="B16" s="81"/>
      <c r="C16" s="204" t="s">
        <v>153</v>
      </c>
      <c r="D16" s="205"/>
      <c r="E16" s="205"/>
      <c r="F16" s="205"/>
      <c r="G16" s="205"/>
      <c r="H16" s="205"/>
      <c r="I16" s="205"/>
      <c r="J16" s="205"/>
      <c r="K16" s="205"/>
      <c r="L16" s="205"/>
      <c r="M16" s="205"/>
      <c r="N16" s="205"/>
      <c r="O16" s="205"/>
      <c r="P16" s="205"/>
      <c r="Q16" s="205"/>
      <c r="R16" s="205"/>
      <c r="S16" s="205"/>
    </row>
    <row r="17" spans="1:20" ht="6" customHeight="1" x14ac:dyDescent="0.2">
      <c r="A17" s="185"/>
      <c r="B17" s="81"/>
      <c r="C17" s="81"/>
      <c r="D17" s="81"/>
      <c r="E17" s="81"/>
      <c r="F17" s="81"/>
      <c r="G17" s="81"/>
      <c r="H17" s="81"/>
      <c r="I17" s="81"/>
      <c r="J17" s="81"/>
      <c r="K17" s="81"/>
      <c r="L17" s="81"/>
      <c r="M17" s="81"/>
      <c r="N17" s="81"/>
      <c r="O17" s="81"/>
      <c r="P17" s="81"/>
      <c r="Q17" s="81"/>
      <c r="R17" s="81"/>
      <c r="S17" s="81"/>
    </row>
    <row r="18" spans="1:20" ht="32.25" customHeight="1" x14ac:dyDescent="0.2">
      <c r="A18" s="185" t="s">
        <v>57</v>
      </c>
      <c r="B18" s="81"/>
      <c r="C18" s="204" t="s">
        <v>71</v>
      </c>
      <c r="D18" s="205"/>
      <c r="E18" s="205"/>
      <c r="F18" s="205"/>
      <c r="G18" s="205"/>
      <c r="H18" s="205"/>
      <c r="I18" s="205"/>
      <c r="J18" s="205"/>
      <c r="K18" s="205"/>
      <c r="L18" s="205"/>
      <c r="M18" s="205"/>
      <c r="N18" s="205"/>
      <c r="O18" s="205"/>
      <c r="P18" s="205"/>
      <c r="Q18" s="205"/>
      <c r="R18" s="205"/>
      <c r="S18" s="205"/>
      <c r="T18" s="101"/>
    </row>
    <row r="19" spans="1:20" ht="6" customHeight="1" x14ac:dyDescent="0.2">
      <c r="A19" s="185"/>
      <c r="B19" s="81"/>
      <c r="C19" s="81"/>
      <c r="D19" s="81"/>
      <c r="E19" s="81"/>
      <c r="F19" s="81"/>
      <c r="G19" s="81"/>
      <c r="H19" s="81"/>
      <c r="I19" s="81"/>
      <c r="J19" s="81"/>
      <c r="K19" s="81"/>
      <c r="L19" s="81"/>
      <c r="M19" s="81"/>
      <c r="N19" s="81"/>
      <c r="O19" s="81"/>
      <c r="P19" s="81"/>
      <c r="Q19" s="81"/>
      <c r="R19" s="81"/>
      <c r="S19" s="81"/>
    </row>
    <row r="20" spans="1:20" ht="15.75" customHeight="1" x14ac:dyDescent="0.2">
      <c r="A20" s="185" t="s">
        <v>68</v>
      </c>
      <c r="B20" s="81"/>
      <c r="C20" s="204" t="s">
        <v>70</v>
      </c>
      <c r="D20" s="208"/>
      <c r="E20" s="208"/>
      <c r="F20" s="208"/>
      <c r="G20" s="208"/>
      <c r="H20" s="208"/>
      <c r="I20" s="208"/>
      <c r="J20" s="208"/>
      <c r="K20" s="208"/>
      <c r="L20" s="208"/>
      <c r="M20" s="208"/>
      <c r="N20" s="208"/>
      <c r="O20" s="208"/>
      <c r="P20" s="208"/>
      <c r="Q20" s="208"/>
      <c r="R20" s="208"/>
      <c r="S20" s="208"/>
    </row>
    <row r="21" spans="1:20" ht="6" customHeight="1" x14ac:dyDescent="0.2">
      <c r="A21" s="185"/>
      <c r="B21" s="81"/>
      <c r="C21" s="81"/>
      <c r="D21" s="81"/>
      <c r="E21" s="81"/>
      <c r="F21" s="81"/>
      <c r="G21" s="81"/>
      <c r="H21" s="81"/>
      <c r="I21" s="81"/>
      <c r="J21" s="81"/>
      <c r="K21" s="81"/>
      <c r="L21" s="81"/>
      <c r="M21" s="81"/>
      <c r="N21" s="81"/>
      <c r="O21" s="81"/>
      <c r="P21" s="81"/>
      <c r="Q21" s="81"/>
      <c r="R21" s="81"/>
      <c r="S21" s="81"/>
    </row>
    <row r="22" spans="1:20" ht="33.75" customHeight="1" x14ac:dyDescent="0.2">
      <c r="A22" s="185" t="s">
        <v>69</v>
      </c>
      <c r="B22" s="81"/>
      <c r="C22" s="204" t="s">
        <v>72</v>
      </c>
      <c r="D22" s="205"/>
      <c r="E22" s="205"/>
      <c r="F22" s="205"/>
      <c r="G22" s="205"/>
      <c r="H22" s="205"/>
      <c r="I22" s="205"/>
      <c r="J22" s="205"/>
      <c r="K22" s="205"/>
      <c r="L22" s="205"/>
      <c r="M22" s="205"/>
      <c r="N22" s="205"/>
      <c r="O22" s="205"/>
      <c r="P22" s="205"/>
      <c r="Q22" s="205"/>
      <c r="R22" s="205"/>
      <c r="S22" s="205"/>
    </row>
    <row r="23" spans="1:20" ht="6" customHeight="1" x14ac:dyDescent="0.2">
      <c r="A23" s="185"/>
      <c r="B23" s="81"/>
      <c r="C23" s="81"/>
      <c r="D23" s="81"/>
      <c r="E23" s="81"/>
      <c r="F23" s="81"/>
      <c r="G23" s="81"/>
      <c r="H23" s="81"/>
      <c r="I23" s="81"/>
      <c r="J23" s="81"/>
      <c r="K23" s="81"/>
      <c r="L23" s="81"/>
      <c r="M23" s="81"/>
      <c r="N23" s="81"/>
      <c r="O23" s="81"/>
      <c r="P23" s="81"/>
      <c r="Q23" s="81"/>
      <c r="R23" s="81"/>
      <c r="S23" s="81"/>
    </row>
    <row r="24" spans="1:20" ht="15.75" customHeight="1" x14ac:dyDescent="0.2">
      <c r="A24" s="185"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06"/>
      <c r="B27" s="196"/>
      <c r="C27" s="196"/>
      <c r="D27" s="196"/>
      <c r="E27" s="196"/>
      <c r="F27" s="196"/>
      <c r="G27" s="196"/>
      <c r="H27" s="196"/>
      <c r="I27" s="196"/>
      <c r="J27" s="196"/>
      <c r="K27" s="196"/>
      <c r="L27" s="196"/>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5">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28515625" defaultRowHeight="13.2" x14ac:dyDescent="0.25"/>
  <cols>
    <col min="1" max="1" width="5.140625" style="123" bestFit="1" customWidth="1"/>
    <col min="2" max="2" width="55.42578125" style="123" customWidth="1"/>
    <col min="3" max="3" width="58.140625" style="123" customWidth="1"/>
    <col min="4" max="16384" width="9.28515625" style="123"/>
  </cols>
  <sheetData>
    <row r="1" spans="1:3" ht="32.25" customHeight="1" x14ac:dyDescent="0.25">
      <c r="A1" s="209" t="s">
        <v>107</v>
      </c>
      <c r="B1" s="209"/>
      <c r="C1" s="209"/>
    </row>
    <row r="3" spans="1:3" x14ac:dyDescent="0.25">
      <c r="A3" s="130" t="s">
        <v>49</v>
      </c>
      <c r="C3" s="129" t="s">
        <v>106</v>
      </c>
    </row>
    <row r="4" spans="1:3" x14ac:dyDescent="0.25">
      <c r="A4" s="128"/>
    </row>
    <row r="5" spans="1:3" ht="18" customHeight="1" x14ac:dyDescent="0.25">
      <c r="A5" s="125" t="s">
        <v>50</v>
      </c>
      <c r="B5" s="123" t="s">
        <v>105</v>
      </c>
      <c r="C5" s="123" t="s">
        <v>104</v>
      </c>
    </row>
    <row r="6" spans="1:3" ht="18" customHeight="1" x14ac:dyDescent="0.25">
      <c r="A6" s="125" t="s">
        <v>51</v>
      </c>
      <c r="B6" s="123" t="s">
        <v>103</v>
      </c>
      <c r="C6" s="123" t="s">
        <v>102</v>
      </c>
    </row>
    <row r="7" spans="1:3" ht="18" customHeight="1" x14ac:dyDescent="0.3">
      <c r="A7" s="127" t="s">
        <v>62</v>
      </c>
      <c r="B7" s="124" t="s">
        <v>101</v>
      </c>
      <c r="C7" s="123" t="s">
        <v>100</v>
      </c>
    </row>
    <row r="8" spans="1:3" ht="18" customHeight="1" x14ac:dyDescent="0.25">
      <c r="A8" s="126" t="s">
        <v>52</v>
      </c>
      <c r="B8" s="123" t="s">
        <v>99</v>
      </c>
      <c r="C8" s="123" t="s">
        <v>98</v>
      </c>
    </row>
    <row r="9" spans="1:3" ht="18" customHeight="1" x14ac:dyDescent="0.25">
      <c r="A9" s="125" t="s">
        <v>53</v>
      </c>
      <c r="B9" s="124" t="s">
        <v>97</v>
      </c>
      <c r="C9" s="123" t="s">
        <v>96</v>
      </c>
    </row>
    <row r="10" spans="1:3" ht="18" customHeight="1" x14ac:dyDescent="0.25">
      <c r="A10" s="164" t="s">
        <v>54</v>
      </c>
      <c r="B10" s="165" t="s">
        <v>95</v>
      </c>
      <c r="C10" s="166" t="s">
        <v>94</v>
      </c>
    </row>
    <row r="11" spans="1:3" ht="27" customHeight="1" x14ac:dyDescent="0.25">
      <c r="A11" s="131" t="s">
        <v>55</v>
      </c>
      <c r="B11" s="162" t="s">
        <v>93</v>
      </c>
      <c r="C11" s="163" t="s">
        <v>92</v>
      </c>
    </row>
    <row r="12" spans="1:3" x14ac:dyDescent="0.25">
      <c r="A12" s="132"/>
      <c r="B12" s="132"/>
      <c r="C12" s="132"/>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B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customWidth="1" outlineLevel="1"/>
    <col min="6" max="6" width="1.42578125" style="17" customWidth="1" outlineLevel="1"/>
    <col min="7" max="7" width="7.7109375" style="17" customWidth="1" outlineLevel="1"/>
    <col min="8" max="8" width="1.42578125" style="17" customWidth="1" outlineLevel="1"/>
    <col min="9" max="9" width="7.7109375" style="17" customWidth="1" outlineLevel="1"/>
    <col min="10" max="10" width="1.42578125" style="17" customWidth="1" outlineLevel="1"/>
    <col min="11" max="11" width="7.7109375" style="17" customWidth="1" outlineLevel="1"/>
    <col min="12" max="12" width="1.42578125" style="17" customWidth="1" outlineLevel="1"/>
    <col min="13" max="13" width="7.7109375" style="17" customWidth="1" outlineLevel="1"/>
    <col min="14" max="14" width="1.42578125" style="17" customWidth="1" outlineLevel="1"/>
    <col min="15" max="15" width="7.7109375" style="17" customWidth="1" outlineLevel="1"/>
    <col min="16" max="16" width="1.42578125" style="17" customWidth="1" outlineLevel="1"/>
    <col min="17" max="17" width="7.7109375" style="17" customWidth="1" outlineLevel="1"/>
    <col min="18" max="18" width="1.42578125" style="17" customWidth="1" outlineLevel="1"/>
    <col min="19" max="19" width="7.7109375" style="17" customWidth="1" outlineLevel="1"/>
    <col min="20" max="20" width="1.42578125" style="17" customWidth="1" outlineLevel="1"/>
    <col min="21" max="21" width="7.7109375" style="17" customWidth="1" outlineLevel="1"/>
    <col min="22" max="22" width="1.42578125" style="17" customWidth="1" outlineLevel="1"/>
    <col min="23" max="23" width="7.7109375" style="17" customWidth="1" outlineLevel="1"/>
    <col min="24" max="24" width="1.42578125" style="17" customWidth="1" outlineLevel="1"/>
    <col min="25" max="25" width="7.7109375" style="17" customWidth="1" outlineLevel="1"/>
    <col min="26" max="26" width="1.42578125" style="17" customWidth="1" outlineLevel="1"/>
    <col min="27" max="27" width="7.7109375" style="17" customWidth="1" outlineLevel="1"/>
    <col min="28" max="28" width="1.42578125" style="17" customWidth="1" outlineLevel="1"/>
    <col min="29" max="29" width="7.7109375" style="17" customWidth="1" outlineLevel="1"/>
    <col min="30" max="30" width="1.42578125" style="17" customWidth="1" outlineLevel="1"/>
    <col min="31" max="31" width="7.7109375" style="17" customWidth="1" outlineLevel="1"/>
    <col min="32" max="32" width="1.42578125" style="17" customWidth="1" outlineLevel="1"/>
    <col min="33" max="33" width="7.7109375" style="17" customWidth="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7109375" style="17" customWidth="1"/>
    <col min="47" max="47" width="10.42578125" style="17" bestFit="1" customWidth="1"/>
    <col min="48" max="49" width="9.7109375" style="17" bestFit="1" customWidth="1"/>
    <col min="50" max="50" width="9.42578125" style="17" bestFit="1" customWidth="1"/>
    <col min="51" max="51" width="9.7109375" style="17" bestFit="1" customWidth="1"/>
    <col min="52" max="16384" width="9.28515625" style="17"/>
  </cols>
  <sheetData>
    <row r="1" spans="2:54" x14ac:dyDescent="0.2">
      <c r="B1" s="18" t="s">
        <v>113</v>
      </c>
      <c r="AT1" s="100"/>
    </row>
    <row r="2" spans="2:54" x14ac:dyDescent="0.2">
      <c r="B2" s="94" t="s">
        <v>114</v>
      </c>
      <c r="C2" s="18"/>
      <c r="D2" s="19"/>
      <c r="E2" s="19"/>
      <c r="F2" s="19"/>
      <c r="G2" s="19"/>
      <c r="H2" s="19"/>
      <c r="I2" s="19"/>
      <c r="J2" s="19"/>
      <c r="K2" s="19"/>
      <c r="L2" s="19"/>
    </row>
    <row r="3" spans="2:54" ht="6" customHeight="1" x14ac:dyDescent="0.2">
      <c r="B3" s="19"/>
      <c r="C3" s="19"/>
      <c r="D3" s="19"/>
      <c r="E3" s="19"/>
      <c r="F3" s="19"/>
      <c r="G3" s="19"/>
      <c r="H3" s="19"/>
      <c r="I3" s="19"/>
      <c r="J3" s="19"/>
      <c r="K3" s="19"/>
      <c r="L3" s="19"/>
    </row>
    <row r="4" spans="2:54"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4" ht="6" customHeight="1" x14ac:dyDescent="0.2">
      <c r="B5" s="19"/>
      <c r="C5" s="19"/>
      <c r="D5" s="19"/>
      <c r="E5" s="19"/>
      <c r="F5" s="19"/>
      <c r="G5" s="19"/>
      <c r="H5" s="19"/>
      <c r="I5" s="19"/>
      <c r="J5" s="19"/>
      <c r="K5" s="19"/>
      <c r="L5" s="19"/>
    </row>
    <row r="6" spans="2:54" ht="14.25" customHeight="1" x14ac:dyDescent="0.2">
      <c r="B6" s="214" t="s">
        <v>29</v>
      </c>
      <c r="C6" s="214"/>
      <c r="D6" s="214"/>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214" t="s">
        <v>27</v>
      </c>
      <c r="AT6" s="214"/>
      <c r="AW6" s="175"/>
      <c r="AX6" s="175"/>
      <c r="AY6" s="175"/>
    </row>
    <row r="7" spans="2:54"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2"/>
      <c r="AT7" s="22"/>
      <c r="AW7" s="175"/>
      <c r="AX7" s="175"/>
      <c r="AY7" s="175"/>
    </row>
    <row r="8" spans="2:54"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W8" s="175"/>
      <c r="AX8" s="175"/>
      <c r="AY8" s="175"/>
    </row>
    <row r="9" spans="2:54"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49.664702477590232</v>
      </c>
      <c r="AR9" s="72"/>
      <c r="AS9" s="56"/>
      <c r="AT9" s="14" t="s">
        <v>31</v>
      </c>
      <c r="AU9" s="188"/>
      <c r="BB9" s="115"/>
    </row>
    <row r="10" spans="2:54"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65.075998328867655</v>
      </c>
      <c r="AR10" s="72"/>
      <c r="AS10" s="56"/>
      <c r="AT10" s="14" t="s">
        <v>32</v>
      </c>
      <c r="AU10" s="188"/>
      <c r="AW10" s="118"/>
      <c r="AX10" s="118"/>
      <c r="AY10" s="118"/>
      <c r="AZ10" s="118"/>
      <c r="BA10" s="118"/>
      <c r="BB10" s="116"/>
    </row>
    <row r="11" spans="2:54"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61.933538730798666</v>
      </c>
      <c r="AR11" s="27"/>
      <c r="AS11" s="56"/>
      <c r="AT11" s="14" t="s">
        <v>33</v>
      </c>
      <c r="AU11" s="188"/>
      <c r="AW11" s="118"/>
      <c r="AX11" s="118"/>
      <c r="AY11" s="118"/>
      <c r="AZ11" s="118"/>
      <c r="BA11" s="118"/>
      <c r="BB11" s="116"/>
    </row>
    <row r="12" spans="2:54"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66.585793304839683</v>
      </c>
      <c r="AR12" s="27"/>
      <c r="AS12" s="25"/>
      <c r="AT12" s="14" t="s">
        <v>34</v>
      </c>
      <c r="AU12" s="188"/>
      <c r="AW12" s="118"/>
      <c r="AX12" s="118"/>
      <c r="AY12" s="118"/>
      <c r="AZ12" s="118"/>
      <c r="BA12" s="118"/>
      <c r="BB12" s="116"/>
    </row>
    <row r="13" spans="2:54"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5"/>
      <c r="AT13" s="28"/>
      <c r="AU13" s="188"/>
      <c r="AW13" s="118"/>
      <c r="AX13" s="118"/>
      <c r="AY13" s="118"/>
      <c r="AZ13" s="118"/>
      <c r="BA13" s="118"/>
      <c r="BB13" s="115"/>
    </row>
    <row r="14" spans="2:54"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5">
        <v>246.49039284230639</v>
      </c>
      <c r="AJ14" s="56"/>
      <c r="AK14" s="55">
        <v>264.6027892673286</v>
      </c>
      <c r="AL14" s="98"/>
      <c r="AM14" s="55">
        <v>169.162998966587</v>
      </c>
      <c r="AN14" s="97"/>
      <c r="AO14" s="55">
        <v>164.49047457386601</v>
      </c>
      <c r="AP14" s="97"/>
      <c r="AQ14" s="55">
        <v>243.26003284209622</v>
      </c>
      <c r="AR14" s="26"/>
      <c r="AS14" s="25"/>
      <c r="AT14" s="15" t="s">
        <v>28</v>
      </c>
      <c r="AU14" s="188"/>
      <c r="AW14" s="118"/>
      <c r="AX14" s="118"/>
      <c r="AY14" s="118"/>
      <c r="AZ14" s="118"/>
      <c r="BA14" s="118"/>
      <c r="BB14" s="115"/>
    </row>
    <row r="15" spans="2:54"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41"/>
      <c r="AT15" s="35"/>
      <c r="AU15" s="188"/>
      <c r="AW15" s="175"/>
      <c r="AX15" s="177"/>
      <c r="AY15" s="176"/>
      <c r="BA15" s="118"/>
      <c r="BB15" s="115"/>
    </row>
    <row r="16" spans="2:54"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8"/>
      <c r="AU16" s="188"/>
      <c r="AW16" s="175"/>
      <c r="AX16" s="177"/>
      <c r="AY16" s="176"/>
      <c r="BA16" s="118"/>
      <c r="BB16" s="115"/>
    </row>
    <row r="17" spans="2:54" s="42" customFormat="1" ht="12.75" customHeight="1" x14ac:dyDescent="0.2">
      <c r="B17" s="214" t="s">
        <v>39</v>
      </c>
      <c r="C17" s="214"/>
      <c r="D17" s="214"/>
      <c r="E17" s="211"/>
      <c r="F17" s="211"/>
      <c r="G17" s="211"/>
      <c r="H17" s="211"/>
      <c r="I17" s="211"/>
      <c r="J17" s="211"/>
      <c r="K17" s="211"/>
      <c r="L17" s="211"/>
      <c r="M17" s="211"/>
      <c r="N17" s="211"/>
      <c r="O17" s="211"/>
      <c r="P17" s="211"/>
      <c r="Q17" s="211"/>
      <c r="R17" s="211"/>
      <c r="S17" s="211"/>
      <c r="T17" s="211"/>
      <c r="U17" s="14"/>
      <c r="V17" s="14"/>
      <c r="W17" s="211"/>
      <c r="X17" s="211"/>
      <c r="Y17" s="211"/>
      <c r="Z17" s="211"/>
      <c r="AA17" s="210"/>
      <c r="AB17" s="210"/>
      <c r="AC17" s="212"/>
      <c r="AD17" s="210"/>
      <c r="AE17" s="210"/>
      <c r="AF17" s="210"/>
      <c r="AG17" s="13"/>
      <c r="AH17" s="13"/>
      <c r="AI17" s="13"/>
      <c r="AJ17" s="13"/>
      <c r="AK17" s="13"/>
      <c r="AL17" s="13"/>
      <c r="AM17" s="210"/>
      <c r="AN17" s="210"/>
      <c r="AO17" s="210"/>
      <c r="AP17" s="210"/>
      <c r="AQ17" s="210"/>
      <c r="AR17" s="210"/>
      <c r="AS17" s="214" t="s">
        <v>41</v>
      </c>
      <c r="AT17" s="214"/>
      <c r="AU17" s="188"/>
      <c r="AW17" s="178"/>
      <c r="AX17" s="179"/>
      <c r="AY17" s="180"/>
      <c r="BA17" s="112"/>
      <c r="BB17" s="114"/>
    </row>
    <row r="18" spans="2:54" s="42" customFormat="1" ht="12.75" customHeight="1" x14ac:dyDescent="0.2">
      <c r="B18" s="214" t="s">
        <v>46</v>
      </c>
      <c r="C18" s="214"/>
      <c r="D18" s="214"/>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214" t="s">
        <v>47</v>
      </c>
      <c r="AT18" s="214"/>
      <c r="AU18" s="188"/>
      <c r="AW18" s="178"/>
      <c r="AX18" s="179"/>
      <c r="AY18" s="180"/>
      <c r="BA18" s="112"/>
      <c r="BB18" s="114"/>
    </row>
    <row r="19" spans="2:54"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43"/>
      <c r="AT19" s="43"/>
      <c r="AU19" s="188"/>
    </row>
    <row r="20" spans="2:54"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188"/>
    </row>
    <row r="21" spans="2:54"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2444.152216499107</v>
      </c>
      <c r="AR21" s="72"/>
      <c r="AS21" s="56"/>
      <c r="AT21" s="14" t="s">
        <v>31</v>
      </c>
      <c r="AU21" s="188"/>
      <c r="AW21" s="174"/>
      <c r="AX21" s="174"/>
    </row>
    <row r="22" spans="2:54"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3517.0845303614069</v>
      </c>
      <c r="AR22" s="72"/>
      <c r="AS22" s="56"/>
      <c r="AT22" s="14" t="s">
        <v>32</v>
      </c>
      <c r="AU22" s="188"/>
      <c r="AW22" s="174"/>
      <c r="AX22" s="174"/>
    </row>
    <row r="23" spans="2:54"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3503.4863231920644</v>
      </c>
      <c r="AR23" s="27"/>
      <c r="AS23" s="56"/>
      <c r="AT23" s="14" t="s">
        <v>33</v>
      </c>
      <c r="AU23" s="188"/>
      <c r="AW23" s="174"/>
      <c r="AX23" s="174"/>
    </row>
    <row r="24" spans="2:54"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3418.0437004973423</v>
      </c>
      <c r="AR24" s="27"/>
      <c r="AS24" s="25"/>
      <c r="AT24" s="14" t="s">
        <v>34</v>
      </c>
      <c r="AU24" s="188"/>
      <c r="AW24" s="174"/>
      <c r="AX24" s="174"/>
    </row>
    <row r="25" spans="2:54"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4"/>
      <c r="AJ25" s="27"/>
      <c r="AK25" s="27"/>
      <c r="AL25" s="27"/>
      <c r="AM25" s="29"/>
      <c r="AN25" s="27"/>
      <c r="AO25" s="29"/>
      <c r="AP25" s="27"/>
      <c r="AQ25" s="29"/>
      <c r="AR25" s="27"/>
      <c r="AS25" s="25"/>
      <c r="AT25" s="28"/>
      <c r="AU25" s="188"/>
    </row>
    <row r="26" spans="2:54"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5">
        <v>13546.798247255469</v>
      </c>
      <c r="AJ26" s="56"/>
      <c r="AK26" s="55">
        <v>14617.207234120642</v>
      </c>
      <c r="AL26" s="98"/>
      <c r="AM26" s="55">
        <v>8128.7446646915969</v>
      </c>
      <c r="AN26" s="97"/>
      <c r="AO26" s="55">
        <v>8027.4892975501534</v>
      </c>
      <c r="AP26" s="97"/>
      <c r="AQ26" s="55">
        <v>12882.766770549921</v>
      </c>
      <c r="AR26" s="26"/>
      <c r="AS26" s="25"/>
      <c r="AT26" s="15" t="s">
        <v>28</v>
      </c>
      <c r="AU26" s="188"/>
      <c r="AV26" s="102"/>
    </row>
    <row r="27" spans="2:54"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23"/>
      <c r="AT27" s="46"/>
    </row>
    <row r="28" spans="2:54" ht="6" customHeight="1" x14ac:dyDescent="0.2">
      <c r="B28" s="28"/>
      <c r="C28" s="28"/>
      <c r="D28" s="28"/>
      <c r="E28" s="29"/>
      <c r="F28" s="29"/>
      <c r="G28" s="29"/>
      <c r="H28" s="29"/>
      <c r="I28" s="29"/>
      <c r="J28" s="29"/>
      <c r="K28" s="29"/>
      <c r="L28" s="29"/>
      <c r="M28" s="29"/>
      <c r="N28" s="29"/>
      <c r="O28" s="29"/>
      <c r="P28" s="29"/>
      <c r="Q28" s="29"/>
      <c r="R28" s="29"/>
      <c r="S28" s="29"/>
      <c r="T28" s="103"/>
      <c r="U28" s="29"/>
      <c r="V28" s="103"/>
      <c r="W28" s="29"/>
      <c r="X28" s="72"/>
      <c r="Y28" s="29"/>
      <c r="Z28" s="72"/>
      <c r="AA28" s="29"/>
      <c r="AB28" s="27"/>
      <c r="AC28" s="29"/>
      <c r="AD28" s="27"/>
      <c r="AE28" s="29"/>
      <c r="AF28" s="27"/>
      <c r="AG28" s="27"/>
      <c r="AH28" s="27"/>
      <c r="AI28" s="27"/>
      <c r="AJ28" s="27"/>
      <c r="AK28" s="27"/>
      <c r="AL28" s="27"/>
      <c r="AM28" s="29"/>
      <c r="AN28" s="27"/>
      <c r="AO28" s="29"/>
      <c r="AP28" s="27"/>
      <c r="AQ28" s="29"/>
      <c r="AR28" s="27"/>
      <c r="AS28" s="25"/>
      <c r="AT28" s="28"/>
    </row>
    <row r="29" spans="2:54" ht="27.75" customHeight="1" x14ac:dyDescent="0.2">
      <c r="B29" s="215" t="s">
        <v>135</v>
      </c>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row>
    <row r="30" spans="2:54" ht="28.5" customHeight="1" x14ac:dyDescent="0.2">
      <c r="B30" s="213" t="s">
        <v>136</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row>
    <row r="31" spans="2:54" ht="18.75" customHeight="1" x14ac:dyDescent="0.2">
      <c r="B31" s="18"/>
      <c r="C31" s="18"/>
      <c r="D31" s="19"/>
      <c r="E31" s="19"/>
      <c r="F31" s="19"/>
      <c r="G31" s="19"/>
      <c r="H31" s="19"/>
      <c r="I31" s="19"/>
      <c r="J31" s="19"/>
      <c r="K31" s="19"/>
      <c r="L31" s="19"/>
    </row>
    <row r="32" spans="2:54" ht="18.75" customHeight="1" x14ac:dyDescent="0.2">
      <c r="B32" s="18"/>
      <c r="C32" s="18"/>
      <c r="D32" s="19"/>
      <c r="E32" s="19"/>
      <c r="F32" s="19"/>
      <c r="G32" s="19"/>
      <c r="H32" s="19"/>
      <c r="I32" s="19"/>
      <c r="J32" s="19"/>
      <c r="K32" s="19"/>
      <c r="L32" s="19"/>
    </row>
    <row r="33" spans="2:46" ht="18.75" customHeight="1" x14ac:dyDescent="0.2">
      <c r="B33" s="18"/>
      <c r="C33" s="18"/>
      <c r="D33" s="19"/>
      <c r="E33" s="19"/>
      <c r="F33" s="19"/>
      <c r="G33" s="19"/>
      <c r="H33" s="19"/>
      <c r="I33" s="19"/>
      <c r="J33" s="19"/>
      <c r="K33" s="19"/>
      <c r="L33" s="19"/>
    </row>
    <row r="35" spans="2:46" x14ac:dyDescent="0.2">
      <c r="AG35" s="113"/>
      <c r="AH35" s="113"/>
      <c r="AI35" s="113"/>
      <c r="AJ35" s="113"/>
      <c r="AK35" s="113"/>
      <c r="AL35" s="113"/>
      <c r="AM35" s="113"/>
      <c r="AN35" s="113"/>
      <c r="AO35" s="113"/>
      <c r="AP35" s="113"/>
      <c r="AQ35" s="113"/>
    </row>
    <row r="36" spans="2:46" x14ac:dyDescent="0.2">
      <c r="B36" s="190"/>
      <c r="C36" s="190"/>
      <c r="D36" s="190"/>
      <c r="E36" s="192"/>
      <c r="F36" s="192"/>
      <c r="G36" s="192"/>
      <c r="H36" s="192"/>
      <c r="I36" s="192"/>
      <c r="J36" s="192"/>
      <c r="K36" s="192"/>
      <c r="L36" s="192"/>
      <c r="M36" s="191"/>
      <c r="N36" s="191"/>
      <c r="O36" s="191"/>
      <c r="P36" s="191"/>
      <c r="Q36" s="191"/>
      <c r="R36" s="191"/>
      <c r="S36" s="191"/>
      <c r="T36" s="191"/>
      <c r="U36" s="191"/>
      <c r="V36" s="191"/>
      <c r="W36" s="191"/>
      <c r="X36" s="191"/>
      <c r="Y36" s="191"/>
      <c r="Z36" s="191"/>
      <c r="AA36" s="191"/>
      <c r="AB36" s="191"/>
      <c r="AC36" s="191"/>
      <c r="AD36" s="191"/>
      <c r="AE36" s="191"/>
      <c r="AF36" s="191"/>
      <c r="AG36" s="193"/>
      <c r="AH36" s="193"/>
      <c r="AI36" s="193"/>
      <c r="AJ36" s="193"/>
      <c r="AK36" s="193"/>
      <c r="AL36" s="193"/>
      <c r="AM36" s="193"/>
      <c r="AN36" s="193"/>
      <c r="AO36" s="193"/>
      <c r="AP36" s="193"/>
      <c r="AQ36" s="193"/>
      <c r="AR36" s="191"/>
      <c r="AS36" s="191"/>
      <c r="AT36" s="191"/>
    </row>
  </sheetData>
  <mergeCells count="24">
    <mergeCell ref="B30:AT30"/>
    <mergeCell ref="B17:D17"/>
    <mergeCell ref="B29:AT29"/>
    <mergeCell ref="AS6:AT6"/>
    <mergeCell ref="B18:D18"/>
    <mergeCell ref="B6:D6"/>
    <mergeCell ref="Q17:R17"/>
    <mergeCell ref="Y17:Z17"/>
    <mergeCell ref="AS17:AT17"/>
    <mergeCell ref="E17:F17"/>
    <mergeCell ref="G17:H17"/>
    <mergeCell ref="I17:J17"/>
    <mergeCell ref="AS18:AT18"/>
    <mergeCell ref="S17:T17"/>
    <mergeCell ref="AO17:AP17"/>
    <mergeCell ref="M17:N17"/>
    <mergeCell ref="AQ17:AR17"/>
    <mergeCell ref="K17:L17"/>
    <mergeCell ref="AM17:AN17"/>
    <mergeCell ref="O17:P17"/>
    <mergeCell ref="W17:X17"/>
    <mergeCell ref="AE17:AF17"/>
    <mergeCell ref="AC17:AD17"/>
    <mergeCell ref="AA17:AB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G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customWidth="1" outlineLevel="1"/>
    <col min="6" max="6" width="1.42578125" style="17" customWidth="1" outlineLevel="1"/>
    <col min="7" max="7" width="7.7109375" style="17" customWidth="1" outlineLevel="1"/>
    <col min="8" max="8" width="1.42578125" style="17" customWidth="1" outlineLevel="1"/>
    <col min="9" max="9" width="7.7109375" style="17" customWidth="1" outlineLevel="1"/>
    <col min="10" max="10" width="1.42578125" style="17" customWidth="1" outlineLevel="1"/>
    <col min="11" max="11" width="7.7109375" style="17" customWidth="1" outlineLevel="1"/>
    <col min="12" max="12" width="1.42578125" style="17" customWidth="1" outlineLevel="1"/>
    <col min="13" max="13" width="7.7109375" style="17" customWidth="1" outlineLevel="1"/>
    <col min="14" max="14" width="1.42578125" style="17" customWidth="1" outlineLevel="1"/>
    <col min="15" max="15" width="7.7109375" style="17" customWidth="1" outlineLevel="1"/>
    <col min="16" max="16" width="1.42578125" style="17" customWidth="1" outlineLevel="1"/>
    <col min="17" max="17" width="7.7109375" style="17" customWidth="1" outlineLevel="1"/>
    <col min="18" max="18" width="1.42578125" style="17" customWidth="1" outlineLevel="1"/>
    <col min="19" max="19" width="7.7109375" style="17" customWidth="1" outlineLevel="1"/>
    <col min="20" max="20" width="1.42578125" style="17" customWidth="1" outlineLevel="1"/>
    <col min="21" max="21" width="7.7109375" style="17" customWidth="1" outlineLevel="1"/>
    <col min="22" max="22" width="1.42578125" style="17" customWidth="1" outlineLevel="1"/>
    <col min="23" max="23" width="7.7109375" style="17" customWidth="1" outlineLevel="1"/>
    <col min="24" max="24" width="1.42578125" style="17" customWidth="1" outlineLevel="1"/>
    <col min="25" max="25" width="7.7109375" style="17" customWidth="1" outlineLevel="1"/>
    <col min="26" max="26" width="1.42578125" style="17" customWidth="1" outlineLevel="1"/>
    <col min="27" max="27" width="7.7109375" style="17" customWidth="1" outlineLevel="1"/>
    <col min="28" max="28" width="1.42578125" style="17" customWidth="1" outlineLevel="1"/>
    <col min="29" max="29" width="7.7109375" style="17" customWidth="1" outlineLevel="1"/>
    <col min="30" max="30" width="1.42578125" style="17" customWidth="1" outlineLevel="1"/>
    <col min="31" max="31" width="7.7109375" style="17" customWidth="1" outlineLevel="1"/>
    <col min="32" max="32" width="1.42578125" style="17" customWidth="1" outlineLevel="1"/>
    <col min="33" max="33" width="7.7109375" style="17" customWidth="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7109375" style="17" customWidth="1"/>
    <col min="47" max="47" width="9.28515625" style="17"/>
    <col min="48" max="48" width="16" style="17" bestFit="1" customWidth="1"/>
    <col min="49" max="49" width="16.42578125" style="17" bestFit="1" customWidth="1"/>
    <col min="50" max="16384" width="9.28515625" style="17"/>
  </cols>
  <sheetData>
    <row r="1" spans="2:59" x14ac:dyDescent="0.2">
      <c r="B1" s="18" t="s">
        <v>115</v>
      </c>
    </row>
    <row r="2" spans="2:59" x14ac:dyDescent="0.2">
      <c r="B2" s="94" t="s">
        <v>116</v>
      </c>
      <c r="C2" s="18"/>
      <c r="D2" s="19"/>
      <c r="E2" s="19"/>
      <c r="F2" s="19"/>
      <c r="G2" s="19"/>
      <c r="H2" s="19"/>
      <c r="I2" s="19"/>
      <c r="J2" s="19"/>
      <c r="K2" s="19"/>
      <c r="L2" s="19"/>
    </row>
    <row r="3" spans="2:59" ht="6" customHeight="1" x14ac:dyDescent="0.2">
      <c r="B3" s="19"/>
      <c r="C3" s="19"/>
      <c r="D3" s="19"/>
      <c r="E3" s="19"/>
      <c r="F3" s="19"/>
      <c r="G3" s="19"/>
      <c r="H3" s="19"/>
      <c r="I3" s="19"/>
      <c r="J3" s="19"/>
      <c r="K3" s="19"/>
      <c r="L3" s="19"/>
    </row>
    <row r="4" spans="2:59"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9" ht="6" customHeight="1" x14ac:dyDescent="0.2">
      <c r="B5" s="19"/>
      <c r="C5" s="19"/>
      <c r="D5" s="19"/>
      <c r="E5" s="19"/>
      <c r="F5" s="19"/>
      <c r="G5" s="19"/>
      <c r="H5" s="19"/>
      <c r="I5" s="19"/>
      <c r="J5" s="19"/>
      <c r="K5" s="19"/>
      <c r="L5" s="19"/>
    </row>
    <row r="6" spans="2:59" ht="12.75" customHeight="1" x14ac:dyDescent="0.2">
      <c r="B6" s="214" t="s">
        <v>35</v>
      </c>
      <c r="C6" s="214"/>
      <c r="D6" s="214"/>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4" t="s">
        <v>38</v>
      </c>
      <c r="AT6" s="214"/>
      <c r="AW6" s="100"/>
    </row>
    <row r="7" spans="2:59" ht="12.75" customHeight="1" x14ac:dyDescent="0.2">
      <c r="B7" s="216" t="s">
        <v>36</v>
      </c>
      <c r="C7" s="216"/>
      <c r="D7" s="216"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9"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9"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8"/>
      <c r="AI9" s="53">
        <v>17460.513510073848</v>
      </c>
      <c r="AJ9" s="56"/>
      <c r="AK9" s="53">
        <v>16938.711358396635</v>
      </c>
      <c r="AL9" s="56"/>
      <c r="AM9" s="53">
        <v>17755.323933107415</v>
      </c>
      <c r="AN9" s="27"/>
      <c r="AO9" s="53">
        <v>17221.504836400716</v>
      </c>
      <c r="AP9" s="72"/>
      <c r="AQ9" s="53">
        <v>17712.939300364927</v>
      </c>
      <c r="AR9" s="27" t="s">
        <v>162</v>
      </c>
      <c r="AS9" s="56"/>
      <c r="AT9" s="14" t="s">
        <v>31</v>
      </c>
      <c r="AU9" s="188"/>
      <c r="AV9" s="33"/>
      <c r="AW9" s="113"/>
      <c r="AX9" s="33"/>
    </row>
    <row r="10" spans="2:59"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8"/>
      <c r="AI10" s="53">
        <v>16931.206880601752</v>
      </c>
      <c r="AJ10" s="56"/>
      <c r="AK10" s="53">
        <v>17647.492720144724</v>
      </c>
      <c r="AL10" s="56"/>
      <c r="AM10" s="53">
        <v>17283.080879795154</v>
      </c>
      <c r="AN10" s="27"/>
      <c r="AO10" s="53">
        <v>18556.291580651821</v>
      </c>
      <c r="AP10" s="72"/>
      <c r="AQ10" s="53">
        <v>18670.495455856773</v>
      </c>
      <c r="AR10" s="27" t="s">
        <v>162</v>
      </c>
      <c r="AS10" s="56"/>
      <c r="AT10" s="14" t="s">
        <v>32</v>
      </c>
      <c r="AU10" s="188"/>
      <c r="AV10" s="33"/>
      <c r="AW10" s="113"/>
      <c r="AX10" s="33"/>
      <c r="BF10" s="113"/>
      <c r="BG10" s="113"/>
    </row>
    <row r="11" spans="2:59"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8"/>
      <c r="AI11" s="53">
        <v>16884.530411691601</v>
      </c>
      <c r="AJ11" s="56"/>
      <c r="AK11" s="53">
        <v>16553.158702764591</v>
      </c>
      <c r="AL11" s="56"/>
      <c r="AM11" s="53">
        <v>17203.185164073908</v>
      </c>
      <c r="AN11" s="27"/>
      <c r="AO11" s="53">
        <v>18357.009286108037</v>
      </c>
      <c r="AP11" s="27"/>
      <c r="AQ11" s="53">
        <v>17809.293100808794</v>
      </c>
      <c r="AR11" s="27" t="s">
        <v>162</v>
      </c>
      <c r="AS11" s="56"/>
      <c r="AT11" s="14" t="s">
        <v>33</v>
      </c>
      <c r="AU11" s="188"/>
      <c r="AV11" s="33"/>
      <c r="AW11" s="113"/>
      <c r="AX11" s="33"/>
      <c r="BF11" s="113"/>
    </row>
    <row r="12" spans="2:59"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8"/>
      <c r="AI12" s="53">
        <v>17846.54059264754</v>
      </c>
      <c r="AJ12" s="56"/>
      <c r="AK12" s="53">
        <v>17080.691013870881</v>
      </c>
      <c r="AL12" s="56"/>
      <c r="AM12" s="53">
        <v>17563.40290591439</v>
      </c>
      <c r="AN12" s="27"/>
      <c r="AO12" s="53">
        <v>18323.490214688034</v>
      </c>
      <c r="AP12" s="27"/>
      <c r="AQ12" s="53">
        <v>17323.245955807197</v>
      </c>
      <c r="AR12" s="27"/>
      <c r="AS12" s="25"/>
      <c r="AT12" s="14" t="s">
        <v>34</v>
      </c>
      <c r="AU12" s="188"/>
      <c r="AV12" s="33"/>
      <c r="AW12" s="113"/>
      <c r="AX12" s="33"/>
      <c r="BF12" s="113"/>
    </row>
    <row r="13" spans="2:59"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25"/>
      <c r="AT13" s="28"/>
      <c r="AU13" s="188"/>
      <c r="AV13" s="33"/>
      <c r="AW13" s="113"/>
      <c r="AX13" s="33"/>
      <c r="BF13" s="113"/>
    </row>
    <row r="14" spans="2:59"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9"/>
      <c r="AI14" s="55">
        <v>69122.791395014734</v>
      </c>
      <c r="AJ14" s="107"/>
      <c r="AK14" s="55">
        <v>68220.053795176835</v>
      </c>
      <c r="AL14" s="107"/>
      <c r="AM14" s="55">
        <v>69804.992882890874</v>
      </c>
      <c r="AN14" s="97"/>
      <c r="AO14" s="55">
        <v>72458.295917848605</v>
      </c>
      <c r="AP14" s="97"/>
      <c r="AQ14" s="55">
        <v>71515.973812837692</v>
      </c>
      <c r="AR14" s="97"/>
      <c r="AS14" s="25"/>
      <c r="AT14" s="15" t="s">
        <v>28</v>
      </c>
      <c r="AU14" s="188"/>
      <c r="AV14" s="33"/>
      <c r="AW14" s="113"/>
      <c r="AX14" s="33"/>
    </row>
    <row r="15" spans="2:59"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c r="AU15" s="188"/>
      <c r="AV15" s="33"/>
      <c r="AW15" s="113"/>
      <c r="AX15" s="33"/>
    </row>
    <row r="16" spans="2:59"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c r="AU16" s="188"/>
      <c r="AV16" s="33"/>
      <c r="AW16" s="113"/>
      <c r="AX16" s="33"/>
    </row>
    <row r="17" spans="2:59" s="42" customFormat="1" ht="12.75" customHeight="1" x14ac:dyDescent="0.2">
      <c r="B17" s="214" t="s">
        <v>39</v>
      </c>
      <c r="C17" s="214"/>
      <c r="D17" s="214"/>
      <c r="E17" s="210"/>
      <c r="F17" s="210"/>
      <c r="G17" s="210"/>
      <c r="H17" s="210"/>
      <c r="I17" s="210"/>
      <c r="J17" s="210"/>
      <c r="K17" s="210"/>
      <c r="L17" s="210"/>
      <c r="M17" s="210"/>
      <c r="N17" s="210"/>
      <c r="O17" s="210"/>
      <c r="P17" s="210"/>
      <c r="Q17" s="210"/>
      <c r="R17" s="210"/>
      <c r="S17" s="210"/>
      <c r="T17" s="210"/>
      <c r="U17" s="13"/>
      <c r="V17" s="13"/>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4" t="s">
        <v>41</v>
      </c>
      <c r="AT17" s="214"/>
      <c r="AU17" s="188"/>
      <c r="AV17" s="181"/>
      <c r="AW17" s="113"/>
      <c r="AX17" s="33"/>
    </row>
    <row r="18" spans="2:59" s="42" customFormat="1" ht="12.75" customHeight="1" x14ac:dyDescent="0.2">
      <c r="B18" s="214" t="s">
        <v>40</v>
      </c>
      <c r="C18" s="214"/>
      <c r="D18" s="214"/>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6" t="s">
        <v>42</v>
      </c>
      <c r="AT18" s="216"/>
      <c r="AU18" s="188"/>
      <c r="AV18" s="181"/>
      <c r="AW18" s="113"/>
      <c r="AX18" s="33"/>
    </row>
    <row r="19" spans="2:59"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188"/>
      <c r="AV19" s="33"/>
      <c r="AW19" s="113"/>
      <c r="AX19" s="33"/>
      <c r="BF19" s="113"/>
    </row>
    <row r="20" spans="2:59"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8"/>
      <c r="AI20" s="53">
        <v>5686.3454755110461</v>
      </c>
      <c r="AJ20" s="56"/>
      <c r="AK20" s="53">
        <v>5509.7733733097457</v>
      </c>
      <c r="AL20" s="56"/>
      <c r="AM20" s="53">
        <v>5650.9148285538504</v>
      </c>
      <c r="AN20" s="27"/>
      <c r="AO20" s="53">
        <v>5476.4267369067065</v>
      </c>
      <c r="AP20" s="72"/>
      <c r="AQ20" s="53">
        <v>5842.0941732992569</v>
      </c>
      <c r="AR20" s="27" t="s">
        <v>162</v>
      </c>
      <c r="AS20" s="56"/>
      <c r="AT20" s="14" t="s">
        <v>31</v>
      </c>
      <c r="AU20" s="188"/>
      <c r="AV20" s="33"/>
      <c r="AW20" s="113"/>
      <c r="AX20" s="33"/>
      <c r="BF20" s="113"/>
    </row>
    <row r="21" spans="2:59"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8"/>
      <c r="AI21" s="53">
        <v>5626.7839197849344</v>
      </c>
      <c r="AJ21" s="56"/>
      <c r="AK21" s="53">
        <v>5641.6115375702657</v>
      </c>
      <c r="AL21" s="56"/>
      <c r="AM21" s="53">
        <v>5500.334091792557</v>
      </c>
      <c r="AN21" s="27"/>
      <c r="AO21" s="53">
        <v>6121.8067353285287</v>
      </c>
      <c r="AP21" s="72"/>
      <c r="AQ21" s="53">
        <v>6303.8475546220352</v>
      </c>
      <c r="AR21" s="27" t="s">
        <v>162</v>
      </c>
      <c r="AS21" s="56"/>
      <c r="AT21" s="14" t="s">
        <v>32</v>
      </c>
      <c r="AU21" s="188"/>
      <c r="AV21" s="33"/>
      <c r="AW21" s="113"/>
      <c r="AX21" s="33"/>
      <c r="BF21" s="113"/>
      <c r="BG21" s="113"/>
    </row>
    <row r="22" spans="2:59"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8"/>
      <c r="AI22" s="53">
        <v>5577.6340968248132</v>
      </c>
      <c r="AJ22" s="56"/>
      <c r="AK22" s="53">
        <v>5486.3947129451944</v>
      </c>
      <c r="AL22" s="56"/>
      <c r="AM22" s="53">
        <v>5395.986881468436</v>
      </c>
      <c r="AN22" s="27"/>
      <c r="AO22" s="53">
        <v>5996.6876579271739</v>
      </c>
      <c r="AP22" s="27"/>
      <c r="AQ22" s="53">
        <v>5986.4696467639669</v>
      </c>
      <c r="AR22" s="27" t="s">
        <v>162</v>
      </c>
      <c r="AS22" s="56"/>
      <c r="AT22" s="14" t="s">
        <v>33</v>
      </c>
      <c r="AU22" s="188"/>
      <c r="AV22" s="182"/>
      <c r="AW22" s="113"/>
      <c r="AX22" s="33"/>
      <c r="BF22" s="113"/>
    </row>
    <row r="23" spans="2:59"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8"/>
      <c r="AI23" s="53">
        <v>5903.542577011006</v>
      </c>
      <c r="AJ23" s="56"/>
      <c r="AK23" s="53">
        <v>5584.2860506688357</v>
      </c>
      <c r="AL23" s="56"/>
      <c r="AM23" s="53">
        <v>5546.6621771997807</v>
      </c>
      <c r="AN23" s="27"/>
      <c r="AO23" s="53">
        <v>5853.9660353245026</v>
      </c>
      <c r="AP23" s="27"/>
      <c r="AQ23" s="53">
        <v>5652.5926801279193</v>
      </c>
      <c r="AR23" s="27"/>
      <c r="AS23" s="25"/>
      <c r="AT23" s="14" t="s">
        <v>34</v>
      </c>
      <c r="AU23" s="188"/>
      <c r="AV23" s="33"/>
      <c r="AW23" s="113"/>
      <c r="AX23" s="33"/>
    </row>
    <row r="24" spans="2:59"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25"/>
      <c r="AT24" s="28"/>
      <c r="AU24" s="188"/>
      <c r="AV24" s="33"/>
      <c r="AW24" s="113"/>
      <c r="AX24" s="33"/>
    </row>
    <row r="25" spans="2:59"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9"/>
      <c r="AI25" s="55">
        <v>22794.306069131799</v>
      </c>
      <c r="AJ25" s="107"/>
      <c r="AK25" s="55">
        <v>22222.065674494042</v>
      </c>
      <c r="AL25" s="107"/>
      <c r="AM25" s="55">
        <v>22093.897979014619</v>
      </c>
      <c r="AN25" s="97"/>
      <c r="AO25" s="55">
        <v>23448.887165486911</v>
      </c>
      <c r="AP25" s="97"/>
      <c r="AQ25" s="55">
        <v>23785.00405481318</v>
      </c>
      <c r="AR25" s="97"/>
      <c r="AS25" s="25"/>
      <c r="AT25" s="15" t="s">
        <v>28</v>
      </c>
      <c r="AU25" s="188"/>
      <c r="AV25" s="33"/>
      <c r="AW25" s="113"/>
      <c r="AX25" s="33"/>
    </row>
    <row r="26" spans="2:59"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c r="AU26" s="188"/>
    </row>
    <row r="27" spans="2:59"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9" ht="70.2" customHeight="1" x14ac:dyDescent="0.2">
      <c r="B28" s="215" t="s">
        <v>145</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Z28" s="117"/>
      <c r="BA28" s="117"/>
      <c r="BB28" s="117"/>
      <c r="BC28" s="117"/>
    </row>
    <row r="29" spans="2:59" ht="18.75" customHeight="1" x14ac:dyDescent="0.2">
      <c r="B29" s="18"/>
      <c r="C29" s="18"/>
      <c r="D29" s="19"/>
      <c r="E29" s="19"/>
      <c r="F29" s="19"/>
      <c r="G29" s="19"/>
      <c r="H29" s="19"/>
      <c r="I29" s="19"/>
      <c r="J29" s="19"/>
      <c r="K29" s="19"/>
      <c r="L29" s="19"/>
      <c r="AZ29" s="117"/>
      <c r="BA29" s="117"/>
      <c r="BB29" s="117"/>
      <c r="BC29" s="117"/>
    </row>
    <row r="30" spans="2:59" ht="18.75" customHeight="1" x14ac:dyDescent="0.2">
      <c r="B30" s="18"/>
      <c r="C30" s="18"/>
      <c r="D30" s="19"/>
      <c r="E30" s="19"/>
      <c r="F30" s="19"/>
      <c r="G30" s="19"/>
      <c r="H30" s="19"/>
      <c r="I30" s="19"/>
      <c r="J30" s="19"/>
      <c r="K30" s="19"/>
      <c r="L30" s="19"/>
      <c r="AZ30" s="117"/>
      <c r="BA30" s="117"/>
      <c r="BB30" s="117"/>
      <c r="BC30" s="117"/>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7">
    <mergeCell ref="AS6:AT6"/>
    <mergeCell ref="B7:D7"/>
    <mergeCell ref="M17:N17"/>
    <mergeCell ref="AE17:AF17"/>
    <mergeCell ref="B6:D6"/>
    <mergeCell ref="B17:D17"/>
    <mergeCell ref="E17:F17"/>
    <mergeCell ref="G17:H17"/>
    <mergeCell ref="O17:P17"/>
    <mergeCell ref="AO17:AP17"/>
    <mergeCell ref="AG17:AH17"/>
    <mergeCell ref="AI17:AJ17"/>
    <mergeCell ref="AK17:AL17"/>
    <mergeCell ref="B28:AT28"/>
    <mergeCell ref="Y17:Z17"/>
    <mergeCell ref="AA17:AB17"/>
    <mergeCell ref="AC17:AD17"/>
    <mergeCell ref="Q17:R17"/>
    <mergeCell ref="S17:T17"/>
    <mergeCell ref="W17:X17"/>
    <mergeCell ref="I17:J17"/>
    <mergeCell ref="K17:L17"/>
    <mergeCell ref="AS17:AT17"/>
    <mergeCell ref="B18:D18"/>
    <mergeCell ref="AS18:AT18"/>
    <mergeCell ref="AM17:AN17"/>
    <mergeCell ref="AQ17:AR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C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customWidth="1" outlineLevel="1"/>
    <col min="6" max="6" width="1.42578125" style="17" customWidth="1" outlineLevel="1"/>
    <col min="7" max="7" width="7.7109375" style="17" customWidth="1" outlineLevel="1"/>
    <col min="8" max="8" width="1.42578125" style="17" customWidth="1" outlineLevel="1"/>
    <col min="9" max="9" width="7.7109375" style="17" customWidth="1" outlineLevel="1"/>
    <col min="10" max="10" width="1.42578125" style="17" customWidth="1" outlineLevel="1"/>
    <col min="11" max="11" width="7.7109375" style="17" customWidth="1" outlineLevel="1"/>
    <col min="12" max="12" width="1.42578125" style="17" customWidth="1" outlineLevel="1"/>
    <col min="13" max="13" width="7.7109375" style="17" customWidth="1" outlineLevel="1"/>
    <col min="14" max="14" width="1.42578125" style="17" customWidth="1" outlineLevel="1"/>
    <col min="15" max="15" width="7.7109375" style="17" customWidth="1" outlineLevel="1"/>
    <col min="16" max="16" width="1.42578125" style="17" customWidth="1" outlineLevel="1"/>
    <col min="17" max="17" width="7.7109375" style="17" customWidth="1" outlineLevel="1"/>
    <col min="18" max="18" width="1.42578125" style="17" customWidth="1" outlineLevel="1"/>
    <col min="19" max="19" width="7.7109375" style="17" customWidth="1" outlineLevel="1"/>
    <col min="20" max="20" width="1.42578125" style="17" customWidth="1" outlineLevel="1"/>
    <col min="21" max="21" width="7.7109375" style="17" customWidth="1" outlineLevel="1"/>
    <col min="22" max="22" width="1.42578125" style="17" customWidth="1" outlineLevel="1"/>
    <col min="23" max="23" width="7.7109375" style="17" customWidth="1" outlineLevel="1"/>
    <col min="24" max="24" width="1.42578125" style="17" customWidth="1" outlineLevel="1"/>
    <col min="25" max="25" width="7.7109375" style="17" customWidth="1" outlineLevel="1"/>
    <col min="26" max="26" width="1.42578125" style="17" customWidth="1" outlineLevel="1"/>
    <col min="27" max="27" width="7.7109375" style="17" customWidth="1" outlineLevel="1"/>
    <col min="28" max="28" width="1.42578125" style="17" customWidth="1" outlineLevel="1"/>
    <col min="29" max="29" width="7.7109375" style="17" customWidth="1" outlineLevel="1"/>
    <col min="30" max="30" width="1.42578125" style="17" customWidth="1" outlineLevel="1"/>
    <col min="31" max="31" width="7.7109375" style="17" customWidth="1" outlineLevel="1"/>
    <col min="32" max="32" width="1.42578125" style="17" customWidth="1" outlineLevel="1"/>
    <col min="33" max="33" width="7.7109375" style="17" customWidth="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7109375" style="17" customWidth="1"/>
    <col min="47" max="49" width="9.28515625" style="17"/>
    <col min="50" max="50" width="11" style="17" bestFit="1" customWidth="1"/>
    <col min="51" max="16384" width="9.28515625" style="17"/>
  </cols>
  <sheetData>
    <row r="1" spans="2:51" x14ac:dyDescent="0.2">
      <c r="B1" s="18" t="s">
        <v>117</v>
      </c>
      <c r="C1" s="18"/>
      <c r="D1" s="19"/>
      <c r="E1" s="19"/>
      <c r="F1" s="19"/>
      <c r="G1" s="19"/>
      <c r="H1" s="19"/>
      <c r="I1" s="19"/>
      <c r="J1" s="19"/>
      <c r="K1" s="19"/>
      <c r="L1" s="19"/>
    </row>
    <row r="2" spans="2:51" x14ac:dyDescent="0.2">
      <c r="B2" s="94" t="s">
        <v>118</v>
      </c>
      <c r="C2" s="18"/>
      <c r="D2" s="19"/>
      <c r="E2" s="19"/>
      <c r="F2" s="19"/>
      <c r="G2" s="19"/>
      <c r="H2" s="19"/>
      <c r="I2" s="19"/>
      <c r="J2" s="19"/>
      <c r="K2" s="19"/>
      <c r="L2" s="19"/>
    </row>
    <row r="3" spans="2:51" ht="6" customHeight="1" x14ac:dyDescent="0.2">
      <c r="B3" s="19"/>
      <c r="C3" s="19"/>
      <c r="D3" s="19"/>
      <c r="E3" s="19"/>
      <c r="F3" s="19"/>
      <c r="G3" s="19"/>
      <c r="H3" s="19"/>
      <c r="I3" s="19"/>
      <c r="J3" s="19"/>
      <c r="K3" s="19"/>
      <c r="L3" s="19"/>
    </row>
    <row r="4" spans="2:5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1" ht="6" customHeight="1" x14ac:dyDescent="0.2">
      <c r="B5" s="19"/>
      <c r="C5" s="19"/>
      <c r="D5" s="19"/>
      <c r="E5" s="19"/>
      <c r="F5" s="19"/>
      <c r="G5" s="19"/>
      <c r="H5" s="19"/>
      <c r="I5" s="19"/>
      <c r="J5" s="19"/>
      <c r="K5" s="19"/>
      <c r="L5" s="19"/>
    </row>
    <row r="6" spans="2:51" ht="12.75" customHeight="1" x14ac:dyDescent="0.2">
      <c r="B6" s="214" t="s">
        <v>35</v>
      </c>
      <c r="C6" s="214"/>
      <c r="D6" s="214"/>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4" t="s">
        <v>38</v>
      </c>
      <c r="AT6" s="214"/>
      <c r="AW6" s="100"/>
    </row>
    <row r="7" spans="2:51" ht="12.75" customHeight="1" x14ac:dyDescent="0.2">
      <c r="B7" s="216" t="s">
        <v>36</v>
      </c>
      <c r="C7" s="216"/>
      <c r="D7" s="216"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1"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8"/>
      <c r="AI9" s="93">
        <v>10455.0176721814</v>
      </c>
      <c r="AJ9" s="56"/>
      <c r="AK9" s="93">
        <v>10397.83569491474</v>
      </c>
      <c r="AL9" s="27"/>
      <c r="AM9" s="53">
        <v>10776.052325058561</v>
      </c>
      <c r="AN9" s="27"/>
      <c r="AO9" s="53">
        <v>10627.505174132313</v>
      </c>
      <c r="AP9" s="72"/>
      <c r="AQ9" s="53">
        <v>10847.939300364927</v>
      </c>
      <c r="AR9" s="27" t="s">
        <v>162</v>
      </c>
      <c r="AS9" s="56"/>
      <c r="AT9" s="14" t="s">
        <v>31</v>
      </c>
      <c r="AU9" s="188"/>
      <c r="AV9" s="33"/>
      <c r="AW9" s="33"/>
      <c r="AY9" s="113"/>
    </row>
    <row r="10" spans="2:51"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8"/>
      <c r="AI10" s="93">
        <v>10388.688552885666</v>
      </c>
      <c r="AJ10" s="56"/>
      <c r="AK10" s="93">
        <v>10306.71276727318</v>
      </c>
      <c r="AL10" s="27"/>
      <c r="AM10" s="53">
        <v>10463.570861472366</v>
      </c>
      <c r="AN10" s="27"/>
      <c r="AO10" s="53">
        <v>11322.801497811573</v>
      </c>
      <c r="AP10" s="72"/>
      <c r="AQ10" s="53">
        <v>11833.495455856773</v>
      </c>
      <c r="AR10" s="27" t="s">
        <v>162</v>
      </c>
      <c r="AS10" s="56"/>
      <c r="AT10" s="14" t="s">
        <v>32</v>
      </c>
      <c r="AU10" s="188"/>
      <c r="AV10" s="33"/>
      <c r="AW10" s="33"/>
      <c r="AY10" s="113"/>
    </row>
    <row r="11" spans="2:51"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8"/>
      <c r="AI11" s="93">
        <v>9764.162615513289</v>
      </c>
      <c r="AJ11" s="56"/>
      <c r="AK11" s="93">
        <v>9739.9702921327134</v>
      </c>
      <c r="AL11" s="27"/>
      <c r="AM11" s="53">
        <v>9871.2131282936971</v>
      </c>
      <c r="AN11" s="27"/>
      <c r="AO11" s="53">
        <v>10460.094666456585</v>
      </c>
      <c r="AP11" s="27"/>
      <c r="AQ11" s="53">
        <v>10444.293100808794</v>
      </c>
      <c r="AR11" s="27"/>
      <c r="AS11" s="56"/>
      <c r="AT11" s="14" t="s">
        <v>33</v>
      </c>
      <c r="AU11" s="188"/>
      <c r="AV11" s="33"/>
      <c r="AW11" s="33"/>
      <c r="AY11" s="113"/>
    </row>
    <row r="12" spans="2:51"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8"/>
      <c r="AI12" s="93">
        <v>10478.419554434366</v>
      </c>
      <c r="AJ12" s="56"/>
      <c r="AK12" s="93">
        <v>10170.600040856192</v>
      </c>
      <c r="AL12" s="27"/>
      <c r="AM12" s="53">
        <v>10336.875568066243</v>
      </c>
      <c r="AN12" s="27"/>
      <c r="AO12" s="53">
        <v>10267.436579448138</v>
      </c>
      <c r="AP12" s="27"/>
      <c r="AQ12" s="53">
        <v>10096.245955807197</v>
      </c>
      <c r="AR12" s="27"/>
      <c r="AS12" s="25"/>
      <c r="AT12" s="14" t="s">
        <v>34</v>
      </c>
      <c r="AU12" s="188"/>
      <c r="AV12" s="33"/>
      <c r="AW12" s="33"/>
      <c r="AY12" s="113"/>
    </row>
    <row r="13" spans="2:51"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8"/>
      <c r="AI13" s="156"/>
      <c r="AJ13" s="27"/>
      <c r="AK13" s="156"/>
      <c r="AL13" s="27"/>
      <c r="AM13" s="30"/>
      <c r="AN13" s="27"/>
      <c r="AO13" s="30"/>
      <c r="AP13" s="27"/>
      <c r="AQ13" s="30"/>
      <c r="AR13" s="27"/>
      <c r="AS13" s="25"/>
      <c r="AT13" s="28"/>
      <c r="AU13" s="188"/>
      <c r="AV13" s="33"/>
      <c r="AW13" s="33"/>
      <c r="AY13" s="113"/>
    </row>
    <row r="14" spans="2:51"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9"/>
      <c r="AI14" s="55">
        <v>41086.288395014722</v>
      </c>
      <c r="AJ14" s="107"/>
      <c r="AK14" s="55">
        <v>40615.118795176822</v>
      </c>
      <c r="AL14" s="97"/>
      <c r="AM14" s="55">
        <v>41447.711882890871</v>
      </c>
      <c r="AN14" s="97"/>
      <c r="AO14" s="55">
        <v>42677.837917848607</v>
      </c>
      <c r="AP14" s="97"/>
      <c r="AQ14" s="55">
        <v>43221.973812837692</v>
      </c>
      <c r="AR14" s="97"/>
      <c r="AS14" s="25"/>
      <c r="AT14" s="15" t="s">
        <v>28</v>
      </c>
      <c r="AU14" s="188"/>
      <c r="AV14" s="33"/>
      <c r="AW14" s="33"/>
    </row>
    <row r="15" spans="2:5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c r="AU15" s="188"/>
      <c r="AW15" s="33"/>
    </row>
    <row r="16" spans="2:5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c r="AU16" s="188"/>
      <c r="AW16" s="33"/>
    </row>
    <row r="17" spans="1:55" s="42" customFormat="1" ht="12.75" customHeight="1" x14ac:dyDescent="0.2">
      <c r="A17" s="17"/>
      <c r="B17" s="214" t="s">
        <v>39</v>
      </c>
      <c r="C17" s="214"/>
      <c r="D17" s="214"/>
      <c r="E17" s="210"/>
      <c r="F17" s="210"/>
      <c r="G17" s="210"/>
      <c r="H17" s="210"/>
      <c r="I17" s="210"/>
      <c r="J17" s="210"/>
      <c r="K17" s="210"/>
      <c r="L17" s="210"/>
      <c r="M17" s="210"/>
      <c r="N17" s="210"/>
      <c r="O17" s="210"/>
      <c r="P17" s="210"/>
      <c r="Q17" s="210"/>
      <c r="R17" s="210"/>
      <c r="S17" s="210"/>
      <c r="T17" s="210"/>
      <c r="U17" s="13"/>
      <c r="V17" s="13"/>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4" t="s">
        <v>41</v>
      </c>
      <c r="AT17" s="214"/>
      <c r="AU17" s="188"/>
      <c r="AW17" s="33"/>
    </row>
    <row r="18" spans="1:55" s="42" customFormat="1" ht="12.75" customHeight="1" x14ac:dyDescent="0.2">
      <c r="A18" s="17"/>
      <c r="B18" s="214" t="s">
        <v>40</v>
      </c>
      <c r="C18" s="214"/>
      <c r="D18" s="214"/>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4" t="s">
        <v>42</v>
      </c>
      <c r="AT18" s="214"/>
      <c r="AU18" s="188"/>
      <c r="AW18" s="33"/>
    </row>
    <row r="19" spans="1: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188"/>
      <c r="AW19" s="33"/>
    </row>
    <row r="20" spans="1:55"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8"/>
      <c r="AI20" s="93">
        <v>4546.3231187496058</v>
      </c>
      <c r="AJ20" s="56"/>
      <c r="AK20" s="93">
        <v>4407.5044573104142</v>
      </c>
      <c r="AL20" s="27"/>
      <c r="AM20" s="93">
        <v>4519.8281844587209</v>
      </c>
      <c r="AN20" s="27"/>
      <c r="AO20" s="53">
        <v>4412.9950367649117</v>
      </c>
      <c r="AP20" s="72"/>
      <c r="AQ20" s="53">
        <v>4683.0941732992569</v>
      </c>
      <c r="AR20" s="27" t="s">
        <v>162</v>
      </c>
      <c r="AS20" s="56"/>
      <c r="AT20" s="14" t="s">
        <v>31</v>
      </c>
      <c r="AU20" s="188"/>
      <c r="AW20" s="33"/>
      <c r="AX20" s="119"/>
    </row>
    <row r="21" spans="1:55"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8"/>
      <c r="AI21" s="93">
        <v>4548.6627137980377</v>
      </c>
      <c r="AJ21" s="56"/>
      <c r="AK21" s="93">
        <v>4430.1560629718078</v>
      </c>
      <c r="AL21" s="27"/>
      <c r="AM21" s="93">
        <v>4400.6163192589211</v>
      </c>
      <c r="AN21" s="27"/>
      <c r="AO21" s="53">
        <v>5009.0045783064343</v>
      </c>
      <c r="AP21" s="72"/>
      <c r="AQ21" s="53">
        <v>5148.8475546220352</v>
      </c>
      <c r="AR21" s="27" t="s">
        <v>162</v>
      </c>
      <c r="AS21" s="56"/>
      <c r="AT21" s="14" t="s">
        <v>32</v>
      </c>
      <c r="AU21" s="188"/>
      <c r="AW21" s="33"/>
      <c r="AX21" s="119"/>
    </row>
    <row r="22" spans="1:55"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8"/>
      <c r="AI22" s="93">
        <v>4368.3081109134419</v>
      </c>
      <c r="AJ22" s="56"/>
      <c r="AK22" s="93">
        <v>4341.9975582756388</v>
      </c>
      <c r="AL22" s="27"/>
      <c r="AM22" s="93">
        <v>4166.8279104445555</v>
      </c>
      <c r="AN22" s="27"/>
      <c r="AO22" s="53">
        <v>4738.4002609516556</v>
      </c>
      <c r="AP22" s="27"/>
      <c r="AQ22" s="53">
        <v>4750.6296467639668</v>
      </c>
      <c r="AR22" s="27" t="s">
        <v>162</v>
      </c>
      <c r="AS22" s="56"/>
      <c r="AT22" s="14" t="s">
        <v>33</v>
      </c>
      <c r="AU22" s="188"/>
      <c r="AW22" s="33"/>
      <c r="AX22" s="119"/>
    </row>
    <row r="23" spans="1:55"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8"/>
      <c r="AI23" s="93">
        <v>4679.6467282707154</v>
      </c>
      <c r="AJ23" s="56"/>
      <c r="AK23" s="93">
        <v>4427.1341379361847</v>
      </c>
      <c r="AL23" s="27"/>
      <c r="AM23" s="93">
        <v>4351.8897384524253</v>
      </c>
      <c r="AN23" s="27"/>
      <c r="AO23" s="53">
        <v>4585.3736708639117</v>
      </c>
      <c r="AP23" s="27"/>
      <c r="AQ23" s="53">
        <v>4425.7926801279191</v>
      </c>
      <c r="AR23" s="27"/>
      <c r="AS23" s="25"/>
      <c r="AT23" s="14" t="s">
        <v>34</v>
      </c>
      <c r="AU23" s="188"/>
      <c r="AW23" s="33"/>
    </row>
    <row r="24" spans="1:55"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8"/>
      <c r="AI24" s="156"/>
      <c r="AJ24" s="27"/>
      <c r="AK24" s="156"/>
      <c r="AL24" s="27"/>
      <c r="AM24" s="156"/>
      <c r="AN24" s="27"/>
      <c r="AO24" s="30"/>
      <c r="AP24" s="27"/>
      <c r="AQ24" s="30"/>
      <c r="AR24" s="27"/>
      <c r="AS24" s="25"/>
      <c r="AT24" s="28"/>
      <c r="AU24" s="188"/>
      <c r="AW24" s="33"/>
    </row>
    <row r="25" spans="1:55"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9"/>
      <c r="AI25" s="55">
        <v>18142.940671731802</v>
      </c>
      <c r="AJ25" s="107"/>
      <c r="AK25" s="55">
        <v>17606.792216494043</v>
      </c>
      <c r="AL25" s="97"/>
      <c r="AM25" s="55">
        <v>17439.162152614623</v>
      </c>
      <c r="AN25" s="97"/>
      <c r="AO25" s="55">
        <v>18745.773546886914</v>
      </c>
      <c r="AP25" s="97"/>
      <c r="AQ25" s="55">
        <v>19008.364054813181</v>
      </c>
      <c r="AR25" s="97"/>
      <c r="AS25" s="25"/>
      <c r="AT25" s="15" t="s">
        <v>28</v>
      </c>
      <c r="AU25" s="188"/>
      <c r="AW25" s="33"/>
    </row>
    <row r="26" spans="1: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c r="AU26" s="188"/>
    </row>
    <row r="27" spans="1: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1:55" ht="70.2" customHeight="1" x14ac:dyDescent="0.2">
      <c r="B28" s="215" t="s">
        <v>145</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Z28" s="117"/>
      <c r="BA28" s="117"/>
      <c r="BB28" s="117"/>
      <c r="BC28" s="117"/>
    </row>
    <row r="29" spans="1:55" ht="18.75" customHeight="1" x14ac:dyDescent="0.2">
      <c r="B29" s="18"/>
      <c r="C29" s="18"/>
      <c r="D29" s="19"/>
      <c r="E29" s="19"/>
      <c r="F29" s="19"/>
      <c r="G29" s="19"/>
      <c r="H29" s="19"/>
      <c r="I29" s="19"/>
      <c r="J29" s="19"/>
      <c r="K29" s="19"/>
      <c r="L29" s="19"/>
    </row>
    <row r="30" spans="1:55" ht="18.75" customHeight="1" x14ac:dyDescent="0.2">
      <c r="B30" s="18"/>
      <c r="C30" s="18"/>
      <c r="D30" s="19"/>
      <c r="E30" s="19"/>
      <c r="F30" s="19"/>
      <c r="G30" s="19"/>
      <c r="H30" s="19"/>
      <c r="I30" s="19"/>
      <c r="J30" s="19"/>
      <c r="K30" s="19"/>
      <c r="L30" s="19"/>
    </row>
    <row r="31" spans="1: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7">
    <mergeCell ref="I17:J17"/>
    <mergeCell ref="M17:N17"/>
    <mergeCell ref="W17:X17"/>
    <mergeCell ref="Y17:Z17"/>
    <mergeCell ref="K17:L17"/>
    <mergeCell ref="B28:AT28"/>
    <mergeCell ref="B7:D7"/>
    <mergeCell ref="B17:D17"/>
    <mergeCell ref="B6:D6"/>
    <mergeCell ref="E17:F17"/>
    <mergeCell ref="G17:H17"/>
    <mergeCell ref="AS17:AT17"/>
    <mergeCell ref="AE17:AF17"/>
    <mergeCell ref="O17:P17"/>
    <mergeCell ref="B18:D18"/>
    <mergeCell ref="AS6:AT6"/>
    <mergeCell ref="Q17:R17"/>
    <mergeCell ref="S17:T17"/>
    <mergeCell ref="AS18:AT18"/>
    <mergeCell ref="AI17:AJ17"/>
    <mergeCell ref="AK17:AL17"/>
    <mergeCell ref="AQ17:AR17"/>
    <mergeCell ref="AC17:AD17"/>
    <mergeCell ref="AG17:AH17"/>
    <mergeCell ref="AO17:AP17"/>
    <mergeCell ref="AA17:AB17"/>
    <mergeCell ref="AM17:AN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C36"/>
  <sheetViews>
    <sheetView zoomScaleNormal="100" workbookViewId="0">
      <selection activeCell="B1" sqref="B1"/>
    </sheetView>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customWidth="1" collapsed="1"/>
    <col min="34" max="34" width="1.42578125" style="17" customWidth="1"/>
    <col min="35" max="35" width="7.7109375" style="17" customWidth="1"/>
    <col min="36" max="36" width="1.42578125" style="17" customWidth="1"/>
    <col min="37" max="37" width="7.7109375" style="17" customWidth="1"/>
    <col min="38" max="38" width="1.42578125" style="17" customWidth="1"/>
    <col min="39" max="39" width="7.7109375" style="17" customWidth="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1" style="17" customWidth="1"/>
    <col min="46" max="46" width="32.7109375" style="17" customWidth="1"/>
    <col min="47" max="16384" width="9.28515625" style="17"/>
  </cols>
  <sheetData>
    <row r="1" spans="2:51" x14ac:dyDescent="0.2">
      <c r="B1" s="18" t="s">
        <v>119</v>
      </c>
    </row>
    <row r="2" spans="2:51" x14ac:dyDescent="0.2">
      <c r="B2" s="94" t="s">
        <v>120</v>
      </c>
      <c r="C2" s="18"/>
      <c r="D2" s="19"/>
      <c r="E2" s="19"/>
      <c r="F2" s="19"/>
      <c r="G2" s="19"/>
      <c r="H2" s="19"/>
      <c r="I2" s="19"/>
      <c r="J2" s="19"/>
      <c r="K2" s="19"/>
      <c r="L2" s="19"/>
    </row>
    <row r="3" spans="2:51" ht="6" customHeight="1" x14ac:dyDescent="0.2">
      <c r="B3" s="19"/>
      <c r="C3" s="19"/>
      <c r="D3" s="19"/>
      <c r="E3" s="19"/>
      <c r="F3" s="19"/>
      <c r="G3" s="19"/>
      <c r="H3" s="19"/>
      <c r="I3" s="19"/>
      <c r="J3" s="19"/>
      <c r="K3" s="19"/>
      <c r="L3" s="19"/>
    </row>
    <row r="4" spans="2:51"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row>
    <row r="5" spans="2:51" ht="6" customHeight="1" x14ac:dyDescent="0.2">
      <c r="B5" s="19"/>
      <c r="C5" s="19"/>
      <c r="D5" s="19"/>
      <c r="E5" s="19"/>
      <c r="F5" s="19"/>
      <c r="G5" s="19"/>
      <c r="H5" s="19"/>
      <c r="I5" s="19"/>
      <c r="J5" s="19"/>
      <c r="K5" s="19"/>
      <c r="L5" s="19"/>
    </row>
    <row r="6" spans="2:51" ht="12.75" customHeight="1" x14ac:dyDescent="0.2">
      <c r="B6" s="214" t="s">
        <v>35</v>
      </c>
      <c r="C6" s="214"/>
      <c r="D6" s="214"/>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t="s">
        <v>77</v>
      </c>
      <c r="AJ6" s="19"/>
      <c r="AK6" s="70">
        <v>2019</v>
      </c>
      <c r="AL6" s="19"/>
      <c r="AM6" s="70">
        <v>2020</v>
      </c>
      <c r="AN6" s="19"/>
      <c r="AO6" s="70">
        <v>2021</v>
      </c>
      <c r="AP6" s="19"/>
      <c r="AQ6" s="70">
        <v>2022</v>
      </c>
      <c r="AR6" s="19"/>
      <c r="AS6" s="214" t="s">
        <v>38</v>
      </c>
      <c r="AT6" s="214"/>
      <c r="AW6" s="100"/>
    </row>
    <row r="7" spans="2:51" ht="12.75" customHeight="1" x14ac:dyDescent="0.2">
      <c r="B7" s="216" t="s">
        <v>36</v>
      </c>
      <c r="C7" s="216"/>
      <c r="D7" s="216"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2"/>
      <c r="AT7" s="22" t="s">
        <v>37</v>
      </c>
    </row>
    <row r="8" spans="2:51"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14"/>
      <c r="AT8" s="14"/>
    </row>
    <row r="9" spans="2:51"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8"/>
      <c r="AI9" s="53">
        <v>9238.1935560556722</v>
      </c>
      <c r="AJ9" s="56"/>
      <c r="AK9" s="53">
        <v>9040.3260312970306</v>
      </c>
      <c r="AL9" s="56"/>
      <c r="AM9" s="53">
        <v>9418.4311183484933</v>
      </c>
      <c r="AN9" s="27"/>
      <c r="AO9" s="53">
        <v>9218.2934487962848</v>
      </c>
      <c r="AP9" s="72"/>
      <c r="AQ9" s="53">
        <v>9441.1259444494299</v>
      </c>
      <c r="AR9" s="27"/>
      <c r="AS9" s="56"/>
      <c r="AT9" s="14" t="s">
        <v>31</v>
      </c>
      <c r="AU9" s="188"/>
      <c r="AV9" s="33"/>
      <c r="AW9" s="33"/>
      <c r="AX9" s="33"/>
      <c r="AY9" s="33"/>
    </row>
    <row r="10" spans="2:51"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8"/>
      <c r="AI10" s="53">
        <v>8991.0487268340166</v>
      </c>
      <c r="AJ10" s="56"/>
      <c r="AK10" s="53">
        <v>9167.5410133330115</v>
      </c>
      <c r="AL10" s="56"/>
      <c r="AM10" s="53">
        <v>8788.4511260455347</v>
      </c>
      <c r="AN10" s="27"/>
      <c r="AO10" s="53">
        <v>9793.1023928363866</v>
      </c>
      <c r="AP10" s="72"/>
      <c r="AQ10" s="53">
        <v>9998.376378830033</v>
      </c>
      <c r="AR10" s="27"/>
      <c r="AS10" s="56"/>
      <c r="AT10" s="14" t="s">
        <v>32</v>
      </c>
      <c r="AU10" s="188"/>
      <c r="AV10" s="167"/>
      <c r="AW10" s="33"/>
      <c r="AX10" s="33"/>
      <c r="AY10" s="33"/>
    </row>
    <row r="11" spans="2:51"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8"/>
      <c r="AI11" s="53">
        <v>8587.8265285378984</v>
      </c>
      <c r="AJ11" s="56"/>
      <c r="AK11" s="53">
        <v>8374.6416323656267</v>
      </c>
      <c r="AL11" s="56"/>
      <c r="AM11" s="53">
        <v>8770.0187666113634</v>
      </c>
      <c r="AN11" s="27"/>
      <c r="AO11" s="53">
        <v>9213.0618312997976</v>
      </c>
      <c r="AP11" s="27"/>
      <c r="AQ11" s="53">
        <v>9103.140413934314</v>
      </c>
      <c r="AR11" s="27"/>
      <c r="AS11" s="56"/>
      <c r="AT11" s="14" t="s">
        <v>33</v>
      </c>
      <c r="AU11" s="188"/>
      <c r="AV11" s="33"/>
      <c r="AW11" s="33"/>
      <c r="AX11" s="33"/>
      <c r="AY11" s="33"/>
    </row>
    <row r="12" spans="2:51"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8"/>
      <c r="AI12" s="53">
        <v>9190.9245391807763</v>
      </c>
      <c r="AJ12" s="56"/>
      <c r="AK12" s="53">
        <v>8779.2864092423333</v>
      </c>
      <c r="AL12" s="56"/>
      <c r="AM12" s="53">
        <v>9259.2809103123509</v>
      </c>
      <c r="AN12" s="27"/>
      <c r="AO12" s="53">
        <v>8987.7299505517803</v>
      </c>
      <c r="AP12" s="27"/>
      <c r="AQ12" s="53">
        <v>8958.5024997886485</v>
      </c>
      <c r="AR12" s="27"/>
      <c r="AS12" s="25"/>
      <c r="AT12" s="14" t="s">
        <v>34</v>
      </c>
      <c r="AU12" s="188"/>
      <c r="AV12" s="33"/>
      <c r="AW12" s="33"/>
    </row>
    <row r="13" spans="2:51"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8"/>
      <c r="AI13" s="30"/>
      <c r="AJ13" s="27"/>
      <c r="AK13" s="30"/>
      <c r="AL13" s="27"/>
      <c r="AM13" s="30"/>
      <c r="AN13" s="27"/>
      <c r="AO13" s="30"/>
      <c r="AP13" s="27"/>
      <c r="AQ13" s="30"/>
      <c r="AR13" s="27"/>
      <c r="AS13" s="25"/>
      <c r="AT13" s="28"/>
      <c r="AU13" s="188"/>
      <c r="AV13" s="33"/>
      <c r="AW13" s="33"/>
    </row>
    <row r="14" spans="2:51"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9"/>
      <c r="AI14" s="55">
        <v>36007.993350608362</v>
      </c>
      <c r="AJ14" s="107"/>
      <c r="AK14" s="55">
        <v>35361.795086238002</v>
      </c>
      <c r="AL14" s="107"/>
      <c r="AM14" s="55">
        <v>36236.181921317744</v>
      </c>
      <c r="AN14" s="97"/>
      <c r="AO14" s="55">
        <v>37212.187623484249</v>
      </c>
      <c r="AP14" s="97"/>
      <c r="AQ14" s="55">
        <v>37501.145237002427</v>
      </c>
      <c r="AR14" s="97"/>
      <c r="AS14" s="25"/>
      <c r="AT14" s="15" t="s">
        <v>28</v>
      </c>
      <c r="AU14" s="188"/>
      <c r="AV14" s="33"/>
      <c r="AW14" s="33"/>
    </row>
    <row r="15" spans="2:51"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41"/>
      <c r="AT15" s="35"/>
      <c r="AU15" s="188"/>
    </row>
    <row r="16" spans="2:51"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8"/>
      <c r="AU16" s="188"/>
    </row>
    <row r="17" spans="2:55" s="42" customFormat="1" ht="12.75" customHeight="1" x14ac:dyDescent="0.2">
      <c r="B17" s="214" t="s">
        <v>39</v>
      </c>
      <c r="C17" s="214"/>
      <c r="D17" s="214"/>
      <c r="E17" s="210"/>
      <c r="F17" s="210"/>
      <c r="G17" s="210"/>
      <c r="H17" s="210"/>
      <c r="I17" s="210"/>
      <c r="J17" s="210"/>
      <c r="K17" s="210"/>
      <c r="L17" s="210"/>
      <c r="M17" s="210"/>
      <c r="N17" s="210"/>
      <c r="O17" s="210"/>
      <c r="P17" s="210"/>
      <c r="Q17" s="210"/>
      <c r="R17" s="210"/>
      <c r="S17" s="210"/>
      <c r="T17" s="210"/>
      <c r="U17" s="13"/>
      <c r="V17" s="13"/>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4" t="s">
        <v>41</v>
      </c>
      <c r="AT17" s="214"/>
      <c r="AU17" s="188"/>
    </row>
    <row r="18" spans="2:55" s="42" customFormat="1" ht="12.75" customHeight="1" x14ac:dyDescent="0.2">
      <c r="B18" s="214" t="s">
        <v>40</v>
      </c>
      <c r="C18" s="214"/>
      <c r="D18" s="214"/>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214" t="s">
        <v>42</v>
      </c>
      <c r="AT18" s="214"/>
      <c r="AU18" s="188"/>
    </row>
    <row r="19" spans="2:55"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188"/>
    </row>
    <row r="20" spans="2:55"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8"/>
      <c r="AI20" s="53">
        <v>3422.400074579517</v>
      </c>
      <c r="AJ20" s="56"/>
      <c r="AK20" s="53">
        <v>3418.8324227888834</v>
      </c>
      <c r="AL20" s="56"/>
      <c r="AM20" s="53">
        <v>3608.9317709167444</v>
      </c>
      <c r="AN20" s="27"/>
      <c r="AO20" s="53">
        <v>3410.4803601937128</v>
      </c>
      <c r="AP20" s="72"/>
      <c r="AQ20" s="53">
        <v>3761.0402262788439</v>
      </c>
      <c r="AR20" s="27" t="s">
        <v>162</v>
      </c>
      <c r="AS20" s="56"/>
      <c r="AT20" s="14" t="s">
        <v>31</v>
      </c>
      <c r="AU20" s="188"/>
    </row>
    <row r="21" spans="2:55"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8"/>
      <c r="AI21" s="53">
        <v>3350.532213663626</v>
      </c>
      <c r="AJ21" s="56"/>
      <c r="AK21" s="53">
        <v>3387.5888782660058</v>
      </c>
      <c r="AL21" s="56"/>
      <c r="AM21" s="53">
        <v>3407.0685687350192</v>
      </c>
      <c r="AN21" s="27"/>
      <c r="AO21" s="53">
        <v>3742.4036418470778</v>
      </c>
      <c r="AP21" s="72"/>
      <c r="AQ21" s="53">
        <v>3983.6491608924007</v>
      </c>
      <c r="AR21" s="27" t="s">
        <v>162</v>
      </c>
      <c r="AS21" s="56"/>
      <c r="AT21" s="14" t="s">
        <v>32</v>
      </c>
      <c r="AU21" s="188"/>
      <c r="AW21" s="33"/>
    </row>
    <row r="22" spans="2:55"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8"/>
      <c r="AI22" s="53">
        <v>3482.114861583324</v>
      </c>
      <c r="AJ22" s="56"/>
      <c r="AK22" s="53">
        <v>3343.3549452137268</v>
      </c>
      <c r="AL22" s="56"/>
      <c r="AM22" s="53">
        <v>3497.9254103620283</v>
      </c>
      <c r="AN22" s="27"/>
      <c r="AO22" s="53">
        <v>3701.5211521763158</v>
      </c>
      <c r="AP22" s="27"/>
      <c r="AQ22" s="53">
        <v>3883.2574079996011</v>
      </c>
      <c r="AR22" s="27" t="s">
        <v>162</v>
      </c>
      <c r="AS22" s="56"/>
      <c r="AT22" s="14" t="s">
        <v>33</v>
      </c>
      <c r="AU22" s="188"/>
    </row>
    <row r="23" spans="2:55"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8"/>
      <c r="AI23" s="53">
        <v>3735.9384592655597</v>
      </c>
      <c r="AJ23" s="56"/>
      <c r="AK23" s="53">
        <v>3422.7894532027676</v>
      </c>
      <c r="AL23" s="56"/>
      <c r="AM23" s="53">
        <v>3556.9805915126135</v>
      </c>
      <c r="AN23" s="27"/>
      <c r="AO23" s="53">
        <v>3590.6763466861134</v>
      </c>
      <c r="AP23" s="27"/>
      <c r="AQ23" s="53">
        <v>3640.7689809868266</v>
      </c>
      <c r="AR23" s="27"/>
      <c r="AS23" s="25"/>
      <c r="AT23" s="14" t="s">
        <v>34</v>
      </c>
      <c r="AU23" s="188"/>
    </row>
    <row r="24" spans="2:55"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8"/>
      <c r="AI24" s="30"/>
      <c r="AJ24" s="27"/>
      <c r="AK24" s="30"/>
      <c r="AL24" s="27"/>
      <c r="AM24" s="30"/>
      <c r="AN24" s="27"/>
      <c r="AO24" s="30"/>
      <c r="AP24" s="27"/>
      <c r="AQ24" s="30"/>
      <c r="AR24" s="27"/>
      <c r="AS24" s="25"/>
      <c r="AT24" s="28"/>
      <c r="AU24" s="188"/>
    </row>
    <row r="25" spans="2:55"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9"/>
      <c r="AI25" s="55">
        <v>13990.985609092026</v>
      </c>
      <c r="AJ25" s="107"/>
      <c r="AK25" s="55">
        <v>13572.565699471383</v>
      </c>
      <c r="AL25" s="107"/>
      <c r="AM25" s="55">
        <v>14070.906341526406</v>
      </c>
      <c r="AN25" s="97"/>
      <c r="AO25" s="55">
        <v>14445.081500903221</v>
      </c>
      <c r="AP25" s="97"/>
      <c r="AQ25" s="55">
        <v>15268.715776157673</v>
      </c>
      <c r="AR25" s="97"/>
      <c r="AS25" s="25"/>
      <c r="AT25" s="15" t="s">
        <v>28</v>
      </c>
      <c r="AU25" s="188"/>
    </row>
    <row r="26" spans="2:55"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23"/>
      <c r="AT26" s="46"/>
      <c r="AU26" s="188"/>
    </row>
    <row r="27" spans="2:55"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5"/>
      <c r="AT27" s="28"/>
    </row>
    <row r="28" spans="2:55" ht="70.2" customHeight="1" x14ac:dyDescent="0.2">
      <c r="B28" s="215" t="s">
        <v>147</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Z28" s="117"/>
      <c r="BA28" s="117"/>
      <c r="BB28" s="117"/>
      <c r="BC28" s="117"/>
    </row>
    <row r="29" spans="2:55" ht="1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5"/>
      <c r="AT29" s="28"/>
    </row>
    <row r="30" spans="2:55" ht="18.75" customHeight="1" x14ac:dyDescent="0.2">
      <c r="B30" s="18"/>
      <c r="C30" s="18"/>
      <c r="D30" s="19"/>
      <c r="E30" s="19"/>
      <c r="F30" s="19"/>
      <c r="G30" s="19"/>
      <c r="H30" s="19"/>
      <c r="I30" s="19"/>
      <c r="J30" s="19"/>
      <c r="K30" s="19"/>
      <c r="L30" s="19"/>
    </row>
    <row r="31" spans="2:55" ht="18.75" customHeight="1" x14ac:dyDescent="0.2">
      <c r="B31" s="18"/>
      <c r="C31" s="18"/>
      <c r="D31" s="19"/>
      <c r="E31" s="19"/>
      <c r="F31" s="19"/>
      <c r="G31" s="19"/>
      <c r="H31" s="19"/>
      <c r="I31" s="19"/>
      <c r="J31" s="19"/>
      <c r="K31" s="19"/>
      <c r="L31" s="19"/>
    </row>
    <row r="35" spans="33:43" x14ac:dyDescent="0.2">
      <c r="AG35" s="113"/>
      <c r="AH35" s="113"/>
      <c r="AI35" s="113"/>
      <c r="AJ35" s="113"/>
      <c r="AK35" s="113"/>
      <c r="AL35" s="113"/>
      <c r="AM35" s="113"/>
      <c r="AN35" s="113"/>
      <c r="AO35" s="113"/>
      <c r="AP35" s="113"/>
      <c r="AQ35" s="113"/>
    </row>
    <row r="36" spans="33:43" x14ac:dyDescent="0.2">
      <c r="AG36" s="113"/>
      <c r="AH36" s="113"/>
      <c r="AI36" s="113"/>
      <c r="AJ36" s="113"/>
      <c r="AK36" s="113"/>
      <c r="AL36" s="113"/>
      <c r="AM36" s="113"/>
      <c r="AN36" s="113"/>
      <c r="AO36" s="113"/>
      <c r="AP36" s="113"/>
      <c r="AQ36" s="113"/>
    </row>
  </sheetData>
  <mergeCells count="27">
    <mergeCell ref="AS6:AT6"/>
    <mergeCell ref="Q17:R17"/>
    <mergeCell ref="S17:T17"/>
    <mergeCell ref="B7:D7"/>
    <mergeCell ref="B17:D17"/>
    <mergeCell ref="B6:D6"/>
    <mergeCell ref="AG17:AH17"/>
    <mergeCell ref="AO17:AP17"/>
    <mergeCell ref="M17:N17"/>
    <mergeCell ref="W17:X17"/>
    <mergeCell ref="AI17:AJ17"/>
    <mergeCell ref="AK17:AL17"/>
    <mergeCell ref="B28:AT28"/>
    <mergeCell ref="E17:F17"/>
    <mergeCell ref="G17:H17"/>
    <mergeCell ref="AS17:AT17"/>
    <mergeCell ref="AE17:AF17"/>
    <mergeCell ref="O17:P17"/>
    <mergeCell ref="K17:L17"/>
    <mergeCell ref="I17:J17"/>
    <mergeCell ref="AS18:AT18"/>
    <mergeCell ref="B18:D18"/>
    <mergeCell ref="Y17:Z17"/>
    <mergeCell ref="AC17:AD17"/>
    <mergeCell ref="AA17:AB17"/>
    <mergeCell ref="AM17:AN17"/>
    <mergeCell ref="AQ17:AR17"/>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31</vt:i4>
      </vt:variant>
    </vt:vector>
  </HeadingPairs>
  <TitlesOfParts>
    <vt:vector size="49" baseType="lpstr">
      <vt:lpstr>Titel_Title</vt:lpstr>
      <vt:lpstr>Innehåll_Content</vt:lpstr>
      <vt:lpstr>Kort om statistiken</vt:lpstr>
      <vt:lpstr>Definitioner</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'Figur 1'!Utskriftsområde</vt:lpstr>
      <vt:lpstr>'Figur 2'!Utskriftsområde</vt:lpstr>
      <vt:lpstr>'Figur 3'!Utskriftsområde</vt:lpstr>
      <vt:lpstr>'Figur 4'!Utskriftsområde</vt:lpstr>
      <vt:lpstr>Innehåll_Content!Utskriftsområde</vt:lpstr>
      <vt:lpstr>'Kort om statistiken'!Utskriftsområde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2022-03-09T14:12:48Z</cp:lastPrinted>
  <dcterms:created xsi:type="dcterms:W3CDTF">2006-04-04T13:19:40Z</dcterms:created>
  <dcterms:modified xsi:type="dcterms:W3CDTF">2023-03-08T07:22:23Z</dcterms:modified>
</cp:coreProperties>
</file>