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22\2022_xx\"/>
    </mc:Choice>
  </mc:AlternateContent>
  <xr:revisionPtr revIDLastSave="0" documentId="13_ncr:1_{B9F48B79-B7DF-45A9-AFC2-EA1C2E5826B4}" xr6:coauthVersionLast="47" xr6:coauthVersionMax="47" xr10:uidLastSave="{00000000-0000-0000-0000-000000000000}"/>
  <bookViews>
    <workbookView xWindow="-120" yWindow="-120" windowWidth="29040" windowHeight="17640" tabRatio="884" xr2:uid="{00000000-000D-0000-FFFF-FFFF00000000}"/>
  </bookViews>
  <sheets>
    <sheet name="Titel_Title" sheetId="48" r:id="rId1"/>
    <sheet name="Innehåll_Content" sheetId="56" r:id="rId2"/>
    <sheet name="Kort om statistiken"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statistiken'!$A$1:$U$25</definedName>
    <definedName name="Print_Area" localSheetId="5">'Tabell 1'!$B$1:$AT$33</definedName>
    <definedName name="Print_Area" localSheetId="6">'Tabell 2'!$B$1:$AT$30</definedName>
    <definedName name="Print_Area" localSheetId="7">'Tabell 3'!$B$1:$AT$31</definedName>
    <definedName name="Print_Area" localSheetId="8">'Tabell 4'!$B$1:$AT$31</definedName>
    <definedName name="Print_Area" localSheetId="9">'Tabell 5'!$B$1:$AT$31</definedName>
    <definedName name="Print_Area" localSheetId="10">'Tabell 6'!$A$1:$AV$32</definedName>
    <definedName name="Print_Area" localSheetId="11">'Tabell 7'!$A$1:$AU$31</definedName>
    <definedName name="Print_Area" localSheetId="12">'Tabell 8'!$A$1:$AU$27</definedName>
    <definedName name="_xlnm.Print_Area" localSheetId="3">Definitioner!$A$1:$S$34</definedName>
    <definedName name="_xlnm.Print_Area" localSheetId="13">'Figur 1'!$A$1:$T$47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Innehåll_Content!$A$1:$E$19</definedName>
    <definedName name="_xlnm.Print_Area" localSheetId="2">'Kort om statistiken'!$A$1:$S$23</definedName>
    <definedName name="_xlnm.Print_Area" localSheetId="5">'Tabell 1'!$A$1:$AT$32</definedName>
    <definedName name="_xlnm.Print_Area" localSheetId="6">'Tabell 2'!$A$1:$AT$30</definedName>
    <definedName name="_xlnm.Print_Area" localSheetId="7">'Tabell 3'!$A$1:$AV$30</definedName>
    <definedName name="_xlnm.Print_Area" localSheetId="8">'Tabell 4'!$A$1:$AU$30</definedName>
    <definedName name="_xlnm.Print_Area" localSheetId="9">'Tabell 5'!$A$1:$AT$30</definedName>
    <definedName name="_xlnm.Print_Area" localSheetId="10">'Tabell 6'!$A$1:$AX$31</definedName>
    <definedName name="_xlnm.Print_Area" localSheetId="11">'Tabell 7'!$A$1:$AW$30</definedName>
    <definedName name="_xlnm.Print_Area" localSheetId="12">'Tabell 8'!$A$1:$AT$37</definedName>
    <definedName name="_xlnm.Print_Area" localSheetId="4">Teckenförklaring_Legends!$A$1:$C$12</definedName>
    <definedName name="_xlnm.Print_Area" localSheetId="0">Titel_Title!$A$1:$V$43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1" i="1" l="1"/>
  <c r="S81" i="1"/>
  <c r="T81" i="1"/>
  <c r="U81" i="1"/>
  <c r="V81" i="1"/>
  <c r="W81" i="1"/>
  <c r="X81" i="1"/>
  <c r="Y81" i="1"/>
  <c r="Z81" i="1"/>
  <c r="AA81" i="1"/>
  <c r="AB81" i="1"/>
  <c r="AC81" i="1"/>
  <c r="AD81" i="1"/>
  <c r="AE81" i="1"/>
  <c r="R80" i="1" l="1"/>
  <c r="S80" i="1"/>
  <c r="T80" i="1"/>
  <c r="U80" i="1"/>
  <c r="V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2" i="1" l="1"/>
  <c r="A83" i="1"/>
  <c r="A84" i="1"/>
  <c r="A85" i="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6" i="56" l="1"/>
  <c r="D7" i="56"/>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11" i="1"/>
  <c r="C15" i="1" s="1"/>
  <c r="C19" i="1" s="1"/>
  <c r="C23" i="1" s="1"/>
  <c r="C27" i="1" s="1"/>
  <c r="C31" i="1" s="1"/>
  <c r="C35" i="1" s="1"/>
  <c r="C39" i="1" s="1"/>
  <c r="C43" i="1" s="1"/>
  <c r="C47" i="1" s="1"/>
  <c r="C51" i="1" s="1"/>
  <c r="C55" i="1" s="1"/>
  <c r="C59" i="1" s="1"/>
  <c r="C63" i="1" s="1"/>
  <c r="C67" i="1" s="1"/>
  <c r="C71" i="1" s="1"/>
  <c r="C75" i="1" s="1"/>
  <c r="C79"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9" i="1" s="1"/>
  <c r="A73" i="1"/>
  <c r="B77" i="1"/>
  <c r="B74" i="1"/>
  <c r="A70" i="1"/>
  <c r="B72" i="1"/>
  <c r="B76" i="1" s="1"/>
  <c r="B80" i="1" s="1"/>
  <c r="A80" i="1" s="1"/>
  <c r="A68" i="1"/>
  <c r="A77" i="1" l="1"/>
  <c r="B81" i="1"/>
  <c r="A81" i="1" s="1"/>
  <c r="A74" i="1"/>
  <c r="B78" i="1"/>
  <c r="A78" i="1" s="1"/>
  <c r="A72" i="1"/>
  <c r="A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tc={77F699D5-22B5-4FE6-9CF4-1314FBEABD02}</author>
  </authors>
  <commentList>
    <comment ref="T1" authorId="0" shapeId="0" xr:uid="{00000000-0006-0000-0200-000001000000}">
      <text>
        <t>[Trådad kommentar]
I din version av Excel kan du läsa den här trådade kommentaren, men eventuella ändringar i den tas bort om filen öppnas i en senare version av Excel. Läs mer: https://go.microsoft.com/fwlink/?linkid=870924
Kommentar:
    gult fäl i AN, kan vi minska avståndet till strecket?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<sst xmlns="http://schemas.openxmlformats.org/spreadsheetml/2006/main" count="588" uniqueCount="163">
  <si>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</si>
  <si>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</si>
  <si>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</si>
  <si>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</si>
  <si>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</si>
  <si>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</si>
  <si>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</si>
  <si>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</si>
  <si>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</si>
  <si>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</si>
  <si>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</si>
  <si>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</si>
  <si>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</si>
  <si>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</si>
  <si>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</si>
  <si>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</si>
  <si>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</si>
  <si>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</si>
  <si>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</si>
  <si>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</si>
  <si>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</si>
  <si>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</si>
  <si>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</si>
  <si>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</si>
  <si>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</si>
  <si>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</si>
  <si>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</si>
  <si>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</si>
  <si>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</si>
  <si>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</si>
  <si>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</si>
  <si>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</si>
  <si>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</si>
  <si>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</si>
  <si>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</si>
  <si>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</si>
  <si>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</si>
  <si>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</si>
  <si>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</si>
  <si>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</si>
  <si>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</si>
  <si>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</si>
  <si>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</si>
  <si>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</si>
  <si>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</si>
  <si>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</si>
  <si>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</si>
  <si>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</si>
  <si>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</si>
  <si>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</si>
  <si>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</si>
  <si>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</si>
  <si>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</si>
  <si>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</si>
  <si>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</si>
  <si>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</si>
  <si>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</si>
  <si>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</si>
  <si>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</si>
  <si>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</si>
  <si>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</si>
  <si>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</si>
  <si>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</si>
  <si>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</si>
  <si>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</si>
  <si>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</si>
  <si>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</si>
  <si>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</si>
  <si>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</si>
  <si>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</si>
  <si>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</si>
  <si>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</si>
  <si>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</si>
  <si>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</si>
  <si>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</si>
  <si>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</si>
  <si>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</si>
  <si>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r>
      <t xml:space="preserve">2018 </t>
    </r>
    <r>
      <rPr>
        <b/>
        <vertAlign val="superscript"/>
        <sz val="8"/>
        <rFont val="Arial"/>
        <family val="2"/>
      </rPr>
      <t>1</t>
    </r>
  </si>
  <si>
    <t>Fredrik Söderbaum</t>
  </si>
  <si>
    <t>tel: 010-414 42 23, e-post: fredrik.soderbaum@trafa.se</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</si>
  <si>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</si>
  <si>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</si>
  <si>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</si>
  <si>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</si>
  <si>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</si>
  <si>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</si>
  <si>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</si>
  <si>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</si>
  <si>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</si>
  <si>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</si>
  <si>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</si>
  <si>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</si>
  <si>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</si>
  <si>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</si>
  <si>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</si>
  <si>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</si>
  <si>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</si>
  <si>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</si>
  <si>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</si>
  <si>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</si>
  <si>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</si>
  <si>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</si>
  <si>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</si>
  <si>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</si>
  <si>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</si>
  <si>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</si>
  <si>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</si>
  <si>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</si>
  <si>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</si>
  <si>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</si>
  <si>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</si>
  <si>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</si>
  <si>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</si>
  <si>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</si>
  <si>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</si>
  <si>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</si>
  <si>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</si>
  <si>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</si>
  <si>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</si>
  <si>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</si>
  <si>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</si>
  <si>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</si>
  <si>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</si>
  <si>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</si>
  <si>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</si>
  <si>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</si>
  <si>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</si>
  <si>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</si>
  <si>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</si>
  <si>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</si>
  <si>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</si>
  <si>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</si>
  <si>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</si>
  <si>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</si>
  <si>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</si>
  <si>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</si>
  <si>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</si>
  <si>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</si>
  <si>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</si>
  <si>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</si>
  <si>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</si>
  <si>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</si>
  <si>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</si>
  <si>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</si>
  <si>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</si>
  <si>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</si>
  <si>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</si>
  <si>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</si>
  <si>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</si>
  <si>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</si>
  <si>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</si>
  <si>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</si>
  <si>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</si>
  <si>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redovisningsgruppen </t>
    </r>
    <r>
      <rPr>
        <i/>
        <sz val="10"/>
        <rFont val="Arial"/>
        <family val="2"/>
      </rPr>
      <t>malm på malmbanan</t>
    </r>
    <r>
      <rPr>
        <sz val="10"/>
        <rFont val="Arial"/>
        <family val="2"/>
      </rPr>
      <t>.</t>
    </r>
  </si>
  <si>
    <t>Kort om statistiken/The Statistics in Brief</t>
  </si>
  <si>
    <t>Kontaktperson Trafikanalys:</t>
  </si>
  <si>
    <t>Abboud Ado</t>
  </si>
  <si>
    <t>tel: 010-414 42 48, e-post: abboud.ado@trafa.se</t>
  </si>
  <si>
    <t>Statistik 2022:32</t>
  </si>
  <si>
    <r>
      <t xml:space="preserve">Publiceringsdatum: </t>
    </r>
    <r>
      <rPr>
        <sz val="8"/>
        <rFont val="Arial"/>
        <family val="2"/>
      </rPr>
      <t>2022-09-14</t>
    </r>
  </si>
  <si>
    <t>Järnvägstransporter 2022 kvartal 2</t>
  </si>
  <si>
    <t>Railway transport 2022 quarter 2</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</si>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</sst>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0.000"/>
    <numFmt numFmtId="168" formatCode="0.0000"/>
  </numFmts>
  <fonts count="47"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b/>
      <sz val="16"/>
      <color theme="0"/>
      <name val="Tahoma"/>
      <family val="2"/>
    </font>
    <font>
      <sz val="8"/>
      <color theme="0"/>
      <name val="Arial"/>
      <family val="2"/>
    </font>
    <font>
      <sz val="10"/>
      <color theme="1"/>
      <name val="Arial"/>
      <family val="2"/>
    </font>
    <font>
      <sz val="11"/>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1">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cellStyleXfs>
  <cellXfs count="231">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23" fillId="2" borderId="0" xfId="1" applyFont="1" applyFill="1" applyAlignment="1" applyProtection="1">
      <alignment horizontal="left"/>
    </xf>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9" fontId="25" fillId="2" borderId="0" xfId="4" applyFont="1" applyFill="1" applyAlignment="1">
      <alignment vertical="center"/>
    </xf>
    <xf numFmtId="1" fontId="17" fillId="2" borderId="0" xfId="0" applyNumberFormat="1" applyFont="1" applyFill="1" applyAlignment="1">
      <alignment vertical="center"/>
    </xf>
    <xf numFmtId="164" fontId="25" fillId="2" borderId="0" xfId="4" applyNumberFormat="1" applyFont="1" applyFill="1" applyBorder="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166"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6" fontId="27" fillId="2" borderId="0" xfId="0" applyNumberFormat="1" applyFont="1" applyFill="1" applyAlignment="1">
      <alignment vertical="center"/>
    </xf>
    <xf numFmtId="167"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12"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5" fontId="9" fillId="2" borderId="0" xfId="0" applyNumberFormat="1" applyFont="1" applyFill="1" applyAlignment="1">
      <alignment horizontal="right" vertical="center"/>
    </xf>
    <xf numFmtId="165" fontId="9" fillId="2" borderId="0" xfId="0" applyNumberFormat="1" applyFont="1" applyFill="1" applyAlignment="1">
      <alignment vertical="center"/>
    </xf>
    <xf numFmtId="165" fontId="25" fillId="2" borderId="0" xfId="0" applyNumberFormat="1" applyFont="1" applyFill="1" applyAlignment="1">
      <alignment vertical="center"/>
    </xf>
    <xf numFmtId="0" fontId="42"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8" fontId="25" fillId="2" borderId="0" xfId="0" applyNumberFormat="1" applyFont="1" applyFill="1" applyAlignment="1">
      <alignment vertical="center"/>
    </xf>
    <xf numFmtId="1" fontId="45" fillId="2" borderId="0" xfId="0" applyNumberFormat="1" applyFont="1" applyFill="1" applyAlignment="1">
      <alignment vertical="center"/>
    </xf>
    <xf numFmtId="0" fontId="46" fillId="2" borderId="0" xfId="0" applyFont="1" applyFill="1" applyAlignment="1">
      <alignment vertical="center"/>
    </xf>
    <xf numFmtId="3" fontId="46" fillId="2" borderId="0" xfId="0" applyNumberFormat="1" applyFont="1" applyFill="1" applyAlignment="1">
      <alignment vertical="center"/>
    </xf>
    <xf numFmtId="3" fontId="1" fillId="2" borderId="0" xfId="0" applyNumberFormat="1" applyFont="1" applyFill="1" applyAlignment="1">
      <alignment vertical="center"/>
    </xf>
    <xf numFmtId="3" fontId="1" fillId="2" borderId="0" xfId="4" applyNumberFormat="1" applyFont="1" applyFill="1" applyAlignment="1">
      <alignment vertical="center"/>
    </xf>
    <xf numFmtId="1" fontId="46" fillId="2" borderId="0" xfId="0" applyNumberFormat="1" applyFont="1" applyFill="1" applyAlignment="1">
      <alignment vertical="center"/>
    </xf>
    <xf numFmtId="166" fontId="1" fillId="2" borderId="0" xfId="0" applyNumberFormat="1" applyFont="1" applyFill="1" applyAlignment="1">
      <alignment vertical="center"/>
    </xf>
    <xf numFmtId="0" fontId="29" fillId="2" borderId="0" xfId="0" applyFont="1" applyFill="1" applyAlignment="1">
      <alignment vertical="center"/>
    </xf>
    <xf numFmtId="166" fontId="29" fillId="2" borderId="0" xfId="0" applyNumberFormat="1" applyFont="1" applyFill="1" applyAlignment="1">
      <alignment vertical="center"/>
    </xf>
    <xf numFmtId="3" fontId="29" fillId="2" borderId="0" xfId="0" applyNumberFormat="1" applyFont="1" applyFill="1" applyAlignment="1">
      <alignment vertical="center"/>
    </xf>
    <xf numFmtId="1" fontId="26" fillId="2" borderId="0" xfId="0" applyNumberFormat="1" applyFont="1" applyFill="1" applyAlignment="1">
      <alignment vertical="center"/>
    </xf>
    <xf numFmtId="1" fontId="25" fillId="2" borderId="0" xfId="4"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0" fontId="43" fillId="3" borderId="0" xfId="0" applyFont="1" applyFill="1" applyAlignment="1">
      <alignment horizontal="center" vertical="center"/>
    </xf>
    <xf numFmtId="0" fontId="44" fillId="3" borderId="0" xfId="0" applyFont="1" applyFill="1" applyAlignment="1">
      <alignment horizontal="center" vertical="center"/>
    </xf>
    <xf numFmtId="0" fontId="9" fillId="2" borderId="0" xfId="0" applyFont="1" applyFill="1" applyAlignment="1">
      <alignment horizontal="center"/>
    </xf>
    <xf numFmtId="0" fontId="0" fillId="2" borderId="0" xfId="0" applyFill="1" applyAlignment="1">
      <alignment horizontal="center"/>
    </xf>
    <xf numFmtId="0" fontId="2" fillId="0" borderId="0" xfId="1" applyAlignment="1" applyProtection="1"/>
    <xf numFmtId="0" fontId="2" fillId="0" borderId="0" xfId="1" applyFill="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15" fillId="2" borderId="0" xfId="0" applyFont="1" applyFill="1" applyAlignment="1">
      <alignment horizontal="center" vertical="top"/>
    </xf>
    <xf numFmtId="0" fontId="0" fillId="0" borderId="0" xfId="0" applyAlignment="1">
      <alignment vertical="top" wrapText="1"/>
    </xf>
    <xf numFmtId="0" fontId="5" fillId="3" borderId="0" xfId="6"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9" fillId="2" borderId="0" xfId="0" applyFont="1" applyFill="1" applyAlignment="1">
      <alignment vertical="center"/>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1">
    <cellStyle name="Hyperlänk" xfId="1" builtinId="8"/>
    <cellStyle name="Hyperlänk 2" xfId="10" xr:uid="{00000000-0005-0000-0000-000001000000}"/>
    <cellStyle name="Normal" xfId="0" builtinId="0"/>
    <cellStyle name="Normal 2" xfId="2" xr:uid="{00000000-0005-0000-0000-000003000000}"/>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'-RÅDATA_KVARTAL-'!$A$65:$A$81</c:f>
              <c:strCache>
                <c:ptCount val="17"/>
                <c:pt idx="0">
                  <c:v>2018 Kvartal 2</c:v>
                </c:pt>
                <c:pt idx="1">
                  <c:v>2018 Kvartal 3</c:v>
                </c:pt>
                <c:pt idx="2">
                  <c:v>2018 Kvartal 4</c:v>
                </c:pt>
                <c:pt idx="3">
                  <c:v>2019 Kvartal 1</c:v>
                </c:pt>
                <c:pt idx="4">
                  <c:v>2019 Kvartal 2</c:v>
                </c:pt>
                <c:pt idx="5">
                  <c:v>2019 Kvartal 3</c:v>
                </c:pt>
                <c:pt idx="6">
                  <c:v>2019 Kvartal 4</c:v>
                </c:pt>
                <c:pt idx="7">
                  <c:v>2020 Kvartal 1</c:v>
                </c:pt>
                <c:pt idx="8">
                  <c:v>2020 Kvartal 2</c:v>
                </c:pt>
                <c:pt idx="9">
                  <c:v>2020 Kvartal 3</c:v>
                </c:pt>
                <c:pt idx="10">
                  <c:v>2020 Kvartal 4</c:v>
                </c:pt>
                <c:pt idx="11">
                  <c:v>2021 Kvartal 1</c:v>
                </c:pt>
                <c:pt idx="12">
                  <c:v>2021 Kvartal 2</c:v>
                </c:pt>
                <c:pt idx="13">
                  <c:v>2021 Kvartal 3</c:v>
                </c:pt>
                <c:pt idx="14">
                  <c:v>2021 Kvartal 4</c:v>
                </c:pt>
                <c:pt idx="15">
                  <c:v>2022 Kvartal 1</c:v>
                </c:pt>
                <c:pt idx="16">
                  <c:v>2022 Kvartal 2</c:v>
                </c:pt>
              </c:strCache>
            </c:strRef>
          </c:cat>
          <c:val>
            <c:numRef>
              <c:f>'-RÅDATA_KVARTAL-'!$H$65:$H$81</c:f>
              <c:numCache>
                <c:formatCode>#,##0</c:formatCode>
                <c:ptCount val="17"/>
                <c:pt idx="0">
                  <c:v>62.258939115867676</c:v>
                </c:pt>
                <c:pt idx="1">
                  <c:v>56.927196609519449</c:v>
                </c:pt>
                <c:pt idx="2">
                  <c:v>66.378493906735571</c:v>
                </c:pt>
                <c:pt idx="3">
                  <c:v>65.885488799323397</c:v>
                </c:pt>
                <c:pt idx="4">
                  <c:v>66.840249208460662</c:v>
                </c:pt>
                <c:pt idx="5">
                  <c:v>62.979340322452664</c:v>
                </c:pt>
                <c:pt idx="6">
                  <c:v>68.897710937091901</c:v>
                </c:pt>
                <c:pt idx="7">
                  <c:v>63.109023250312752</c:v>
                </c:pt>
                <c:pt idx="8">
                  <c:v>30.623929976446163</c:v>
                </c:pt>
                <c:pt idx="9">
                  <c:v>38.25467652794736</c:v>
                </c:pt>
                <c:pt idx="10">
                  <c:v>37.175369211880714</c:v>
                </c:pt>
                <c:pt idx="11">
                  <c:v>31.339034458073513</c:v>
                </c:pt>
                <c:pt idx="12">
                  <c:v>35.756635547307773</c:v>
                </c:pt>
                <c:pt idx="13">
                  <c:v>42.644905138174245</c:v>
                </c:pt>
                <c:pt idx="14">
                  <c:v>54.749899430310471</c:v>
                </c:pt>
                <c:pt idx="15">
                  <c:v>48.406166969493469</c:v>
                </c:pt>
                <c:pt idx="16">
                  <c:v>63.004567620404472</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'-RÅDATA_KVARTAL-'!$A$65:$A$81</c:f>
              <c:strCache>
                <c:ptCount val="17"/>
                <c:pt idx="0">
                  <c:v>2018 Kvartal 2</c:v>
                </c:pt>
                <c:pt idx="1">
                  <c:v>2018 Kvartal 3</c:v>
                </c:pt>
                <c:pt idx="2">
                  <c:v>2018 Kvartal 4</c:v>
                </c:pt>
                <c:pt idx="3">
                  <c:v>2019 Kvartal 1</c:v>
                </c:pt>
                <c:pt idx="4">
                  <c:v>2019 Kvartal 2</c:v>
                </c:pt>
                <c:pt idx="5">
                  <c:v>2019 Kvartal 3</c:v>
                </c:pt>
                <c:pt idx="6">
                  <c:v>2019 Kvartal 4</c:v>
                </c:pt>
                <c:pt idx="7">
                  <c:v>2020 Kvartal 1</c:v>
                </c:pt>
                <c:pt idx="8">
                  <c:v>2020 Kvartal 2</c:v>
                </c:pt>
                <c:pt idx="9">
                  <c:v>2020 Kvartal 3</c:v>
                </c:pt>
                <c:pt idx="10">
                  <c:v>2020 Kvartal 4</c:v>
                </c:pt>
                <c:pt idx="11">
                  <c:v>2021 Kvartal 1</c:v>
                </c:pt>
                <c:pt idx="12">
                  <c:v>2021 Kvartal 2</c:v>
                </c:pt>
                <c:pt idx="13">
                  <c:v>2021 Kvartal 3</c:v>
                </c:pt>
                <c:pt idx="14">
                  <c:v>2021 Kvartal 4</c:v>
                </c:pt>
                <c:pt idx="15">
                  <c:v>2022 Kvartal 1</c:v>
                </c:pt>
                <c:pt idx="16">
                  <c:v>2022 Kvartal 2</c:v>
                </c:pt>
              </c:strCache>
            </c:strRef>
          </c:cat>
          <c:val>
            <c:numRef>
              <c:f>'-RÅDATA_KVARTAL-'!$V$65:$V$81</c:f>
              <c:numCache>
                <c:formatCode>#,##0</c:formatCode>
                <c:ptCount val="17"/>
                <c:pt idx="0">
                  <c:v>237.49989841099455</c:v>
                </c:pt>
                <c:pt idx="1">
                  <c:v>241.72701913325528</c:v>
                </c:pt>
                <c:pt idx="2">
                  <c:v>246.49039284230639</c:v>
                </c:pt>
                <c:pt idx="3">
                  <c:v>251.45011843144607</c:v>
                </c:pt>
                <c:pt idx="4">
                  <c:v>256.03142852403909</c:v>
                </c:pt>
                <c:pt idx="5">
                  <c:v>262.08357223697232</c:v>
                </c:pt>
                <c:pt idx="6">
                  <c:v>264.6027892673286</c:v>
                </c:pt>
                <c:pt idx="7">
                  <c:v>261.82632371831801</c:v>
                </c:pt>
                <c:pt idx="8">
                  <c:v>225.6100044863035</c:v>
                </c:pt>
                <c:pt idx="9">
                  <c:v>200.88534069179818</c:v>
                </c:pt>
                <c:pt idx="10">
                  <c:v>169.162998966587</c:v>
                </c:pt>
                <c:pt idx="11">
                  <c:v>137.39301017434775</c:v>
                </c:pt>
                <c:pt idx="12">
                  <c:v>142.52571574520937</c:v>
                </c:pt>
                <c:pt idx="13">
                  <c:v>146.91594435543624</c:v>
                </c:pt>
                <c:pt idx="14">
                  <c:v>164.49047457386601</c:v>
                </c:pt>
                <c:pt idx="15">
                  <c:v>181.55760708528595</c:v>
                </c:pt>
                <c:pt idx="16">
                  <c:v>208.80553915838266</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'-RÅDATA_KVARTAL-'!$A$65:$A$81</c:f>
              <c:strCache>
                <c:ptCount val="17"/>
                <c:pt idx="0">
                  <c:v>2018 Kvartal 2</c:v>
                </c:pt>
                <c:pt idx="1">
                  <c:v>2018 Kvartal 3</c:v>
                </c:pt>
                <c:pt idx="2">
                  <c:v>2018 Kvartal 4</c:v>
                </c:pt>
                <c:pt idx="3">
                  <c:v>2019 Kvartal 1</c:v>
                </c:pt>
                <c:pt idx="4">
                  <c:v>2019 Kvartal 2</c:v>
                </c:pt>
                <c:pt idx="5">
                  <c:v>2019 Kvartal 3</c:v>
                </c:pt>
                <c:pt idx="6">
                  <c:v>2019 Kvartal 4</c:v>
                </c:pt>
                <c:pt idx="7">
                  <c:v>2020 Kvartal 1</c:v>
                </c:pt>
                <c:pt idx="8">
                  <c:v>2020 Kvartal 2</c:v>
                </c:pt>
                <c:pt idx="9">
                  <c:v>2020 Kvartal 3</c:v>
                </c:pt>
                <c:pt idx="10">
                  <c:v>2020 Kvartal 4</c:v>
                </c:pt>
                <c:pt idx="11">
                  <c:v>2021 Kvartal 1</c:v>
                </c:pt>
                <c:pt idx="12">
                  <c:v>2021 Kvartal 2</c:v>
                </c:pt>
                <c:pt idx="13">
                  <c:v>2021 Kvartal 3</c:v>
                </c:pt>
                <c:pt idx="14">
                  <c:v>2021 Kvartal 4</c:v>
                </c:pt>
                <c:pt idx="15">
                  <c:v>2022 Kvartal 1</c:v>
                </c:pt>
                <c:pt idx="16">
                  <c:v>2022 Kvartal 2</c:v>
                </c:pt>
              </c:strCache>
            </c:strRef>
          </c:cat>
          <c:val>
            <c:numRef>
              <c:f>'-RÅDATA_KVARTAL-'!$I$65:$I$81</c:f>
              <c:numCache>
                <c:formatCode>#,##0</c:formatCode>
                <c:ptCount val="17"/>
                <c:pt idx="0">
                  <c:v>3454.2547655821031</c:v>
                </c:pt>
                <c:pt idx="1">
                  <c:v>3264.0658915842396</c:v>
                </c:pt>
                <c:pt idx="2">
                  <c:v>3524.5941233158082</c:v>
                </c:pt>
                <c:pt idx="3">
                  <c:v>3540.4796253853756</c:v>
                </c:pt>
                <c:pt idx="4">
                  <c:v>3692.2477037765625</c:v>
                </c:pt>
                <c:pt idx="5">
                  <c:v>3619.7207610235773</c:v>
                </c:pt>
                <c:pt idx="6">
                  <c:v>3764.7591439351249</c:v>
                </c:pt>
                <c:pt idx="7">
                  <c:v>3324.3827272134117</c:v>
                </c:pt>
                <c:pt idx="8">
                  <c:v>1250.4881724884658</c:v>
                </c:pt>
                <c:pt idx="9">
                  <c:v>1892.3505137290099</c:v>
                </c:pt>
                <c:pt idx="10">
                  <c:v>1661.5232512607104</c:v>
                </c:pt>
                <c:pt idx="11">
                  <c:v>1311.1973068813061</c:v>
                </c:pt>
                <c:pt idx="12">
                  <c:v>1579.6141115986859</c:v>
                </c:pt>
                <c:pt idx="13">
                  <c:v>2345.1685738416259</c:v>
                </c:pt>
                <c:pt idx="14">
                  <c:v>2791.5093052285351</c:v>
                </c:pt>
                <c:pt idx="15">
                  <c:v>2352.5642491691069</c:v>
                </c:pt>
                <c:pt idx="16">
                  <c:v>3326.1827749256545</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'-RÅDATA_KVARTAL-'!$A$65:$A$81</c:f>
              <c:strCache>
                <c:ptCount val="17"/>
                <c:pt idx="0">
                  <c:v>2018 Kvartal 2</c:v>
                </c:pt>
                <c:pt idx="1">
                  <c:v>2018 Kvartal 3</c:v>
                </c:pt>
                <c:pt idx="2">
                  <c:v>2018 Kvartal 4</c:v>
                </c:pt>
                <c:pt idx="3">
                  <c:v>2019 Kvartal 1</c:v>
                </c:pt>
                <c:pt idx="4">
                  <c:v>2019 Kvartal 2</c:v>
                </c:pt>
                <c:pt idx="5">
                  <c:v>2019 Kvartal 3</c:v>
                </c:pt>
                <c:pt idx="6">
                  <c:v>2019 Kvartal 4</c:v>
                </c:pt>
                <c:pt idx="7">
                  <c:v>2020 Kvartal 1</c:v>
                </c:pt>
                <c:pt idx="8">
                  <c:v>2020 Kvartal 2</c:v>
                </c:pt>
                <c:pt idx="9">
                  <c:v>2020 Kvartal 3</c:v>
                </c:pt>
                <c:pt idx="10">
                  <c:v>2020 Kvartal 4</c:v>
                </c:pt>
                <c:pt idx="11">
                  <c:v>2021 Kvartal 1</c:v>
                </c:pt>
                <c:pt idx="12">
                  <c:v>2021 Kvartal 2</c:v>
                </c:pt>
                <c:pt idx="13">
                  <c:v>2021 Kvartal 3</c:v>
                </c:pt>
                <c:pt idx="14">
                  <c:v>2021 Kvartal 4</c:v>
                </c:pt>
                <c:pt idx="15">
                  <c:v>2022 Kvartal 1</c:v>
                </c:pt>
                <c:pt idx="16">
                  <c:v>2022 Kvartal 2</c:v>
                </c:pt>
              </c:strCache>
            </c:strRef>
          </c:cat>
          <c:val>
            <c:numRef>
              <c:f>'-RÅDATA_KVARTAL-'!$W$65:$W$81</c:f>
              <c:numCache>
                <c:formatCode>#,##0</c:formatCode>
                <c:ptCount val="17"/>
                <c:pt idx="0">
                  <c:v>13464.01944057621</c:v>
                </c:pt>
                <c:pt idx="1">
                  <c:v>13442.844637155933</c:v>
                </c:pt>
                <c:pt idx="2">
                  <c:v>13546.798247255469</c:v>
                </c:pt>
                <c:pt idx="3">
                  <c:v>13783.394405867526</c:v>
                </c:pt>
                <c:pt idx="4">
                  <c:v>14021.387344061985</c:v>
                </c:pt>
                <c:pt idx="5">
                  <c:v>14377.042213501325</c:v>
                </c:pt>
                <c:pt idx="6">
                  <c:v>14617.207234120642</c:v>
                </c:pt>
                <c:pt idx="7">
                  <c:v>14401.110335948677</c:v>
                </c:pt>
                <c:pt idx="8">
                  <c:v>11959.350804660578</c:v>
                </c:pt>
                <c:pt idx="9">
                  <c:v>10231.980557366012</c:v>
                </c:pt>
                <c:pt idx="10">
                  <c:v>8128.7446646915978</c:v>
                </c:pt>
                <c:pt idx="11">
                  <c:v>6115.5592443594924</c:v>
                </c:pt>
                <c:pt idx="12">
                  <c:v>6444.6851834697118</c:v>
                </c:pt>
                <c:pt idx="13">
                  <c:v>6897.5032435823287</c:v>
                </c:pt>
                <c:pt idx="14">
                  <c:v>8027.4892975501534</c:v>
                </c:pt>
                <c:pt idx="15">
                  <c:v>9068.8562398379545</c:v>
                </c:pt>
                <c:pt idx="16">
                  <c:v>10815.424903164923</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'-RÅDATA_KVARTAL-'!$A$65:$A$81</c:f>
              <c:strCache>
                <c:ptCount val="17"/>
                <c:pt idx="0">
                  <c:v>2018 Kvartal 2</c:v>
                </c:pt>
                <c:pt idx="1">
                  <c:v>2018 Kvartal 3</c:v>
                </c:pt>
                <c:pt idx="2">
                  <c:v>2018 Kvartal 4</c:v>
                </c:pt>
                <c:pt idx="3">
                  <c:v>2019 Kvartal 1</c:v>
                </c:pt>
                <c:pt idx="4">
                  <c:v>2019 Kvartal 2</c:v>
                </c:pt>
                <c:pt idx="5">
                  <c:v>2019 Kvartal 3</c:v>
                </c:pt>
                <c:pt idx="6">
                  <c:v>2019 Kvartal 4</c:v>
                </c:pt>
                <c:pt idx="7">
                  <c:v>2020 Kvartal 1</c:v>
                </c:pt>
                <c:pt idx="8">
                  <c:v>2020 Kvartal 2</c:v>
                </c:pt>
                <c:pt idx="9">
                  <c:v>2020 Kvartal 3</c:v>
                </c:pt>
                <c:pt idx="10">
                  <c:v>2020 Kvartal 4</c:v>
                </c:pt>
                <c:pt idx="11">
                  <c:v>2021 Kvartal 1</c:v>
                </c:pt>
                <c:pt idx="12">
                  <c:v>2021 Kvartal 2</c:v>
                </c:pt>
                <c:pt idx="13">
                  <c:v>2021 Kvartal 3</c:v>
                </c:pt>
                <c:pt idx="14">
                  <c:v>2021 Kvartal 4</c:v>
                </c:pt>
                <c:pt idx="15">
                  <c:v>2022 Kvartal 1</c:v>
                </c:pt>
                <c:pt idx="16">
                  <c:v>2022 Kvartal 2</c:v>
                </c:pt>
              </c:strCache>
            </c:strRef>
          </c:cat>
          <c:val>
            <c:numRef>
              <c:f>'-RÅDATA_KVARTAL-'!$D$65:$D$81</c:f>
              <c:numCache>
                <c:formatCode>#,##0</c:formatCode>
                <c:ptCount val="17"/>
                <c:pt idx="0">
                  <c:v>16931.206880601752</c:v>
                </c:pt>
                <c:pt idx="1">
                  <c:v>16884.530411691601</c:v>
                </c:pt>
                <c:pt idx="2">
                  <c:v>17846.54059264754</c:v>
                </c:pt>
                <c:pt idx="3">
                  <c:v>16938.711358396635</c:v>
                </c:pt>
                <c:pt idx="4">
                  <c:v>17647.492720144724</c:v>
                </c:pt>
                <c:pt idx="5">
                  <c:v>16553.158702764591</c:v>
                </c:pt>
                <c:pt idx="6">
                  <c:v>17080.691013870881</c:v>
                </c:pt>
                <c:pt idx="7">
                  <c:v>17755.323933107415</c:v>
                </c:pt>
                <c:pt idx="8">
                  <c:v>17283.080879795154</c:v>
                </c:pt>
                <c:pt idx="9">
                  <c:v>17203.185164073908</c:v>
                </c:pt>
                <c:pt idx="10">
                  <c:v>17563.40290591439</c:v>
                </c:pt>
                <c:pt idx="11">
                  <c:v>17221.504836400716</c:v>
                </c:pt>
                <c:pt idx="12">
                  <c:v>18556.291580651821</c:v>
                </c:pt>
                <c:pt idx="13">
                  <c:v>18357.009286108037</c:v>
                </c:pt>
                <c:pt idx="14">
                  <c:v>18323.490214688034</c:v>
                </c:pt>
                <c:pt idx="15">
                  <c:v>19321.639300364925</c:v>
                </c:pt>
                <c:pt idx="16">
                  <c:v>20222.595455856776</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spPr>
              <a:ln w="38100">
                <a:noFill/>
                <a:prstDash val="solid"/>
              </a:ln>
            </c:spPr>
            <c:extLst>
              <c:ext xmlns:c16="http://schemas.microsoft.com/office/drawing/2014/chart" uri="{C3380CC4-5D6E-409C-BE32-E72D297353CC}">
                <c16:uniqueId val="{0000001A-4956-4F39-847F-DC76EA820489}"/>
              </c:ext>
            </c:extLst>
          </c:dPt>
          <c:dPt>
            <c:idx val="2"/>
            <c:bubble3D val="0"/>
            <c:spPr>
              <a:ln w="38100">
                <a:noFill/>
                <a:prstDash val="solid"/>
              </a:ln>
            </c:spPr>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'-RÅDATA_KVARTAL-'!$A$65:$A$81</c:f>
              <c:strCache>
                <c:ptCount val="17"/>
                <c:pt idx="0">
                  <c:v>2018 Kvartal 2</c:v>
                </c:pt>
                <c:pt idx="1">
                  <c:v>2018 Kvartal 3</c:v>
                </c:pt>
                <c:pt idx="2">
                  <c:v>2018 Kvartal 4</c:v>
                </c:pt>
                <c:pt idx="3">
                  <c:v>2019 Kvartal 1</c:v>
                </c:pt>
                <c:pt idx="4">
                  <c:v>2019 Kvartal 2</c:v>
                </c:pt>
                <c:pt idx="5">
                  <c:v>2019 Kvartal 3</c:v>
                </c:pt>
                <c:pt idx="6">
                  <c:v>2019 Kvartal 4</c:v>
                </c:pt>
                <c:pt idx="7">
                  <c:v>2020 Kvartal 1</c:v>
                </c:pt>
                <c:pt idx="8">
                  <c:v>2020 Kvartal 2</c:v>
                </c:pt>
                <c:pt idx="9">
                  <c:v>2020 Kvartal 3</c:v>
                </c:pt>
                <c:pt idx="10">
                  <c:v>2020 Kvartal 4</c:v>
                </c:pt>
                <c:pt idx="11">
                  <c:v>2021 Kvartal 1</c:v>
                </c:pt>
                <c:pt idx="12">
                  <c:v>2021 Kvartal 2</c:v>
                </c:pt>
                <c:pt idx="13">
                  <c:v>2021 Kvartal 3</c:v>
                </c:pt>
                <c:pt idx="14">
                  <c:v>2021 Kvartal 4</c:v>
                </c:pt>
                <c:pt idx="15">
                  <c:v>2022 Kvartal 1</c:v>
                </c:pt>
                <c:pt idx="16">
                  <c:v>2022 Kvartal 2</c:v>
                </c:pt>
              </c:strCache>
            </c:strRef>
          </c:cat>
          <c:val>
            <c:numRef>
              <c:f>'-RÅDATA_KVARTAL-'!$R$65:$R$81</c:f>
              <c:numCache>
                <c:formatCode>#,##0</c:formatCode>
                <c:ptCount val="17"/>
                <c:pt idx="0">
                  <c:v>69330.552782436338</c:v>
                </c:pt>
                <c:pt idx="1">
                  <c:v>69521.346506009024</c:v>
                </c:pt>
                <c:pt idx="2">
                  <c:v>69122.791395014749</c:v>
                </c:pt>
                <c:pt idx="3">
                  <c:v>68600.989243337535</c:v>
                </c:pt>
                <c:pt idx="4">
                  <c:v>69317.2750828805</c:v>
                </c:pt>
                <c:pt idx="5">
                  <c:v>68985.903373953493</c:v>
                </c:pt>
                <c:pt idx="6">
                  <c:v>68220.05379517682</c:v>
                </c:pt>
                <c:pt idx="7">
                  <c:v>69036.666369887607</c:v>
                </c:pt>
                <c:pt idx="8">
                  <c:v>68672.254529538041</c:v>
                </c:pt>
                <c:pt idx="9">
                  <c:v>69322.280990847357</c:v>
                </c:pt>
                <c:pt idx="10">
                  <c:v>69804.992882890874</c:v>
                </c:pt>
                <c:pt idx="11">
                  <c:v>69271.173786184168</c:v>
                </c:pt>
                <c:pt idx="12">
                  <c:v>70544.384487040836</c:v>
                </c:pt>
                <c:pt idx="13">
                  <c:v>71698.208609074965</c:v>
                </c:pt>
                <c:pt idx="14">
                  <c:v>72458.295917848605</c:v>
                </c:pt>
                <c:pt idx="15">
                  <c:v>74558.430381812825</c:v>
                </c:pt>
                <c:pt idx="16">
                  <c:v>76224.734257017772</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2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'-RÅDATA_KVARTAL-'!$A$65:$A$81</c:f>
              <c:strCache>
                <c:ptCount val="17"/>
                <c:pt idx="0">
                  <c:v>2018 Kvartal 2</c:v>
                </c:pt>
                <c:pt idx="1">
                  <c:v>2018 Kvartal 3</c:v>
                </c:pt>
                <c:pt idx="2">
                  <c:v>2018 Kvartal 4</c:v>
                </c:pt>
                <c:pt idx="3">
                  <c:v>2019 Kvartal 1</c:v>
                </c:pt>
                <c:pt idx="4">
                  <c:v>2019 Kvartal 2</c:v>
                </c:pt>
                <c:pt idx="5">
                  <c:v>2019 Kvartal 3</c:v>
                </c:pt>
                <c:pt idx="6">
                  <c:v>2019 Kvartal 4</c:v>
                </c:pt>
                <c:pt idx="7">
                  <c:v>2020 Kvartal 1</c:v>
                </c:pt>
                <c:pt idx="8">
                  <c:v>2020 Kvartal 2</c:v>
                </c:pt>
                <c:pt idx="9">
                  <c:v>2020 Kvartal 3</c:v>
                </c:pt>
                <c:pt idx="10">
                  <c:v>2020 Kvartal 4</c:v>
                </c:pt>
                <c:pt idx="11">
                  <c:v>2021 Kvartal 1</c:v>
                </c:pt>
                <c:pt idx="12">
                  <c:v>2021 Kvartal 2</c:v>
                </c:pt>
                <c:pt idx="13">
                  <c:v>2021 Kvartal 3</c:v>
                </c:pt>
                <c:pt idx="14">
                  <c:v>2021 Kvartal 4</c:v>
                </c:pt>
                <c:pt idx="15">
                  <c:v>2022 Kvartal 1</c:v>
                </c:pt>
                <c:pt idx="16">
                  <c:v>2022 Kvartal 2</c:v>
                </c:pt>
              </c:strCache>
            </c:strRef>
          </c:cat>
          <c:val>
            <c:numRef>
              <c:f>'-RÅDATA_KVARTAL-'!$E$65:$E$81</c:f>
              <c:numCache>
                <c:formatCode>#,##0</c:formatCode>
                <c:ptCount val="17"/>
                <c:pt idx="0">
                  <c:v>5626.7839197849344</c:v>
                </c:pt>
                <c:pt idx="1">
                  <c:v>5577.6340968248132</c:v>
                </c:pt>
                <c:pt idx="2">
                  <c:v>5903.542577011006</c:v>
                </c:pt>
                <c:pt idx="3">
                  <c:v>5509.7733733097457</c:v>
                </c:pt>
                <c:pt idx="4">
                  <c:v>5641.6115375702657</c:v>
                </c:pt>
                <c:pt idx="5">
                  <c:v>5486.3947129451944</c:v>
                </c:pt>
                <c:pt idx="6">
                  <c:v>5584.2860506688357</c:v>
                </c:pt>
                <c:pt idx="7">
                  <c:v>5650.9148285538504</c:v>
                </c:pt>
                <c:pt idx="8">
                  <c:v>5500.334091792557</c:v>
                </c:pt>
                <c:pt idx="9">
                  <c:v>5395.986881468436</c:v>
                </c:pt>
                <c:pt idx="10">
                  <c:v>5546.6621771997807</c:v>
                </c:pt>
                <c:pt idx="11">
                  <c:v>5476.4267369067065</c:v>
                </c:pt>
                <c:pt idx="12">
                  <c:v>6121.8067353285287</c:v>
                </c:pt>
                <c:pt idx="13">
                  <c:v>5996.6876579271739</c:v>
                </c:pt>
                <c:pt idx="14">
                  <c:v>5853.9660353245026</c:v>
                </c:pt>
                <c:pt idx="15">
                  <c:v>5841.9941732992565</c:v>
                </c:pt>
                <c:pt idx="16">
                  <c:v>6308.8475546220352</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spPr>
              <a:ln w="38100">
                <a:noFill/>
                <a:prstDash val="solid"/>
              </a:ln>
            </c:spPr>
            <c:extLst>
              <c:ext xmlns:c16="http://schemas.microsoft.com/office/drawing/2014/chart" uri="{C3380CC4-5D6E-409C-BE32-E72D297353CC}">
                <c16:uniqueId val="{0000001A-B1A3-4A94-A0A9-7688589418E2}"/>
              </c:ext>
            </c:extLst>
          </c:dPt>
          <c:dPt>
            <c:idx val="2"/>
            <c:bubble3D val="0"/>
            <c:spPr>
              <a:ln w="38100">
                <a:noFill/>
                <a:prstDash val="solid"/>
              </a:ln>
            </c:spPr>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'-RÅDATA_KVARTAL-'!$A$65:$A$81</c:f>
              <c:strCache>
                <c:ptCount val="17"/>
                <c:pt idx="0">
                  <c:v>2018 Kvartal 2</c:v>
                </c:pt>
                <c:pt idx="1">
                  <c:v>2018 Kvartal 3</c:v>
                </c:pt>
                <c:pt idx="2">
                  <c:v>2018 Kvartal 4</c:v>
                </c:pt>
                <c:pt idx="3">
                  <c:v>2019 Kvartal 1</c:v>
                </c:pt>
                <c:pt idx="4">
                  <c:v>2019 Kvartal 2</c:v>
                </c:pt>
                <c:pt idx="5">
                  <c:v>2019 Kvartal 3</c:v>
                </c:pt>
                <c:pt idx="6">
                  <c:v>2019 Kvartal 4</c:v>
                </c:pt>
                <c:pt idx="7">
                  <c:v>2020 Kvartal 1</c:v>
                </c:pt>
                <c:pt idx="8">
                  <c:v>2020 Kvartal 2</c:v>
                </c:pt>
                <c:pt idx="9">
                  <c:v>2020 Kvartal 3</c:v>
                </c:pt>
                <c:pt idx="10">
                  <c:v>2020 Kvartal 4</c:v>
                </c:pt>
                <c:pt idx="11">
                  <c:v>2021 Kvartal 1</c:v>
                </c:pt>
                <c:pt idx="12">
                  <c:v>2021 Kvartal 2</c:v>
                </c:pt>
                <c:pt idx="13">
                  <c:v>2021 Kvartal 3</c:v>
                </c:pt>
                <c:pt idx="14">
                  <c:v>2021 Kvartal 4</c:v>
                </c:pt>
                <c:pt idx="15">
                  <c:v>2022 Kvartal 1</c:v>
                </c:pt>
                <c:pt idx="16">
                  <c:v>2022 Kvartal 2</c:v>
                </c:pt>
              </c:strCache>
            </c:strRef>
          </c:cat>
          <c:val>
            <c:numRef>
              <c:f>'-RÅDATA_KVARTAL-'!$S$65:$S$81</c:f>
              <c:numCache>
                <c:formatCode>#,##0</c:formatCode>
                <c:ptCount val="17"/>
                <c:pt idx="0">
                  <c:v>22409.1730333981</c:v>
                </c:pt>
                <c:pt idx="1">
                  <c:v>22684.931638511545</c:v>
                </c:pt>
                <c:pt idx="2">
                  <c:v>22794.306069131799</c:v>
                </c:pt>
                <c:pt idx="3">
                  <c:v>22617.733966930497</c:v>
                </c:pt>
                <c:pt idx="4">
                  <c:v>22632.56158471583</c:v>
                </c:pt>
                <c:pt idx="5">
                  <c:v>22541.322200836214</c:v>
                </c:pt>
                <c:pt idx="6">
                  <c:v>22222.065674494042</c:v>
                </c:pt>
                <c:pt idx="7">
                  <c:v>22363.207129738144</c:v>
                </c:pt>
                <c:pt idx="8">
                  <c:v>22221.929683960436</c:v>
                </c:pt>
                <c:pt idx="9">
                  <c:v>22131.521852483682</c:v>
                </c:pt>
                <c:pt idx="10">
                  <c:v>22093.897979014626</c:v>
                </c:pt>
                <c:pt idx="11">
                  <c:v>21919.409887367481</c:v>
                </c:pt>
                <c:pt idx="12">
                  <c:v>22540.882530903451</c:v>
                </c:pt>
                <c:pt idx="13">
                  <c:v>23141.583307362191</c:v>
                </c:pt>
                <c:pt idx="14">
                  <c:v>23448.887165486911</c:v>
                </c:pt>
                <c:pt idx="15">
                  <c:v>23814.454601879461</c:v>
                </c:pt>
                <c:pt idx="16">
                  <c:v>24001.495421172967</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6</xdr:row>
      <xdr:rowOff>66674</xdr:rowOff>
    </xdr:from>
    <xdr:to>
      <xdr:col>4</xdr:col>
      <xdr:colOff>209550</xdr:colOff>
      <xdr:row>9</xdr:row>
      <xdr:rowOff>101250</xdr:rowOff>
    </xdr:to>
    <xdr:pic>
      <xdr:nvPicPr>
        <xdr:cNvPr id="5" name="Bildobjekt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6275" y="1190624"/>
          <a:ext cx="1666875" cy="46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152401</xdr:colOff>
      <xdr:row>7</xdr:row>
      <xdr:rowOff>66676</xdr:rowOff>
    </xdr:from>
    <xdr:to>
      <xdr:col>9</xdr:col>
      <xdr:colOff>323851</xdr:colOff>
      <xdr:row>9</xdr:row>
      <xdr:rowOff>138592</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187" b="43875"/>
        <a:stretch/>
      </xdr:blipFill>
      <xdr:spPr>
        <a:xfrm>
          <a:off x="2819401" y="1333501"/>
          <a:ext cx="2305050" cy="357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de två första kvartalen 2022.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466725</xdr:colOff>
      <xdr:row>22</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17</xdr:row>
      <xdr:rowOff>1962151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86350" y="438148"/>
          <a:ext cx="5019675" cy="64293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documentary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excepted.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Portions of the documentation concerning goods transport are incomplete for the first two quarters of 2022.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2</xdr:col>
      <xdr:colOff>57150</xdr:colOff>
      <xdr:row>32</xdr:row>
      <xdr:rowOff>10736</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29</xdr:row>
      <xdr:rowOff>342900</xdr:rowOff>
    </xdr:from>
    <xdr:to>
      <xdr:col>3</xdr:col>
      <xdr:colOff>1473201</xdr:colOff>
      <xdr:row>32</xdr:row>
      <xdr:rowOff>3265</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60800"/>
          <a:ext cx="1708150" cy="492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27</xdr:row>
      <xdr:rowOff>812800</xdr:rowOff>
    </xdr:from>
    <xdr:to>
      <xdr:col>3</xdr:col>
      <xdr:colOff>1473200</xdr:colOff>
      <xdr:row>29</xdr:row>
      <xdr:rowOff>181065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56050"/>
          <a:ext cx="1708150" cy="492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27</xdr:row>
      <xdr:rowOff>793750</xdr:rowOff>
    </xdr:from>
    <xdr:to>
      <xdr:col>3</xdr:col>
      <xdr:colOff>1466850</xdr:colOff>
      <xdr:row>29</xdr:row>
      <xdr:rowOff>162015</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949700"/>
          <a:ext cx="1708150" cy="4922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787400</xdr:rowOff>
    </xdr:from>
    <xdr:to>
      <xdr:col>3</xdr:col>
      <xdr:colOff>1473200</xdr:colOff>
      <xdr:row>29</xdr:row>
      <xdr:rowOff>200115</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43350"/>
          <a:ext cx="1708150" cy="4922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27</xdr:row>
      <xdr:rowOff>806450</xdr:rowOff>
    </xdr:from>
    <xdr:to>
      <xdr:col>3</xdr:col>
      <xdr:colOff>1473200</xdr:colOff>
      <xdr:row>29</xdr:row>
      <xdr:rowOff>174715</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62400"/>
          <a:ext cx="1708150" cy="492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85815</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1492250</xdr:colOff>
      <xdr:row>29</xdr:row>
      <xdr:rowOff>193765</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xdr:colOff>
      <xdr:row>33</xdr:row>
      <xdr:rowOff>44450</xdr:rowOff>
    </xdr:from>
    <xdr:to>
      <xdr:col>3</xdr:col>
      <xdr:colOff>1441450</xdr:colOff>
      <xdr:row>36</xdr:row>
      <xdr:rowOff>3265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383540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20</xdr:col>
      <xdr:colOff>345450</xdr:colOff>
      <xdr:row>39</xdr:row>
      <xdr:rowOff>95250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Fredrik Söderbaum" id="{6AE9909E-511E-4305-944F-848D41F9B6C8}" userId="S::Fredrik.Soderbaum@trafa.se::61cde13a-c1b6-4cc1-9189-df3da53b58f4"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1" dT="2022-06-15T05:06:22.29" personId="{6AE9909E-511E-4305-944F-848D41F9B6C8}" id="{77F699D5-22B5-4FE6-9CF4-1314FBEABD02}">
    <text>gult fäl i AN, kan vi minska avståndet till strecket?</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fredrik.lindberg@trafa.se" TargetMode="External"/><Relationship Id="rId2" Type="http://schemas.openxmlformats.org/officeDocument/2006/relationships/hyperlink" Target="mailto:abboud.ado@trafa.se" TargetMode="External"/><Relationship Id="rId1" Type="http://schemas.openxmlformats.org/officeDocument/2006/relationships/hyperlink" Target="mailto:fredrik.lindberg@trafa.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redrik.soderbaum@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43"/>
  <sheetViews>
    <sheetView showGridLines="0" tabSelected="1" zoomScaleNormal="100" workbookViewId="0">
      <selection sqref="A1:V1"/>
    </sheetView>
  </sheetViews>
  <sheetFormatPr defaultColWidth="9.33203125" defaultRowHeight="11.25" x14ac:dyDescent="0.2"/>
  <cols>
    <col min="1" max="11" width="9.33203125" style="11"/>
    <col min="12" max="12" width="10.33203125" style="11" customWidth="1"/>
    <col min="13" max="21" width="9.33203125" style="11"/>
    <col min="22" max="22" width="0.1640625" style="11" customWidth="1"/>
    <col min="23" max="16384" width="9.33203125" style="11"/>
  </cols>
  <sheetData>
    <row r="1" spans="1:22" ht="32.25" customHeight="1" x14ac:dyDescent="0.2">
      <c r="A1" s="191" t="s">
        <v>158</v>
      </c>
      <c r="B1" s="192"/>
      <c r="C1" s="192"/>
      <c r="D1" s="192"/>
      <c r="E1" s="192"/>
      <c r="F1" s="192"/>
      <c r="G1" s="192"/>
      <c r="H1" s="192"/>
      <c r="I1" s="192"/>
      <c r="J1" s="192"/>
      <c r="K1" s="192"/>
      <c r="L1" s="192"/>
      <c r="M1" s="192"/>
      <c r="N1" s="192"/>
      <c r="O1" s="192"/>
      <c r="P1" s="192"/>
      <c r="Q1" s="192"/>
      <c r="R1" s="192"/>
      <c r="S1" s="192"/>
      <c r="T1" s="192"/>
      <c r="U1" s="192"/>
      <c r="V1" s="192"/>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193"/>
      <c r="B3" s="194"/>
      <c r="C3" s="194"/>
      <c r="D3" s="194"/>
      <c r="E3" s="194"/>
      <c r="F3" s="194"/>
      <c r="G3" s="194"/>
      <c r="H3" s="194"/>
      <c r="I3" s="194"/>
      <c r="J3" s="194"/>
      <c r="K3" s="194"/>
      <c r="L3" s="194"/>
      <c r="M3" s="194"/>
      <c r="N3" s="194"/>
      <c r="O3" s="194"/>
      <c r="P3" s="194"/>
      <c r="Q3" s="194"/>
      <c r="R3" s="194"/>
      <c r="S3" s="194"/>
      <c r="T3" s="194"/>
      <c r="U3" s="194"/>
    </row>
    <row r="4" spans="1:22" x14ac:dyDescent="0.2">
      <c r="C4" s="102"/>
      <c r="D4" s="102"/>
      <c r="E4" s="157"/>
    </row>
    <row r="9" spans="1:22" x14ac:dyDescent="0.2">
      <c r="M9" s="102"/>
      <c r="N9" s="102"/>
    </row>
    <row r="12" spans="1:22" ht="65.25" customHeight="1" x14ac:dyDescent="0.4">
      <c r="B12" s="60" t="s">
        <v>160</v>
      </c>
    </row>
    <row r="13" spans="1:22" ht="20.25" x14ac:dyDescent="0.3">
      <c r="B13" s="67" t="s">
        <v>161</v>
      </c>
    </row>
    <row r="14" spans="1:22" ht="18.75" x14ac:dyDescent="0.3">
      <c r="B14" s="61"/>
    </row>
    <row r="15" spans="1:22" ht="14.25" customHeight="1" x14ac:dyDescent="0.2">
      <c r="B15" s="62" t="s">
        <v>159</v>
      </c>
    </row>
    <row r="16" spans="1:22" ht="16.5" customHeight="1" x14ac:dyDescent="0.3">
      <c r="B16" s="61"/>
    </row>
    <row r="17" spans="2:7" ht="16.5" customHeight="1" x14ac:dyDescent="0.2">
      <c r="B17" s="62" t="s">
        <v>155</v>
      </c>
    </row>
    <row r="18" spans="2:7" x14ac:dyDescent="0.2">
      <c r="B18" s="106" t="s">
        <v>156</v>
      </c>
    </row>
    <row r="19" spans="2:7" x14ac:dyDescent="0.2">
      <c r="B19" s="195" t="s">
        <v>157</v>
      </c>
      <c r="C19" s="195"/>
      <c r="D19" s="195"/>
      <c r="E19" s="195"/>
      <c r="F19" s="195"/>
    </row>
    <row r="20" spans="2:7" ht="12.75" x14ac:dyDescent="0.2">
      <c r="B20" s="62"/>
    </row>
    <row r="21" spans="2:7" x14ac:dyDescent="0.2">
      <c r="B21" s="106" t="s">
        <v>78</v>
      </c>
    </row>
    <row r="22" spans="2:7" x14ac:dyDescent="0.2">
      <c r="B22" s="195" t="s">
        <v>79</v>
      </c>
      <c r="C22" s="195"/>
      <c r="D22" s="195"/>
      <c r="E22" s="195"/>
      <c r="F22" s="195"/>
    </row>
    <row r="24" spans="2:7" ht="12.75" x14ac:dyDescent="0.2">
      <c r="B24" s="62"/>
    </row>
    <row r="25" spans="2:7" x14ac:dyDescent="0.2">
      <c r="B25" s="106"/>
    </row>
    <row r="26" spans="2:7" x14ac:dyDescent="0.2">
      <c r="B26" s="196"/>
      <c r="C26" s="196"/>
      <c r="D26" s="196"/>
      <c r="E26" s="196"/>
      <c r="F26" s="196"/>
      <c r="G26" s="196"/>
    </row>
    <row r="27" spans="2:7" ht="12.75" x14ac:dyDescent="0.2">
      <c r="B27" s="63"/>
    </row>
    <row r="28" spans="2:7" ht="12.75" x14ac:dyDescent="0.2">
      <c r="B28" s="63"/>
    </row>
    <row r="29" spans="2:7" ht="12.75" x14ac:dyDescent="0.2">
      <c r="B29" s="63"/>
    </row>
    <row r="30" spans="2:7" ht="12.75" x14ac:dyDescent="0.2">
      <c r="B30" s="64"/>
    </row>
    <row r="33" spans="1:21" x14ac:dyDescent="0.2">
      <c r="A33" s="65"/>
      <c r="B33" s="65"/>
      <c r="C33" s="65"/>
      <c r="D33" s="65"/>
      <c r="E33" s="65"/>
      <c r="F33" s="65"/>
      <c r="G33" s="65"/>
      <c r="H33" s="65"/>
      <c r="I33" s="65"/>
      <c r="J33" s="65"/>
      <c r="K33" s="65"/>
      <c r="L33" s="65"/>
      <c r="M33" s="65"/>
      <c r="N33" s="65"/>
      <c r="O33" s="65"/>
      <c r="P33" s="65"/>
      <c r="Q33" s="65"/>
      <c r="R33" s="65"/>
      <c r="S33" s="65"/>
      <c r="T33" s="65"/>
      <c r="U33" s="65"/>
    </row>
    <row r="34" spans="1:21" ht="6" customHeight="1" x14ac:dyDescent="0.2"/>
    <row r="35" spans="1:21" x14ac:dyDescent="0.2">
      <c r="B35" s="12" t="s">
        <v>73</v>
      </c>
      <c r="C35" s="12"/>
      <c r="D35" s="12"/>
      <c r="E35" s="12" t="s">
        <v>17</v>
      </c>
      <c r="F35" s="12"/>
      <c r="G35" s="12"/>
      <c r="H35" s="12"/>
      <c r="I35" s="12" t="s">
        <v>74</v>
      </c>
      <c r="J35" s="12"/>
      <c r="K35" s="12"/>
      <c r="L35" s="12"/>
      <c r="M35" s="12" t="s">
        <v>21</v>
      </c>
      <c r="N35" s="12"/>
      <c r="O35" s="12"/>
      <c r="P35" s="12"/>
      <c r="Q35" s="12"/>
      <c r="R35" s="12"/>
      <c r="S35" s="12"/>
    </row>
    <row r="36" spans="1:21" x14ac:dyDescent="0.2">
      <c r="B36" s="12"/>
      <c r="C36" s="12"/>
      <c r="D36" s="12"/>
      <c r="E36" s="12" t="s">
        <v>18</v>
      </c>
      <c r="F36" s="12"/>
      <c r="G36" s="12"/>
      <c r="H36" s="12"/>
      <c r="I36" s="12"/>
      <c r="J36" s="12"/>
      <c r="K36" s="12"/>
      <c r="L36" s="12"/>
      <c r="M36" s="12" t="s">
        <v>22</v>
      </c>
      <c r="N36" s="12"/>
      <c r="O36" s="12"/>
      <c r="P36" s="12"/>
      <c r="Q36" s="12"/>
      <c r="R36" s="12"/>
      <c r="S36" s="12"/>
    </row>
    <row r="37" spans="1:21" x14ac:dyDescent="0.2">
      <c r="B37" s="12"/>
      <c r="C37" s="12"/>
      <c r="D37" s="12"/>
      <c r="E37" s="12" t="s">
        <v>19</v>
      </c>
      <c r="F37" s="12"/>
      <c r="G37" s="12"/>
      <c r="H37" s="12"/>
      <c r="I37" s="12"/>
      <c r="J37" s="12"/>
      <c r="K37" s="12"/>
      <c r="L37" s="12"/>
      <c r="M37" s="12" t="s">
        <v>23</v>
      </c>
      <c r="N37" s="12"/>
      <c r="O37" s="12"/>
      <c r="P37" s="12"/>
      <c r="Q37" s="12"/>
      <c r="R37" s="12"/>
      <c r="S37" s="12"/>
    </row>
    <row r="38" spans="1:21" x14ac:dyDescent="0.2">
      <c r="B38" s="12"/>
      <c r="C38" s="12"/>
      <c r="D38" s="12"/>
      <c r="E38" s="12" t="s">
        <v>20</v>
      </c>
      <c r="F38" s="12"/>
      <c r="G38" s="12"/>
      <c r="H38" s="12"/>
      <c r="I38" s="12"/>
      <c r="J38" s="12"/>
      <c r="K38" s="12"/>
      <c r="L38" s="12"/>
      <c r="M38" s="12" t="s">
        <v>76</v>
      </c>
      <c r="N38" s="12"/>
      <c r="O38" s="12"/>
      <c r="P38" s="12"/>
      <c r="Q38" s="12"/>
      <c r="R38" s="12"/>
      <c r="S38" s="12"/>
    </row>
    <row r="39" spans="1:21" x14ac:dyDescent="0.2">
      <c r="B39" s="12"/>
      <c r="C39" s="12"/>
      <c r="D39" s="12"/>
      <c r="E39" s="12"/>
      <c r="F39" s="12"/>
      <c r="G39" s="12"/>
      <c r="H39" s="12"/>
      <c r="I39" s="12"/>
      <c r="J39" s="12"/>
      <c r="K39" s="12"/>
      <c r="L39" s="12"/>
      <c r="M39" s="108"/>
      <c r="N39" s="12"/>
      <c r="O39" s="12"/>
      <c r="P39" s="12"/>
      <c r="Q39" s="12"/>
      <c r="R39" s="12"/>
      <c r="S39" s="12"/>
    </row>
    <row r="40" spans="1:21" x14ac:dyDescent="0.2">
      <c r="B40" s="12" t="s">
        <v>16</v>
      </c>
      <c r="C40" s="12"/>
      <c r="D40" s="12"/>
      <c r="E40" s="12"/>
      <c r="F40" s="12"/>
      <c r="G40" s="12"/>
      <c r="H40" s="12"/>
      <c r="I40" s="12"/>
      <c r="J40" s="12"/>
      <c r="K40" s="12"/>
      <c r="L40" s="12"/>
      <c r="M40" s="12"/>
      <c r="N40" s="12"/>
      <c r="O40" s="12"/>
      <c r="P40" s="12"/>
      <c r="Q40" s="12"/>
      <c r="R40" s="12"/>
      <c r="S40" s="12"/>
    </row>
    <row r="41" spans="1:21" x14ac:dyDescent="0.2">
      <c r="B41" s="12" t="s">
        <v>75</v>
      </c>
      <c r="C41" s="12"/>
      <c r="D41" s="12"/>
      <c r="E41" s="12" t="s">
        <v>83</v>
      </c>
      <c r="F41" s="12"/>
      <c r="G41" s="12"/>
      <c r="H41" s="12"/>
      <c r="I41" s="12"/>
      <c r="J41" s="12"/>
      <c r="K41" s="12"/>
      <c r="L41" s="12"/>
      <c r="M41" s="12"/>
      <c r="N41" s="12"/>
      <c r="O41" s="12"/>
      <c r="P41" s="12"/>
      <c r="Q41" s="12"/>
      <c r="R41" s="12"/>
      <c r="S41" s="12"/>
    </row>
    <row r="42" spans="1:21" x14ac:dyDescent="0.2">
      <c r="B42" s="12"/>
      <c r="C42" s="12"/>
      <c r="D42" s="12"/>
      <c r="E42" s="12"/>
      <c r="F42" s="12"/>
      <c r="G42" s="12"/>
      <c r="H42" s="12"/>
      <c r="I42" s="12"/>
      <c r="J42" s="12"/>
      <c r="K42" s="12"/>
      <c r="L42" s="12"/>
      <c r="M42" s="12"/>
      <c r="N42" s="12"/>
      <c r="O42" s="12"/>
      <c r="P42" s="12"/>
      <c r="Q42" s="12"/>
      <c r="R42" s="12"/>
      <c r="S42" s="12"/>
    </row>
    <row r="43" spans="1:21" ht="6" customHeight="1" x14ac:dyDescent="0.2">
      <c r="A43" s="65"/>
      <c r="B43" s="66"/>
      <c r="C43" s="66"/>
      <c r="D43" s="66"/>
      <c r="E43" s="66"/>
      <c r="F43" s="66"/>
      <c r="G43" s="66"/>
      <c r="H43" s="66"/>
      <c r="I43" s="66"/>
      <c r="J43" s="66"/>
      <c r="K43" s="66"/>
      <c r="L43" s="66"/>
      <c r="M43" s="66"/>
      <c r="N43" s="66"/>
      <c r="O43" s="66"/>
      <c r="P43" s="66"/>
      <c r="Q43" s="66"/>
      <c r="R43" s="66"/>
      <c r="S43" s="66"/>
      <c r="T43" s="65"/>
      <c r="U43" s="65"/>
    </row>
  </sheetData>
  <mergeCells count="5">
    <mergeCell ref="A1:V1"/>
    <mergeCell ref="A3:U3"/>
    <mergeCell ref="B22:F22"/>
    <mergeCell ref="B19:F19"/>
    <mergeCell ref="B26:G26"/>
  </mergeCells>
  <hyperlinks>
    <hyperlink ref="B19" r:id="rId1" display="mailto:fredrik.lindberg@trafa.se" xr:uid="{00000000-0004-0000-0000-000000000000}"/>
    <hyperlink ref="B19:F19" r:id="rId2" display="tel: 010-414 42 48, e-post: abboud.ado@trafa.se" xr:uid="{00000000-0004-0000-0000-000001000000}"/>
    <hyperlink ref="B22" r:id="rId3" display="mailto:fredrik.lindberg@trafa.se" xr:uid="{00000000-0004-0000-0000-000002000000}"/>
    <hyperlink ref="B22:F22" r:id="rId4" display="tel: 010-414 42 23, e-post: fredrik.soderbaum@trafa.se" xr:uid="{00000000-0004-0000-0000-000003000000}"/>
  </hyperlinks>
  <pageMargins left="0.70866141732283472" right="0.70866141732283472" top="0.74803149606299213" bottom="0.74803149606299213" header="0.31496062992125984" footer="0.31496062992125984"/>
  <pageSetup paperSize="9" scale="8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33203125" defaultRowHeight="12.75" x14ac:dyDescent="0.2"/>
  <cols>
    <col min="1" max="1" width="11.5" style="139" customWidth="1"/>
    <col min="2" max="2" width="64.1640625" style="139" customWidth="1"/>
    <col min="3" max="3" width="5.1640625" style="139" customWidth="1"/>
    <col min="4" max="4" width="11.6640625" style="139" customWidth="1"/>
    <col min="5" max="5" width="64.5" style="139" customWidth="1"/>
    <col min="6" max="6" width="2" style="139" customWidth="1"/>
    <col min="7" max="16384" width="9.33203125" style="139"/>
  </cols>
  <sheetData>
    <row r="1" spans="1:115" s="136" customFormat="1" ht="32.25" customHeight="1" x14ac:dyDescent="0.2">
      <c r="A1" s="198" t="s">
        <v>112</v>
      </c>
      <c r="B1" s="198"/>
      <c r="C1" s="198"/>
      <c r="D1" s="198"/>
      <c r="E1" s="198"/>
      <c r="F1" s="137"/>
      <c r="G1" s="137"/>
      <c r="H1" s="137"/>
      <c r="I1" s="137"/>
      <c r="J1" s="137"/>
      <c r="K1" s="137"/>
      <c r="L1" s="137"/>
      <c r="M1" s="137"/>
      <c r="N1" s="137"/>
      <c r="O1" s="137"/>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row>
    <row r="2" spans="1:115" s="136" customFormat="1" ht="19.5" x14ac:dyDescent="0.2">
      <c r="A2" s="137"/>
      <c r="B2" s="137"/>
      <c r="C2" s="137"/>
      <c r="D2" s="137"/>
      <c r="E2" s="137"/>
      <c r="F2" s="137"/>
      <c r="G2" s="137"/>
      <c r="H2" s="137"/>
      <c r="I2" s="137"/>
      <c r="J2" s="137"/>
      <c r="K2" s="137"/>
      <c r="L2" s="137"/>
      <c r="M2" s="137"/>
      <c r="N2" s="137"/>
      <c r="O2" s="137"/>
    </row>
    <row r="3" spans="1:115" x14ac:dyDescent="0.2">
      <c r="A3" s="138" t="s">
        <v>110</v>
      </c>
      <c r="B3" s="138"/>
      <c r="C3" s="138"/>
      <c r="D3" s="138" t="s">
        <v>111</v>
      </c>
      <c r="E3" s="138"/>
      <c r="H3" s="146"/>
      <c r="I3" s="136"/>
      <c r="J3" s="136"/>
      <c r="K3" s="136"/>
      <c r="L3" s="136"/>
      <c r="M3" s="147"/>
      <c r="N3" s="147"/>
      <c r="O3" s="147"/>
    </row>
    <row r="4" spans="1:115" ht="13.5" customHeight="1" x14ac:dyDescent="0.2">
      <c r="A4" s="140"/>
      <c r="B4" s="140"/>
      <c r="C4" s="140"/>
      <c r="D4" s="140"/>
      <c r="E4" s="140"/>
      <c r="H4" s="146"/>
      <c r="I4" s="136"/>
      <c r="J4" s="136"/>
      <c r="K4" s="136"/>
      <c r="L4" s="136"/>
      <c r="M4" s="147"/>
      <c r="N4" s="147"/>
      <c r="O4" s="147"/>
    </row>
    <row r="5" spans="1:115" ht="20.25" customHeight="1" x14ac:dyDescent="0.2">
      <c r="A5" s="150" t="str">
        <f>MID('Kort om statistiken'!A1:U1,1,19)</f>
        <v>Kort om statistiken</v>
      </c>
      <c r="B5" s="151"/>
      <c r="C5" s="151"/>
      <c r="D5" s="150" t="str">
        <f>MID('Kort om statistiken'!A1,21,200)</f>
        <v>The Statistics in Brief</v>
      </c>
      <c r="E5" s="151"/>
      <c r="H5" s="146"/>
      <c r="I5" s="136"/>
      <c r="J5" s="136"/>
      <c r="K5" s="136"/>
      <c r="L5" s="136"/>
      <c r="M5" s="147"/>
      <c r="N5" s="147"/>
      <c r="O5" s="147"/>
    </row>
    <row r="6" spans="1:115" ht="20.25" customHeight="1" x14ac:dyDescent="0.2">
      <c r="A6" s="150" t="str">
        <f>Definitioner!A1</f>
        <v>Definitioner</v>
      </c>
      <c r="B6" s="151"/>
      <c r="C6" s="151"/>
      <c r="D6" s="150" t="str">
        <f>Definitioner!A1</f>
        <v>Definitioner</v>
      </c>
      <c r="E6" s="151"/>
      <c r="H6" s="146"/>
      <c r="I6" s="136"/>
      <c r="J6" s="136"/>
      <c r="K6" s="136"/>
      <c r="L6" s="136"/>
      <c r="M6" s="147"/>
      <c r="N6" s="147"/>
      <c r="O6" s="147"/>
    </row>
    <row r="7" spans="1:115" ht="20.25" customHeight="1" x14ac:dyDescent="0.2">
      <c r="A7" s="150" t="str">
        <f>MID(Teckenförklaring_Legends!A1,1,16)</f>
        <v>Teckenförklaring</v>
      </c>
      <c r="B7" s="149"/>
      <c r="C7" s="149"/>
      <c r="D7" s="150" t="str">
        <f>MID(Teckenförklaring_Legends!A1,18,200)</f>
        <v>Legends</v>
      </c>
      <c r="E7" s="149"/>
      <c r="H7" s="146"/>
      <c r="I7" s="136"/>
      <c r="J7" s="136"/>
      <c r="K7" s="136"/>
      <c r="L7" s="136"/>
      <c r="M7" s="147"/>
      <c r="N7" s="147"/>
      <c r="O7" s="147"/>
    </row>
    <row r="8" spans="1:115" ht="33" customHeight="1" x14ac:dyDescent="0.2">
      <c r="A8" s="150" t="str">
        <f>MID('Tabell 1'!B1,1,9)</f>
        <v>Tabell 1.</v>
      </c>
      <c r="B8" s="151" t="str">
        <f>MID('Tabell 1'!B1,11,200)</f>
        <v>Persontransporter på järnväg, resor och transportarbete, kvartal.</v>
      </c>
      <c r="C8" s="151"/>
      <c r="D8" s="152" t="str">
        <f>MID('Tabell 1'!B2,1,8)</f>
        <v>Table 1.</v>
      </c>
      <c r="E8" s="153" t="str">
        <f>MID('Tabell 1'!B2,10,200)</f>
        <v>Passenger transport by railways, journeys and transport performance, quarterly data.</v>
      </c>
      <c r="H8" s="147"/>
      <c r="I8" s="147"/>
      <c r="J8" s="147"/>
      <c r="K8" s="147"/>
      <c r="L8" s="147"/>
      <c r="M8" s="147"/>
      <c r="N8" s="147"/>
      <c r="O8" s="147"/>
    </row>
    <row r="9" spans="1:115" ht="33" customHeight="1" x14ac:dyDescent="0.2">
      <c r="A9" s="150" t="str">
        <f>MID('Tabell 2'!B1,1,9)</f>
        <v>Tabell 2.</v>
      </c>
      <c r="B9" s="151" t="str">
        <f>MID('Tabell 2'!B1,11,200)</f>
        <v>Godstransporter på järnväg, transporterad godsmängd och transportarbete, kvartal.</v>
      </c>
      <c r="C9" s="151"/>
      <c r="D9" s="152" t="str">
        <f>MID('Tabell 2'!B2,1,8)</f>
        <v>Table 2.</v>
      </c>
      <c r="E9" s="153" t="str">
        <f>MID('Tabell 2'!B2,10,200)</f>
        <v>Goods transport by railway, tonnes carried and transport performance, quarterly data.</v>
      </c>
      <c r="H9" s="148"/>
      <c r="I9" s="147"/>
      <c r="J9" s="147"/>
      <c r="K9" s="147"/>
      <c r="L9" s="147"/>
      <c r="M9" s="147"/>
      <c r="N9" s="147"/>
      <c r="O9" s="147"/>
    </row>
    <row r="10" spans="1:115" ht="33" customHeight="1" x14ac:dyDescent="0.2">
      <c r="A10" s="150" t="str">
        <f>MID('Tabell 3'!B1,1,9)</f>
        <v>Tabell 3.</v>
      </c>
      <c r="B10" s="151" t="str">
        <f>MID('Tabell 3'!B1,11,200)</f>
        <v>Godstransporter på järnväg, transporterad godsmängd och transportarbete, exklusive malm på malmbanan, kvartal.</v>
      </c>
      <c r="C10" s="151"/>
      <c r="D10" s="152" t="str">
        <f>MID('Tabell 3'!B2,1,8)</f>
        <v>Table 3.</v>
      </c>
      <c r="E10" s="153" t="str">
        <f>MID('Tabell 3'!B2,10,200)</f>
        <v>Goods transport by railway, tonnes carried and transport performance, excluding ore on the Ore Railway, quarterly data.</v>
      </c>
    </row>
    <row r="11" spans="1:115" ht="33" customHeight="1" x14ac:dyDescent="0.2">
      <c r="A11" s="150" t="str">
        <f>MID('Tabell 4'!B1,1,9)</f>
        <v>Tabell 4.</v>
      </c>
      <c r="B11" s="151" t="str">
        <f>MID('Tabell 4'!B1,11,200)</f>
        <v>Godstransporter på järnväg, inrikes, transporterad godsmängd och transportarbete, kvartal.</v>
      </c>
      <c r="C11" s="151"/>
      <c r="D11" s="152" t="str">
        <f>MID('Tabell 4'!B2,1,8)</f>
        <v>Table 4.</v>
      </c>
      <c r="E11" s="153" t="str">
        <f>MID('Tabell 4'!B2,10,200)</f>
        <v>Goods transport by railway, domestic consignments, tonnes carried and transport performance, quarterly data.</v>
      </c>
    </row>
    <row r="12" spans="1:115" ht="33" customHeight="1" x14ac:dyDescent="0.2">
      <c r="A12" s="150" t="str">
        <f>MID('Tabell 5'!B1,1,9)</f>
        <v>Tabell 5.</v>
      </c>
      <c r="B12" s="151" t="str">
        <f>MID('Tabell 5'!B1,11,200)</f>
        <v>Godstransporter på järnväg, utrikes, transporterad godsmängd och transportarbete, kvartal.</v>
      </c>
      <c r="C12" s="151"/>
      <c r="D12" s="152" t="str">
        <f>MID('Tabell 5'!B2,1,8)</f>
        <v>Table 5.</v>
      </c>
      <c r="E12" s="153" t="str">
        <f>MID('Tabell 5'!B2,10,200)</f>
        <v>Goods transport by railway, cross-border consignments, tonnes carried and transport performance, quarterly data.</v>
      </c>
    </row>
    <row r="13" spans="1:115" ht="47.25" customHeight="1" x14ac:dyDescent="0.2">
      <c r="A13" s="150" t="str">
        <f>MID('Tabell 6'!B1,1,9)</f>
        <v>Tabell 6.</v>
      </c>
      <c r="B13" s="151" t="str">
        <f>MID('Tabell 6'!B1,11,200)</f>
        <v>Godstransporter på järnväg, inrikes, transporterad godsmängd och transportarbete, exklusive malm på malmbanan, kvartal.</v>
      </c>
      <c r="C13" s="151"/>
      <c r="D13" s="152" t="str">
        <f>MID('Tabell 6'!B2,1,8)</f>
        <v>Table 6.</v>
      </c>
      <c r="E13" s="153" t="str">
        <f>MID('Tabell 6'!B2,10,200)</f>
        <v>Goods transport by railway, domestic consignments, tonnes carried and transport performance, excluding ore on the Ore Railway, quarterly data.</v>
      </c>
    </row>
    <row r="14" spans="1:115" ht="47.25" customHeight="1" x14ac:dyDescent="0.2">
      <c r="A14" s="150" t="str">
        <f>MID('Tabell 7'!B1,1,9)</f>
        <v>Tabell 7.</v>
      </c>
      <c r="B14" s="151" t="str">
        <f>MID('Tabell 7'!B1,11,200)</f>
        <v>Godstransporter på järnväg, utrikes, transporterad godsmängd och transportarbete, exklusive malm på malmbanan, kvartal.</v>
      </c>
      <c r="C14" s="151"/>
      <c r="D14" s="152" t="str">
        <f>MID('Tabell 7'!B2,1,8)</f>
        <v>Table 7.</v>
      </c>
      <c r="E14" s="153" t="str">
        <f>MID('Tabell 7'!B2,10,200)</f>
        <v>Goods transport by railway, cross-border consignments, tonnes carried and transport performance, excluding ore on the Ore Railway, quarterly data.</v>
      </c>
    </row>
    <row r="15" spans="1:115" ht="33" customHeight="1" x14ac:dyDescent="0.2">
      <c r="A15" s="150" t="str">
        <f>MID('Tabell 8'!B1,1,9)</f>
        <v>Tabell 8.</v>
      </c>
      <c r="B15" s="151" t="str">
        <f>MID('Tabell 8'!B1,11,200)</f>
        <v>Person- och godstrafik på järnväg, tågkilometer, kvartal.</v>
      </c>
      <c r="C15" s="151"/>
      <c r="D15" s="152" t="str">
        <f>MID('Tabell 8'!B2,1,8)</f>
        <v>Table 8.</v>
      </c>
      <c r="E15" s="153" t="str">
        <f>MID('Tabell 8'!B2,10,200)</f>
        <v>Passenger and freight train traffic by railways, train-kilometres, quarterly data.</v>
      </c>
      <c r="F15" s="143"/>
    </row>
    <row r="16" spans="1:115" ht="22.5" customHeight="1" x14ac:dyDescent="0.2">
      <c r="A16" s="150" t="str">
        <f>MID('Figur 1'!A42,1,8)</f>
        <v>Figur 1.</v>
      </c>
      <c r="B16" s="151" t="str">
        <f>MID('Figur 1'!A42,10,200)</f>
        <v>Persontransporter på järnväg, resor.</v>
      </c>
      <c r="C16" s="153"/>
      <c r="D16" s="150" t="str">
        <f>MID('Figur 1'!A43,1,9)</f>
        <v>Figure 1.</v>
      </c>
      <c r="E16" s="151" t="str">
        <f>MID('Figur 1'!A43,11,200)</f>
        <v>Passenger transport by railway, journeys.</v>
      </c>
    </row>
    <row r="17" spans="1:6" ht="22.5" customHeight="1" x14ac:dyDescent="0.2">
      <c r="A17" s="150" t="str">
        <f>MID('Figur 2'!A42,1,8)</f>
        <v>Figur 2.</v>
      </c>
      <c r="B17" s="151" t="str">
        <f>MID('Figur 2'!A42,10,200)</f>
        <v>Persontransporter på järnväg, transportarbete.</v>
      </c>
      <c r="C17" s="153"/>
      <c r="D17" s="150" t="str">
        <f>MID('Figur 2'!A43,1,9)</f>
        <v>Figure 2.</v>
      </c>
      <c r="E17" s="151" t="str">
        <f>MID('Figur 2'!A43,11,200)</f>
        <v>Passenger transport by railway, transport performance.</v>
      </c>
    </row>
    <row r="18" spans="1:6" ht="22.5" customHeight="1" x14ac:dyDescent="0.2">
      <c r="A18" s="150" t="str">
        <f>MID('Figur 3'!A42,1,8)</f>
        <v>Figur 3.</v>
      </c>
      <c r="B18" s="151" t="str">
        <f>MID('Figur 3'!A42,10,200)</f>
        <v>Godstransporter på järnväg, transporterad godsmängd.</v>
      </c>
      <c r="C18" s="153"/>
      <c r="D18" s="150" t="str">
        <f>MID('Figur 3'!A43,1,9)</f>
        <v>Figure 3.</v>
      </c>
      <c r="E18" s="151" t="str">
        <f>MID('Figur 3'!A43,11,200)</f>
        <v>Goods transport by railway, tonnes carried.</v>
      </c>
    </row>
    <row r="19" spans="1:6" ht="22.5" customHeight="1" x14ac:dyDescent="0.2">
      <c r="A19" s="150" t="str">
        <f>MID('Figur 4'!A42,1,8)</f>
        <v>Figur 4.</v>
      </c>
      <c r="B19" s="150" t="str">
        <f>MID('Figur 4'!A42,10,200)</f>
        <v>Godstransporter på järnväg, transportarbete.</v>
      </c>
      <c r="C19" s="153"/>
      <c r="D19" s="150" t="str">
        <f>MID('Figur 4'!A43,1,9)</f>
        <v>Figure 4.</v>
      </c>
      <c r="E19" s="150" t="str">
        <f>MID('Figur 4'!A43,11,200)</f>
        <v>Goods transport by railway, transport performance.</v>
      </c>
    </row>
    <row r="20" spans="1:6" ht="31.5" customHeight="1" x14ac:dyDescent="0.2">
      <c r="A20" s="141"/>
      <c r="B20" s="142"/>
      <c r="C20" s="142"/>
      <c r="D20" s="141"/>
      <c r="E20" s="142"/>
    </row>
    <row r="21" spans="1:6" ht="31.5" customHeight="1" x14ac:dyDescent="0.2">
      <c r="A21" s="144"/>
      <c r="B21" s="145"/>
      <c r="C21" s="145"/>
      <c r="D21" s="144"/>
      <c r="E21" s="145"/>
    </row>
    <row r="22" spans="1:6" ht="31.5" customHeight="1" x14ac:dyDescent="0.2">
      <c r="A22" s="141"/>
      <c r="B22" s="142"/>
      <c r="C22" s="142"/>
      <c r="D22" s="141"/>
      <c r="E22" s="142"/>
    </row>
    <row r="23" spans="1:6" ht="31.5" customHeight="1" x14ac:dyDescent="0.2">
      <c r="A23" s="141"/>
      <c r="B23" s="142"/>
      <c r="C23" s="142"/>
      <c r="D23" s="141"/>
      <c r="E23" s="142"/>
    </row>
    <row r="24" spans="1:6" ht="31.5" customHeight="1" x14ac:dyDescent="0.2">
      <c r="A24" s="141"/>
      <c r="B24" s="142"/>
      <c r="C24" s="142"/>
      <c r="D24" s="141"/>
      <c r="E24" s="142"/>
    </row>
    <row r="25" spans="1:6" ht="88.5" customHeight="1" x14ac:dyDescent="0.2">
      <c r="A25" s="141"/>
      <c r="B25" s="142"/>
      <c r="C25" s="142"/>
      <c r="D25" s="141"/>
      <c r="E25" s="142"/>
    </row>
    <row r="26" spans="1:6" ht="71.25" customHeight="1" x14ac:dyDescent="0.2">
      <c r="A26" s="141"/>
      <c r="B26" s="142"/>
      <c r="C26" s="142"/>
      <c r="D26" s="141"/>
      <c r="E26" s="142"/>
    </row>
    <row r="27" spans="1:6" ht="66.75" customHeight="1" x14ac:dyDescent="0.2">
      <c r="A27" s="141"/>
      <c r="B27" s="142"/>
      <c r="C27" s="142"/>
      <c r="D27" s="141"/>
      <c r="E27" s="142"/>
    </row>
    <row r="28" spans="1:6" ht="101.25" customHeight="1" x14ac:dyDescent="0.2">
      <c r="A28" s="141"/>
      <c r="B28" s="142"/>
      <c r="C28" s="142"/>
      <c r="D28" s="141"/>
      <c r="E28" s="142"/>
    </row>
    <row r="29" spans="1:6" ht="101.25" customHeight="1" x14ac:dyDescent="0.2">
      <c r="A29" s="141"/>
      <c r="B29" s="142"/>
      <c r="C29" s="142"/>
      <c r="D29" s="141"/>
      <c r="E29" s="142"/>
    </row>
    <row r="30" spans="1:6" ht="87.75" customHeight="1" x14ac:dyDescent="0.2">
      <c r="A30" s="141"/>
      <c r="B30" s="142"/>
      <c r="C30" s="142"/>
      <c r="D30" s="141"/>
      <c r="E30" s="142"/>
    </row>
    <row r="31" spans="1:6" ht="87.75" customHeight="1" x14ac:dyDescent="0.2">
      <c r="A31" s="141"/>
      <c r="B31" s="142"/>
      <c r="C31" s="142"/>
      <c r="D31" s="141"/>
      <c r="E31" s="142"/>
    </row>
    <row r="32" spans="1:6" ht="90" customHeight="1" x14ac:dyDescent="0.2">
      <c r="A32" s="141"/>
      <c r="B32" s="142"/>
      <c r="C32" s="142"/>
      <c r="D32" s="141"/>
      <c r="E32" s="197"/>
      <c r="F32" s="197"/>
    </row>
    <row r="33" spans="1:6" ht="19.5" customHeight="1" x14ac:dyDescent="0.2">
      <c r="A33" s="144"/>
      <c r="B33" s="145"/>
      <c r="C33" s="145"/>
      <c r="D33" s="144"/>
      <c r="E33" s="145"/>
    </row>
    <row r="34" spans="1:6" ht="93" customHeight="1" x14ac:dyDescent="0.2">
      <c r="A34" s="141"/>
      <c r="B34" s="142"/>
      <c r="C34" s="142"/>
      <c r="D34" s="141"/>
      <c r="E34" s="142"/>
      <c r="F34" s="142"/>
    </row>
    <row r="35" spans="1:6" ht="90.75" customHeight="1" x14ac:dyDescent="0.2">
      <c r="A35" s="141"/>
      <c r="B35" s="142"/>
      <c r="C35" s="142"/>
      <c r="D35" s="141"/>
      <c r="E35" s="142"/>
      <c r="F35" s="142"/>
    </row>
    <row r="36" spans="1:6" ht="102.75" customHeight="1" x14ac:dyDescent="0.2">
      <c r="A36" s="141"/>
      <c r="B36" s="142"/>
      <c r="C36" s="142"/>
      <c r="D36" s="141"/>
      <c r="E36" s="142"/>
      <c r="F36" s="142"/>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location="Definitioner!A1" display="Definitioner!A1"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A1" display="'Kort om statistiken'!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s>
  <pageMargins left="0.75" right="0.75" top="1" bottom="1" header="0.5" footer="0.5"/>
  <pageSetup paperSize="9" scale="95" orientation="landscape"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topLeftCell="A7" zoomScaleNormal="100" workbookViewId="0">
      <selection sqref="A1:S1"/>
    </sheetView>
  </sheetViews>
  <sheetFormatPr defaultColWidth="9.33203125" defaultRowHeight="35.25" customHeight="1" x14ac:dyDescent="0.2"/>
  <cols>
    <col min="1" max="16384" width="9.33203125" style="11"/>
  </cols>
  <sheetData>
    <row r="1" spans="1:38" ht="32.25" customHeight="1" x14ac:dyDescent="0.2">
      <c r="A1" s="199" t="s">
        <v>154</v>
      </c>
      <c r="B1" s="199"/>
      <c r="C1" s="199"/>
      <c r="D1" s="199"/>
      <c r="E1" s="199"/>
      <c r="F1" s="199"/>
      <c r="G1" s="199"/>
      <c r="H1" s="199"/>
      <c r="I1" s="199"/>
      <c r="J1" s="199"/>
      <c r="K1" s="199"/>
      <c r="L1" s="199"/>
      <c r="M1" s="199"/>
      <c r="N1" s="199"/>
      <c r="O1" s="199"/>
      <c r="P1" s="199"/>
      <c r="Q1" s="199"/>
      <c r="R1" s="199"/>
      <c r="S1" s="199"/>
      <c r="T1" s="189"/>
    </row>
    <row r="2" spans="1:38" ht="15" customHeight="1" x14ac:dyDescent="0.2">
      <c r="A2" s="170"/>
      <c r="B2" s="170"/>
      <c r="C2" s="170"/>
      <c r="D2" s="170"/>
      <c r="E2" s="170"/>
      <c r="F2" s="170"/>
      <c r="G2" s="170"/>
      <c r="H2" s="170"/>
      <c r="I2" s="170"/>
      <c r="J2" s="170"/>
      <c r="K2" s="170"/>
      <c r="L2" s="170"/>
      <c r="M2" s="170"/>
      <c r="N2" s="170"/>
      <c r="O2" s="170"/>
      <c r="P2" s="170"/>
      <c r="Q2" s="170"/>
      <c r="R2" s="170"/>
      <c r="S2" s="170"/>
    </row>
    <row r="3" spans="1:38" ht="15" customHeight="1" x14ac:dyDescent="0.2">
      <c r="A3" s="62"/>
      <c r="B3" s="80"/>
      <c r="C3" s="81"/>
      <c r="D3" s="81"/>
      <c r="E3" s="81"/>
      <c r="F3" s="81"/>
      <c r="G3" s="81"/>
      <c r="H3" s="81"/>
      <c r="I3" s="81"/>
      <c r="J3" s="81"/>
      <c r="K3" s="81"/>
      <c r="L3" s="81"/>
      <c r="M3" s="81"/>
      <c r="N3" s="81"/>
      <c r="O3" s="81"/>
      <c r="P3" s="81"/>
      <c r="Q3" s="81"/>
      <c r="R3" s="81"/>
      <c r="S3" s="81"/>
    </row>
    <row r="4" spans="1:38" ht="6" customHeight="1" x14ac:dyDescent="0.2">
      <c r="A4" s="62"/>
      <c r="B4" s="80"/>
      <c r="C4" s="81"/>
      <c r="D4" s="81"/>
      <c r="E4" s="81"/>
      <c r="F4" s="81"/>
      <c r="G4" s="81"/>
      <c r="H4" s="81"/>
      <c r="I4" s="81"/>
      <c r="J4" s="81"/>
      <c r="K4" s="81"/>
      <c r="L4" s="81"/>
      <c r="M4" s="81"/>
      <c r="N4" s="81"/>
      <c r="O4" s="81"/>
      <c r="P4" s="81"/>
      <c r="Q4" s="81"/>
      <c r="R4" s="81"/>
      <c r="S4" s="81"/>
    </row>
    <row r="5" spans="1:38" ht="46.5" customHeight="1" x14ac:dyDescent="0.2">
      <c r="A5" s="171"/>
      <c r="B5" s="171"/>
      <c r="C5" s="171"/>
      <c r="D5" s="171"/>
      <c r="E5" s="171"/>
      <c r="F5" s="171"/>
      <c r="G5" s="171"/>
      <c r="H5" s="171"/>
      <c r="I5" s="171"/>
      <c r="J5" s="171"/>
      <c r="K5" s="171"/>
      <c r="L5" s="171"/>
      <c r="M5" s="171"/>
      <c r="N5" s="171"/>
      <c r="O5" s="171"/>
      <c r="P5" s="171"/>
      <c r="Q5" s="171"/>
      <c r="R5" s="171"/>
      <c r="S5" s="171"/>
    </row>
    <row r="6" spans="1:38" ht="6" customHeight="1" x14ac:dyDescent="0.2">
      <c r="A6" s="172"/>
      <c r="B6" s="172"/>
      <c r="C6" s="172"/>
      <c r="D6" s="172"/>
      <c r="E6" s="172"/>
      <c r="F6" s="172"/>
      <c r="G6" s="172"/>
      <c r="H6" s="172"/>
      <c r="I6" s="172"/>
      <c r="J6" s="172"/>
      <c r="K6" s="172"/>
      <c r="L6" s="172"/>
      <c r="M6" s="172"/>
      <c r="N6" s="172"/>
      <c r="O6" s="172"/>
      <c r="P6" s="172"/>
      <c r="Q6" s="172"/>
      <c r="R6" s="172"/>
      <c r="S6" s="172"/>
    </row>
    <row r="7" spans="1:38" ht="18" customHeight="1" x14ac:dyDescent="0.2">
      <c r="A7" s="171"/>
      <c r="B7" s="171"/>
      <c r="C7" s="171"/>
      <c r="D7" s="171"/>
      <c r="E7" s="171"/>
      <c r="F7" s="171"/>
      <c r="G7" s="171"/>
      <c r="H7" s="171"/>
      <c r="I7" s="171"/>
      <c r="J7" s="171"/>
      <c r="K7" s="171"/>
      <c r="L7" s="171"/>
      <c r="M7" s="171"/>
      <c r="N7" s="171"/>
      <c r="O7" s="171"/>
      <c r="P7" s="171"/>
      <c r="Q7" s="171"/>
      <c r="R7" s="171"/>
      <c r="S7" s="171"/>
    </row>
    <row r="8" spans="1:38" ht="6" customHeight="1" x14ac:dyDescent="0.2">
      <c r="A8" s="172"/>
      <c r="B8" s="172"/>
      <c r="C8" s="172"/>
      <c r="D8" s="172"/>
      <c r="E8" s="172"/>
      <c r="F8" s="172"/>
      <c r="G8" s="172"/>
      <c r="H8" s="172"/>
      <c r="I8" s="172"/>
      <c r="J8" s="172"/>
      <c r="K8" s="172"/>
      <c r="L8" s="172"/>
      <c r="M8" s="172"/>
      <c r="N8" s="172"/>
      <c r="O8" s="172"/>
      <c r="P8" s="172"/>
      <c r="Q8" s="172"/>
      <c r="R8" s="172"/>
      <c r="S8" s="82"/>
    </row>
    <row r="9" spans="1:38" ht="51.75" customHeight="1" x14ac:dyDescent="0.2">
      <c r="A9" s="171"/>
      <c r="B9" s="171"/>
      <c r="C9" s="171"/>
      <c r="D9" s="171"/>
      <c r="E9" s="171"/>
      <c r="F9" s="171"/>
      <c r="G9" s="171"/>
      <c r="H9" s="171"/>
      <c r="I9" s="171"/>
      <c r="J9" s="171"/>
      <c r="K9" s="171"/>
      <c r="L9" s="171"/>
      <c r="M9" s="171"/>
      <c r="N9" s="171"/>
      <c r="O9" s="171"/>
      <c r="P9" s="171"/>
      <c r="Q9" s="171"/>
      <c r="R9" s="171"/>
      <c r="S9" s="171"/>
    </row>
    <row r="10" spans="1:38" ht="6" customHeight="1" x14ac:dyDescent="0.2">
      <c r="A10" s="172"/>
      <c r="B10" s="172"/>
      <c r="C10" s="172"/>
      <c r="D10" s="172"/>
      <c r="E10" s="172"/>
      <c r="F10" s="172"/>
      <c r="G10" s="172"/>
      <c r="H10" s="172"/>
      <c r="I10" s="172"/>
      <c r="J10" s="172"/>
      <c r="K10" s="172"/>
      <c r="L10" s="172"/>
      <c r="M10" s="172"/>
      <c r="N10" s="172"/>
      <c r="O10" s="172"/>
      <c r="P10" s="172"/>
      <c r="Q10" s="172"/>
      <c r="R10" s="172"/>
      <c r="S10" s="172"/>
    </row>
    <row r="11" spans="1:38" ht="42" customHeight="1" x14ac:dyDescent="0.2">
      <c r="A11" s="171"/>
      <c r="B11" s="171"/>
      <c r="C11" s="171"/>
      <c r="D11" s="171"/>
      <c r="E11" s="171"/>
      <c r="F11" s="171"/>
      <c r="G11" s="171"/>
      <c r="H11" s="171"/>
      <c r="I11" s="171"/>
      <c r="J11" s="171"/>
      <c r="K11" s="171"/>
      <c r="L11" s="171"/>
      <c r="M11" s="171"/>
      <c r="N11" s="171"/>
      <c r="O11" s="171"/>
      <c r="P11" s="171"/>
      <c r="Q11" s="171"/>
      <c r="R11" s="171"/>
      <c r="S11" s="171"/>
      <c r="T11" s="171"/>
      <c r="U11" s="171"/>
    </row>
    <row r="12" spans="1:38" ht="6" customHeight="1" x14ac:dyDescent="0.2">
      <c r="A12" s="171"/>
      <c r="B12" s="171"/>
      <c r="C12" s="171"/>
      <c r="D12" s="171"/>
      <c r="E12" s="171"/>
      <c r="F12" s="171"/>
      <c r="G12" s="171"/>
      <c r="H12" s="171"/>
      <c r="I12" s="171"/>
      <c r="J12" s="171"/>
      <c r="K12" s="171"/>
      <c r="L12" s="171"/>
      <c r="M12" s="171"/>
      <c r="N12" s="171"/>
      <c r="O12" s="171"/>
      <c r="P12" s="171"/>
      <c r="Q12" s="171"/>
      <c r="R12" s="171"/>
      <c r="S12" s="171"/>
      <c r="T12" s="171"/>
      <c r="U12" s="171"/>
      <c r="V12" s="86"/>
      <c r="W12" s="86"/>
      <c r="X12" s="86"/>
      <c r="Y12" s="86"/>
      <c r="Z12" s="86"/>
      <c r="AA12" s="86"/>
      <c r="AB12" s="86"/>
      <c r="AC12" s="86"/>
      <c r="AD12" s="86"/>
      <c r="AE12" s="86"/>
      <c r="AF12" s="86"/>
      <c r="AG12" s="86"/>
      <c r="AH12" s="86"/>
      <c r="AI12" s="86"/>
      <c r="AJ12" s="86"/>
      <c r="AK12" s="86"/>
      <c r="AL12" s="86"/>
    </row>
    <row r="13" spans="1:38" ht="82.5" customHeight="1" x14ac:dyDescent="0.2">
      <c r="A13" s="171"/>
      <c r="B13" s="171"/>
      <c r="C13" s="171"/>
      <c r="D13" s="171"/>
      <c r="E13" s="171"/>
      <c r="F13" s="171"/>
      <c r="G13" s="171"/>
      <c r="H13" s="171"/>
      <c r="I13" s="171"/>
      <c r="J13" s="171"/>
      <c r="K13" s="171"/>
      <c r="L13" s="171"/>
      <c r="M13" s="171"/>
      <c r="N13" s="171"/>
      <c r="O13" s="171"/>
      <c r="P13" s="171"/>
      <c r="Q13" s="171"/>
      <c r="R13" s="171"/>
      <c r="S13" s="171"/>
      <c r="T13" s="171"/>
      <c r="U13" s="171"/>
    </row>
    <row r="14" spans="1:38" ht="6" customHeight="1" x14ac:dyDescent="0.2">
      <c r="A14" s="171"/>
      <c r="B14" s="171"/>
      <c r="C14" s="171"/>
      <c r="D14" s="171"/>
      <c r="E14" s="171"/>
      <c r="F14" s="171"/>
      <c r="G14" s="171"/>
      <c r="H14" s="171"/>
      <c r="I14" s="171"/>
      <c r="J14" s="171"/>
      <c r="K14" s="171"/>
      <c r="L14" s="171"/>
      <c r="M14" s="171"/>
      <c r="N14" s="171"/>
      <c r="O14" s="171"/>
      <c r="P14" s="171"/>
      <c r="Q14" s="171"/>
      <c r="R14" s="171"/>
      <c r="S14" s="171"/>
      <c r="T14" s="171"/>
      <c r="U14" s="171"/>
    </row>
    <row r="15" spans="1:38" ht="30.75" customHeight="1" x14ac:dyDescent="0.2">
      <c r="A15" s="171"/>
      <c r="B15" s="171"/>
      <c r="C15" s="171"/>
      <c r="D15" s="171"/>
      <c r="E15" s="171"/>
      <c r="F15" s="171"/>
      <c r="G15" s="171"/>
      <c r="H15" s="171"/>
      <c r="I15" s="171"/>
      <c r="J15" s="171"/>
      <c r="K15" s="171"/>
      <c r="L15" s="171"/>
      <c r="M15" s="171"/>
      <c r="N15" s="171"/>
      <c r="O15" s="171"/>
      <c r="P15" s="171"/>
      <c r="Q15" s="171"/>
      <c r="R15" s="171"/>
      <c r="S15" s="171"/>
      <c r="T15" s="171"/>
      <c r="U15" s="171"/>
    </row>
    <row r="16" spans="1:38" ht="10.5" customHeight="1" x14ac:dyDescent="0.2">
      <c r="A16" s="171"/>
      <c r="B16" s="171"/>
      <c r="C16" s="171"/>
      <c r="D16" s="171"/>
      <c r="E16" s="171"/>
      <c r="F16" s="171"/>
      <c r="G16" s="171"/>
      <c r="H16" s="171"/>
      <c r="I16" s="171"/>
      <c r="J16" s="171"/>
      <c r="K16" s="171"/>
      <c r="L16" s="171"/>
      <c r="M16" s="171"/>
      <c r="N16" s="171"/>
      <c r="O16" s="171"/>
      <c r="P16" s="171"/>
      <c r="Q16" s="171"/>
      <c r="R16" s="171"/>
      <c r="S16" s="171"/>
      <c r="T16" s="171"/>
      <c r="U16" s="171"/>
    </row>
    <row r="17" spans="1:21" ht="6" customHeight="1" x14ac:dyDescent="0.2">
      <c r="A17" s="171"/>
      <c r="B17" s="171"/>
      <c r="C17" s="171"/>
      <c r="D17" s="171"/>
      <c r="E17" s="171"/>
      <c r="F17" s="171"/>
      <c r="G17" s="171"/>
      <c r="H17" s="171"/>
      <c r="I17" s="171"/>
      <c r="J17" s="171"/>
      <c r="K17" s="171"/>
      <c r="L17" s="171"/>
      <c r="M17" s="171"/>
      <c r="N17" s="171"/>
      <c r="O17" s="171"/>
      <c r="P17" s="171"/>
      <c r="Q17" s="171"/>
      <c r="R17" s="171"/>
      <c r="S17" s="171"/>
      <c r="T17" s="171"/>
      <c r="U17" s="171"/>
    </row>
    <row r="18" spans="1:21" ht="156" customHeight="1" x14ac:dyDescent="0.2">
      <c r="A18" s="173"/>
      <c r="B18" s="173"/>
      <c r="C18" s="173"/>
      <c r="D18" s="173"/>
      <c r="E18" s="173"/>
      <c r="F18" s="173"/>
      <c r="G18" s="173"/>
      <c r="H18" s="173"/>
      <c r="I18" s="173"/>
      <c r="J18" s="173"/>
      <c r="K18" s="173"/>
      <c r="L18" s="173"/>
      <c r="M18" s="173"/>
      <c r="N18" s="172"/>
      <c r="O18" s="172"/>
      <c r="P18" s="172"/>
      <c r="Q18" s="172"/>
      <c r="R18" s="172"/>
      <c r="S18" s="172"/>
    </row>
    <row r="19" spans="1:21" ht="11.25" customHeight="1" x14ac:dyDescent="0.2">
      <c r="A19" s="82"/>
      <c r="B19" s="82"/>
      <c r="C19" s="82"/>
      <c r="D19" s="82"/>
      <c r="E19" s="82"/>
      <c r="F19" s="82"/>
      <c r="G19" s="82"/>
      <c r="H19" s="82"/>
      <c r="I19" s="82"/>
      <c r="J19" s="82"/>
      <c r="K19" s="82"/>
      <c r="L19" s="82"/>
      <c r="M19" s="82"/>
      <c r="N19" s="188"/>
      <c r="O19" s="188"/>
      <c r="P19" s="188"/>
      <c r="Q19" s="188"/>
      <c r="R19" s="188"/>
      <c r="S19" s="188"/>
    </row>
    <row r="20" spans="1:21" ht="11.25" customHeight="1" x14ac:dyDescent="0.2">
      <c r="A20" s="79"/>
      <c r="B20" s="172"/>
      <c r="C20" s="172"/>
      <c r="D20" s="172"/>
      <c r="E20" s="172"/>
      <c r="F20" s="172"/>
      <c r="G20" s="172"/>
      <c r="H20" s="172"/>
      <c r="I20" s="172"/>
      <c r="J20" s="172"/>
      <c r="K20" s="172"/>
      <c r="L20" s="172"/>
      <c r="M20" s="172"/>
      <c r="N20" s="172"/>
      <c r="O20" s="172"/>
      <c r="P20" s="172"/>
      <c r="Q20" s="172"/>
      <c r="R20" s="172"/>
      <c r="S20" s="172"/>
    </row>
    <row r="21" spans="1:21" ht="11.25" customHeight="1" x14ac:dyDescent="0.2">
      <c r="A21" s="172"/>
      <c r="B21" s="172"/>
      <c r="C21" s="172"/>
      <c r="D21" s="172"/>
      <c r="E21" s="172"/>
      <c r="F21" s="172"/>
      <c r="G21" s="172"/>
      <c r="H21" s="172"/>
      <c r="I21" s="172"/>
      <c r="J21" s="172"/>
      <c r="K21" s="172"/>
      <c r="L21" s="172"/>
      <c r="M21" s="172"/>
      <c r="N21" s="172"/>
      <c r="O21" s="172"/>
      <c r="P21" s="172"/>
      <c r="Q21" s="172"/>
      <c r="R21" s="172"/>
      <c r="S21" s="172"/>
    </row>
    <row r="22" spans="1:21" ht="11.25" customHeight="1" x14ac:dyDescent="0.2">
      <c r="A22" s="172"/>
      <c r="B22" s="172"/>
      <c r="C22" s="172"/>
      <c r="D22" s="172"/>
      <c r="E22" s="172"/>
      <c r="F22" s="172"/>
      <c r="G22" s="172"/>
      <c r="H22" s="172"/>
      <c r="I22" s="172"/>
      <c r="J22" s="172"/>
      <c r="K22" s="172"/>
      <c r="L22" s="172"/>
      <c r="M22" s="172"/>
      <c r="N22" s="172"/>
      <c r="O22" s="172"/>
      <c r="P22" s="172"/>
      <c r="Q22" s="172"/>
      <c r="R22" s="172"/>
      <c r="S22" s="172"/>
    </row>
    <row r="23" spans="1:21" ht="11.25" customHeight="1" x14ac:dyDescent="0.2">
      <c r="A23" s="79"/>
      <c r="B23" s="82"/>
      <c r="C23" s="82"/>
      <c r="D23" s="82"/>
      <c r="E23" s="82"/>
      <c r="F23" s="82"/>
      <c r="G23" s="82"/>
      <c r="H23" s="82"/>
      <c r="I23" s="82"/>
      <c r="J23" s="82"/>
      <c r="K23" s="82"/>
      <c r="L23" s="82"/>
      <c r="M23" s="82"/>
      <c r="N23" s="82"/>
      <c r="O23" s="82"/>
      <c r="P23" s="82"/>
      <c r="Q23" s="82"/>
      <c r="R23" s="82"/>
      <c r="S23" s="82"/>
    </row>
    <row r="24" spans="1:21" ht="11.25" customHeight="1" x14ac:dyDescent="0.2">
      <c r="A24" s="172"/>
      <c r="B24" s="172"/>
      <c r="C24" s="172"/>
      <c r="D24" s="172"/>
      <c r="E24" s="172"/>
      <c r="F24" s="172"/>
      <c r="G24" s="172"/>
      <c r="H24" s="172"/>
      <c r="I24" s="172"/>
      <c r="J24" s="172"/>
      <c r="K24" s="172"/>
      <c r="L24" s="172"/>
      <c r="M24" s="172"/>
      <c r="N24" s="172"/>
      <c r="O24" s="172"/>
      <c r="P24" s="172"/>
      <c r="Q24" s="172"/>
      <c r="R24" s="172"/>
      <c r="S24" s="172"/>
    </row>
    <row r="25" spans="1:21" ht="11.25" customHeight="1" x14ac:dyDescent="0.2">
      <c r="A25" s="172"/>
      <c r="B25" s="172"/>
      <c r="C25" s="172"/>
      <c r="D25" s="172"/>
      <c r="E25" s="172"/>
      <c r="F25" s="172"/>
      <c r="G25" s="172"/>
      <c r="H25" s="172"/>
      <c r="I25" s="172"/>
      <c r="J25" s="172"/>
      <c r="K25" s="172"/>
      <c r="L25" s="172"/>
      <c r="M25" s="172"/>
      <c r="N25" s="172"/>
      <c r="O25" s="172"/>
      <c r="P25" s="172"/>
      <c r="Q25" s="172"/>
      <c r="R25" s="172"/>
      <c r="S25" s="172"/>
    </row>
    <row r="26" spans="1:21" ht="11.25" customHeight="1" x14ac:dyDescent="0.2">
      <c r="A26" s="83"/>
      <c r="B26" s="83"/>
      <c r="C26" s="83"/>
      <c r="D26" s="83"/>
      <c r="E26" s="83"/>
      <c r="F26" s="83"/>
      <c r="G26" s="83"/>
      <c r="H26" s="83"/>
      <c r="I26" s="83"/>
      <c r="J26" s="83"/>
      <c r="K26" s="83"/>
      <c r="L26" s="83"/>
      <c r="M26" s="83"/>
      <c r="N26" s="83"/>
      <c r="O26" s="83"/>
      <c r="P26" s="83"/>
      <c r="Q26" s="83"/>
      <c r="R26" s="83"/>
      <c r="S26" s="83"/>
    </row>
    <row r="27" spans="1:21" ht="11.25" customHeight="1" x14ac:dyDescent="0.2">
      <c r="A27" s="79"/>
      <c r="B27" s="82"/>
      <c r="C27" s="82"/>
      <c r="D27" s="82"/>
      <c r="E27" s="82"/>
      <c r="F27" s="82"/>
      <c r="G27" s="82"/>
      <c r="H27" s="82"/>
      <c r="I27" s="82"/>
      <c r="J27" s="82"/>
      <c r="K27" s="82"/>
      <c r="L27" s="82"/>
      <c r="M27" s="82"/>
      <c r="N27" s="82"/>
      <c r="O27" s="82"/>
      <c r="P27" s="82"/>
      <c r="Q27" s="82"/>
      <c r="R27" s="82"/>
      <c r="S27" s="82"/>
    </row>
    <row r="28" spans="1:21" ht="11.25" customHeight="1" x14ac:dyDescent="0.2">
      <c r="A28" s="200"/>
      <c r="B28" s="200"/>
      <c r="C28" s="200"/>
      <c r="D28" s="200"/>
      <c r="E28" s="200"/>
      <c r="F28" s="200"/>
      <c r="G28" s="200"/>
      <c r="H28" s="200"/>
      <c r="I28" s="200"/>
      <c r="J28" s="200"/>
      <c r="K28" s="200"/>
      <c r="L28" s="200"/>
      <c r="M28" s="200"/>
      <c r="N28" s="200"/>
      <c r="O28" s="200"/>
      <c r="P28" s="200"/>
      <c r="Q28" s="200"/>
      <c r="R28" s="200"/>
      <c r="S28" s="200"/>
    </row>
    <row r="29" spans="1:21" ht="11.25" customHeight="1" x14ac:dyDescent="0.2">
      <c r="A29" s="200"/>
      <c r="B29" s="200"/>
      <c r="C29" s="200"/>
      <c r="D29" s="200"/>
      <c r="E29" s="200"/>
      <c r="F29" s="200"/>
      <c r="G29" s="200"/>
      <c r="H29" s="200"/>
      <c r="I29" s="200"/>
      <c r="J29" s="200"/>
      <c r="K29" s="200"/>
      <c r="L29" s="200"/>
      <c r="M29" s="200"/>
      <c r="N29" s="200"/>
      <c r="O29" s="200"/>
      <c r="P29" s="200"/>
      <c r="Q29" s="200"/>
      <c r="R29" s="200"/>
      <c r="S29" s="200"/>
    </row>
    <row r="30" spans="1:21" ht="11.25" customHeight="1" x14ac:dyDescent="0.2">
      <c r="A30" s="200"/>
      <c r="B30" s="200"/>
      <c r="C30" s="200"/>
      <c r="D30" s="200"/>
      <c r="E30" s="200"/>
      <c r="F30" s="200"/>
      <c r="G30" s="200"/>
      <c r="H30" s="200"/>
      <c r="I30" s="200"/>
      <c r="J30" s="200"/>
      <c r="K30" s="200"/>
      <c r="L30" s="200"/>
      <c r="M30" s="200"/>
      <c r="N30" s="200"/>
      <c r="O30" s="200"/>
      <c r="P30" s="200"/>
      <c r="Q30" s="200"/>
      <c r="R30" s="200"/>
      <c r="S30" s="200"/>
    </row>
    <row r="31" spans="1:21" ht="11.25" customHeight="1" x14ac:dyDescent="0.2">
      <c r="A31" s="200"/>
      <c r="B31" s="200"/>
      <c r="C31" s="200"/>
      <c r="D31" s="200"/>
      <c r="E31" s="200"/>
      <c r="F31" s="200"/>
      <c r="G31" s="200"/>
      <c r="H31" s="200"/>
      <c r="I31" s="200"/>
      <c r="J31" s="200"/>
      <c r="K31" s="200"/>
      <c r="L31" s="200"/>
      <c r="M31" s="200"/>
      <c r="N31" s="200"/>
      <c r="O31" s="200"/>
      <c r="P31" s="200"/>
      <c r="Q31" s="200"/>
      <c r="R31" s="200"/>
      <c r="S31" s="200"/>
    </row>
    <row r="32" spans="1:21" ht="11.25" customHeight="1" x14ac:dyDescent="0.2">
      <c r="A32" s="200"/>
      <c r="B32" s="200"/>
      <c r="C32" s="200"/>
      <c r="D32" s="200"/>
      <c r="E32" s="200"/>
      <c r="F32" s="200"/>
      <c r="G32" s="200"/>
      <c r="H32" s="200"/>
      <c r="I32" s="200"/>
      <c r="J32" s="200"/>
      <c r="K32" s="200"/>
      <c r="L32" s="200"/>
      <c r="M32" s="200"/>
      <c r="N32" s="200"/>
      <c r="O32" s="200"/>
      <c r="P32" s="200"/>
      <c r="Q32" s="200"/>
      <c r="R32" s="200"/>
      <c r="S32" s="200"/>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4"/>
    </row>
    <row r="50" spans="3:3" ht="11.25" customHeight="1" x14ac:dyDescent="0.2">
      <c r="C50" s="85"/>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45"/>
  <sheetViews>
    <sheetView topLeftCell="A10" zoomScaleNormal="100" workbookViewId="0">
      <selection sqref="A1:V1"/>
    </sheetView>
  </sheetViews>
  <sheetFormatPr defaultColWidth="9.33203125" defaultRowHeight="18" customHeight="1" x14ac:dyDescent="0.2"/>
  <cols>
    <col min="1" max="1" width="13.83203125" style="11" customWidth="1"/>
    <col min="2" max="2" width="12" style="11" customWidth="1"/>
    <col min="3" max="16384" width="9.33203125" style="11"/>
  </cols>
  <sheetData>
    <row r="1" spans="1:19" ht="32.25" customHeight="1" x14ac:dyDescent="0.2">
      <c r="A1" s="199" t="s">
        <v>48</v>
      </c>
      <c r="B1" s="201"/>
      <c r="C1" s="201"/>
      <c r="D1" s="201"/>
      <c r="E1" s="201"/>
      <c r="F1" s="201"/>
      <c r="G1" s="201"/>
      <c r="H1" s="201"/>
      <c r="I1" s="201"/>
      <c r="J1" s="201"/>
      <c r="K1" s="201"/>
      <c r="L1" s="201"/>
      <c r="M1" s="201"/>
      <c r="N1" s="201"/>
      <c r="O1" s="201"/>
      <c r="P1" s="201"/>
      <c r="Q1" s="201"/>
      <c r="R1" s="201"/>
      <c r="S1" s="201"/>
    </row>
    <row r="2" spans="1:19" ht="6" customHeight="1" x14ac:dyDescent="0.2">
      <c r="A2" s="205"/>
      <c r="B2" s="205"/>
      <c r="C2" s="205"/>
      <c r="D2" s="205"/>
      <c r="E2" s="205"/>
      <c r="F2" s="205"/>
      <c r="G2" s="205"/>
      <c r="H2" s="205"/>
      <c r="I2" s="205"/>
      <c r="J2" s="205"/>
      <c r="K2" s="205"/>
      <c r="L2" s="205"/>
    </row>
    <row r="3" spans="1:19" ht="12" customHeight="1" x14ac:dyDescent="0.2">
      <c r="A3" s="62"/>
      <c r="B3" s="87"/>
      <c r="C3" s="68"/>
      <c r="D3" s="68"/>
      <c r="E3" s="68"/>
      <c r="F3" s="68"/>
      <c r="G3" s="68"/>
      <c r="H3" s="68"/>
      <c r="I3" s="68"/>
      <c r="J3" s="68"/>
      <c r="K3" s="68"/>
      <c r="L3" s="68"/>
    </row>
    <row r="4" spans="1:19" ht="45" customHeight="1" x14ac:dyDescent="0.2">
      <c r="A4" s="190" t="s">
        <v>66</v>
      </c>
      <c r="B4" s="82"/>
      <c r="C4" s="202" t="s">
        <v>82</v>
      </c>
      <c r="D4" s="203"/>
      <c r="E4" s="203"/>
      <c r="F4" s="203"/>
      <c r="G4" s="203"/>
      <c r="H4" s="203"/>
      <c r="I4" s="203"/>
      <c r="J4" s="203"/>
      <c r="K4" s="203"/>
      <c r="L4" s="203"/>
      <c r="M4" s="203"/>
      <c r="N4" s="203"/>
      <c r="O4" s="203"/>
      <c r="P4" s="203"/>
      <c r="Q4" s="203"/>
      <c r="R4" s="203"/>
      <c r="S4" s="203"/>
    </row>
    <row r="5" spans="1:19" ht="6" customHeight="1" x14ac:dyDescent="0.2">
      <c r="A5" s="190"/>
      <c r="B5" s="82"/>
      <c r="C5" s="202"/>
      <c r="D5" s="203"/>
      <c r="E5" s="203"/>
      <c r="F5" s="203"/>
      <c r="G5" s="203"/>
      <c r="H5" s="203"/>
      <c r="I5" s="203"/>
      <c r="J5" s="203"/>
      <c r="K5" s="203"/>
      <c r="L5" s="203"/>
      <c r="M5" s="203"/>
      <c r="N5" s="203"/>
      <c r="O5" s="203"/>
      <c r="P5" s="203"/>
      <c r="Q5" s="203"/>
      <c r="R5" s="203"/>
      <c r="S5" s="203"/>
    </row>
    <row r="6" spans="1:19" ht="54.75" customHeight="1" x14ac:dyDescent="0.2">
      <c r="A6" s="190" t="s">
        <v>44</v>
      </c>
      <c r="B6" s="82"/>
      <c r="C6" s="202" t="s">
        <v>63</v>
      </c>
      <c r="D6" s="203"/>
      <c r="E6" s="203"/>
      <c r="F6" s="203"/>
      <c r="G6" s="203"/>
      <c r="H6" s="203"/>
      <c r="I6" s="203"/>
      <c r="J6" s="203"/>
      <c r="K6" s="203"/>
      <c r="L6" s="203"/>
      <c r="M6" s="203"/>
      <c r="N6" s="203"/>
      <c r="O6" s="203"/>
      <c r="P6" s="203"/>
      <c r="Q6" s="203"/>
      <c r="R6" s="203"/>
      <c r="S6" s="203"/>
    </row>
    <row r="7" spans="1:19" ht="6" customHeight="1" x14ac:dyDescent="0.2">
      <c r="A7" s="190"/>
      <c r="B7" s="82"/>
      <c r="C7" s="82"/>
      <c r="D7" s="82"/>
      <c r="E7" s="82"/>
      <c r="F7" s="82"/>
      <c r="G7" s="82"/>
      <c r="H7" s="82"/>
      <c r="I7" s="82"/>
      <c r="J7" s="82"/>
      <c r="K7" s="82"/>
      <c r="L7" s="82"/>
      <c r="M7" s="82"/>
      <c r="N7" s="82"/>
      <c r="O7" s="82"/>
      <c r="P7" s="82"/>
      <c r="Q7" s="82"/>
      <c r="R7" s="82"/>
      <c r="S7" s="82"/>
    </row>
    <row r="8" spans="1:19" ht="45" customHeight="1" x14ac:dyDescent="0.2">
      <c r="A8" s="190" t="s">
        <v>56</v>
      </c>
      <c r="B8" s="82"/>
      <c r="C8" s="202" t="s">
        <v>152</v>
      </c>
      <c r="D8" s="206"/>
      <c r="E8" s="206"/>
      <c r="F8" s="206"/>
      <c r="G8" s="206"/>
      <c r="H8" s="206"/>
      <c r="I8" s="206"/>
      <c r="J8" s="206"/>
      <c r="K8" s="206"/>
      <c r="L8" s="206"/>
      <c r="M8" s="206"/>
      <c r="N8" s="206"/>
      <c r="O8" s="206"/>
      <c r="P8" s="206"/>
      <c r="Q8" s="206"/>
      <c r="R8" s="206"/>
      <c r="S8" s="206"/>
    </row>
    <row r="9" spans="1:19" ht="6" customHeight="1" x14ac:dyDescent="0.2">
      <c r="A9" s="190"/>
      <c r="B9" s="82"/>
      <c r="C9" s="202"/>
      <c r="D9" s="206"/>
      <c r="E9" s="206"/>
      <c r="F9" s="206"/>
      <c r="G9" s="206"/>
      <c r="H9" s="206"/>
      <c r="I9" s="206"/>
      <c r="J9" s="206"/>
      <c r="K9" s="206"/>
      <c r="L9" s="206"/>
      <c r="M9" s="206"/>
      <c r="N9" s="206"/>
      <c r="O9" s="206"/>
      <c r="P9" s="206"/>
      <c r="Q9" s="206"/>
      <c r="R9" s="206"/>
      <c r="S9" s="206"/>
    </row>
    <row r="10" spans="1:19" ht="33" customHeight="1" x14ac:dyDescent="0.2">
      <c r="A10" s="190" t="s">
        <v>64</v>
      </c>
      <c r="B10" s="82"/>
      <c r="C10" s="202" t="s">
        <v>80</v>
      </c>
      <c r="D10" s="203"/>
      <c r="E10" s="203"/>
      <c r="F10" s="203"/>
      <c r="G10" s="203"/>
      <c r="H10" s="203"/>
      <c r="I10" s="203"/>
      <c r="J10" s="203"/>
      <c r="K10" s="203"/>
      <c r="L10" s="203"/>
      <c r="M10" s="203"/>
      <c r="N10" s="203"/>
      <c r="O10" s="203"/>
      <c r="P10" s="203"/>
      <c r="Q10" s="203"/>
      <c r="R10" s="203"/>
      <c r="S10" s="203"/>
    </row>
    <row r="11" spans="1:19" ht="6" customHeight="1" x14ac:dyDescent="0.2">
      <c r="A11" s="190"/>
      <c r="B11" s="82"/>
      <c r="C11" s="82"/>
      <c r="D11" s="82"/>
      <c r="E11" s="82"/>
      <c r="F11" s="82"/>
      <c r="G11" s="82"/>
      <c r="H11" s="82"/>
      <c r="I11" s="82"/>
      <c r="J11" s="82"/>
      <c r="K11" s="82"/>
      <c r="L11" s="82"/>
      <c r="M11" s="82"/>
      <c r="N11" s="82"/>
      <c r="O11" s="82"/>
      <c r="P11" s="82"/>
      <c r="Q11" s="82"/>
      <c r="R11" s="82"/>
      <c r="S11" s="82"/>
    </row>
    <row r="12" spans="1:19" ht="33" customHeight="1" x14ac:dyDescent="0.2">
      <c r="A12" s="190" t="s">
        <v>65</v>
      </c>
      <c r="B12" s="82"/>
      <c r="C12" s="202" t="s">
        <v>81</v>
      </c>
      <c r="D12" s="203"/>
      <c r="E12" s="203"/>
      <c r="F12" s="203"/>
      <c r="G12" s="203"/>
      <c r="H12" s="203"/>
      <c r="I12" s="203"/>
      <c r="J12" s="203"/>
      <c r="K12" s="203"/>
      <c r="L12" s="203"/>
      <c r="M12" s="203"/>
      <c r="N12" s="203"/>
      <c r="O12" s="203"/>
      <c r="P12" s="203"/>
      <c r="Q12" s="203"/>
      <c r="R12" s="203"/>
      <c r="S12" s="203"/>
    </row>
    <row r="13" spans="1:19" ht="6" customHeight="1" x14ac:dyDescent="0.2">
      <c r="A13" s="190"/>
      <c r="B13" s="82"/>
      <c r="C13" s="82"/>
      <c r="D13" s="82"/>
      <c r="E13" s="82"/>
      <c r="F13" s="82"/>
      <c r="G13" s="82"/>
      <c r="H13" s="82"/>
      <c r="I13" s="82"/>
      <c r="J13" s="82"/>
      <c r="K13" s="82"/>
      <c r="L13" s="82"/>
      <c r="M13" s="82"/>
      <c r="N13" s="82"/>
      <c r="O13" s="82"/>
      <c r="P13" s="82"/>
      <c r="Q13" s="82"/>
      <c r="R13" s="82"/>
      <c r="S13" s="82"/>
    </row>
    <row r="14" spans="1:19" ht="27" customHeight="1" x14ac:dyDescent="0.2">
      <c r="A14" s="190" t="s">
        <v>108</v>
      </c>
      <c r="B14" s="82"/>
      <c r="C14" s="202" t="s">
        <v>109</v>
      </c>
      <c r="D14" s="202"/>
      <c r="E14" s="202"/>
      <c r="F14" s="202"/>
      <c r="G14" s="202"/>
      <c r="H14" s="202"/>
      <c r="I14" s="202"/>
      <c r="J14" s="202"/>
      <c r="K14" s="202"/>
      <c r="L14" s="202"/>
      <c r="M14" s="202"/>
      <c r="N14" s="202"/>
      <c r="O14" s="202"/>
      <c r="P14" s="202"/>
      <c r="Q14" s="202"/>
      <c r="R14" s="202"/>
      <c r="S14" s="202"/>
    </row>
    <row r="15" spans="1:19" ht="6" customHeight="1" x14ac:dyDescent="0.2">
      <c r="A15" s="190"/>
      <c r="B15" s="82"/>
      <c r="C15" s="82"/>
      <c r="D15" s="82"/>
      <c r="E15" s="82"/>
      <c r="F15" s="82"/>
      <c r="G15" s="82"/>
      <c r="H15" s="82"/>
      <c r="I15" s="82"/>
      <c r="J15" s="82"/>
      <c r="K15" s="82"/>
      <c r="L15" s="82"/>
      <c r="M15" s="82"/>
      <c r="N15" s="82"/>
      <c r="O15" s="82"/>
      <c r="P15" s="82"/>
      <c r="Q15" s="82"/>
      <c r="R15" s="82"/>
      <c r="S15" s="82"/>
    </row>
    <row r="16" spans="1:19" ht="45.75" customHeight="1" x14ac:dyDescent="0.2">
      <c r="A16" s="190" t="s">
        <v>60</v>
      </c>
      <c r="B16" s="82"/>
      <c r="C16" s="202" t="s">
        <v>153</v>
      </c>
      <c r="D16" s="203"/>
      <c r="E16" s="203"/>
      <c r="F16" s="203"/>
      <c r="G16" s="203"/>
      <c r="H16" s="203"/>
      <c r="I16" s="203"/>
      <c r="J16" s="203"/>
      <c r="K16" s="203"/>
      <c r="L16" s="203"/>
      <c r="M16" s="203"/>
      <c r="N16" s="203"/>
      <c r="O16" s="203"/>
      <c r="P16" s="203"/>
      <c r="Q16" s="203"/>
      <c r="R16" s="203"/>
      <c r="S16" s="203"/>
    </row>
    <row r="17" spans="1:20" ht="6" customHeight="1" x14ac:dyDescent="0.2">
      <c r="A17" s="190"/>
      <c r="B17" s="82"/>
      <c r="C17" s="82"/>
      <c r="D17" s="82"/>
      <c r="E17" s="82"/>
      <c r="F17" s="82"/>
      <c r="G17" s="82"/>
      <c r="H17" s="82"/>
      <c r="I17" s="82"/>
      <c r="J17" s="82"/>
      <c r="K17" s="82"/>
      <c r="L17" s="82"/>
      <c r="M17" s="82"/>
      <c r="N17" s="82"/>
      <c r="O17" s="82"/>
      <c r="P17" s="82"/>
      <c r="Q17" s="82"/>
      <c r="R17" s="82"/>
      <c r="S17" s="82"/>
    </row>
    <row r="18" spans="1:20" ht="32.25" customHeight="1" x14ac:dyDescent="0.2">
      <c r="A18" s="190" t="s">
        <v>57</v>
      </c>
      <c r="B18" s="82"/>
      <c r="C18" s="202" t="s">
        <v>71</v>
      </c>
      <c r="D18" s="203"/>
      <c r="E18" s="203"/>
      <c r="F18" s="203"/>
      <c r="G18" s="203"/>
      <c r="H18" s="203"/>
      <c r="I18" s="203"/>
      <c r="J18" s="203"/>
      <c r="K18" s="203"/>
      <c r="L18" s="203"/>
      <c r="M18" s="203"/>
      <c r="N18" s="203"/>
      <c r="O18" s="203"/>
      <c r="P18" s="203"/>
      <c r="Q18" s="203"/>
      <c r="R18" s="203"/>
      <c r="S18" s="203"/>
      <c r="T18" s="102"/>
    </row>
    <row r="19" spans="1:20" ht="6" customHeight="1" x14ac:dyDescent="0.2">
      <c r="A19" s="190"/>
      <c r="B19" s="82"/>
      <c r="C19" s="82"/>
      <c r="D19" s="82"/>
      <c r="E19" s="82"/>
      <c r="F19" s="82"/>
      <c r="G19" s="82"/>
      <c r="H19" s="82"/>
      <c r="I19" s="82"/>
      <c r="J19" s="82"/>
      <c r="K19" s="82"/>
      <c r="L19" s="82"/>
      <c r="M19" s="82"/>
      <c r="N19" s="82"/>
      <c r="O19" s="82"/>
      <c r="P19" s="82"/>
      <c r="Q19" s="82"/>
      <c r="R19" s="82"/>
      <c r="S19" s="82"/>
    </row>
    <row r="20" spans="1:20" ht="15.75" customHeight="1" x14ac:dyDescent="0.2">
      <c r="A20" s="190" t="s">
        <v>68</v>
      </c>
      <c r="B20" s="82"/>
      <c r="C20" s="202" t="s">
        <v>70</v>
      </c>
      <c r="D20" s="206"/>
      <c r="E20" s="206"/>
      <c r="F20" s="206"/>
      <c r="G20" s="206"/>
      <c r="H20" s="206"/>
      <c r="I20" s="206"/>
      <c r="J20" s="206"/>
      <c r="K20" s="206"/>
      <c r="L20" s="206"/>
      <c r="M20" s="206"/>
      <c r="N20" s="206"/>
      <c r="O20" s="206"/>
      <c r="P20" s="206"/>
      <c r="Q20" s="206"/>
      <c r="R20" s="206"/>
      <c r="S20" s="206"/>
    </row>
    <row r="21" spans="1:20" ht="6" customHeight="1" x14ac:dyDescent="0.2">
      <c r="A21" s="190"/>
      <c r="B21" s="82"/>
      <c r="C21" s="82"/>
      <c r="D21" s="82"/>
      <c r="E21" s="82"/>
      <c r="F21" s="82"/>
      <c r="G21" s="82"/>
      <c r="H21" s="82"/>
      <c r="I21" s="82"/>
      <c r="J21" s="82"/>
      <c r="K21" s="82"/>
      <c r="L21" s="82"/>
      <c r="M21" s="82"/>
      <c r="N21" s="82"/>
      <c r="O21" s="82"/>
      <c r="P21" s="82"/>
      <c r="Q21" s="82"/>
      <c r="R21" s="82"/>
      <c r="S21" s="82"/>
    </row>
    <row r="22" spans="1:20" ht="33.75" customHeight="1" x14ac:dyDescent="0.2">
      <c r="A22" s="190" t="s">
        <v>69</v>
      </c>
      <c r="B22" s="82"/>
      <c r="C22" s="202" t="s">
        <v>72</v>
      </c>
      <c r="D22" s="203"/>
      <c r="E22" s="203"/>
      <c r="F22" s="203"/>
      <c r="G22" s="203"/>
      <c r="H22" s="203"/>
      <c r="I22" s="203"/>
      <c r="J22" s="203"/>
      <c r="K22" s="203"/>
      <c r="L22" s="203"/>
      <c r="M22" s="203"/>
      <c r="N22" s="203"/>
      <c r="O22" s="203"/>
      <c r="P22" s="203"/>
      <c r="Q22" s="203"/>
      <c r="R22" s="203"/>
      <c r="S22" s="203"/>
    </row>
    <row r="23" spans="1:20" ht="6" customHeight="1" x14ac:dyDescent="0.2">
      <c r="A23" s="190"/>
      <c r="B23" s="82"/>
      <c r="C23" s="82"/>
      <c r="D23" s="82"/>
      <c r="E23" s="82"/>
      <c r="F23" s="82"/>
      <c r="G23" s="82"/>
      <c r="H23" s="82"/>
      <c r="I23" s="82"/>
      <c r="J23" s="82"/>
      <c r="K23" s="82"/>
      <c r="L23" s="82"/>
      <c r="M23" s="82"/>
      <c r="N23" s="82"/>
      <c r="O23" s="82"/>
      <c r="P23" s="82"/>
      <c r="Q23" s="82"/>
      <c r="R23" s="82"/>
      <c r="S23" s="82"/>
    </row>
    <row r="24" spans="1:20" ht="15.75" customHeight="1" x14ac:dyDescent="0.2">
      <c r="A24" s="190" t="s">
        <v>15</v>
      </c>
      <c r="B24" s="82"/>
      <c r="C24" s="82" t="s">
        <v>58</v>
      </c>
      <c r="D24" s="82"/>
      <c r="E24" s="82"/>
      <c r="F24" s="82"/>
      <c r="G24" s="82"/>
      <c r="H24" s="82"/>
      <c r="I24" s="82"/>
      <c r="J24" s="82"/>
      <c r="K24" s="82"/>
      <c r="L24" s="82"/>
      <c r="M24" s="82"/>
      <c r="N24" s="82"/>
      <c r="O24" s="82"/>
      <c r="P24" s="82"/>
      <c r="Q24" s="82"/>
      <c r="R24" s="82"/>
      <c r="S24" s="82"/>
    </row>
    <row r="25" spans="1:20" ht="6" customHeight="1" x14ac:dyDescent="0.2">
      <c r="A25" s="89"/>
      <c r="B25" s="82"/>
      <c r="C25" s="82"/>
      <c r="D25" s="82"/>
      <c r="E25" s="82"/>
      <c r="F25" s="82"/>
      <c r="G25" s="82"/>
      <c r="H25" s="82"/>
      <c r="I25" s="82"/>
      <c r="J25" s="82"/>
      <c r="K25" s="82"/>
      <c r="L25" s="82"/>
      <c r="M25" s="82"/>
      <c r="N25" s="82"/>
      <c r="O25" s="82"/>
      <c r="P25" s="82"/>
      <c r="Q25" s="82"/>
      <c r="R25" s="82"/>
      <c r="S25" s="82"/>
    </row>
    <row r="26" spans="1:20" ht="15.75" customHeight="1" x14ac:dyDescent="0.2">
      <c r="A26" s="89" t="s">
        <v>61</v>
      </c>
      <c r="B26" s="82"/>
      <c r="C26" s="82"/>
      <c r="D26" s="82"/>
      <c r="E26" s="82"/>
      <c r="F26" s="82"/>
      <c r="G26" s="82"/>
      <c r="H26" s="82"/>
      <c r="I26" s="82"/>
      <c r="J26" s="82"/>
      <c r="K26" s="82"/>
      <c r="L26" s="82"/>
      <c r="M26" s="82"/>
      <c r="N26" s="82"/>
      <c r="O26" s="82"/>
      <c r="P26" s="82"/>
      <c r="Q26" s="82"/>
      <c r="R26" s="82"/>
      <c r="S26" s="82"/>
    </row>
    <row r="27" spans="1:20" ht="18" customHeight="1" x14ac:dyDescent="0.2">
      <c r="A27" s="204"/>
      <c r="B27" s="193"/>
      <c r="C27" s="193"/>
      <c r="D27" s="193"/>
      <c r="E27" s="193"/>
      <c r="F27" s="193"/>
      <c r="G27" s="193"/>
      <c r="H27" s="193"/>
      <c r="I27" s="193"/>
      <c r="J27" s="193"/>
      <c r="K27" s="193"/>
      <c r="L27" s="193"/>
    </row>
    <row r="28" spans="1:20" ht="11.25" customHeight="1" x14ac:dyDescent="0.2">
      <c r="A28" s="65"/>
      <c r="B28" s="65"/>
      <c r="C28" s="65"/>
      <c r="D28" s="65"/>
      <c r="E28" s="65"/>
      <c r="F28" s="65"/>
      <c r="G28" s="65"/>
      <c r="H28" s="65"/>
      <c r="I28" s="65"/>
      <c r="J28" s="65"/>
      <c r="K28" s="65"/>
      <c r="L28" s="65"/>
      <c r="M28" s="65"/>
      <c r="N28" s="65"/>
      <c r="O28" s="65"/>
      <c r="P28" s="65"/>
      <c r="Q28" s="65"/>
      <c r="R28" s="65"/>
      <c r="S28" s="65"/>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workbookViewId="0">
      <selection sqref="A1:V1"/>
    </sheetView>
  </sheetViews>
  <sheetFormatPr defaultColWidth="9.33203125" defaultRowHeight="12.75" x14ac:dyDescent="0.2"/>
  <cols>
    <col min="1" max="1" width="5.1640625" style="125" bestFit="1" customWidth="1"/>
    <col min="2" max="2" width="55.5" style="125" customWidth="1"/>
    <col min="3" max="3" width="58.1640625" style="125" customWidth="1"/>
    <col min="4" max="16384" width="9.33203125" style="125"/>
  </cols>
  <sheetData>
    <row r="1" spans="1:3" ht="32.25" customHeight="1" x14ac:dyDescent="0.2">
      <c r="A1" s="207" t="s">
        <v>107</v>
      </c>
      <c r="B1" s="207"/>
      <c r="C1" s="207"/>
    </row>
    <row r="3" spans="1:3" x14ac:dyDescent="0.2">
      <c r="A3" s="132" t="s">
        <v>49</v>
      </c>
      <c r="C3" s="131" t="s">
        <v>106</v>
      </c>
    </row>
    <row r="4" spans="1:3" x14ac:dyDescent="0.2">
      <c r="A4" s="130"/>
    </row>
    <row r="5" spans="1:3" ht="18" customHeight="1" x14ac:dyDescent="0.2">
      <c r="A5" s="127" t="s">
        <v>50</v>
      </c>
      <c r="B5" s="125" t="s">
        <v>105</v>
      </c>
      <c r="C5" s="125" t="s">
        <v>104</v>
      </c>
    </row>
    <row r="6" spans="1:3" ht="18" customHeight="1" x14ac:dyDescent="0.2">
      <c r="A6" s="127" t="s">
        <v>51</v>
      </c>
      <c r="B6" s="125" t="s">
        <v>103</v>
      </c>
      <c r="C6" s="125" t="s">
        <v>102</v>
      </c>
    </row>
    <row r="7" spans="1:3" ht="18" customHeight="1" x14ac:dyDescent="0.2">
      <c r="A7" s="129" t="s">
        <v>62</v>
      </c>
      <c r="B7" s="126" t="s">
        <v>101</v>
      </c>
      <c r="C7" s="125" t="s">
        <v>100</v>
      </c>
    </row>
    <row r="8" spans="1:3" ht="18" customHeight="1" x14ac:dyDescent="0.2">
      <c r="A8" s="128" t="s">
        <v>52</v>
      </c>
      <c r="B8" s="125" t="s">
        <v>99</v>
      </c>
      <c r="C8" s="125" t="s">
        <v>98</v>
      </c>
    </row>
    <row r="9" spans="1:3" ht="18" customHeight="1" x14ac:dyDescent="0.2">
      <c r="A9" s="127" t="s">
        <v>53</v>
      </c>
      <c r="B9" s="126" t="s">
        <v>97</v>
      </c>
      <c r="C9" s="125" t="s">
        <v>96</v>
      </c>
    </row>
    <row r="10" spans="1:3" ht="18" customHeight="1" x14ac:dyDescent="0.2">
      <c r="A10" s="166" t="s">
        <v>54</v>
      </c>
      <c r="B10" s="167" t="s">
        <v>95</v>
      </c>
      <c r="C10" s="168" t="s">
        <v>94</v>
      </c>
    </row>
    <row r="11" spans="1:3" ht="27" customHeight="1" x14ac:dyDescent="0.2">
      <c r="A11" s="133" t="s">
        <v>55</v>
      </c>
      <c r="B11" s="164" t="s">
        <v>93</v>
      </c>
      <c r="C11" s="165" t="s">
        <v>92</v>
      </c>
    </row>
    <row r="12" spans="1:3" x14ac:dyDescent="0.2">
      <c r="A12" s="134"/>
      <c r="B12" s="134"/>
      <c r="C12" s="134"/>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B33"/>
  <sheetViews>
    <sheetView zoomScaleNormal="100" workbookViewId="0"/>
  </sheetViews>
  <sheetFormatPr defaultColWidth="9.33203125" defaultRowHeight="14.25" outlineLevelCol="1" x14ac:dyDescent="0.2"/>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customWidth="1" collapsed="1"/>
    <col min="34" max="34" width="1.5" style="17" customWidth="1"/>
    <col min="35" max="35" width="7.6640625" style="17" customWidth="1"/>
    <col min="36" max="36" width="1.5" style="17" customWidth="1"/>
    <col min="37" max="37" width="7.6640625" style="17" customWidth="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1" style="17" customWidth="1"/>
    <col min="46" max="46" width="32.83203125" style="17" customWidth="1"/>
    <col min="47" max="47" width="10.5" style="17" bestFit="1" customWidth="1"/>
    <col min="48" max="48" width="9.6640625" style="17" bestFit="1" customWidth="1"/>
    <col min="49" max="49" width="9.83203125" style="17" bestFit="1" customWidth="1"/>
    <col min="50" max="50" width="9.5" style="17" bestFit="1" customWidth="1"/>
    <col min="51" max="51" width="9.83203125" style="17" bestFit="1" customWidth="1"/>
    <col min="52" max="16384" width="9.33203125" style="17"/>
  </cols>
  <sheetData>
    <row r="1" spans="2:54" x14ac:dyDescent="0.2">
      <c r="B1" s="18" t="s">
        <v>113</v>
      </c>
      <c r="AT1" s="101"/>
    </row>
    <row r="2" spans="2:54" x14ac:dyDescent="0.2">
      <c r="B2" s="95" t="s">
        <v>114</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4" ht="6" customHeight="1" x14ac:dyDescent="0.2">
      <c r="B5" s="19"/>
      <c r="C5" s="19"/>
      <c r="D5" s="19"/>
      <c r="E5" s="19"/>
      <c r="F5" s="19"/>
      <c r="G5" s="19"/>
      <c r="H5" s="19"/>
      <c r="I5" s="19"/>
      <c r="J5" s="19"/>
      <c r="K5" s="19"/>
      <c r="L5" s="19"/>
    </row>
    <row r="6" spans="2:54" ht="14.25" customHeight="1" x14ac:dyDescent="0.2">
      <c r="B6" s="209" t="s">
        <v>29</v>
      </c>
      <c r="C6" s="209"/>
      <c r="D6" s="209"/>
      <c r="E6" s="71">
        <v>2003</v>
      </c>
      <c r="F6" s="72"/>
      <c r="G6" s="71">
        <v>2004</v>
      </c>
      <c r="H6" s="72"/>
      <c r="I6" s="71">
        <v>2005</v>
      </c>
      <c r="J6" s="72"/>
      <c r="K6" s="71">
        <v>2006</v>
      </c>
      <c r="L6" s="72"/>
      <c r="M6" s="71">
        <v>2007</v>
      </c>
      <c r="N6" s="72"/>
      <c r="O6" s="71">
        <v>2008</v>
      </c>
      <c r="P6" s="72"/>
      <c r="Q6" s="71">
        <v>2009</v>
      </c>
      <c r="R6" s="72"/>
      <c r="S6" s="71">
        <v>2010</v>
      </c>
      <c r="T6" s="72"/>
      <c r="U6" s="71">
        <v>2011</v>
      </c>
      <c r="V6" s="72"/>
      <c r="W6" s="71">
        <v>2012</v>
      </c>
      <c r="X6" s="72"/>
      <c r="Y6" s="71">
        <v>2013</v>
      </c>
      <c r="Z6" s="19"/>
      <c r="AA6" s="71">
        <v>2014</v>
      </c>
      <c r="AB6" s="19"/>
      <c r="AC6" s="71">
        <v>2015</v>
      </c>
      <c r="AD6" s="19"/>
      <c r="AE6" s="71">
        <v>2016</v>
      </c>
      <c r="AF6" s="19"/>
      <c r="AG6" s="71">
        <v>2017</v>
      </c>
      <c r="AH6" s="19"/>
      <c r="AI6" s="71">
        <v>2018</v>
      </c>
      <c r="AJ6" s="19"/>
      <c r="AK6" s="71">
        <v>2019</v>
      </c>
      <c r="AL6" s="19"/>
      <c r="AM6" s="71">
        <v>2020</v>
      </c>
      <c r="AN6" s="19"/>
      <c r="AO6" s="71">
        <v>2021</v>
      </c>
      <c r="AP6" s="19"/>
      <c r="AQ6" s="71">
        <v>2022</v>
      </c>
      <c r="AR6" s="19"/>
      <c r="AS6" s="209" t="s">
        <v>27</v>
      </c>
      <c r="AT6" s="209"/>
      <c r="AW6" s="177"/>
      <c r="AX6" s="177"/>
      <c r="AY6" s="177"/>
    </row>
    <row r="7" spans="2:54"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2"/>
      <c r="AT7" s="22"/>
      <c r="AW7" s="177"/>
      <c r="AX7" s="177"/>
      <c r="AY7" s="177"/>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W8" s="177"/>
      <c r="AX8" s="177"/>
      <c r="AY8" s="177"/>
    </row>
    <row r="9" spans="2:54" ht="10.5" customHeight="1" x14ac:dyDescent="0.2">
      <c r="B9" s="13">
        <v>1</v>
      </c>
      <c r="C9" s="16"/>
      <c r="D9" s="14" t="s">
        <v>0</v>
      </c>
      <c r="E9" s="53">
        <v>37.567237212695908</v>
      </c>
      <c r="F9" s="78"/>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8"/>
      <c r="Y9" s="53">
        <v>49.458089342591705</v>
      </c>
      <c r="Z9" s="73"/>
      <c r="AA9" s="53">
        <v>51.450806285522582</v>
      </c>
      <c r="AB9" s="73"/>
      <c r="AC9" s="53">
        <v>53.862103549906479</v>
      </c>
      <c r="AD9" s="27"/>
      <c r="AE9" s="53">
        <v>54.272886199154449</v>
      </c>
      <c r="AF9" s="78"/>
      <c r="AG9" s="53">
        <v>57.848412893731478</v>
      </c>
      <c r="AH9" s="56"/>
      <c r="AI9" s="53">
        <v>60.925763210183682</v>
      </c>
      <c r="AJ9" s="56"/>
      <c r="AK9" s="53">
        <v>65.885488799323397</v>
      </c>
      <c r="AL9" s="73"/>
      <c r="AM9" s="53">
        <v>63.109023250312802</v>
      </c>
      <c r="AN9" s="73"/>
      <c r="AO9" s="53">
        <v>31.339034458073513</v>
      </c>
      <c r="AP9" s="73"/>
      <c r="AQ9" s="53">
        <v>48.406166969493469</v>
      </c>
      <c r="AR9" s="73" t="s">
        <v>162</v>
      </c>
      <c r="AS9" s="56"/>
      <c r="AT9" s="14" t="s">
        <v>31</v>
      </c>
      <c r="AW9" s="178"/>
      <c r="AX9" s="179"/>
      <c r="AY9" s="179"/>
      <c r="BA9" s="120"/>
      <c r="BB9" s="117"/>
    </row>
    <row r="10" spans="2:54" ht="10.5" customHeight="1" x14ac:dyDescent="0.2">
      <c r="B10" s="13">
        <v>2</v>
      </c>
      <c r="C10" s="13"/>
      <c r="D10" s="14" t="s">
        <v>1</v>
      </c>
      <c r="E10" s="53">
        <v>36.462644565644048</v>
      </c>
      <c r="F10" s="78"/>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8"/>
      <c r="Y10" s="53">
        <v>50.596240982387378</v>
      </c>
      <c r="Z10" s="73"/>
      <c r="AA10" s="53">
        <v>51.588667250114909</v>
      </c>
      <c r="AB10" s="73"/>
      <c r="AC10" s="53">
        <v>53.194142117500661</v>
      </c>
      <c r="AD10" s="27"/>
      <c r="AE10" s="53">
        <v>55.792928325638897</v>
      </c>
      <c r="AF10" s="78"/>
      <c r="AG10" s="53">
        <v>57.652275421058199</v>
      </c>
      <c r="AH10" s="56"/>
      <c r="AI10" s="53">
        <v>62.258939115867676</v>
      </c>
      <c r="AJ10" s="56"/>
      <c r="AK10" s="53">
        <v>66.840249208460662</v>
      </c>
      <c r="AL10" s="73"/>
      <c r="AM10" s="53">
        <v>30.623929976446199</v>
      </c>
      <c r="AN10" s="73"/>
      <c r="AO10" s="53">
        <v>35.756635547307773</v>
      </c>
      <c r="AP10" s="73"/>
      <c r="AQ10" s="53">
        <v>63.004567620404472</v>
      </c>
      <c r="AR10" s="73"/>
      <c r="AS10" s="56"/>
      <c r="AT10" s="14" t="s">
        <v>32</v>
      </c>
      <c r="AW10" s="178"/>
      <c r="AX10" s="179"/>
      <c r="AY10" s="180"/>
      <c r="AZ10" s="103"/>
      <c r="BA10" s="120"/>
      <c r="BB10" s="118"/>
    </row>
    <row r="11" spans="2:54" ht="10.5" customHeight="1" x14ac:dyDescent="0.2">
      <c r="B11" s="13">
        <v>3</v>
      </c>
      <c r="C11" s="13"/>
      <c r="D11" s="14" t="s">
        <v>2</v>
      </c>
      <c r="E11" s="53">
        <v>32.931254875736023</v>
      </c>
      <c r="F11" s="78"/>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8"/>
      <c r="Y11" s="53">
        <v>48.335060262031135</v>
      </c>
      <c r="Z11" s="73"/>
      <c r="AA11" s="53">
        <v>49.365823557402095</v>
      </c>
      <c r="AB11" s="73"/>
      <c r="AC11" s="53">
        <v>50.545514303293011</v>
      </c>
      <c r="AD11" s="27"/>
      <c r="AE11" s="53">
        <v>51.58676008371647</v>
      </c>
      <c r="AF11" s="78"/>
      <c r="AG11" s="53">
        <v>52.70007588725872</v>
      </c>
      <c r="AH11" s="56"/>
      <c r="AI11" s="53">
        <v>56.927196609519449</v>
      </c>
      <c r="AJ11" s="56"/>
      <c r="AK11" s="53">
        <v>62.979340322452664</v>
      </c>
      <c r="AL11" s="73"/>
      <c r="AM11" s="53">
        <v>38.254676527947403</v>
      </c>
      <c r="AN11" s="27"/>
      <c r="AO11" s="53">
        <v>42.644905138174245</v>
      </c>
      <c r="AP11" s="27"/>
      <c r="AQ11" s="53"/>
      <c r="AR11" s="27"/>
      <c r="AS11" s="56"/>
      <c r="AT11" s="14" t="s">
        <v>33</v>
      </c>
      <c r="AW11" s="178"/>
      <c r="AX11" s="179"/>
      <c r="AY11" s="180"/>
      <c r="AZ11" s="103"/>
      <c r="BA11" s="120"/>
      <c r="BB11" s="118"/>
    </row>
    <row r="12" spans="2:54" ht="10.5" customHeight="1" x14ac:dyDescent="0.2">
      <c r="B12" s="13">
        <v>4</v>
      </c>
      <c r="C12" s="13"/>
      <c r="D12" s="14" t="s">
        <v>3</v>
      </c>
      <c r="E12" s="53">
        <v>37.955196044539029</v>
      </c>
      <c r="F12" s="78"/>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8"/>
      <c r="Y12" s="53">
        <v>52.316744246472282</v>
      </c>
      <c r="Z12" s="73"/>
      <c r="AA12" s="53">
        <v>54.874274627105414</v>
      </c>
      <c r="AB12" s="73"/>
      <c r="AC12" s="53">
        <v>56.831863387553391</v>
      </c>
      <c r="AD12" s="27"/>
      <c r="AE12" s="53">
        <v>59.292524822335992</v>
      </c>
      <c r="AF12" s="78"/>
      <c r="AG12" s="53">
        <v>61.615120197684476</v>
      </c>
      <c r="AH12" s="56"/>
      <c r="AI12" s="53">
        <v>66.378493906735571</v>
      </c>
      <c r="AJ12" s="56"/>
      <c r="AK12" s="53">
        <v>68.897710937091901</v>
      </c>
      <c r="AL12" s="73"/>
      <c r="AM12" s="53">
        <v>37.1753692118807</v>
      </c>
      <c r="AN12" s="27"/>
      <c r="AO12" s="53">
        <v>54.749899430310471</v>
      </c>
      <c r="AP12" s="27"/>
      <c r="AQ12" s="53"/>
      <c r="AR12" s="27"/>
      <c r="AS12" s="25"/>
      <c r="AT12" s="14" t="s">
        <v>34</v>
      </c>
      <c r="AW12" s="178"/>
      <c r="AX12" s="179"/>
      <c r="AY12" s="180"/>
      <c r="AZ12" s="103"/>
      <c r="BA12" s="120"/>
      <c r="BB12" s="118"/>
    </row>
    <row r="13" spans="2:54" ht="6" customHeight="1" x14ac:dyDescent="0.2">
      <c r="B13" s="13"/>
      <c r="C13" s="13"/>
      <c r="D13" s="14"/>
      <c r="E13" s="53"/>
      <c r="F13" s="30"/>
      <c r="G13" s="30"/>
      <c r="H13" s="30"/>
      <c r="I13" s="30"/>
      <c r="J13" s="30"/>
      <c r="K13" s="30"/>
      <c r="L13" s="30"/>
      <c r="M13" s="30"/>
      <c r="N13" s="30"/>
      <c r="O13" s="30"/>
      <c r="P13" s="30"/>
      <c r="Q13" s="30"/>
      <c r="R13" s="30"/>
      <c r="S13" s="30"/>
      <c r="T13" s="90"/>
      <c r="U13" s="30"/>
      <c r="V13" s="90"/>
      <c r="W13" s="30"/>
      <c r="X13" s="78"/>
      <c r="Y13" s="30"/>
      <c r="Z13" s="73"/>
      <c r="AA13" s="29"/>
      <c r="AB13" s="73"/>
      <c r="AC13" s="29"/>
      <c r="AD13" s="27"/>
      <c r="AE13" s="29"/>
      <c r="AF13" s="27"/>
      <c r="AG13" s="27"/>
      <c r="AH13" s="27"/>
      <c r="AI13" s="27"/>
      <c r="AJ13" s="27"/>
      <c r="AK13" s="27"/>
      <c r="AL13" s="27"/>
      <c r="AM13" s="29"/>
      <c r="AN13" s="27"/>
      <c r="AO13" s="29"/>
      <c r="AP13" s="27"/>
      <c r="AQ13" s="29"/>
      <c r="AR13" s="27"/>
      <c r="AS13" s="25"/>
      <c r="AT13" s="28"/>
      <c r="AW13" s="181"/>
      <c r="AX13" s="182"/>
      <c r="AY13" s="179"/>
      <c r="BA13" s="120"/>
      <c r="BB13" s="117"/>
    </row>
    <row r="14" spans="2:54" ht="11.25" customHeight="1" x14ac:dyDescent="0.2">
      <c r="B14" s="13">
        <v>5</v>
      </c>
      <c r="C14" s="13"/>
      <c r="D14" s="15" t="s">
        <v>14</v>
      </c>
      <c r="E14" s="55">
        <v>144.91633269861501</v>
      </c>
      <c r="F14" s="78"/>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7"/>
      <c r="Y14" s="55">
        <v>200.70613483348251</v>
      </c>
      <c r="Z14" s="99"/>
      <c r="AA14" s="55">
        <v>207.27957172014499</v>
      </c>
      <c r="AB14" s="99"/>
      <c r="AC14" s="55">
        <v>214.43362335825356</v>
      </c>
      <c r="AD14" s="98"/>
      <c r="AE14" s="55">
        <v>220.94509943084583</v>
      </c>
      <c r="AF14" s="97"/>
      <c r="AG14" s="55">
        <v>229.81588439973285</v>
      </c>
      <c r="AH14" s="56"/>
      <c r="AI14" s="107">
        <v>246.49039284230639</v>
      </c>
      <c r="AJ14" s="56"/>
      <c r="AK14" s="55">
        <v>264.6027892673286</v>
      </c>
      <c r="AL14" s="99"/>
      <c r="AM14" s="55">
        <v>169.162998966587</v>
      </c>
      <c r="AN14" s="98"/>
      <c r="AO14" s="55">
        <v>164.49047457386601</v>
      </c>
      <c r="AP14" s="98"/>
      <c r="AQ14" s="55">
        <v>111.41073458989794</v>
      </c>
      <c r="AR14" s="26"/>
      <c r="AS14" s="25"/>
      <c r="AT14" s="15" t="s">
        <v>28</v>
      </c>
      <c r="AW14" s="181"/>
      <c r="AX14" s="182"/>
      <c r="AY14" s="179"/>
      <c r="BA14" s="120"/>
      <c r="BB14" s="117"/>
    </row>
    <row r="15" spans="2:54" ht="6" customHeight="1" x14ac:dyDescent="0.2">
      <c r="B15" s="34"/>
      <c r="C15" s="34"/>
      <c r="D15" s="35"/>
      <c r="E15" s="36"/>
      <c r="F15" s="36"/>
      <c r="G15" s="36"/>
      <c r="H15" s="36"/>
      <c r="I15" s="36"/>
      <c r="J15" s="36"/>
      <c r="K15" s="36"/>
      <c r="L15" s="36"/>
      <c r="M15" s="36"/>
      <c r="N15" s="36"/>
      <c r="O15" s="36"/>
      <c r="P15" s="36"/>
      <c r="Q15" s="36"/>
      <c r="R15" s="36"/>
      <c r="S15" s="36"/>
      <c r="T15" s="74"/>
      <c r="U15" s="36"/>
      <c r="V15" s="74"/>
      <c r="W15" s="36"/>
      <c r="X15" s="75"/>
      <c r="Y15" s="36"/>
      <c r="Z15" s="75"/>
      <c r="AA15" s="36"/>
      <c r="AB15" s="40"/>
      <c r="AC15" s="36"/>
      <c r="AD15" s="40"/>
      <c r="AE15" s="36"/>
      <c r="AF15" s="40"/>
      <c r="AG15" s="40"/>
      <c r="AH15" s="40"/>
      <c r="AI15" s="40"/>
      <c r="AJ15" s="40"/>
      <c r="AK15" s="40"/>
      <c r="AL15" s="40"/>
      <c r="AM15" s="36"/>
      <c r="AN15" s="40"/>
      <c r="AO15" s="36"/>
      <c r="AP15" s="40"/>
      <c r="AQ15" s="36"/>
      <c r="AR15" s="40"/>
      <c r="AS15" s="41"/>
      <c r="AT15" s="35"/>
      <c r="AW15" s="177"/>
      <c r="AX15" s="182"/>
      <c r="AY15" s="179"/>
      <c r="BA15" s="120"/>
      <c r="BB15" s="117"/>
    </row>
    <row r="16" spans="2:54"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8"/>
      <c r="AW16" s="177"/>
      <c r="AX16" s="182"/>
      <c r="AY16" s="179"/>
      <c r="BA16" s="120"/>
      <c r="BB16" s="117"/>
    </row>
    <row r="17" spans="2:54" s="42" customFormat="1" ht="12.75" customHeight="1" x14ac:dyDescent="0.2">
      <c r="B17" s="209" t="s">
        <v>39</v>
      </c>
      <c r="C17" s="209"/>
      <c r="D17" s="209"/>
      <c r="E17" s="211"/>
      <c r="F17" s="211"/>
      <c r="G17" s="211"/>
      <c r="H17" s="211"/>
      <c r="I17" s="211"/>
      <c r="J17" s="211"/>
      <c r="K17" s="211"/>
      <c r="L17" s="211"/>
      <c r="M17" s="211"/>
      <c r="N17" s="211"/>
      <c r="O17" s="211"/>
      <c r="P17" s="211"/>
      <c r="Q17" s="211"/>
      <c r="R17" s="211"/>
      <c r="S17" s="211"/>
      <c r="T17" s="211"/>
      <c r="U17" s="14"/>
      <c r="V17" s="14"/>
      <c r="W17" s="211"/>
      <c r="X17" s="211"/>
      <c r="Y17" s="211"/>
      <c r="Z17" s="211"/>
      <c r="AA17" s="212"/>
      <c r="AB17" s="212"/>
      <c r="AC17" s="213"/>
      <c r="AD17" s="212"/>
      <c r="AE17" s="212"/>
      <c r="AF17" s="212"/>
      <c r="AG17" s="13"/>
      <c r="AH17" s="13"/>
      <c r="AI17" s="13"/>
      <c r="AJ17" s="13"/>
      <c r="AK17" s="13"/>
      <c r="AL17" s="13"/>
      <c r="AM17" s="212"/>
      <c r="AN17" s="212"/>
      <c r="AO17" s="212"/>
      <c r="AP17" s="212"/>
      <c r="AQ17" s="212"/>
      <c r="AR17" s="212"/>
      <c r="AS17" s="209" t="s">
        <v>41</v>
      </c>
      <c r="AT17" s="209"/>
      <c r="AW17" s="183"/>
      <c r="AX17" s="184"/>
      <c r="AY17" s="185"/>
      <c r="BA17" s="114"/>
      <c r="BB17" s="116"/>
    </row>
    <row r="18" spans="2:54" s="42" customFormat="1" ht="12.75" customHeight="1" x14ac:dyDescent="0.2">
      <c r="B18" s="209" t="s">
        <v>46</v>
      </c>
      <c r="C18" s="209"/>
      <c r="D18" s="209"/>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209" t="s">
        <v>47</v>
      </c>
      <c r="AT18" s="209"/>
      <c r="AW18" s="183"/>
      <c r="AX18" s="184"/>
      <c r="AY18" s="185"/>
      <c r="BA18" s="114"/>
      <c r="BB18" s="116"/>
    </row>
    <row r="19" spans="2:54"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43"/>
      <c r="AT19" s="43"/>
    </row>
    <row r="20" spans="2:54"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row>
    <row r="21" spans="2:54" ht="10.5" customHeight="1" x14ac:dyDescent="0.2">
      <c r="B21" s="13">
        <v>6</v>
      </c>
      <c r="C21" s="16"/>
      <c r="D21" s="14" t="s">
        <v>0</v>
      </c>
      <c r="E21" s="53">
        <v>2220.892079232362</v>
      </c>
      <c r="F21" s="78"/>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8"/>
      <c r="Y21" s="53">
        <v>2899.2811972374084</v>
      </c>
      <c r="Z21" s="73"/>
      <c r="AA21" s="53">
        <v>2950.1297044583148</v>
      </c>
      <c r="AB21" s="27"/>
      <c r="AC21" s="53">
        <v>3046.2194922591675</v>
      </c>
      <c r="AD21" s="78"/>
      <c r="AE21" s="53">
        <v>3054.3287078747458</v>
      </c>
      <c r="AF21" s="78"/>
      <c r="AG21" s="53">
        <v>3256.1015457775611</v>
      </c>
      <c r="AH21" s="78"/>
      <c r="AI21" s="53">
        <v>3303.8834667733177</v>
      </c>
      <c r="AJ21" s="56"/>
      <c r="AK21" s="53">
        <v>3540.4796253853756</v>
      </c>
      <c r="AL21" s="27"/>
      <c r="AM21" s="53">
        <v>3324.3827272134117</v>
      </c>
      <c r="AN21" s="73"/>
      <c r="AO21" s="53">
        <v>1311.1973068813061</v>
      </c>
      <c r="AP21" s="73"/>
      <c r="AQ21" s="53">
        <v>2352.5642491691069</v>
      </c>
      <c r="AR21" s="73" t="s">
        <v>162</v>
      </c>
      <c r="AS21" s="56"/>
      <c r="AT21" s="14" t="s">
        <v>31</v>
      </c>
      <c r="AW21" s="176"/>
      <c r="AX21" s="176"/>
    </row>
    <row r="22" spans="2:54" ht="10.5" customHeight="1" x14ac:dyDescent="0.2">
      <c r="B22" s="13">
        <v>7</v>
      </c>
      <c r="C22" s="13"/>
      <c r="D22" s="14" t="s">
        <v>1</v>
      </c>
      <c r="E22" s="53">
        <v>2209.447375655574</v>
      </c>
      <c r="F22" s="78"/>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8"/>
      <c r="Y22" s="53">
        <v>3014.5743609545907</v>
      </c>
      <c r="Z22" s="73"/>
      <c r="AA22" s="53">
        <v>3075.7520798661149</v>
      </c>
      <c r="AB22" s="27"/>
      <c r="AC22" s="53">
        <v>3154.2296504759502</v>
      </c>
      <c r="AD22" s="78"/>
      <c r="AE22" s="53">
        <v>3222.5098849440537</v>
      </c>
      <c r="AF22" s="78"/>
      <c r="AG22" s="53">
        <v>3368.6296314712486</v>
      </c>
      <c r="AH22" s="78"/>
      <c r="AI22" s="53">
        <v>3454.2547655821031</v>
      </c>
      <c r="AJ22" s="56"/>
      <c r="AK22" s="53">
        <v>3692.2477037765625</v>
      </c>
      <c r="AL22" s="27"/>
      <c r="AM22" s="53">
        <v>1250.4881724884658</v>
      </c>
      <c r="AN22" s="73"/>
      <c r="AO22" s="53">
        <v>1579.6141115986859</v>
      </c>
      <c r="AP22" s="73"/>
      <c r="AQ22" s="53">
        <v>3326.1827749256545</v>
      </c>
      <c r="AR22" s="73"/>
      <c r="AS22" s="56"/>
      <c r="AT22" s="14" t="s">
        <v>32</v>
      </c>
      <c r="AW22" s="176"/>
      <c r="AX22" s="176"/>
    </row>
    <row r="23" spans="2:54" ht="10.5" customHeight="1" x14ac:dyDescent="0.2">
      <c r="B23" s="13">
        <v>8</v>
      </c>
      <c r="C23" s="13"/>
      <c r="D23" s="14" t="s">
        <v>2</v>
      </c>
      <c r="E23" s="53">
        <v>2148.1416755372702</v>
      </c>
      <c r="F23" s="78"/>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8"/>
      <c r="Y23" s="53">
        <v>2932.5634628432276</v>
      </c>
      <c r="Z23" s="73"/>
      <c r="AA23" s="53">
        <v>2999.7738739558968</v>
      </c>
      <c r="AB23" s="27"/>
      <c r="AC23" s="53">
        <v>3170.4332547363792</v>
      </c>
      <c r="AD23" s="78"/>
      <c r="AE23" s="53">
        <v>3209.2275186064003</v>
      </c>
      <c r="AF23" s="78"/>
      <c r="AG23" s="53">
        <v>3285.240695004517</v>
      </c>
      <c r="AH23" s="78"/>
      <c r="AI23" s="53">
        <v>3264.0658915842396</v>
      </c>
      <c r="AJ23" s="56"/>
      <c r="AK23" s="53">
        <v>3619.7207610235773</v>
      </c>
      <c r="AL23" s="27"/>
      <c r="AM23" s="53">
        <v>1892.3505137290099</v>
      </c>
      <c r="AN23" s="27"/>
      <c r="AO23" s="53">
        <v>2345.1685738416259</v>
      </c>
      <c r="AP23" s="27"/>
      <c r="AQ23" s="53"/>
      <c r="AR23" s="27"/>
      <c r="AS23" s="56"/>
      <c r="AT23" s="14" t="s">
        <v>33</v>
      </c>
      <c r="AU23" s="105"/>
      <c r="AW23" s="176"/>
      <c r="AX23" s="176"/>
    </row>
    <row r="24" spans="2:54" ht="10.5" customHeight="1" x14ac:dyDescent="0.2">
      <c r="B24" s="13">
        <v>9</v>
      </c>
      <c r="C24" s="13"/>
      <c r="D24" s="14" t="s">
        <v>3</v>
      </c>
      <c r="E24" s="53">
        <v>2255.1148349074483</v>
      </c>
      <c r="F24" s="78"/>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8"/>
      <c r="Y24" s="53">
        <v>2995.2456998471416</v>
      </c>
      <c r="Z24" s="73"/>
      <c r="AA24" s="53">
        <v>3095.5218463764013</v>
      </c>
      <c r="AB24" s="27"/>
      <c r="AC24" s="53">
        <v>3279.0613789860163</v>
      </c>
      <c r="AD24" s="78"/>
      <c r="AE24" s="53">
        <v>3314.2453726949893</v>
      </c>
      <c r="AF24" s="78"/>
      <c r="AG24" s="53">
        <v>3420.6405132162727</v>
      </c>
      <c r="AH24" s="78"/>
      <c r="AI24" s="53">
        <v>3524.5941233158082</v>
      </c>
      <c r="AJ24" s="56"/>
      <c r="AK24" s="53">
        <v>3764.7591439351249</v>
      </c>
      <c r="AL24" s="27"/>
      <c r="AM24" s="53">
        <v>1661.5232512607104</v>
      </c>
      <c r="AN24" s="27"/>
      <c r="AO24" s="53">
        <v>2791.5093052285351</v>
      </c>
      <c r="AP24" s="27"/>
      <c r="AQ24" s="53"/>
      <c r="AR24" s="27"/>
      <c r="AS24" s="25"/>
      <c r="AT24" s="14" t="s">
        <v>34</v>
      </c>
      <c r="AW24" s="176"/>
      <c r="AX24" s="176"/>
    </row>
    <row r="25" spans="2:54" ht="6" customHeight="1" x14ac:dyDescent="0.2">
      <c r="B25" s="13"/>
      <c r="C25" s="13"/>
      <c r="D25" s="14"/>
      <c r="E25" s="30"/>
      <c r="F25" s="30"/>
      <c r="G25" s="30"/>
      <c r="H25" s="30"/>
      <c r="I25" s="30"/>
      <c r="J25" s="30"/>
      <c r="K25" s="30"/>
      <c r="L25" s="30"/>
      <c r="M25" s="30"/>
      <c r="N25" s="30"/>
      <c r="O25" s="30"/>
      <c r="P25" s="30"/>
      <c r="Q25" s="30"/>
      <c r="R25" s="30"/>
      <c r="S25" s="30"/>
      <c r="T25" s="90"/>
      <c r="U25" s="30"/>
      <c r="V25" s="90"/>
      <c r="W25" s="30"/>
      <c r="X25" s="78"/>
      <c r="Y25" s="30"/>
      <c r="Z25" s="73"/>
      <c r="AA25" s="30"/>
      <c r="AB25" s="27"/>
      <c r="AC25" s="30"/>
      <c r="AD25" s="27"/>
      <c r="AE25" s="29"/>
      <c r="AF25" s="27"/>
      <c r="AG25" s="27"/>
      <c r="AH25" s="27"/>
      <c r="AI25" s="116"/>
      <c r="AJ25" s="27"/>
      <c r="AK25" s="27"/>
      <c r="AL25" s="27"/>
      <c r="AM25" s="29"/>
      <c r="AN25" s="27"/>
      <c r="AO25" s="29"/>
      <c r="AP25" s="27"/>
      <c r="AQ25" s="29"/>
      <c r="AR25" s="27"/>
      <c r="AS25" s="25"/>
      <c r="AT25" s="28"/>
    </row>
    <row r="26" spans="2:54" ht="11.25" customHeight="1" x14ac:dyDescent="0.2">
      <c r="B26" s="13">
        <v>10</v>
      </c>
      <c r="C26" s="13"/>
      <c r="D26" s="15" t="s">
        <v>14</v>
      </c>
      <c r="E26" s="55">
        <v>8833.5959653326536</v>
      </c>
      <c r="F26" s="78"/>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7"/>
      <c r="Y26" s="55">
        <v>11841.664720882367</v>
      </c>
      <c r="Z26" s="99"/>
      <c r="AA26" s="55">
        <v>12121.177504656727</v>
      </c>
      <c r="AB26" s="98"/>
      <c r="AC26" s="55">
        <v>12649.943776457514</v>
      </c>
      <c r="AD26" s="97"/>
      <c r="AE26" s="55">
        <v>12800.31148412019</v>
      </c>
      <c r="AF26" s="97"/>
      <c r="AG26" s="55">
        <v>13330.6123854696</v>
      </c>
      <c r="AH26" s="97"/>
      <c r="AI26" s="107">
        <v>13546.798247255469</v>
      </c>
      <c r="AJ26" s="56"/>
      <c r="AK26" s="55">
        <v>14617.207234120642</v>
      </c>
      <c r="AL26" s="99"/>
      <c r="AM26" s="55">
        <v>8128.7446646915969</v>
      </c>
      <c r="AN26" s="98"/>
      <c r="AO26" s="55">
        <v>8027.4892975501534</v>
      </c>
      <c r="AP26" s="98"/>
      <c r="AQ26" s="55">
        <v>5678.7470240947614</v>
      </c>
      <c r="AR26" s="26"/>
      <c r="AS26" s="25"/>
      <c r="AT26" s="15" t="s">
        <v>28</v>
      </c>
      <c r="AV26" s="103"/>
    </row>
    <row r="27" spans="2:54" ht="6" customHeight="1" x14ac:dyDescent="0.2">
      <c r="B27" s="46"/>
      <c r="C27" s="46"/>
      <c r="D27" s="46"/>
      <c r="E27" s="47"/>
      <c r="F27" s="47"/>
      <c r="G27" s="47"/>
      <c r="H27" s="47"/>
      <c r="I27" s="47"/>
      <c r="J27" s="47"/>
      <c r="K27" s="47"/>
      <c r="L27" s="47"/>
      <c r="M27" s="47"/>
      <c r="N27" s="47"/>
      <c r="O27" s="47"/>
      <c r="P27" s="47"/>
      <c r="Q27" s="47"/>
      <c r="R27" s="47"/>
      <c r="S27" s="47"/>
      <c r="T27" s="76"/>
      <c r="U27" s="47"/>
      <c r="V27" s="76"/>
      <c r="W27" s="47"/>
      <c r="X27" s="77"/>
      <c r="Y27" s="47"/>
      <c r="Z27" s="77"/>
      <c r="AA27" s="47"/>
      <c r="AB27" s="51"/>
      <c r="AC27" s="47"/>
      <c r="AD27" s="51"/>
      <c r="AE27" s="47"/>
      <c r="AF27" s="51"/>
      <c r="AG27" s="51"/>
      <c r="AH27" s="51"/>
      <c r="AI27" s="51"/>
      <c r="AJ27" s="51"/>
      <c r="AK27" s="51"/>
      <c r="AL27" s="51"/>
      <c r="AM27" s="47"/>
      <c r="AN27" s="51"/>
      <c r="AO27" s="47"/>
      <c r="AP27" s="51"/>
      <c r="AQ27" s="47"/>
      <c r="AR27" s="51"/>
      <c r="AS27" s="23"/>
      <c r="AT27" s="46"/>
    </row>
    <row r="28" spans="2:54" ht="6" customHeight="1" x14ac:dyDescent="0.2">
      <c r="B28" s="28"/>
      <c r="C28" s="28"/>
      <c r="D28" s="28"/>
      <c r="E28" s="29"/>
      <c r="F28" s="29"/>
      <c r="G28" s="29"/>
      <c r="H28" s="29"/>
      <c r="I28" s="29"/>
      <c r="J28" s="29"/>
      <c r="K28" s="29"/>
      <c r="L28" s="29"/>
      <c r="M28" s="29"/>
      <c r="N28" s="29"/>
      <c r="O28" s="29"/>
      <c r="P28" s="29"/>
      <c r="Q28" s="29"/>
      <c r="R28" s="29"/>
      <c r="S28" s="29"/>
      <c r="T28" s="104"/>
      <c r="U28" s="29"/>
      <c r="V28" s="104"/>
      <c r="W28" s="29"/>
      <c r="X28" s="73"/>
      <c r="Y28" s="29"/>
      <c r="Z28" s="73"/>
      <c r="AA28" s="29"/>
      <c r="AB28" s="27"/>
      <c r="AC28" s="29"/>
      <c r="AD28" s="27"/>
      <c r="AE28" s="29"/>
      <c r="AF28" s="27"/>
      <c r="AG28" s="27"/>
      <c r="AH28" s="27"/>
      <c r="AI28" s="27"/>
      <c r="AJ28" s="27"/>
      <c r="AK28" s="27"/>
      <c r="AL28" s="27"/>
      <c r="AM28" s="29"/>
      <c r="AN28" s="27"/>
      <c r="AO28" s="29"/>
      <c r="AP28" s="27"/>
      <c r="AQ28" s="29"/>
      <c r="AR28" s="27"/>
      <c r="AS28" s="25"/>
      <c r="AT28" s="28"/>
    </row>
    <row r="29" spans="2:54" ht="27.75" customHeight="1" x14ac:dyDescent="0.2">
      <c r="B29" s="210" t="s">
        <v>135</v>
      </c>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row>
    <row r="30" spans="2:54" ht="28.5" customHeight="1" x14ac:dyDescent="0.2">
      <c r="B30" s="208" t="s">
        <v>136</v>
      </c>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row>
    <row r="31" spans="2:54" ht="18.75" customHeight="1" x14ac:dyDescent="0.2">
      <c r="B31" s="18"/>
      <c r="C31" s="18"/>
      <c r="D31" s="19"/>
      <c r="E31" s="19"/>
      <c r="F31" s="19"/>
      <c r="G31" s="19"/>
      <c r="H31" s="19"/>
      <c r="I31" s="19"/>
      <c r="J31" s="19"/>
      <c r="K31" s="19"/>
      <c r="L31" s="19"/>
    </row>
    <row r="32" spans="2:54" ht="18.75" customHeight="1" x14ac:dyDescent="0.2">
      <c r="B32" s="18"/>
      <c r="C32" s="18"/>
      <c r="D32" s="19"/>
      <c r="E32" s="19"/>
      <c r="F32" s="19"/>
      <c r="G32" s="19"/>
      <c r="H32" s="19"/>
      <c r="I32" s="19"/>
      <c r="J32" s="19"/>
      <c r="K32" s="19"/>
      <c r="L32" s="19"/>
    </row>
    <row r="33" spans="2:12" ht="18.75" customHeight="1" x14ac:dyDescent="0.2">
      <c r="B33" s="18"/>
      <c r="C33" s="18"/>
      <c r="D33" s="19"/>
      <c r="E33" s="19"/>
      <c r="F33" s="19"/>
      <c r="G33" s="19"/>
      <c r="H33" s="19"/>
      <c r="I33" s="19"/>
      <c r="J33" s="19"/>
      <c r="K33" s="19"/>
      <c r="L33" s="19"/>
    </row>
  </sheetData>
  <mergeCells count="24">
    <mergeCell ref="AQ17:AR17"/>
    <mergeCell ref="K17:L17"/>
    <mergeCell ref="AM17:AN17"/>
    <mergeCell ref="O17:P17"/>
    <mergeCell ref="W17:X17"/>
    <mergeCell ref="AE17:AF17"/>
    <mergeCell ref="AC17:AD17"/>
    <mergeCell ref="AA17:AB17"/>
    <mergeCell ref="B30:AT30"/>
    <mergeCell ref="B17:D17"/>
    <mergeCell ref="B29:AT29"/>
    <mergeCell ref="AS6:AT6"/>
    <mergeCell ref="B18:D18"/>
    <mergeCell ref="B6:D6"/>
    <mergeCell ref="Q17:R17"/>
    <mergeCell ref="Y17:Z17"/>
    <mergeCell ref="AS17:AT17"/>
    <mergeCell ref="E17:F17"/>
    <mergeCell ref="G17:H17"/>
    <mergeCell ref="I17:J17"/>
    <mergeCell ref="AS18:AT18"/>
    <mergeCell ref="S17:T17"/>
    <mergeCell ref="AO17:AP17"/>
    <mergeCell ref="M17:N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G30"/>
  <sheetViews>
    <sheetView topLeftCell="A10" zoomScaleNormal="100" workbookViewId="0"/>
  </sheetViews>
  <sheetFormatPr defaultColWidth="9.33203125" defaultRowHeight="14.25" outlineLevelCol="1" x14ac:dyDescent="0.2"/>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customWidth="1" collapsed="1"/>
    <col min="34" max="34" width="1.5" style="17" customWidth="1"/>
    <col min="35" max="35" width="7.6640625" style="17" customWidth="1"/>
    <col min="36" max="36" width="1.5" style="17" customWidth="1"/>
    <col min="37" max="37" width="7.6640625" style="17" customWidth="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1" style="17" customWidth="1"/>
    <col min="46" max="46" width="32.83203125" style="17" customWidth="1"/>
    <col min="47" max="47" width="9.33203125" style="17"/>
    <col min="48" max="48" width="16" style="17" bestFit="1" customWidth="1"/>
    <col min="49" max="49" width="13.83203125" style="17" bestFit="1" customWidth="1"/>
    <col min="50" max="16384" width="9.33203125" style="17"/>
  </cols>
  <sheetData>
    <row r="1" spans="2:59" x14ac:dyDescent="0.2">
      <c r="B1" s="18" t="s">
        <v>115</v>
      </c>
    </row>
    <row r="2" spans="2:59" x14ac:dyDescent="0.2">
      <c r="B2" s="95" t="s">
        <v>116</v>
      </c>
      <c r="C2" s="18"/>
      <c r="D2" s="19"/>
      <c r="E2" s="19"/>
      <c r="F2" s="19"/>
      <c r="G2" s="19"/>
      <c r="H2" s="19"/>
      <c r="I2" s="19"/>
      <c r="J2" s="19"/>
      <c r="K2" s="19"/>
      <c r="L2" s="19"/>
    </row>
    <row r="3" spans="2:59" ht="6" customHeight="1" x14ac:dyDescent="0.2">
      <c r="B3" s="19"/>
      <c r="C3" s="19"/>
      <c r="D3" s="19"/>
      <c r="E3" s="19"/>
      <c r="F3" s="19"/>
      <c r="G3" s="19"/>
      <c r="H3" s="19"/>
      <c r="I3" s="19"/>
      <c r="J3" s="19"/>
      <c r="K3" s="19"/>
      <c r="L3" s="19"/>
    </row>
    <row r="4" spans="2:59"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9" ht="6" customHeight="1" x14ac:dyDescent="0.2">
      <c r="B5" s="19"/>
      <c r="C5" s="19"/>
      <c r="D5" s="19"/>
      <c r="E5" s="19"/>
      <c r="F5" s="19"/>
      <c r="G5" s="19"/>
      <c r="H5" s="19"/>
      <c r="I5" s="19"/>
      <c r="J5" s="19"/>
      <c r="K5" s="19"/>
      <c r="L5" s="19"/>
    </row>
    <row r="6" spans="2:59" ht="12.75" customHeight="1" x14ac:dyDescent="0.2">
      <c r="B6" s="209" t="s">
        <v>35</v>
      </c>
      <c r="C6" s="209"/>
      <c r="D6" s="209"/>
      <c r="E6" s="71">
        <v>2003</v>
      </c>
      <c r="F6" s="72"/>
      <c r="G6" s="71">
        <v>2004</v>
      </c>
      <c r="H6" s="72"/>
      <c r="I6" s="71">
        <v>2005</v>
      </c>
      <c r="J6" s="72"/>
      <c r="K6" s="71">
        <v>2006</v>
      </c>
      <c r="L6" s="72"/>
      <c r="M6" s="71">
        <v>2007</v>
      </c>
      <c r="N6" s="72"/>
      <c r="O6" s="71">
        <v>2008</v>
      </c>
      <c r="P6" s="72"/>
      <c r="Q6" s="71">
        <v>2009</v>
      </c>
      <c r="R6" s="72"/>
      <c r="S6" s="71">
        <v>2010</v>
      </c>
      <c r="T6" s="72"/>
      <c r="U6" s="71">
        <v>2011</v>
      </c>
      <c r="V6" s="72"/>
      <c r="W6" s="71">
        <v>2012</v>
      </c>
      <c r="X6" s="72"/>
      <c r="Y6" s="71">
        <v>2013</v>
      </c>
      <c r="Z6" s="19"/>
      <c r="AA6" s="71">
        <v>2014</v>
      </c>
      <c r="AB6" s="19"/>
      <c r="AC6" s="71">
        <v>2015</v>
      </c>
      <c r="AD6" s="19"/>
      <c r="AE6" s="71">
        <v>2016</v>
      </c>
      <c r="AF6" s="19"/>
      <c r="AG6" s="71">
        <v>2017</v>
      </c>
      <c r="AH6" s="19"/>
      <c r="AI6" s="71" t="s">
        <v>77</v>
      </c>
      <c r="AJ6" s="19"/>
      <c r="AK6" s="71">
        <v>2019</v>
      </c>
      <c r="AL6" s="19"/>
      <c r="AM6" s="71">
        <v>2020</v>
      </c>
      <c r="AN6" s="19"/>
      <c r="AO6" s="71">
        <v>2021</v>
      </c>
      <c r="AP6" s="19"/>
      <c r="AQ6" s="71">
        <v>2022</v>
      </c>
      <c r="AR6" s="19"/>
      <c r="AS6" s="209" t="s">
        <v>38</v>
      </c>
      <c r="AT6" s="209"/>
      <c r="AW6" s="101"/>
    </row>
    <row r="7" spans="2:59" ht="12.75" customHeight="1" x14ac:dyDescent="0.2">
      <c r="B7" s="214" t="s">
        <v>36</v>
      </c>
      <c r="C7" s="214"/>
      <c r="D7" s="21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9"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9"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1">
        <v>11778.683898519348</v>
      </c>
      <c r="R9" s="54"/>
      <c r="S9" s="53">
        <v>16220.875784524556</v>
      </c>
      <c r="T9" s="53"/>
      <c r="U9" s="53">
        <v>17077.753193770859</v>
      </c>
      <c r="V9" s="53"/>
      <c r="W9" s="53">
        <v>16927.734980909852</v>
      </c>
      <c r="X9" s="78"/>
      <c r="Y9" s="53">
        <v>16072.217443639069</v>
      </c>
      <c r="Z9" s="27"/>
      <c r="AA9" s="53">
        <v>17146.805340773608</v>
      </c>
      <c r="AB9" s="27"/>
      <c r="AC9" s="53">
        <v>16376.706540718946</v>
      </c>
      <c r="AD9" s="27"/>
      <c r="AE9" s="53">
        <v>16483.647252192062</v>
      </c>
      <c r="AF9" s="56"/>
      <c r="AG9" s="53">
        <v>17570.533737326416</v>
      </c>
      <c r="AH9" s="110"/>
      <c r="AI9" s="53">
        <v>17460.513510073848</v>
      </c>
      <c r="AJ9" s="56"/>
      <c r="AK9" s="53">
        <v>16938.711358396635</v>
      </c>
      <c r="AL9" s="56"/>
      <c r="AM9" s="53">
        <v>17755.323933107415</v>
      </c>
      <c r="AN9" s="27"/>
      <c r="AO9" s="53">
        <v>17221.504836400716</v>
      </c>
      <c r="AP9" s="73"/>
      <c r="AQ9" s="53">
        <v>19321.639300364925</v>
      </c>
      <c r="AR9" s="27" t="s">
        <v>162</v>
      </c>
      <c r="AS9" s="56"/>
      <c r="AT9" s="14" t="s">
        <v>31</v>
      </c>
      <c r="AV9" s="33"/>
      <c r="AW9" s="33"/>
      <c r="AX9" s="33"/>
    </row>
    <row r="10" spans="2:59"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1">
        <v>12962.038339657431</v>
      </c>
      <c r="R10" s="54"/>
      <c r="S10" s="53">
        <v>17298.566485841602</v>
      </c>
      <c r="T10" s="53"/>
      <c r="U10" s="53">
        <v>17564.602990990428</v>
      </c>
      <c r="V10" s="53"/>
      <c r="W10" s="53">
        <v>15787.92369051694</v>
      </c>
      <c r="X10" s="78"/>
      <c r="Y10" s="53">
        <v>16100.045440761342</v>
      </c>
      <c r="Z10" s="27"/>
      <c r="AA10" s="53">
        <v>17105.17899356216</v>
      </c>
      <c r="AB10" s="27"/>
      <c r="AC10" s="53">
        <v>16145.019139300521</v>
      </c>
      <c r="AD10" s="27"/>
      <c r="AE10" s="53">
        <v>16682.728836429513</v>
      </c>
      <c r="AF10" s="56"/>
      <c r="AG10" s="53">
        <v>16840.891028668964</v>
      </c>
      <c r="AH10" s="110"/>
      <c r="AI10" s="53">
        <v>16931.206880601752</v>
      </c>
      <c r="AJ10" s="56"/>
      <c r="AK10" s="53">
        <v>17647.492720144724</v>
      </c>
      <c r="AL10" s="56"/>
      <c r="AM10" s="53">
        <v>17283.080879795154</v>
      </c>
      <c r="AN10" s="27"/>
      <c r="AO10" s="53">
        <v>18556.291580651821</v>
      </c>
      <c r="AP10" s="73"/>
      <c r="AQ10" s="53">
        <v>20222.595455856776</v>
      </c>
      <c r="AR10" s="27"/>
      <c r="AS10" s="56"/>
      <c r="AT10" s="14" t="s">
        <v>32</v>
      </c>
      <c r="AV10" s="33"/>
      <c r="AW10" s="33"/>
      <c r="AX10" s="33"/>
      <c r="BF10" s="115"/>
      <c r="BG10" s="115"/>
    </row>
    <row r="11" spans="2:59"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1">
        <v>14105.132545509248</v>
      </c>
      <c r="R11" s="54"/>
      <c r="S11" s="53">
        <v>17187.881133003353</v>
      </c>
      <c r="T11" s="53"/>
      <c r="U11" s="53">
        <v>16470.51461644379</v>
      </c>
      <c r="V11" s="53"/>
      <c r="W11" s="53">
        <v>16503.473587991499</v>
      </c>
      <c r="X11" s="78"/>
      <c r="Y11" s="53">
        <v>17062.958263308283</v>
      </c>
      <c r="Z11" s="27"/>
      <c r="AA11" s="53">
        <v>16579.66335418278</v>
      </c>
      <c r="AB11" s="27"/>
      <c r="AC11" s="53">
        <v>16026.933422173168</v>
      </c>
      <c r="AD11" s="27"/>
      <c r="AE11" s="53">
        <v>16654.381146771739</v>
      </c>
      <c r="AF11" s="56"/>
      <c r="AG11" s="53">
        <v>16693.736688118908</v>
      </c>
      <c r="AH11" s="110"/>
      <c r="AI11" s="53">
        <v>16884.530411691601</v>
      </c>
      <c r="AJ11" s="56"/>
      <c r="AK11" s="53">
        <v>16553.158702764591</v>
      </c>
      <c r="AL11" s="56"/>
      <c r="AM11" s="53">
        <v>17203.185164073908</v>
      </c>
      <c r="AN11" s="27"/>
      <c r="AO11" s="53">
        <v>18357.009286108037</v>
      </c>
      <c r="AP11" s="27"/>
      <c r="AQ11" s="53"/>
      <c r="AR11" s="27"/>
      <c r="AS11" s="56"/>
      <c r="AT11" s="14" t="s">
        <v>33</v>
      </c>
      <c r="AV11" s="33"/>
      <c r="AW11" s="33"/>
      <c r="AX11" s="33"/>
      <c r="BF11" s="115"/>
    </row>
    <row r="12" spans="2:59"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1">
        <v>17620.525794314002</v>
      </c>
      <c r="R12" s="54"/>
      <c r="S12" s="53">
        <v>17621.231547600499</v>
      </c>
      <c r="T12" s="53"/>
      <c r="U12" s="53">
        <v>16793.813988163394</v>
      </c>
      <c r="V12" s="53"/>
      <c r="W12" s="53">
        <v>16569.563162011087</v>
      </c>
      <c r="X12" s="78"/>
      <c r="Y12" s="53">
        <v>17811.356636462238</v>
      </c>
      <c r="Z12" s="27"/>
      <c r="AA12" s="53">
        <v>17203.241801579003</v>
      </c>
      <c r="AB12" s="27"/>
      <c r="AC12" s="53">
        <v>16449.974996949408</v>
      </c>
      <c r="AD12" s="27"/>
      <c r="AE12" s="53">
        <v>17657.952172642385</v>
      </c>
      <c r="AF12" s="56"/>
      <c r="AG12" s="53">
        <v>18245.095703641826</v>
      </c>
      <c r="AH12" s="110"/>
      <c r="AI12" s="53">
        <v>17846.54059264754</v>
      </c>
      <c r="AJ12" s="56"/>
      <c r="AK12" s="53">
        <v>17080.691013870881</v>
      </c>
      <c r="AL12" s="56"/>
      <c r="AM12" s="53">
        <v>17563.40290591439</v>
      </c>
      <c r="AN12" s="27"/>
      <c r="AO12" s="53">
        <v>18323.490214688034</v>
      </c>
      <c r="AP12" s="27"/>
      <c r="AQ12" s="53"/>
      <c r="AR12" s="27"/>
      <c r="AS12" s="25"/>
      <c r="AT12" s="14" t="s">
        <v>34</v>
      </c>
      <c r="AV12" s="33"/>
      <c r="AW12" s="33"/>
      <c r="AX12" s="33"/>
      <c r="BF12" s="115"/>
    </row>
    <row r="13" spans="2:59" ht="6" customHeight="1" x14ac:dyDescent="0.2">
      <c r="B13" s="13"/>
      <c r="C13" s="13"/>
      <c r="D13" s="14"/>
      <c r="E13" s="30"/>
      <c r="F13" s="30"/>
      <c r="G13" s="30"/>
      <c r="H13" s="30"/>
      <c r="I13" s="30"/>
      <c r="J13" s="30"/>
      <c r="K13" s="30"/>
      <c r="L13" s="30"/>
      <c r="M13" s="30"/>
      <c r="N13" s="30"/>
      <c r="O13" s="30"/>
      <c r="P13" s="30"/>
      <c r="Q13" s="92"/>
      <c r="R13" s="30"/>
      <c r="S13" s="30"/>
      <c r="T13" s="90"/>
      <c r="U13" s="30"/>
      <c r="V13" s="90"/>
      <c r="W13" s="30"/>
      <c r="X13" s="78"/>
      <c r="Y13" s="30"/>
      <c r="Z13" s="27"/>
      <c r="AA13" s="30"/>
      <c r="AB13" s="27"/>
      <c r="AC13" s="30"/>
      <c r="AD13" s="27"/>
      <c r="AE13" s="30"/>
      <c r="AF13" s="27"/>
      <c r="AG13" s="30"/>
      <c r="AH13" s="110"/>
      <c r="AI13" s="30"/>
      <c r="AJ13" s="27"/>
      <c r="AK13" s="30"/>
      <c r="AL13" s="27"/>
      <c r="AM13" s="30"/>
      <c r="AN13" s="27"/>
      <c r="AO13" s="30"/>
      <c r="AP13" s="27"/>
      <c r="AQ13" s="30"/>
      <c r="AR13" s="27"/>
      <c r="AS13" s="25"/>
      <c r="AT13" s="28"/>
      <c r="AV13" s="33"/>
      <c r="AW13" s="33"/>
      <c r="AX13" s="33"/>
      <c r="BF13" s="115"/>
    </row>
    <row r="14" spans="2:59"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3">
        <v>56466.380578000026</v>
      </c>
      <c r="R14" s="54"/>
      <c r="S14" s="55">
        <v>68328.554950970007</v>
      </c>
      <c r="T14" s="55"/>
      <c r="U14" s="55">
        <v>67906.684789368475</v>
      </c>
      <c r="V14" s="55"/>
      <c r="W14" s="55">
        <v>65788.69542142938</v>
      </c>
      <c r="X14" s="78"/>
      <c r="Y14" s="55">
        <v>67046.577784170935</v>
      </c>
      <c r="Z14" s="98"/>
      <c r="AA14" s="55">
        <v>68034.889490097543</v>
      </c>
      <c r="AB14" s="98"/>
      <c r="AC14" s="55">
        <v>64998.634099142044</v>
      </c>
      <c r="AD14" s="27"/>
      <c r="AE14" s="55">
        <v>67478.709408035706</v>
      </c>
      <c r="AF14" s="98"/>
      <c r="AG14" s="55">
        <v>69350.257157756118</v>
      </c>
      <c r="AH14" s="111"/>
      <c r="AI14" s="55">
        <v>69122.791395014734</v>
      </c>
      <c r="AJ14" s="109"/>
      <c r="AK14" s="55">
        <v>68220.053795176835</v>
      </c>
      <c r="AL14" s="109"/>
      <c r="AM14" s="55">
        <v>69804.992882890874</v>
      </c>
      <c r="AN14" s="98"/>
      <c r="AO14" s="55">
        <v>72458.295917848605</v>
      </c>
      <c r="AP14" s="98"/>
      <c r="AQ14" s="55">
        <v>39544.234756221704</v>
      </c>
      <c r="AR14" s="98"/>
      <c r="AS14" s="25"/>
      <c r="AT14" s="15" t="s">
        <v>28</v>
      </c>
      <c r="AV14" s="33"/>
      <c r="AW14" s="33"/>
      <c r="AX14" s="33"/>
    </row>
    <row r="15" spans="2:59"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c r="AV15" s="33"/>
      <c r="AW15" s="33"/>
    </row>
    <row r="16" spans="2:59"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c r="AV16" s="33"/>
      <c r="AW16" s="33"/>
    </row>
    <row r="17" spans="2:59" s="42" customFormat="1" ht="12.75" customHeight="1" x14ac:dyDescent="0.2">
      <c r="B17" s="209" t="s">
        <v>39</v>
      </c>
      <c r="C17" s="209"/>
      <c r="D17" s="209"/>
      <c r="E17" s="212"/>
      <c r="F17" s="212"/>
      <c r="G17" s="212"/>
      <c r="H17" s="212"/>
      <c r="I17" s="212"/>
      <c r="J17" s="212"/>
      <c r="K17" s="212"/>
      <c r="L17" s="212"/>
      <c r="M17" s="212"/>
      <c r="N17" s="212"/>
      <c r="O17" s="212"/>
      <c r="P17" s="212"/>
      <c r="Q17" s="212"/>
      <c r="R17" s="212"/>
      <c r="S17" s="212"/>
      <c r="T17" s="212"/>
      <c r="U17" s="13"/>
      <c r="V17" s="13"/>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09" t="s">
        <v>41</v>
      </c>
      <c r="AT17" s="209"/>
      <c r="AV17" s="186"/>
      <c r="AW17" s="186"/>
    </row>
    <row r="18" spans="2:59" s="42" customFormat="1" ht="12.75" customHeight="1" x14ac:dyDescent="0.2">
      <c r="B18" s="209" t="s">
        <v>40</v>
      </c>
      <c r="C18" s="209"/>
      <c r="D18" s="209"/>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14" t="s">
        <v>42</v>
      </c>
      <c r="AT18" s="214"/>
      <c r="AV18" s="186"/>
      <c r="AW18" s="186"/>
    </row>
    <row r="19" spans="2:59"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V19" s="33"/>
      <c r="AW19" s="33"/>
      <c r="BF19" s="115"/>
    </row>
    <row r="20" spans="2:59"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1">
        <v>4537.6897476094427</v>
      </c>
      <c r="R20" s="54"/>
      <c r="S20" s="53">
        <v>5636.1222059135744</v>
      </c>
      <c r="T20" s="53"/>
      <c r="U20" s="53">
        <v>5884.8666702746377</v>
      </c>
      <c r="V20" s="53"/>
      <c r="W20" s="53">
        <v>5769.7242172605602</v>
      </c>
      <c r="X20" s="78"/>
      <c r="Y20" s="53">
        <v>5227.648135483716</v>
      </c>
      <c r="Z20" s="27"/>
      <c r="AA20" s="53">
        <v>5364.5777218960502</v>
      </c>
      <c r="AB20" s="27"/>
      <c r="AC20" s="53">
        <v>5237.8507109725651</v>
      </c>
      <c r="AD20" s="56"/>
      <c r="AE20" s="53">
        <v>5165.4941808099493</v>
      </c>
      <c r="AF20" s="56"/>
      <c r="AG20" s="53">
        <v>5444.8533382835503</v>
      </c>
      <c r="AH20" s="110"/>
      <c r="AI20" s="53">
        <v>5686.3454755110461</v>
      </c>
      <c r="AJ20" s="56"/>
      <c r="AK20" s="53">
        <v>5509.7733733097457</v>
      </c>
      <c r="AL20" s="56"/>
      <c r="AM20" s="53">
        <v>5650.9148285538504</v>
      </c>
      <c r="AN20" s="27"/>
      <c r="AO20" s="53">
        <v>5476.4267369067065</v>
      </c>
      <c r="AP20" s="73"/>
      <c r="AQ20" s="53">
        <v>5841.9941732992565</v>
      </c>
      <c r="AR20" s="27" t="s">
        <v>162</v>
      </c>
      <c r="AS20" s="56"/>
      <c r="AT20" s="14" t="s">
        <v>31</v>
      </c>
      <c r="AV20" s="33"/>
      <c r="AW20" s="169"/>
      <c r="BF20" s="115"/>
    </row>
    <row r="21" spans="2:59"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1">
        <v>4972.8613513466344</v>
      </c>
      <c r="R21" s="54"/>
      <c r="S21" s="53">
        <v>6077.7438238173163</v>
      </c>
      <c r="T21" s="53"/>
      <c r="U21" s="53">
        <v>6001.151396710914</v>
      </c>
      <c r="V21" s="53"/>
      <c r="W21" s="53">
        <v>5521.3071628763773</v>
      </c>
      <c r="X21" s="78"/>
      <c r="Y21" s="53">
        <v>5161.7717036274762</v>
      </c>
      <c r="Z21" s="27"/>
      <c r="AA21" s="53">
        <v>5397.4752614078698</v>
      </c>
      <c r="AB21" s="27"/>
      <c r="AC21" s="53">
        <v>5180.9994331316047</v>
      </c>
      <c r="AD21" s="56"/>
      <c r="AE21" s="53">
        <v>5361.5606288687086</v>
      </c>
      <c r="AF21" s="56"/>
      <c r="AG21" s="53">
        <v>5297.2787885193438</v>
      </c>
      <c r="AH21" s="110"/>
      <c r="AI21" s="53">
        <v>5626.7839197849344</v>
      </c>
      <c r="AJ21" s="56"/>
      <c r="AK21" s="53">
        <v>5641.6115375702657</v>
      </c>
      <c r="AL21" s="56"/>
      <c r="AM21" s="53">
        <v>5500.334091792557</v>
      </c>
      <c r="AN21" s="27"/>
      <c r="AO21" s="53">
        <v>6121.8067353285287</v>
      </c>
      <c r="AP21" s="73"/>
      <c r="AQ21" s="53">
        <v>6308.8475546220352</v>
      </c>
      <c r="AR21" s="27"/>
      <c r="AS21" s="56"/>
      <c r="AT21" s="14" t="s">
        <v>32</v>
      </c>
      <c r="AV21" s="33"/>
      <c r="AW21" s="169"/>
      <c r="BF21" s="115"/>
      <c r="BG21" s="115"/>
    </row>
    <row r="22" spans="2:59"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1">
        <v>4962.9555961676715</v>
      </c>
      <c r="R22" s="54"/>
      <c r="S22" s="53">
        <v>5755.1253352640369</v>
      </c>
      <c r="T22" s="53"/>
      <c r="U22" s="53">
        <v>5455.124675167719</v>
      </c>
      <c r="V22" s="53"/>
      <c r="W22" s="53">
        <v>5376.5776363061623</v>
      </c>
      <c r="X22" s="78"/>
      <c r="Y22" s="53">
        <v>5111.0130281038028</v>
      </c>
      <c r="Z22" s="27"/>
      <c r="AA22" s="53">
        <v>5026.7287728103702</v>
      </c>
      <c r="AB22" s="27"/>
      <c r="AC22" s="53">
        <v>4890.9295413522086</v>
      </c>
      <c r="AD22" s="56"/>
      <c r="AE22" s="53">
        <v>5197.0152899173763</v>
      </c>
      <c r="AF22" s="56"/>
      <c r="AG22" s="53">
        <v>5301.8754917113638</v>
      </c>
      <c r="AH22" s="110"/>
      <c r="AI22" s="53">
        <v>5577.6340968248132</v>
      </c>
      <c r="AJ22" s="56"/>
      <c r="AK22" s="53">
        <v>5486.3947129451944</v>
      </c>
      <c r="AL22" s="56"/>
      <c r="AM22" s="53">
        <v>5395.986881468436</v>
      </c>
      <c r="AN22" s="27"/>
      <c r="AO22" s="53">
        <v>5996.6876579271739</v>
      </c>
      <c r="AP22" s="27"/>
      <c r="AQ22" s="53"/>
      <c r="AR22" s="27"/>
      <c r="AS22" s="56"/>
      <c r="AT22" s="14" t="s">
        <v>33</v>
      </c>
      <c r="AV22" s="187"/>
      <c r="AW22" s="169"/>
      <c r="BF22" s="115"/>
    </row>
    <row r="23" spans="2:59"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1">
        <v>5915.275988292834</v>
      </c>
      <c r="R23" s="54"/>
      <c r="S23" s="53">
        <v>5994.7881815024029</v>
      </c>
      <c r="T23" s="53"/>
      <c r="U23" s="53">
        <v>5523.1709321962271</v>
      </c>
      <c r="V23" s="53"/>
      <c r="W23" s="53">
        <v>5375.0306343112634</v>
      </c>
      <c r="X23" s="78"/>
      <c r="Y23" s="53">
        <v>5469.5416441873585</v>
      </c>
      <c r="Z23" s="27"/>
      <c r="AA23" s="53">
        <v>5507.5466629955654</v>
      </c>
      <c r="AB23" s="27"/>
      <c r="AC23" s="53">
        <v>5389.5366912797763</v>
      </c>
      <c r="AD23" s="56"/>
      <c r="AE23" s="53">
        <v>5681.6855131638395</v>
      </c>
      <c r="AF23" s="56"/>
      <c r="AG23" s="53">
        <v>5794.1681463907535</v>
      </c>
      <c r="AH23" s="110"/>
      <c r="AI23" s="53">
        <v>5903.542577011006</v>
      </c>
      <c r="AJ23" s="56"/>
      <c r="AK23" s="53">
        <v>5584.2860506688357</v>
      </c>
      <c r="AL23" s="56"/>
      <c r="AM23" s="53">
        <v>5546.6621771997807</v>
      </c>
      <c r="AN23" s="27"/>
      <c r="AO23" s="53">
        <v>5853.9660353245026</v>
      </c>
      <c r="AP23" s="27"/>
      <c r="AQ23" s="53"/>
      <c r="AR23" s="27"/>
      <c r="AS23" s="25"/>
      <c r="AT23" s="14" t="s">
        <v>34</v>
      </c>
      <c r="AV23" s="33"/>
      <c r="AW23" s="169"/>
    </row>
    <row r="24" spans="2:59" ht="6" customHeight="1" x14ac:dyDescent="0.2">
      <c r="B24" s="13"/>
      <c r="C24" s="13"/>
      <c r="D24" s="14"/>
      <c r="E24" s="30"/>
      <c r="F24" s="30"/>
      <c r="G24" s="30"/>
      <c r="H24" s="30"/>
      <c r="I24" s="30"/>
      <c r="J24" s="30"/>
      <c r="K24" s="30"/>
      <c r="L24" s="30"/>
      <c r="M24" s="30"/>
      <c r="N24" s="30"/>
      <c r="O24" s="30"/>
      <c r="P24" s="30"/>
      <c r="Q24" s="92"/>
      <c r="R24" s="30"/>
      <c r="S24" s="30"/>
      <c r="T24" s="90"/>
      <c r="U24" s="30"/>
      <c r="V24" s="90"/>
      <c r="W24" s="30"/>
      <c r="X24" s="78"/>
      <c r="Y24" s="30"/>
      <c r="Z24" s="27"/>
      <c r="AA24" s="30"/>
      <c r="AB24" s="27"/>
      <c r="AC24" s="30"/>
      <c r="AD24" s="27"/>
      <c r="AE24" s="30"/>
      <c r="AF24" s="27"/>
      <c r="AG24" s="30"/>
      <c r="AH24" s="110"/>
      <c r="AI24" s="30"/>
      <c r="AJ24" s="27"/>
      <c r="AK24" s="30"/>
      <c r="AL24" s="27"/>
      <c r="AM24" s="30"/>
      <c r="AN24" s="27"/>
      <c r="AO24" s="30"/>
      <c r="AP24" s="27"/>
      <c r="AQ24" s="30"/>
      <c r="AR24" s="27"/>
      <c r="AS24" s="25"/>
      <c r="AT24" s="28"/>
      <c r="AV24" s="33"/>
      <c r="AW24" s="169"/>
    </row>
    <row r="25" spans="2:59"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3">
        <v>20388.782683416583</v>
      </c>
      <c r="R25" s="54"/>
      <c r="S25" s="55">
        <v>23463.779546497331</v>
      </c>
      <c r="T25" s="55"/>
      <c r="U25" s="55">
        <v>22864.313674349498</v>
      </c>
      <c r="V25" s="55"/>
      <c r="W25" s="55">
        <v>22042.639650754365</v>
      </c>
      <c r="X25" s="78"/>
      <c r="Y25" s="55">
        <v>20969.974511402354</v>
      </c>
      <c r="Z25" s="98"/>
      <c r="AA25" s="55">
        <v>21296.328419109857</v>
      </c>
      <c r="AB25" s="98"/>
      <c r="AC25" s="55">
        <v>20699.316376736155</v>
      </c>
      <c r="AD25" s="98"/>
      <c r="AE25" s="55">
        <v>21405.755612759876</v>
      </c>
      <c r="AF25" s="98"/>
      <c r="AG25" s="55">
        <v>21838.175764905012</v>
      </c>
      <c r="AH25" s="111"/>
      <c r="AI25" s="55">
        <v>22794.306069131799</v>
      </c>
      <c r="AJ25" s="109"/>
      <c r="AK25" s="55">
        <v>22222.065674494042</v>
      </c>
      <c r="AL25" s="109"/>
      <c r="AM25" s="55">
        <v>22093.897979014619</v>
      </c>
      <c r="AN25" s="98"/>
      <c r="AO25" s="55">
        <v>23448.887165486911</v>
      </c>
      <c r="AP25" s="98"/>
      <c r="AQ25" s="55">
        <v>12150.841727921292</v>
      </c>
      <c r="AR25" s="98"/>
      <c r="AS25" s="25"/>
      <c r="AT25" s="15" t="s">
        <v>28</v>
      </c>
      <c r="AV25" s="33"/>
      <c r="AW25" s="169"/>
    </row>
    <row r="26" spans="2:59"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9"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9" ht="69.95" customHeight="1" x14ac:dyDescent="0.2">
      <c r="B28" s="210" t="s">
        <v>145</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Z28" s="119"/>
      <c r="BA28" s="119"/>
      <c r="BB28" s="119"/>
      <c r="BC28" s="119"/>
    </row>
    <row r="29" spans="2:59" ht="18.75" customHeight="1" x14ac:dyDescent="0.2">
      <c r="B29" s="18"/>
      <c r="C29" s="18"/>
      <c r="D29" s="19"/>
      <c r="E29" s="19"/>
      <c r="F29" s="19"/>
      <c r="G29" s="19"/>
      <c r="H29" s="19"/>
      <c r="I29" s="19"/>
      <c r="J29" s="19"/>
      <c r="K29" s="19"/>
      <c r="L29" s="19"/>
      <c r="AZ29" s="119"/>
      <c r="BA29" s="119"/>
      <c r="BB29" s="119"/>
      <c r="BC29" s="119"/>
    </row>
    <row r="30" spans="2:59" ht="18.75" customHeight="1" x14ac:dyDescent="0.2">
      <c r="B30" s="18"/>
      <c r="C30" s="18"/>
      <c r="D30" s="19"/>
      <c r="E30" s="19"/>
      <c r="F30" s="19"/>
      <c r="G30" s="19"/>
      <c r="H30" s="19"/>
      <c r="I30" s="19"/>
      <c r="J30" s="19"/>
      <c r="K30" s="19"/>
      <c r="L30" s="19"/>
      <c r="AZ30" s="119"/>
      <c r="BA30" s="119"/>
      <c r="BB30" s="119"/>
      <c r="BC30" s="119"/>
    </row>
  </sheetData>
  <mergeCells count="27">
    <mergeCell ref="B28:AT28"/>
    <mergeCell ref="Y17:Z17"/>
    <mergeCell ref="AA17:AB17"/>
    <mergeCell ref="AC17:AD17"/>
    <mergeCell ref="Q17:R17"/>
    <mergeCell ref="S17:T17"/>
    <mergeCell ref="W17:X17"/>
    <mergeCell ref="I17:J17"/>
    <mergeCell ref="K17:L17"/>
    <mergeCell ref="AS17:AT17"/>
    <mergeCell ref="B18:D18"/>
    <mergeCell ref="AS18:AT18"/>
    <mergeCell ref="AM17:AN17"/>
    <mergeCell ref="AQ17:AR17"/>
    <mergeCell ref="AS6:AT6"/>
    <mergeCell ref="B7:D7"/>
    <mergeCell ref="M17:N17"/>
    <mergeCell ref="AE17:AF17"/>
    <mergeCell ref="B6:D6"/>
    <mergeCell ref="B17:D17"/>
    <mergeCell ref="E17:F17"/>
    <mergeCell ref="G17:H17"/>
    <mergeCell ref="O17:P17"/>
    <mergeCell ref="AO17:AP17"/>
    <mergeCell ref="AG17:AH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C31"/>
  <sheetViews>
    <sheetView zoomScaleNormal="100" workbookViewId="0"/>
  </sheetViews>
  <sheetFormatPr defaultColWidth="9.33203125" defaultRowHeight="14.25" outlineLevelCol="1" x14ac:dyDescent="0.2"/>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customWidth="1" collapsed="1"/>
    <col min="34" max="34" width="1.5" style="17" customWidth="1"/>
    <col min="35" max="35" width="7.6640625" style="17" customWidth="1"/>
    <col min="36" max="36" width="1.5" style="17" customWidth="1"/>
    <col min="37" max="37" width="7.6640625" style="17" customWidth="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1" style="17" customWidth="1"/>
    <col min="46" max="46" width="32.83203125" style="17" customWidth="1"/>
    <col min="47" max="49" width="9.33203125" style="17"/>
    <col min="50" max="50" width="11" style="17" bestFit="1" customWidth="1"/>
    <col min="51" max="16384" width="9.33203125" style="17"/>
  </cols>
  <sheetData>
    <row r="1" spans="2:51" x14ac:dyDescent="0.2">
      <c r="B1" s="18" t="s">
        <v>117</v>
      </c>
      <c r="C1" s="18"/>
      <c r="D1" s="19"/>
      <c r="E1" s="19"/>
      <c r="F1" s="19"/>
      <c r="G1" s="19"/>
      <c r="H1" s="19"/>
      <c r="I1" s="19"/>
      <c r="J1" s="19"/>
      <c r="K1" s="19"/>
      <c r="L1" s="19"/>
    </row>
    <row r="2" spans="2:51" x14ac:dyDescent="0.2">
      <c r="B2" s="95" t="s">
        <v>118</v>
      </c>
      <c r="C2" s="18"/>
      <c r="D2" s="19"/>
      <c r="E2" s="19"/>
      <c r="F2" s="19"/>
      <c r="G2" s="19"/>
      <c r="H2" s="19"/>
      <c r="I2" s="19"/>
      <c r="J2" s="19"/>
      <c r="K2" s="19"/>
      <c r="L2" s="19"/>
    </row>
    <row r="3" spans="2:51" ht="6" customHeight="1" x14ac:dyDescent="0.2">
      <c r="B3" s="19"/>
      <c r="C3" s="19"/>
      <c r="D3" s="19"/>
      <c r="E3" s="19"/>
      <c r="F3" s="19"/>
      <c r="G3" s="19"/>
      <c r="H3" s="19"/>
      <c r="I3" s="19"/>
      <c r="J3" s="19"/>
      <c r="K3" s="19"/>
      <c r="L3" s="19"/>
    </row>
    <row r="4" spans="2:5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1" ht="6" customHeight="1" x14ac:dyDescent="0.2">
      <c r="B5" s="19"/>
      <c r="C5" s="19"/>
      <c r="D5" s="19"/>
      <c r="E5" s="19"/>
      <c r="F5" s="19"/>
      <c r="G5" s="19"/>
      <c r="H5" s="19"/>
      <c r="I5" s="19"/>
      <c r="J5" s="19"/>
      <c r="K5" s="19"/>
      <c r="L5" s="19"/>
    </row>
    <row r="6" spans="2:51" ht="12.75" customHeight="1" x14ac:dyDescent="0.2">
      <c r="B6" s="209" t="s">
        <v>35</v>
      </c>
      <c r="C6" s="209"/>
      <c r="D6" s="209"/>
      <c r="E6" s="71">
        <v>2003</v>
      </c>
      <c r="F6" s="72"/>
      <c r="G6" s="71">
        <v>2004</v>
      </c>
      <c r="H6" s="72"/>
      <c r="I6" s="71">
        <v>2005</v>
      </c>
      <c r="J6" s="72"/>
      <c r="K6" s="71">
        <v>2006</v>
      </c>
      <c r="L6" s="72"/>
      <c r="M6" s="71">
        <v>2007</v>
      </c>
      <c r="N6" s="72"/>
      <c r="O6" s="71">
        <v>2008</v>
      </c>
      <c r="P6" s="72"/>
      <c r="Q6" s="71">
        <v>2009</v>
      </c>
      <c r="R6" s="72"/>
      <c r="S6" s="71">
        <v>2010</v>
      </c>
      <c r="T6" s="72"/>
      <c r="U6" s="71">
        <v>2011</v>
      </c>
      <c r="V6" s="72"/>
      <c r="W6" s="71">
        <v>2012</v>
      </c>
      <c r="X6" s="72"/>
      <c r="Y6" s="71">
        <v>2013</v>
      </c>
      <c r="Z6" s="19"/>
      <c r="AA6" s="71">
        <v>2014</v>
      </c>
      <c r="AB6" s="19"/>
      <c r="AC6" s="71">
        <v>2015</v>
      </c>
      <c r="AD6" s="19"/>
      <c r="AE6" s="71">
        <v>2016</v>
      </c>
      <c r="AF6" s="19"/>
      <c r="AG6" s="71">
        <v>2017</v>
      </c>
      <c r="AH6" s="19"/>
      <c r="AI6" s="71" t="s">
        <v>77</v>
      </c>
      <c r="AJ6" s="19"/>
      <c r="AK6" s="71">
        <v>2019</v>
      </c>
      <c r="AL6" s="19"/>
      <c r="AM6" s="71">
        <v>2020</v>
      </c>
      <c r="AN6" s="19"/>
      <c r="AO6" s="71">
        <v>2021</v>
      </c>
      <c r="AP6" s="19"/>
      <c r="AQ6" s="71">
        <v>2022</v>
      </c>
      <c r="AR6" s="19"/>
      <c r="AS6" s="209" t="s">
        <v>38</v>
      </c>
      <c r="AT6" s="209"/>
      <c r="AW6" s="101"/>
    </row>
    <row r="7" spans="2:51" ht="12.75" customHeight="1" x14ac:dyDescent="0.2">
      <c r="B7" s="214" t="s">
        <v>36</v>
      </c>
      <c r="C7" s="214"/>
      <c r="D7" s="21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1"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1">
        <v>8182.7107826256488</v>
      </c>
      <c r="R9" s="54"/>
      <c r="S9" s="53">
        <v>9066.7017845245573</v>
      </c>
      <c r="T9" s="53"/>
      <c r="U9" s="53">
        <v>10049.668193770856</v>
      </c>
      <c r="V9" s="53"/>
      <c r="W9" s="53">
        <v>9766.2449809098525</v>
      </c>
      <c r="X9" s="78"/>
      <c r="Y9" s="53">
        <v>9419.9134436390705</v>
      </c>
      <c r="Z9" s="27"/>
      <c r="AA9" s="53">
        <v>10283.241340773608</v>
      </c>
      <c r="AB9" s="27"/>
      <c r="AC9" s="53">
        <v>9789.1974090704753</v>
      </c>
      <c r="AD9" s="27"/>
      <c r="AE9" s="53">
        <v>9380.1161395355084</v>
      </c>
      <c r="AF9" s="56"/>
      <c r="AG9" s="53">
        <v>9731.9634559900987</v>
      </c>
      <c r="AH9" s="110"/>
      <c r="AI9" s="94">
        <v>10455.0176721814</v>
      </c>
      <c r="AJ9" s="56"/>
      <c r="AK9" s="94">
        <v>10397.83569491474</v>
      </c>
      <c r="AL9" s="27"/>
      <c r="AM9" s="53">
        <v>10776.052325058561</v>
      </c>
      <c r="AN9" s="27"/>
      <c r="AO9" s="53">
        <v>10627.505174132313</v>
      </c>
      <c r="AP9" s="73"/>
      <c r="AQ9" s="53">
        <v>10851.639300364925</v>
      </c>
      <c r="AR9" s="27" t="s">
        <v>162</v>
      </c>
      <c r="AS9" s="56"/>
      <c r="AT9" s="14" t="s">
        <v>31</v>
      </c>
      <c r="AV9" s="33"/>
      <c r="AW9" s="33"/>
      <c r="AY9" s="115"/>
    </row>
    <row r="10" spans="2:51"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1">
        <v>8588.9032777382909</v>
      </c>
      <c r="R10" s="54"/>
      <c r="S10" s="53">
        <v>9785.9704858416026</v>
      </c>
      <c r="T10" s="53"/>
      <c r="U10" s="53">
        <v>10131.665990990428</v>
      </c>
      <c r="V10" s="53"/>
      <c r="W10" s="53">
        <v>9478.0326905169404</v>
      </c>
      <c r="X10" s="78"/>
      <c r="Y10" s="53">
        <v>9687.0369407613434</v>
      </c>
      <c r="Z10" s="27"/>
      <c r="AA10" s="53">
        <v>10152.42699356216</v>
      </c>
      <c r="AB10" s="27"/>
      <c r="AC10" s="53">
        <v>9575.0737739095639</v>
      </c>
      <c r="AD10" s="27"/>
      <c r="AE10" s="53">
        <v>9599.6044067918519</v>
      </c>
      <c r="AF10" s="56"/>
      <c r="AG10" s="53">
        <v>9388.5093014034755</v>
      </c>
      <c r="AH10" s="110"/>
      <c r="AI10" s="94">
        <v>10388.688552885666</v>
      </c>
      <c r="AJ10" s="56"/>
      <c r="AK10" s="94">
        <v>10306.71276727318</v>
      </c>
      <c r="AL10" s="27"/>
      <c r="AM10" s="53">
        <v>10463.570861472366</v>
      </c>
      <c r="AN10" s="27"/>
      <c r="AO10" s="53">
        <v>11322.801497811573</v>
      </c>
      <c r="AP10" s="73"/>
      <c r="AQ10" s="53">
        <v>11836.595455856776</v>
      </c>
      <c r="AR10" s="27"/>
      <c r="AS10" s="56"/>
      <c r="AT10" s="14" t="s">
        <v>32</v>
      </c>
      <c r="AV10" s="33"/>
      <c r="AW10" s="33"/>
      <c r="AY10" s="115"/>
    </row>
    <row r="11" spans="2:51"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1">
        <v>8331.6797792294856</v>
      </c>
      <c r="R11" s="54"/>
      <c r="S11" s="53">
        <v>9353.9911330033538</v>
      </c>
      <c r="T11" s="53"/>
      <c r="U11" s="53">
        <v>9078.3556164437887</v>
      </c>
      <c r="V11" s="53"/>
      <c r="W11" s="53">
        <v>8790.3665879914988</v>
      </c>
      <c r="X11" s="78"/>
      <c r="Y11" s="53">
        <v>9429.3572633082822</v>
      </c>
      <c r="Z11" s="27"/>
      <c r="AA11" s="53">
        <v>9146.1443541827794</v>
      </c>
      <c r="AB11" s="27"/>
      <c r="AC11" s="53">
        <v>8821.2926404949139</v>
      </c>
      <c r="AD11" s="27"/>
      <c r="AE11" s="53">
        <v>8644.1307572367587</v>
      </c>
      <c r="AF11" s="56"/>
      <c r="AG11" s="53">
        <v>8606.0474750250905</v>
      </c>
      <c r="AH11" s="110"/>
      <c r="AI11" s="94">
        <v>9764.162615513289</v>
      </c>
      <c r="AJ11" s="56"/>
      <c r="AK11" s="94">
        <v>9739.9702921327134</v>
      </c>
      <c r="AL11" s="27"/>
      <c r="AM11" s="53">
        <v>9871.2131282936971</v>
      </c>
      <c r="AN11" s="27"/>
      <c r="AO11" s="53">
        <v>10460.094666456585</v>
      </c>
      <c r="AP11" s="27"/>
      <c r="AQ11" s="53"/>
      <c r="AR11" s="27"/>
      <c r="AS11" s="56"/>
      <c r="AT11" s="14" t="s">
        <v>33</v>
      </c>
      <c r="AV11" s="33"/>
      <c r="AW11" s="33"/>
      <c r="AY11" s="115"/>
    </row>
    <row r="12" spans="2:51"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1">
        <v>9377.9897384066026</v>
      </c>
      <c r="R12" s="54"/>
      <c r="S12" s="53">
        <v>9907.1795476004991</v>
      </c>
      <c r="T12" s="53"/>
      <c r="U12" s="53">
        <v>9316.5549881633924</v>
      </c>
      <c r="V12" s="53"/>
      <c r="W12" s="53">
        <v>8698.2901620110879</v>
      </c>
      <c r="X12" s="78"/>
      <c r="Y12" s="53">
        <v>9705.7556364622396</v>
      </c>
      <c r="Z12" s="27"/>
      <c r="AA12" s="53">
        <v>9854.9738015790026</v>
      </c>
      <c r="AB12" s="27"/>
      <c r="AC12" s="53">
        <v>9393.4442756670906</v>
      </c>
      <c r="AD12" s="27"/>
      <c r="AE12" s="53">
        <v>9877.4261044715822</v>
      </c>
      <c r="AF12" s="56"/>
      <c r="AG12" s="53">
        <v>9648.6099253374559</v>
      </c>
      <c r="AH12" s="110"/>
      <c r="AI12" s="94">
        <v>10478.419554434366</v>
      </c>
      <c r="AJ12" s="56"/>
      <c r="AK12" s="94">
        <v>10170.600040856192</v>
      </c>
      <c r="AL12" s="27"/>
      <c r="AM12" s="53">
        <v>10336.875568066243</v>
      </c>
      <c r="AN12" s="27"/>
      <c r="AO12" s="53">
        <v>10267.436579448138</v>
      </c>
      <c r="AP12" s="27"/>
      <c r="AQ12" s="53"/>
      <c r="AR12" s="27"/>
      <c r="AS12" s="25"/>
      <c r="AT12" s="14" t="s">
        <v>34</v>
      </c>
      <c r="AV12" s="33"/>
      <c r="AW12" s="33"/>
      <c r="AY12" s="115"/>
    </row>
    <row r="13" spans="2:51" ht="6" customHeight="1" x14ac:dyDescent="0.2">
      <c r="B13" s="13"/>
      <c r="C13" s="13"/>
      <c r="D13" s="14"/>
      <c r="E13" s="30"/>
      <c r="F13" s="30"/>
      <c r="G13" s="30"/>
      <c r="H13" s="30"/>
      <c r="I13" s="30"/>
      <c r="J13" s="30"/>
      <c r="K13" s="30"/>
      <c r="L13" s="30"/>
      <c r="M13" s="30"/>
      <c r="N13" s="30"/>
      <c r="O13" s="30"/>
      <c r="P13" s="30"/>
      <c r="Q13" s="92"/>
      <c r="R13" s="30"/>
      <c r="S13" s="30"/>
      <c r="T13" s="90"/>
      <c r="U13" s="30"/>
      <c r="V13" s="90"/>
      <c r="W13" s="30"/>
      <c r="X13" s="78"/>
      <c r="Y13" s="30"/>
      <c r="Z13" s="27"/>
      <c r="AA13" s="30"/>
      <c r="AB13" s="27"/>
      <c r="AC13" s="30"/>
      <c r="AD13" s="27"/>
      <c r="AE13" s="30"/>
      <c r="AF13" s="27"/>
      <c r="AG13" s="30"/>
      <c r="AH13" s="110"/>
      <c r="AI13" s="158"/>
      <c r="AJ13" s="27"/>
      <c r="AK13" s="158"/>
      <c r="AL13" s="27"/>
      <c r="AM13" s="30"/>
      <c r="AN13" s="27"/>
      <c r="AO13" s="30"/>
      <c r="AP13" s="27"/>
      <c r="AQ13" s="30"/>
      <c r="AR13" s="27"/>
      <c r="AS13" s="25"/>
      <c r="AT13" s="28"/>
      <c r="AV13" s="33"/>
      <c r="AW13" s="33"/>
      <c r="AY13" s="115"/>
    </row>
    <row r="14" spans="2:51"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3">
        <v>34481.283578000031</v>
      </c>
      <c r="R14" s="54"/>
      <c r="S14" s="55">
        <v>38113.842950970007</v>
      </c>
      <c r="T14" s="55"/>
      <c r="U14" s="55">
        <v>38576.244789368466</v>
      </c>
      <c r="V14" s="55"/>
      <c r="W14" s="55">
        <v>36732.934421429381</v>
      </c>
      <c r="X14" s="78"/>
      <c r="Y14" s="55">
        <v>38242.06328417093</v>
      </c>
      <c r="Z14" s="98"/>
      <c r="AA14" s="55">
        <v>39436.786490097547</v>
      </c>
      <c r="AB14" s="98"/>
      <c r="AC14" s="55">
        <v>37579.00809914204</v>
      </c>
      <c r="AD14" s="27"/>
      <c r="AE14" s="55">
        <v>37501.277408035705</v>
      </c>
      <c r="AF14" s="98"/>
      <c r="AG14" s="55">
        <v>37375.130157756124</v>
      </c>
      <c r="AH14" s="111"/>
      <c r="AI14" s="55">
        <v>41086.288395014722</v>
      </c>
      <c r="AJ14" s="109"/>
      <c r="AK14" s="55">
        <v>40615.118795176822</v>
      </c>
      <c r="AL14" s="98"/>
      <c r="AM14" s="55">
        <v>41447.711882890871</v>
      </c>
      <c r="AN14" s="98"/>
      <c r="AO14" s="55">
        <v>42677.837917848607</v>
      </c>
      <c r="AP14" s="98"/>
      <c r="AQ14" s="55">
        <v>22688.2347562217</v>
      </c>
      <c r="AR14" s="98"/>
      <c r="AS14" s="25"/>
      <c r="AT14" s="15" t="s">
        <v>28</v>
      </c>
      <c r="AV14" s="33"/>
      <c r="AW14" s="33"/>
    </row>
    <row r="15" spans="2:5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row>
    <row r="16" spans="2:5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row>
    <row r="17" spans="1:55" s="42" customFormat="1" ht="12.75" customHeight="1" x14ac:dyDescent="0.2">
      <c r="A17" s="17"/>
      <c r="B17" s="209" t="s">
        <v>39</v>
      </c>
      <c r="C17" s="209"/>
      <c r="D17" s="209"/>
      <c r="E17" s="212"/>
      <c r="F17" s="212"/>
      <c r="G17" s="212"/>
      <c r="H17" s="212"/>
      <c r="I17" s="212"/>
      <c r="J17" s="212"/>
      <c r="K17" s="212"/>
      <c r="L17" s="212"/>
      <c r="M17" s="212"/>
      <c r="N17" s="212"/>
      <c r="O17" s="212"/>
      <c r="P17" s="212"/>
      <c r="Q17" s="212"/>
      <c r="R17" s="212"/>
      <c r="S17" s="212"/>
      <c r="T17" s="212"/>
      <c r="U17" s="13"/>
      <c r="V17" s="13"/>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09" t="s">
        <v>41</v>
      </c>
      <c r="AT17" s="209"/>
    </row>
    <row r="18" spans="1:55" s="42" customFormat="1" ht="12.75" customHeight="1" x14ac:dyDescent="0.2">
      <c r="A18" s="17"/>
      <c r="B18" s="209" t="s">
        <v>40</v>
      </c>
      <c r="C18" s="209"/>
      <c r="D18" s="209"/>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09" t="s">
        <v>42</v>
      </c>
      <c r="AT18" s="209"/>
    </row>
    <row r="19" spans="1: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1:55"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1">
        <v>3991.2982775418591</v>
      </c>
      <c r="R20" s="54"/>
      <c r="S20" s="53">
        <v>4557.540031653657</v>
      </c>
      <c r="T20" s="53"/>
      <c r="U20" s="53">
        <v>4746.0879342746375</v>
      </c>
      <c r="V20" s="53"/>
      <c r="W20" s="53">
        <v>4639.60518936056</v>
      </c>
      <c r="X20" s="78"/>
      <c r="Y20" s="53">
        <v>4185.8374734837162</v>
      </c>
      <c r="Z20" s="27"/>
      <c r="AA20" s="53">
        <v>4296.2251332960504</v>
      </c>
      <c r="AB20" s="27"/>
      <c r="AC20" s="53">
        <v>4166.0392025233532</v>
      </c>
      <c r="AD20" s="56"/>
      <c r="AE20" s="53">
        <v>4059.671307737518</v>
      </c>
      <c r="AF20" s="56"/>
      <c r="AG20" s="53">
        <v>4212.4238439253513</v>
      </c>
      <c r="AH20" s="110"/>
      <c r="AI20" s="94">
        <v>4546.3231187496058</v>
      </c>
      <c r="AJ20" s="56"/>
      <c r="AK20" s="94">
        <v>4407.5044573104142</v>
      </c>
      <c r="AL20" s="27"/>
      <c r="AM20" s="94">
        <v>4519.8281844587209</v>
      </c>
      <c r="AN20" s="27"/>
      <c r="AO20" s="53">
        <v>4412.9950367649117</v>
      </c>
      <c r="AP20" s="73"/>
      <c r="AQ20" s="53">
        <v>4682.9941732992565</v>
      </c>
      <c r="AR20" s="27" t="s">
        <v>162</v>
      </c>
      <c r="AS20" s="56"/>
      <c r="AT20" s="14" t="s">
        <v>31</v>
      </c>
      <c r="AX20" s="121"/>
    </row>
    <row r="21" spans="1:55"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1">
        <v>4285.38816461235</v>
      </c>
      <c r="R21" s="54"/>
      <c r="S21" s="53">
        <v>4938.2842552653055</v>
      </c>
      <c r="T21" s="53"/>
      <c r="U21" s="53">
        <v>4837.5651056109136</v>
      </c>
      <c r="V21" s="53"/>
      <c r="W21" s="53">
        <v>4478.1812773763777</v>
      </c>
      <c r="X21" s="78"/>
      <c r="Y21" s="53">
        <v>4161.6146006274757</v>
      </c>
      <c r="Z21" s="27"/>
      <c r="AA21" s="53">
        <v>4306.1682107078705</v>
      </c>
      <c r="AB21" s="27"/>
      <c r="AC21" s="53">
        <v>4110.7770766668718</v>
      </c>
      <c r="AD21" s="56"/>
      <c r="AE21" s="53">
        <v>4198.8441346319296</v>
      </c>
      <c r="AF21" s="56"/>
      <c r="AG21" s="53">
        <v>4114.4095752009853</v>
      </c>
      <c r="AH21" s="110"/>
      <c r="AI21" s="94">
        <v>4548.6627137980377</v>
      </c>
      <c r="AJ21" s="56"/>
      <c r="AK21" s="94">
        <v>4430.1560629718078</v>
      </c>
      <c r="AL21" s="27"/>
      <c r="AM21" s="94">
        <v>4400.6163192589211</v>
      </c>
      <c r="AN21" s="27"/>
      <c r="AO21" s="53">
        <v>5009.0045783064343</v>
      </c>
      <c r="AP21" s="73"/>
      <c r="AQ21" s="53">
        <v>5163.8475546220352</v>
      </c>
      <c r="AR21" s="27"/>
      <c r="AS21" s="56"/>
      <c r="AT21" s="14" t="s">
        <v>32</v>
      </c>
      <c r="AW21" s="33"/>
      <c r="AX21" s="121"/>
    </row>
    <row r="22" spans="1:55"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1">
        <v>4048.3374063257602</v>
      </c>
      <c r="R22" s="54"/>
      <c r="S22" s="53">
        <v>4541.1275430217074</v>
      </c>
      <c r="T22" s="53"/>
      <c r="U22" s="53">
        <v>4286.7136348677186</v>
      </c>
      <c r="V22" s="53"/>
      <c r="W22" s="53">
        <v>4169.2106444061628</v>
      </c>
      <c r="X22" s="78"/>
      <c r="Y22" s="53">
        <v>3901.5569312038033</v>
      </c>
      <c r="Z22" s="27"/>
      <c r="AA22" s="53">
        <v>3848.4347882103702</v>
      </c>
      <c r="AB22" s="27"/>
      <c r="AC22" s="53">
        <v>3763.8821237164893</v>
      </c>
      <c r="AD22" s="56"/>
      <c r="AE22" s="53">
        <v>3914.5779363588954</v>
      </c>
      <c r="AF22" s="56"/>
      <c r="AG22" s="53">
        <v>4005.0393892701495</v>
      </c>
      <c r="AH22" s="110"/>
      <c r="AI22" s="94">
        <v>4368.3081109134419</v>
      </c>
      <c r="AJ22" s="56"/>
      <c r="AK22" s="94">
        <v>4341.9975582756388</v>
      </c>
      <c r="AL22" s="27"/>
      <c r="AM22" s="94">
        <v>4166.8279104445555</v>
      </c>
      <c r="AN22" s="27"/>
      <c r="AO22" s="53">
        <v>4738.4002609516556</v>
      </c>
      <c r="AP22" s="27"/>
      <c r="AQ22" s="53"/>
      <c r="AR22" s="27"/>
      <c r="AS22" s="56"/>
      <c r="AT22" s="14" t="s">
        <v>33</v>
      </c>
      <c r="AX22" s="121"/>
    </row>
    <row r="23" spans="1:55"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1">
        <v>4647.3336721366131</v>
      </c>
      <c r="R23" s="54"/>
      <c r="S23" s="53">
        <v>4807.0771525566588</v>
      </c>
      <c r="T23" s="53"/>
      <c r="U23" s="53">
        <v>4324.0210545962263</v>
      </c>
      <c r="V23" s="53"/>
      <c r="W23" s="53">
        <v>4167.6986792112639</v>
      </c>
      <c r="X23" s="78"/>
      <c r="Y23" s="53">
        <v>4210.1601032873587</v>
      </c>
      <c r="Z23" s="27"/>
      <c r="AA23" s="53">
        <v>4341.6629591955661</v>
      </c>
      <c r="AB23" s="27"/>
      <c r="AC23" s="53">
        <v>4262.7097644294408</v>
      </c>
      <c r="AD23" s="56"/>
      <c r="AE23" s="53">
        <v>4457.584103831532</v>
      </c>
      <c r="AF23" s="56"/>
      <c r="AG23" s="53">
        <v>4413.0362242085257</v>
      </c>
      <c r="AH23" s="110"/>
      <c r="AI23" s="94">
        <v>4679.6467282707154</v>
      </c>
      <c r="AJ23" s="56"/>
      <c r="AK23" s="94">
        <v>4427.1341379361847</v>
      </c>
      <c r="AL23" s="27"/>
      <c r="AM23" s="94">
        <v>4351.8897384524253</v>
      </c>
      <c r="AN23" s="27"/>
      <c r="AO23" s="53">
        <v>4585.3736708639117</v>
      </c>
      <c r="AP23" s="27"/>
      <c r="AQ23" s="53"/>
      <c r="AR23" s="27"/>
      <c r="AS23" s="25"/>
      <c r="AT23" s="14" t="s">
        <v>34</v>
      </c>
    </row>
    <row r="24" spans="1:55" ht="6" customHeight="1" x14ac:dyDescent="0.2">
      <c r="B24" s="13"/>
      <c r="C24" s="13"/>
      <c r="D24" s="14"/>
      <c r="E24" s="30"/>
      <c r="F24" s="30"/>
      <c r="G24" s="30"/>
      <c r="H24" s="30"/>
      <c r="I24" s="30"/>
      <c r="J24" s="30"/>
      <c r="K24" s="30"/>
      <c r="L24" s="30"/>
      <c r="M24" s="30"/>
      <c r="N24" s="30"/>
      <c r="O24" s="30"/>
      <c r="P24" s="30"/>
      <c r="Q24" s="92"/>
      <c r="R24" s="30"/>
      <c r="S24" s="30"/>
      <c r="T24" s="90"/>
      <c r="U24" s="30"/>
      <c r="V24" s="90"/>
      <c r="W24" s="30"/>
      <c r="X24" s="78"/>
      <c r="Y24" s="30"/>
      <c r="Z24" s="27"/>
      <c r="AA24" s="30"/>
      <c r="AB24" s="27"/>
      <c r="AC24" s="30"/>
      <c r="AD24" s="27"/>
      <c r="AE24" s="30"/>
      <c r="AF24" s="27"/>
      <c r="AG24" s="30"/>
      <c r="AH24" s="110"/>
      <c r="AI24" s="158"/>
      <c r="AJ24" s="27"/>
      <c r="AK24" s="158"/>
      <c r="AL24" s="27"/>
      <c r="AM24" s="158"/>
      <c r="AN24" s="27"/>
      <c r="AO24" s="30"/>
      <c r="AP24" s="27"/>
      <c r="AQ24" s="30"/>
      <c r="AR24" s="27"/>
      <c r="AS24" s="25"/>
      <c r="AT24" s="28"/>
    </row>
    <row r="25" spans="1:55"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3">
        <v>16972.357520616581</v>
      </c>
      <c r="R25" s="54"/>
      <c r="S25" s="55">
        <v>18844.02898249733</v>
      </c>
      <c r="T25" s="55"/>
      <c r="U25" s="55">
        <v>18194.387729349495</v>
      </c>
      <c r="V25" s="55"/>
      <c r="W25" s="55">
        <v>17454.695790354366</v>
      </c>
      <c r="X25" s="78"/>
      <c r="Y25" s="55">
        <v>16459.169108602353</v>
      </c>
      <c r="Z25" s="98"/>
      <c r="AA25" s="55">
        <v>16792.491091409858</v>
      </c>
      <c r="AB25" s="98"/>
      <c r="AC25" s="55">
        <v>16303.408167336154</v>
      </c>
      <c r="AD25" s="98"/>
      <c r="AE25" s="55">
        <v>16630.677482559877</v>
      </c>
      <c r="AF25" s="98"/>
      <c r="AG25" s="55">
        <v>16744.90903260501</v>
      </c>
      <c r="AH25" s="111"/>
      <c r="AI25" s="55">
        <v>18142.940671731802</v>
      </c>
      <c r="AJ25" s="109"/>
      <c r="AK25" s="55">
        <v>17606.792216494043</v>
      </c>
      <c r="AL25" s="98"/>
      <c r="AM25" s="55">
        <v>17439.162152614623</v>
      </c>
      <c r="AN25" s="98"/>
      <c r="AO25" s="55">
        <v>18745.773546886914</v>
      </c>
      <c r="AP25" s="98"/>
      <c r="AQ25" s="55">
        <v>9846.8417279212917</v>
      </c>
      <c r="AR25" s="98"/>
      <c r="AS25" s="25"/>
      <c r="AT25" s="15" t="s">
        <v>28</v>
      </c>
    </row>
    <row r="26" spans="1: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1: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1:55" ht="69.95" customHeight="1" x14ac:dyDescent="0.2">
      <c r="B28" s="210" t="s">
        <v>145</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Z28" s="119"/>
      <c r="BA28" s="119"/>
      <c r="BB28" s="119"/>
      <c r="BC28" s="119"/>
    </row>
    <row r="29" spans="1:55" ht="18.75" customHeight="1" x14ac:dyDescent="0.2">
      <c r="B29" s="18"/>
      <c r="C29" s="18"/>
      <c r="D29" s="19"/>
      <c r="E29" s="19"/>
      <c r="F29" s="19"/>
      <c r="G29" s="19"/>
      <c r="H29" s="19"/>
      <c r="I29" s="19"/>
      <c r="J29" s="19"/>
      <c r="K29" s="19"/>
      <c r="L29" s="19"/>
    </row>
    <row r="30" spans="1:55" ht="18.75" customHeight="1" x14ac:dyDescent="0.2">
      <c r="B30" s="18"/>
      <c r="C30" s="18"/>
      <c r="D30" s="19"/>
      <c r="E30" s="19"/>
      <c r="F30" s="19"/>
      <c r="G30" s="19"/>
      <c r="H30" s="19"/>
      <c r="I30" s="19"/>
      <c r="J30" s="19"/>
      <c r="K30" s="19"/>
      <c r="L30" s="19"/>
    </row>
    <row r="31" spans="1:55" ht="18.75" customHeight="1" x14ac:dyDescent="0.2">
      <c r="B31" s="18"/>
      <c r="C31" s="18"/>
      <c r="D31" s="19"/>
      <c r="E31" s="19"/>
      <c r="F31" s="19"/>
      <c r="G31" s="19"/>
      <c r="H31" s="19"/>
      <c r="I31" s="19"/>
      <c r="J31" s="19"/>
      <c r="K31" s="19"/>
      <c r="L31" s="19"/>
    </row>
  </sheetData>
  <mergeCells count="27">
    <mergeCell ref="AQ17:AR17"/>
    <mergeCell ref="AC17:AD17"/>
    <mergeCell ref="AG17:AH17"/>
    <mergeCell ref="AO17:AP17"/>
    <mergeCell ref="AA17:AB17"/>
    <mergeCell ref="AM17:AN17"/>
    <mergeCell ref="B28:AT28"/>
    <mergeCell ref="B7:D7"/>
    <mergeCell ref="B17:D17"/>
    <mergeCell ref="B6:D6"/>
    <mergeCell ref="E17:F17"/>
    <mergeCell ref="G17:H17"/>
    <mergeCell ref="AS17:AT17"/>
    <mergeCell ref="AE17:AF17"/>
    <mergeCell ref="O17:P17"/>
    <mergeCell ref="B18:D18"/>
    <mergeCell ref="AS6:AT6"/>
    <mergeCell ref="Q17:R17"/>
    <mergeCell ref="S17:T17"/>
    <mergeCell ref="AS18:AT18"/>
    <mergeCell ref="AI17:AJ17"/>
    <mergeCell ref="AK17:AL17"/>
    <mergeCell ref="I17:J17"/>
    <mergeCell ref="M17:N17"/>
    <mergeCell ref="W17:X17"/>
    <mergeCell ref="Y17:Z17"/>
    <mergeCell ref="K17: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C31"/>
  <sheetViews>
    <sheetView zoomScaleNormal="100" workbookViewId="0"/>
  </sheetViews>
  <sheetFormatPr defaultColWidth="9.33203125" defaultRowHeight="14.25" outlineLevelCol="1" x14ac:dyDescent="0.2"/>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customWidth="1" collapsed="1"/>
    <col min="34" max="34" width="1.5" style="17" customWidth="1"/>
    <col min="35" max="35" width="7.6640625" style="17" customWidth="1"/>
    <col min="36" max="36" width="1.5" style="17" customWidth="1"/>
    <col min="37" max="37" width="7.6640625" style="17" customWidth="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1" style="17" customWidth="1"/>
    <col min="46" max="46" width="32.83203125" style="17" customWidth="1"/>
    <col min="47" max="16384" width="9.33203125" style="17"/>
  </cols>
  <sheetData>
    <row r="1" spans="2:51" x14ac:dyDescent="0.2">
      <c r="B1" s="18" t="s">
        <v>119</v>
      </c>
    </row>
    <row r="2" spans="2:51" x14ac:dyDescent="0.2">
      <c r="B2" s="95" t="s">
        <v>120</v>
      </c>
      <c r="C2" s="18"/>
      <c r="D2" s="19"/>
      <c r="E2" s="19"/>
      <c r="F2" s="19"/>
      <c r="G2" s="19"/>
      <c r="H2" s="19"/>
      <c r="I2" s="19"/>
      <c r="J2" s="19"/>
      <c r="K2" s="19"/>
      <c r="L2" s="19"/>
    </row>
    <row r="3" spans="2:51" ht="6" customHeight="1" x14ac:dyDescent="0.2">
      <c r="B3" s="19"/>
      <c r="C3" s="19"/>
      <c r="D3" s="19"/>
      <c r="E3" s="19"/>
      <c r="F3" s="19"/>
      <c r="G3" s="19"/>
      <c r="H3" s="19"/>
      <c r="I3" s="19"/>
      <c r="J3" s="19"/>
      <c r="K3" s="19"/>
      <c r="L3" s="19"/>
    </row>
    <row r="4" spans="2:5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1" ht="6" customHeight="1" x14ac:dyDescent="0.2">
      <c r="B5" s="19"/>
      <c r="C5" s="19"/>
      <c r="D5" s="19"/>
      <c r="E5" s="19"/>
      <c r="F5" s="19"/>
      <c r="G5" s="19"/>
      <c r="H5" s="19"/>
      <c r="I5" s="19"/>
      <c r="J5" s="19"/>
      <c r="K5" s="19"/>
      <c r="L5" s="19"/>
    </row>
    <row r="6" spans="2:51" ht="12.75" customHeight="1" x14ac:dyDescent="0.2">
      <c r="B6" s="209" t="s">
        <v>35</v>
      </c>
      <c r="C6" s="209"/>
      <c r="D6" s="209"/>
      <c r="E6" s="71">
        <v>2003</v>
      </c>
      <c r="F6" s="72"/>
      <c r="G6" s="71">
        <v>2004</v>
      </c>
      <c r="H6" s="72"/>
      <c r="I6" s="71">
        <v>2005</v>
      </c>
      <c r="J6" s="72"/>
      <c r="K6" s="71">
        <v>2006</v>
      </c>
      <c r="L6" s="72"/>
      <c r="M6" s="71">
        <v>2007</v>
      </c>
      <c r="N6" s="72"/>
      <c r="O6" s="71">
        <v>2008</v>
      </c>
      <c r="P6" s="72"/>
      <c r="Q6" s="71">
        <v>2009</v>
      </c>
      <c r="R6" s="72"/>
      <c r="S6" s="71">
        <v>2010</v>
      </c>
      <c r="T6" s="72"/>
      <c r="U6" s="71">
        <v>2011</v>
      </c>
      <c r="V6" s="72"/>
      <c r="W6" s="71">
        <v>2012</v>
      </c>
      <c r="X6" s="72"/>
      <c r="Y6" s="71">
        <v>2013</v>
      </c>
      <c r="Z6" s="19"/>
      <c r="AA6" s="71">
        <v>2014</v>
      </c>
      <c r="AB6" s="19"/>
      <c r="AC6" s="71">
        <v>2015</v>
      </c>
      <c r="AD6" s="19"/>
      <c r="AE6" s="71">
        <v>2016</v>
      </c>
      <c r="AF6" s="19"/>
      <c r="AG6" s="71">
        <v>2017</v>
      </c>
      <c r="AH6" s="19"/>
      <c r="AI6" s="71" t="s">
        <v>77</v>
      </c>
      <c r="AJ6" s="19"/>
      <c r="AK6" s="71">
        <v>2019</v>
      </c>
      <c r="AL6" s="19"/>
      <c r="AM6" s="71">
        <v>2020</v>
      </c>
      <c r="AN6" s="19"/>
      <c r="AO6" s="71">
        <v>2021</v>
      </c>
      <c r="AP6" s="19"/>
      <c r="AQ6" s="71">
        <v>2022</v>
      </c>
      <c r="AR6" s="19"/>
      <c r="AS6" s="209" t="s">
        <v>38</v>
      </c>
      <c r="AT6" s="209"/>
      <c r="AW6" s="101"/>
    </row>
    <row r="7" spans="2:51" ht="12.75" customHeight="1" x14ac:dyDescent="0.2">
      <c r="B7" s="214" t="s">
        <v>36</v>
      </c>
      <c r="C7" s="214"/>
      <c r="D7" s="21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1" ht="10.5" customHeight="1" x14ac:dyDescent="0.2">
      <c r="B9" s="13">
        <v>1</v>
      </c>
      <c r="C9" s="16"/>
      <c r="D9" s="14" t="s">
        <v>0</v>
      </c>
      <c r="E9" s="94" t="s">
        <v>43</v>
      </c>
      <c r="F9" s="53"/>
      <c r="G9" s="94" t="s">
        <v>43</v>
      </c>
      <c r="H9" s="53"/>
      <c r="I9" s="94" t="s">
        <v>43</v>
      </c>
      <c r="J9" s="53"/>
      <c r="K9" s="94" t="s">
        <v>43</v>
      </c>
      <c r="L9" s="53"/>
      <c r="M9" s="94" t="s">
        <v>43</v>
      </c>
      <c r="N9" s="53"/>
      <c r="O9" s="53">
        <v>11097.759770964145</v>
      </c>
      <c r="P9" s="53"/>
      <c r="Q9" s="53">
        <v>8031.0694655921307</v>
      </c>
      <c r="R9" s="53"/>
      <c r="S9" s="53">
        <v>9846.2508838755584</v>
      </c>
      <c r="T9" s="53"/>
      <c r="U9" s="53">
        <v>10270.327261047501</v>
      </c>
      <c r="V9" s="53"/>
      <c r="W9" s="53">
        <v>9546.151598800112</v>
      </c>
      <c r="X9" s="78"/>
      <c r="Y9" s="53">
        <v>9017.273550281745</v>
      </c>
      <c r="Z9" s="27"/>
      <c r="AA9" s="53">
        <v>9522.9593257828492</v>
      </c>
      <c r="AB9" s="27"/>
      <c r="AC9" s="53">
        <v>9487.3221232143733</v>
      </c>
      <c r="AD9" s="27"/>
      <c r="AE9" s="53">
        <v>9067.1549125380934</v>
      </c>
      <c r="AF9" s="56"/>
      <c r="AG9" s="53">
        <v>9865.5219247806053</v>
      </c>
      <c r="AH9" s="110"/>
      <c r="AI9" s="53">
        <v>9238.1935560556722</v>
      </c>
      <c r="AJ9" s="56"/>
      <c r="AK9" s="53">
        <v>9040.3260312970306</v>
      </c>
      <c r="AL9" s="56"/>
      <c r="AM9" s="53">
        <v>9418.4311183484933</v>
      </c>
      <c r="AN9" s="27"/>
      <c r="AO9" s="53">
        <v>9218.2934487962848</v>
      </c>
      <c r="AP9" s="73"/>
      <c r="AQ9" s="53">
        <v>9441.1259444494299</v>
      </c>
      <c r="AR9" s="27" t="s">
        <v>162</v>
      </c>
      <c r="AS9" s="56"/>
      <c r="AT9" s="14" t="s">
        <v>31</v>
      </c>
      <c r="AV9" s="33"/>
      <c r="AW9" s="33"/>
      <c r="AX9" s="33"/>
      <c r="AY9" s="33"/>
    </row>
    <row r="10" spans="2:51" ht="10.5" customHeight="1" x14ac:dyDescent="0.2">
      <c r="B10" s="13">
        <v>2</v>
      </c>
      <c r="C10" s="13"/>
      <c r="D10" s="14" t="s">
        <v>1</v>
      </c>
      <c r="E10" s="94" t="s">
        <v>43</v>
      </c>
      <c r="F10" s="53"/>
      <c r="G10" s="94" t="s">
        <v>43</v>
      </c>
      <c r="H10" s="53"/>
      <c r="I10" s="94" t="s">
        <v>43</v>
      </c>
      <c r="J10" s="53"/>
      <c r="K10" s="94" t="s">
        <v>43</v>
      </c>
      <c r="L10" s="53"/>
      <c r="M10" s="94" t="s">
        <v>43</v>
      </c>
      <c r="N10" s="53"/>
      <c r="O10" s="53">
        <v>11200.942614262847</v>
      </c>
      <c r="P10" s="53"/>
      <c r="Q10" s="53">
        <v>8082.0692193192472</v>
      </c>
      <c r="R10" s="53"/>
      <c r="S10" s="53">
        <v>10331.502485131568</v>
      </c>
      <c r="T10" s="53"/>
      <c r="U10" s="53">
        <v>10524.100336267233</v>
      </c>
      <c r="V10" s="53"/>
      <c r="W10" s="53">
        <v>9580.1938064738206</v>
      </c>
      <c r="X10" s="78"/>
      <c r="Y10" s="53">
        <v>8848.1155204323732</v>
      </c>
      <c r="Z10" s="27"/>
      <c r="AA10" s="53">
        <v>9317.2515846673341</v>
      </c>
      <c r="AB10" s="27"/>
      <c r="AC10" s="53">
        <v>8934.9042944614685</v>
      </c>
      <c r="AD10" s="27"/>
      <c r="AE10" s="53">
        <v>8954.1769104140185</v>
      </c>
      <c r="AF10" s="56"/>
      <c r="AG10" s="53">
        <v>9114.4666942907606</v>
      </c>
      <c r="AH10" s="110"/>
      <c r="AI10" s="53">
        <v>8991.0487268340166</v>
      </c>
      <c r="AJ10" s="56"/>
      <c r="AK10" s="53">
        <v>9167.5410133330115</v>
      </c>
      <c r="AL10" s="56"/>
      <c r="AM10" s="53">
        <v>8788.4511260455347</v>
      </c>
      <c r="AN10" s="27"/>
      <c r="AO10" s="53">
        <v>9793.1023928363866</v>
      </c>
      <c r="AP10" s="73"/>
      <c r="AQ10" s="53">
        <v>9998.376378830033</v>
      </c>
      <c r="AR10" s="27"/>
      <c r="AS10" s="56"/>
      <c r="AT10" s="14" t="s">
        <v>32</v>
      </c>
      <c r="AV10" s="169"/>
      <c r="AW10" s="33"/>
      <c r="AX10" s="33"/>
      <c r="AY10" s="33"/>
    </row>
    <row r="11" spans="2:51" ht="10.5" customHeight="1" x14ac:dyDescent="0.2">
      <c r="B11" s="13">
        <v>3</v>
      </c>
      <c r="C11" s="13"/>
      <c r="D11" s="14" t="s">
        <v>2</v>
      </c>
      <c r="E11" s="94" t="s">
        <v>43</v>
      </c>
      <c r="F11" s="53"/>
      <c r="G11" s="94" t="s">
        <v>43</v>
      </c>
      <c r="H11" s="53"/>
      <c r="I11" s="94" t="s">
        <v>43</v>
      </c>
      <c r="J11" s="53"/>
      <c r="K11" s="94" t="s">
        <v>43</v>
      </c>
      <c r="L11" s="53"/>
      <c r="M11" s="94" t="s">
        <v>43</v>
      </c>
      <c r="N11" s="53"/>
      <c r="O11" s="53">
        <v>10462.679979969958</v>
      </c>
      <c r="P11" s="53"/>
      <c r="Q11" s="53">
        <v>8093.0938219935761</v>
      </c>
      <c r="R11" s="53"/>
      <c r="S11" s="53">
        <v>9826.5547521076915</v>
      </c>
      <c r="T11" s="53"/>
      <c r="U11" s="53">
        <v>9109.3260653028083</v>
      </c>
      <c r="V11" s="53"/>
      <c r="W11" s="53">
        <v>8974.501323966384</v>
      </c>
      <c r="X11" s="78"/>
      <c r="Y11" s="53">
        <v>9281.9617570812661</v>
      </c>
      <c r="Z11" s="27"/>
      <c r="AA11" s="53">
        <v>9061.0847337571722</v>
      </c>
      <c r="AB11" s="27"/>
      <c r="AC11" s="53">
        <v>8852.0796747066925</v>
      </c>
      <c r="AD11" s="27"/>
      <c r="AE11" s="53">
        <v>8707.9446997463456</v>
      </c>
      <c r="AF11" s="56"/>
      <c r="AG11" s="53">
        <v>8811.8871127499588</v>
      </c>
      <c r="AH11" s="110"/>
      <c r="AI11" s="53">
        <v>8587.8265285378984</v>
      </c>
      <c r="AJ11" s="56"/>
      <c r="AK11" s="53">
        <v>8374.6416323656267</v>
      </c>
      <c r="AL11" s="56"/>
      <c r="AM11" s="53">
        <v>8770.0187666113634</v>
      </c>
      <c r="AN11" s="27"/>
      <c r="AO11" s="53">
        <v>9213.0618312997976</v>
      </c>
      <c r="AP11" s="27"/>
      <c r="AQ11" s="53"/>
      <c r="AR11" s="27"/>
      <c r="AS11" s="56"/>
      <c r="AT11" s="14" t="s">
        <v>33</v>
      </c>
      <c r="AV11" s="33"/>
      <c r="AW11" s="33"/>
      <c r="AX11" s="33"/>
      <c r="AY11" s="33"/>
    </row>
    <row r="12" spans="2:51" ht="10.5" customHeight="1" x14ac:dyDescent="0.2">
      <c r="B12" s="13">
        <v>4</v>
      </c>
      <c r="C12" s="13"/>
      <c r="D12" s="14" t="s">
        <v>3</v>
      </c>
      <c r="E12" s="94" t="s">
        <v>43</v>
      </c>
      <c r="F12" s="53"/>
      <c r="G12" s="94" t="s">
        <v>43</v>
      </c>
      <c r="H12" s="53"/>
      <c r="I12" s="94" t="s">
        <v>43</v>
      </c>
      <c r="J12" s="53"/>
      <c r="K12" s="94" t="s">
        <v>43</v>
      </c>
      <c r="L12" s="53"/>
      <c r="M12" s="94" t="s">
        <v>43</v>
      </c>
      <c r="N12" s="53"/>
      <c r="O12" s="53">
        <v>9626.9402488030173</v>
      </c>
      <c r="P12" s="53"/>
      <c r="Q12" s="53">
        <v>10626.344878095082</v>
      </c>
      <c r="R12" s="53"/>
      <c r="S12" s="53">
        <v>10395.042376885187</v>
      </c>
      <c r="T12" s="53"/>
      <c r="U12" s="53">
        <v>9490.4864555824552</v>
      </c>
      <c r="V12" s="53"/>
      <c r="W12" s="53">
        <v>9012.2007211630989</v>
      </c>
      <c r="X12" s="78"/>
      <c r="Y12" s="53">
        <v>9366.581956023314</v>
      </c>
      <c r="Z12" s="27"/>
      <c r="AA12" s="53">
        <v>9429.9972368901963</v>
      </c>
      <c r="AB12" s="27"/>
      <c r="AC12" s="53">
        <v>9028.4152304407526</v>
      </c>
      <c r="AD12" s="27"/>
      <c r="AE12" s="53">
        <v>9599.3891178809881</v>
      </c>
      <c r="AF12" s="56"/>
      <c r="AG12" s="53">
        <v>9838.9530684945821</v>
      </c>
      <c r="AH12" s="110"/>
      <c r="AI12" s="53">
        <v>9190.9245391807763</v>
      </c>
      <c r="AJ12" s="56"/>
      <c r="AK12" s="53">
        <v>8779.2864092423333</v>
      </c>
      <c r="AL12" s="56"/>
      <c r="AM12" s="53">
        <v>9259.2809103123509</v>
      </c>
      <c r="AN12" s="27"/>
      <c r="AO12" s="53">
        <v>8987.7299505517803</v>
      </c>
      <c r="AP12" s="27"/>
      <c r="AQ12" s="53"/>
      <c r="AR12" s="27"/>
      <c r="AS12" s="25"/>
      <c r="AT12" s="14" t="s">
        <v>34</v>
      </c>
      <c r="AV12" s="33"/>
      <c r="AW12" s="33"/>
    </row>
    <row r="13" spans="2:51" ht="6" customHeight="1" x14ac:dyDescent="0.2">
      <c r="B13" s="13"/>
      <c r="C13" s="13"/>
      <c r="D13" s="14"/>
      <c r="E13" s="30"/>
      <c r="F13" s="30"/>
      <c r="G13" s="30"/>
      <c r="H13" s="30"/>
      <c r="I13" s="30"/>
      <c r="J13" s="30"/>
      <c r="K13" s="30"/>
      <c r="L13" s="30"/>
      <c r="M13" s="30"/>
      <c r="N13" s="30"/>
      <c r="O13" s="30"/>
      <c r="P13" s="30"/>
      <c r="Q13" s="30"/>
      <c r="R13" s="30"/>
      <c r="S13" s="30"/>
      <c r="T13" s="90"/>
      <c r="U13" s="30"/>
      <c r="V13" s="90"/>
      <c r="W13" s="30"/>
      <c r="X13" s="78"/>
      <c r="Y13" s="30"/>
      <c r="Z13" s="27"/>
      <c r="AA13" s="30"/>
      <c r="AB13" s="27"/>
      <c r="AC13" s="30"/>
      <c r="AD13" s="27"/>
      <c r="AE13" s="30"/>
      <c r="AF13" s="27"/>
      <c r="AG13" s="30"/>
      <c r="AH13" s="110"/>
      <c r="AI13" s="30"/>
      <c r="AJ13" s="27"/>
      <c r="AK13" s="30"/>
      <c r="AL13" s="27"/>
      <c r="AM13" s="30"/>
      <c r="AN13" s="27"/>
      <c r="AO13" s="30"/>
      <c r="AP13" s="27"/>
      <c r="AQ13" s="30"/>
      <c r="AR13" s="27"/>
      <c r="AS13" s="25"/>
      <c r="AT13" s="28"/>
      <c r="AV13" s="33"/>
      <c r="AW13" s="33"/>
    </row>
    <row r="14" spans="2:51"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8"/>
      <c r="Y14" s="55">
        <v>36513.932783818702</v>
      </c>
      <c r="Z14" s="98"/>
      <c r="AA14" s="55">
        <v>37331.29288109755</v>
      </c>
      <c r="AB14" s="98"/>
      <c r="AC14" s="55">
        <v>36302.721322823287</v>
      </c>
      <c r="AD14" s="27"/>
      <c r="AE14" s="55">
        <v>36328.665640579442</v>
      </c>
      <c r="AF14" s="98"/>
      <c r="AG14" s="55">
        <v>37630.82880031591</v>
      </c>
      <c r="AH14" s="111"/>
      <c r="AI14" s="55">
        <v>36007.993350608362</v>
      </c>
      <c r="AJ14" s="109"/>
      <c r="AK14" s="55">
        <v>35361.795086238002</v>
      </c>
      <c r="AL14" s="109"/>
      <c r="AM14" s="55">
        <v>36236.181921317744</v>
      </c>
      <c r="AN14" s="98"/>
      <c r="AO14" s="55">
        <v>37212.187623484249</v>
      </c>
      <c r="AP14" s="98"/>
      <c r="AQ14" s="55">
        <v>19439.502323279463</v>
      </c>
      <c r="AR14" s="98"/>
      <c r="AS14" s="25"/>
      <c r="AT14" s="15" t="s">
        <v>28</v>
      </c>
      <c r="AV14" s="33"/>
      <c r="AW14" s="33"/>
    </row>
    <row r="15" spans="2:5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row>
    <row r="16" spans="2:5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row>
    <row r="17" spans="2:55" s="42" customFormat="1" ht="12.75" customHeight="1" x14ac:dyDescent="0.2">
      <c r="B17" s="209" t="s">
        <v>39</v>
      </c>
      <c r="C17" s="209"/>
      <c r="D17" s="209"/>
      <c r="E17" s="212"/>
      <c r="F17" s="212"/>
      <c r="G17" s="212"/>
      <c r="H17" s="212"/>
      <c r="I17" s="212"/>
      <c r="J17" s="212"/>
      <c r="K17" s="212"/>
      <c r="L17" s="212"/>
      <c r="M17" s="212"/>
      <c r="N17" s="212"/>
      <c r="O17" s="212"/>
      <c r="P17" s="212"/>
      <c r="Q17" s="212"/>
      <c r="R17" s="212"/>
      <c r="S17" s="212"/>
      <c r="T17" s="212"/>
      <c r="U17" s="13"/>
      <c r="V17" s="13"/>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09" t="s">
        <v>41</v>
      </c>
      <c r="AT17" s="209"/>
    </row>
    <row r="18" spans="2:55" s="42" customFormat="1" ht="12.75" customHeight="1" x14ac:dyDescent="0.2">
      <c r="B18" s="209" t="s">
        <v>40</v>
      </c>
      <c r="C18" s="209"/>
      <c r="D18" s="209"/>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09" t="s">
        <v>42</v>
      </c>
      <c r="AT18" s="209"/>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2:55"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8"/>
      <c r="Y20" s="53">
        <v>3304.2458250782138</v>
      </c>
      <c r="Z20" s="27"/>
      <c r="AA20" s="53">
        <v>3360.3269841324764</v>
      </c>
      <c r="AB20" s="27"/>
      <c r="AC20" s="53">
        <v>3303.2523648707311</v>
      </c>
      <c r="AD20" s="27"/>
      <c r="AE20" s="53">
        <v>3131.9076537120782</v>
      </c>
      <c r="AF20" s="56"/>
      <c r="AG20" s="53">
        <v>3331.4680479753429</v>
      </c>
      <c r="AH20" s="110"/>
      <c r="AI20" s="53">
        <v>3422.400074579517</v>
      </c>
      <c r="AJ20" s="56"/>
      <c r="AK20" s="53">
        <v>3418.8324227888834</v>
      </c>
      <c r="AL20" s="56"/>
      <c r="AM20" s="53">
        <v>3608.9317709167444</v>
      </c>
      <c r="AN20" s="27"/>
      <c r="AO20" s="53">
        <v>3410.4803601937128</v>
      </c>
      <c r="AP20" s="73"/>
      <c r="AQ20" s="53">
        <v>3639.9402262788435</v>
      </c>
      <c r="AR20" s="27" t="s">
        <v>162</v>
      </c>
      <c r="AS20" s="56"/>
      <c r="AT20" s="14" t="s">
        <v>31</v>
      </c>
    </row>
    <row r="21" spans="2:55"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8"/>
      <c r="Y21" s="53">
        <v>3230.749137707784</v>
      </c>
      <c r="Z21" s="27"/>
      <c r="AA21" s="53">
        <v>3318.9460572115522</v>
      </c>
      <c r="AB21" s="27"/>
      <c r="AC21" s="53">
        <v>3139.108120706303</v>
      </c>
      <c r="AD21" s="27"/>
      <c r="AE21" s="53">
        <v>3189.179321065295</v>
      </c>
      <c r="AF21" s="56"/>
      <c r="AG21" s="53">
        <v>3054.2431693457279</v>
      </c>
      <c r="AH21" s="110"/>
      <c r="AI21" s="53">
        <v>3350.532213663626</v>
      </c>
      <c r="AJ21" s="56"/>
      <c r="AK21" s="53">
        <v>3387.5888782660058</v>
      </c>
      <c r="AL21" s="56"/>
      <c r="AM21" s="53">
        <v>3407.0685687350192</v>
      </c>
      <c r="AN21" s="27"/>
      <c r="AO21" s="53">
        <v>3742.4036418470778</v>
      </c>
      <c r="AP21" s="73"/>
      <c r="AQ21" s="53">
        <v>3874.6491608924007</v>
      </c>
      <c r="AR21" s="27"/>
      <c r="AS21" s="56"/>
      <c r="AT21" s="14" t="s">
        <v>32</v>
      </c>
      <c r="AW21" s="33"/>
    </row>
    <row r="22" spans="2:55"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8"/>
      <c r="Y22" s="53">
        <v>3266.2445686885158</v>
      </c>
      <c r="Z22" s="27"/>
      <c r="AA22" s="53">
        <v>3257.730861061721</v>
      </c>
      <c r="AB22" s="27"/>
      <c r="AC22" s="53">
        <v>3027.8497266621171</v>
      </c>
      <c r="AD22" s="27"/>
      <c r="AE22" s="53">
        <v>3172.4003554918131</v>
      </c>
      <c r="AF22" s="56"/>
      <c r="AG22" s="53">
        <v>3253.0494035037204</v>
      </c>
      <c r="AH22" s="110"/>
      <c r="AI22" s="53">
        <v>3482.114861583324</v>
      </c>
      <c r="AJ22" s="56"/>
      <c r="AK22" s="53">
        <v>3343.3549452137268</v>
      </c>
      <c r="AL22" s="56"/>
      <c r="AM22" s="53">
        <v>3497.9254103620283</v>
      </c>
      <c r="AN22" s="27"/>
      <c r="AO22" s="53">
        <v>3701.5211521763158</v>
      </c>
      <c r="AP22" s="27"/>
      <c r="AQ22" s="53"/>
      <c r="AR22" s="27"/>
      <c r="AS22" s="56"/>
      <c r="AT22" s="14" t="s">
        <v>33</v>
      </c>
    </row>
    <row r="23" spans="2:55"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8"/>
      <c r="Y23" s="53">
        <v>3327.5097291267639</v>
      </c>
      <c r="Z23" s="27"/>
      <c r="AA23" s="53">
        <v>3518.716506014106</v>
      </c>
      <c r="AB23" s="27"/>
      <c r="AC23" s="53">
        <v>3329.6859860356476</v>
      </c>
      <c r="AD23" s="27"/>
      <c r="AE23" s="53">
        <v>3550.9165751586866</v>
      </c>
      <c r="AF23" s="56"/>
      <c r="AG23" s="53">
        <v>3556.0289468118399</v>
      </c>
      <c r="AH23" s="110"/>
      <c r="AI23" s="53">
        <v>3735.9384592655597</v>
      </c>
      <c r="AJ23" s="56"/>
      <c r="AK23" s="53">
        <v>3422.7894532027676</v>
      </c>
      <c r="AL23" s="56"/>
      <c r="AM23" s="53">
        <v>3556.9805915126135</v>
      </c>
      <c r="AN23" s="27"/>
      <c r="AO23" s="53">
        <v>3590.6763466861134</v>
      </c>
      <c r="AP23" s="27"/>
      <c r="AQ23" s="53"/>
      <c r="AR23" s="27"/>
      <c r="AS23" s="25"/>
      <c r="AT23" s="14" t="s">
        <v>34</v>
      </c>
    </row>
    <row r="24" spans="2:55" ht="6" customHeight="1" x14ac:dyDescent="0.2">
      <c r="B24" s="13"/>
      <c r="C24" s="13"/>
      <c r="D24" s="14"/>
      <c r="E24" s="30"/>
      <c r="F24" s="30"/>
      <c r="G24" s="30"/>
      <c r="H24" s="30"/>
      <c r="I24" s="30"/>
      <c r="J24" s="30"/>
      <c r="K24" s="30"/>
      <c r="L24" s="30"/>
      <c r="M24" s="30"/>
      <c r="N24" s="30"/>
      <c r="O24" s="30"/>
      <c r="P24" s="30"/>
      <c r="Q24" s="30"/>
      <c r="R24" s="30"/>
      <c r="S24" s="30"/>
      <c r="T24" s="90"/>
      <c r="U24" s="30"/>
      <c r="V24" s="90"/>
      <c r="W24" s="30"/>
      <c r="X24" s="78"/>
      <c r="Y24" s="30"/>
      <c r="Z24" s="27"/>
      <c r="AA24" s="30"/>
      <c r="AB24" s="27"/>
      <c r="AC24" s="30"/>
      <c r="AD24" s="27"/>
      <c r="AE24" s="30"/>
      <c r="AF24" s="27"/>
      <c r="AG24" s="30"/>
      <c r="AH24" s="110"/>
      <c r="AI24" s="30"/>
      <c r="AJ24" s="27"/>
      <c r="AK24" s="30"/>
      <c r="AL24" s="27"/>
      <c r="AM24" s="30"/>
      <c r="AN24" s="27"/>
      <c r="AO24" s="30"/>
      <c r="AP24" s="27"/>
      <c r="AQ24" s="30"/>
      <c r="AR24" s="27"/>
      <c r="AS24" s="25"/>
      <c r="AT24" s="28"/>
    </row>
    <row r="25" spans="2:55"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8"/>
      <c r="Y25" s="55">
        <v>13128.749260601278</v>
      </c>
      <c r="Z25" s="98"/>
      <c r="AA25" s="55">
        <v>13455.720408419857</v>
      </c>
      <c r="AB25" s="98"/>
      <c r="AC25" s="55">
        <v>12799.896198274799</v>
      </c>
      <c r="AD25" s="27"/>
      <c r="AE25" s="55">
        <v>13044.4039054279</v>
      </c>
      <c r="AF25" s="98"/>
      <c r="AG25" s="55">
        <v>13194.789567636632</v>
      </c>
      <c r="AH25" s="111"/>
      <c r="AI25" s="55">
        <v>13990.985609092026</v>
      </c>
      <c r="AJ25" s="109"/>
      <c r="AK25" s="55">
        <v>13572.565699471383</v>
      </c>
      <c r="AL25" s="109"/>
      <c r="AM25" s="55">
        <v>14070.906341526406</v>
      </c>
      <c r="AN25" s="98"/>
      <c r="AO25" s="55">
        <v>14445.081500903221</v>
      </c>
      <c r="AP25" s="98"/>
      <c r="AQ25" s="55">
        <v>7514.5893871712442</v>
      </c>
      <c r="AR25" s="98"/>
      <c r="AS25" s="25"/>
      <c r="AT25" s="15" t="s">
        <v>28</v>
      </c>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5" ht="69.95" customHeight="1" x14ac:dyDescent="0.2">
      <c r="B28" s="210" t="s">
        <v>147</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Z28" s="119"/>
      <c r="BA28" s="119"/>
      <c r="BB28" s="119"/>
      <c r="BC28" s="119"/>
    </row>
    <row r="29" spans="2:55" ht="1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5"/>
      <c r="AT29" s="28"/>
    </row>
    <row r="30" spans="2:55" ht="18.7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sheetData>
  <mergeCells count="27">
    <mergeCell ref="B28:AT28"/>
    <mergeCell ref="E17:F17"/>
    <mergeCell ref="G17:H17"/>
    <mergeCell ref="AS17:AT17"/>
    <mergeCell ref="AE17:AF17"/>
    <mergeCell ref="O17:P17"/>
    <mergeCell ref="K17:L17"/>
    <mergeCell ref="I17:J17"/>
    <mergeCell ref="AS18:AT18"/>
    <mergeCell ref="B18:D18"/>
    <mergeCell ref="Y17:Z17"/>
    <mergeCell ref="AC17:AD17"/>
    <mergeCell ref="AA17:AB17"/>
    <mergeCell ref="AM17:AN17"/>
    <mergeCell ref="AQ17:AR17"/>
    <mergeCell ref="AS6:AT6"/>
    <mergeCell ref="Q17:R17"/>
    <mergeCell ref="S17:T17"/>
    <mergeCell ref="B7:D7"/>
    <mergeCell ref="B17:D17"/>
    <mergeCell ref="B6:D6"/>
    <mergeCell ref="AG17:AH17"/>
    <mergeCell ref="AO17:AP17"/>
    <mergeCell ref="M17:N17"/>
    <mergeCell ref="W17:X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C31"/>
  <sheetViews>
    <sheetView zoomScaleNormal="100" workbookViewId="0"/>
  </sheetViews>
  <sheetFormatPr defaultColWidth="9.33203125" defaultRowHeight="14.25" outlineLevelCol="1" x14ac:dyDescent="0.2"/>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customWidth="1" collapsed="1"/>
    <col min="34" max="34" width="1.5" style="17" customWidth="1"/>
    <col min="35" max="35" width="7.6640625" style="17" customWidth="1"/>
    <col min="36" max="36" width="1.5" style="17" customWidth="1"/>
    <col min="37" max="37" width="7.6640625" style="17" customWidth="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1" style="17" customWidth="1"/>
    <col min="46" max="46" width="32.83203125" style="17" customWidth="1"/>
    <col min="47" max="16384" width="9.33203125" style="17"/>
  </cols>
  <sheetData>
    <row r="1" spans="2:50" x14ac:dyDescent="0.2">
      <c r="B1" s="18" t="s">
        <v>121</v>
      </c>
    </row>
    <row r="2" spans="2:50" x14ac:dyDescent="0.2">
      <c r="B2" s="95" t="s">
        <v>122</v>
      </c>
      <c r="C2" s="18"/>
      <c r="D2" s="19"/>
      <c r="E2" s="19"/>
      <c r="F2" s="19"/>
      <c r="G2" s="19"/>
      <c r="H2" s="19"/>
      <c r="I2" s="19"/>
      <c r="J2" s="19"/>
      <c r="K2" s="19"/>
      <c r="L2" s="19"/>
    </row>
    <row r="3" spans="2:50" ht="6" customHeight="1" x14ac:dyDescent="0.2">
      <c r="B3" s="19"/>
      <c r="C3" s="19"/>
      <c r="D3" s="19"/>
      <c r="E3" s="19"/>
      <c r="F3" s="19"/>
      <c r="G3" s="19"/>
      <c r="H3" s="19"/>
      <c r="I3" s="19"/>
      <c r="J3" s="19"/>
      <c r="K3" s="19"/>
      <c r="L3" s="19"/>
    </row>
    <row r="4" spans="2:50"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50" ht="6" customHeight="1" x14ac:dyDescent="0.2">
      <c r="B5" s="19"/>
      <c r="C5" s="19"/>
      <c r="D5" s="19"/>
      <c r="E5" s="19"/>
      <c r="F5" s="19"/>
      <c r="G5" s="19"/>
      <c r="H5" s="19"/>
      <c r="I5" s="19"/>
      <c r="J5" s="19"/>
      <c r="K5" s="19"/>
      <c r="L5" s="19"/>
    </row>
    <row r="6" spans="2:50" ht="12.75" customHeight="1" x14ac:dyDescent="0.2">
      <c r="B6" s="209" t="s">
        <v>35</v>
      </c>
      <c r="C6" s="209"/>
      <c r="D6" s="209"/>
      <c r="E6" s="71">
        <v>2003</v>
      </c>
      <c r="F6" s="72"/>
      <c r="G6" s="71">
        <v>2004</v>
      </c>
      <c r="H6" s="72"/>
      <c r="I6" s="71">
        <v>2005</v>
      </c>
      <c r="J6" s="72"/>
      <c r="K6" s="71">
        <v>2006</v>
      </c>
      <c r="L6" s="72"/>
      <c r="M6" s="71">
        <v>2007</v>
      </c>
      <c r="N6" s="72"/>
      <c r="O6" s="71">
        <v>2008</v>
      </c>
      <c r="P6" s="72"/>
      <c r="Q6" s="71">
        <v>2009</v>
      </c>
      <c r="R6" s="72"/>
      <c r="S6" s="71">
        <v>2010</v>
      </c>
      <c r="T6" s="72"/>
      <c r="U6" s="71">
        <v>2011</v>
      </c>
      <c r="V6" s="72"/>
      <c r="W6" s="71">
        <v>2012</v>
      </c>
      <c r="X6" s="72"/>
      <c r="Y6" s="71">
        <v>2013</v>
      </c>
      <c r="Z6" s="19"/>
      <c r="AA6" s="71">
        <v>2014</v>
      </c>
      <c r="AB6" s="19"/>
      <c r="AC6" s="71">
        <v>2015</v>
      </c>
      <c r="AD6" s="19"/>
      <c r="AE6" s="71">
        <v>2016</v>
      </c>
      <c r="AF6" s="19"/>
      <c r="AG6" s="71">
        <v>2017</v>
      </c>
      <c r="AH6" s="19"/>
      <c r="AI6" s="71" t="s">
        <v>77</v>
      </c>
      <c r="AJ6" s="19"/>
      <c r="AK6" s="71">
        <v>2019</v>
      </c>
      <c r="AL6" s="19"/>
      <c r="AM6" s="71">
        <v>2020</v>
      </c>
      <c r="AN6" s="19"/>
      <c r="AO6" s="71">
        <v>2021</v>
      </c>
      <c r="AP6" s="19"/>
      <c r="AQ6" s="71">
        <v>2022</v>
      </c>
      <c r="AR6" s="19"/>
      <c r="AS6" s="209" t="s">
        <v>38</v>
      </c>
      <c r="AT6" s="209"/>
      <c r="AW6" s="101"/>
    </row>
    <row r="7" spans="2:50" ht="12.75" customHeight="1" x14ac:dyDescent="0.2">
      <c r="B7" s="214" t="s">
        <v>36</v>
      </c>
      <c r="C7" s="214"/>
      <c r="D7" s="21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50"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50" ht="10.5" customHeight="1" x14ac:dyDescent="0.2">
      <c r="B9" s="13">
        <v>1</v>
      </c>
      <c r="C9" s="16"/>
      <c r="D9" s="14" t="s">
        <v>0</v>
      </c>
      <c r="E9" s="94" t="s">
        <v>43</v>
      </c>
      <c r="F9" s="53"/>
      <c r="G9" s="94" t="s">
        <v>43</v>
      </c>
      <c r="H9" s="53"/>
      <c r="I9" s="94" t="s">
        <v>43</v>
      </c>
      <c r="J9" s="53"/>
      <c r="K9" s="94" t="s">
        <v>43</v>
      </c>
      <c r="L9" s="53"/>
      <c r="M9" s="94" t="s">
        <v>43</v>
      </c>
      <c r="N9" s="53"/>
      <c r="O9" s="53">
        <v>5827.4674871148645</v>
      </c>
      <c r="P9" s="53"/>
      <c r="Q9" s="91">
        <v>3747.614432927217</v>
      </c>
      <c r="R9" s="54"/>
      <c r="S9" s="53">
        <v>6374.6249006489979</v>
      </c>
      <c r="T9" s="53"/>
      <c r="U9" s="53">
        <v>6807.4259327233576</v>
      </c>
      <c r="V9" s="53"/>
      <c r="W9" s="53">
        <v>7381.5833821097403</v>
      </c>
      <c r="X9" s="78"/>
      <c r="Y9" s="53">
        <v>7054.9438933573247</v>
      </c>
      <c r="Z9" s="27"/>
      <c r="AA9" s="53">
        <v>7623.8460149907578</v>
      </c>
      <c r="AB9" s="27"/>
      <c r="AC9" s="53">
        <v>6889.3844175045715</v>
      </c>
      <c r="AD9" s="27"/>
      <c r="AE9" s="53">
        <v>7416.4923396539689</v>
      </c>
      <c r="AF9" s="56"/>
      <c r="AG9" s="53">
        <v>7705.0118125458093</v>
      </c>
      <c r="AH9" s="110"/>
      <c r="AI9" s="53">
        <v>8222.3199540181758</v>
      </c>
      <c r="AJ9" s="56"/>
      <c r="AK9" s="53">
        <v>7898.3853270996033</v>
      </c>
      <c r="AL9" s="27"/>
      <c r="AM9" s="53">
        <v>8336.8928147589213</v>
      </c>
      <c r="AN9" s="27"/>
      <c r="AO9" s="53">
        <v>8003.2113876044305</v>
      </c>
      <c r="AP9" s="73"/>
      <c r="AQ9" s="53">
        <v>9880.5133559154947</v>
      </c>
      <c r="AR9" s="27" t="s">
        <v>162</v>
      </c>
      <c r="AS9" s="56"/>
      <c r="AT9" s="14" t="s">
        <v>31</v>
      </c>
      <c r="AW9" s="33"/>
      <c r="AX9" s="33"/>
    </row>
    <row r="10" spans="2:50" ht="10.5" customHeight="1" x14ac:dyDescent="0.2">
      <c r="B10" s="13">
        <v>2</v>
      </c>
      <c r="C10" s="13"/>
      <c r="D10" s="14" t="s">
        <v>1</v>
      </c>
      <c r="E10" s="94" t="s">
        <v>43</v>
      </c>
      <c r="F10" s="53"/>
      <c r="G10" s="94" t="s">
        <v>43</v>
      </c>
      <c r="H10" s="53"/>
      <c r="I10" s="94" t="s">
        <v>43</v>
      </c>
      <c r="J10" s="53"/>
      <c r="K10" s="94" t="s">
        <v>43</v>
      </c>
      <c r="L10" s="53"/>
      <c r="M10" s="94" t="s">
        <v>43</v>
      </c>
      <c r="N10" s="53"/>
      <c r="O10" s="53">
        <v>5759.5062347569738</v>
      </c>
      <c r="P10" s="53"/>
      <c r="Q10" s="91">
        <v>4879.9691203381835</v>
      </c>
      <c r="R10" s="54"/>
      <c r="S10" s="53">
        <v>6967.0640007100337</v>
      </c>
      <c r="T10" s="53"/>
      <c r="U10" s="53">
        <v>7040.5026547231955</v>
      </c>
      <c r="V10" s="53"/>
      <c r="W10" s="53">
        <v>6207.7298840431195</v>
      </c>
      <c r="X10" s="78"/>
      <c r="Y10" s="53">
        <v>7251.9299203289693</v>
      </c>
      <c r="Z10" s="27"/>
      <c r="AA10" s="53">
        <v>7787.9274088948268</v>
      </c>
      <c r="AB10" s="27"/>
      <c r="AC10" s="53">
        <v>7210.1148448390522</v>
      </c>
      <c r="AD10" s="27"/>
      <c r="AE10" s="53">
        <v>7728.5519260154952</v>
      </c>
      <c r="AF10" s="56"/>
      <c r="AG10" s="53">
        <v>7726.4243343782036</v>
      </c>
      <c r="AH10" s="110"/>
      <c r="AI10" s="53">
        <v>7940.1581537677357</v>
      </c>
      <c r="AJ10" s="56"/>
      <c r="AK10" s="53">
        <v>8479.9517068117129</v>
      </c>
      <c r="AL10" s="27"/>
      <c r="AM10" s="53">
        <v>8494.6297537496193</v>
      </c>
      <c r="AN10" s="27"/>
      <c r="AO10" s="53">
        <v>8763.1891878154347</v>
      </c>
      <c r="AP10" s="73"/>
      <c r="AQ10" s="53">
        <v>10224.219077026743</v>
      </c>
      <c r="AR10" s="27"/>
      <c r="AS10" s="56"/>
      <c r="AT10" s="14" t="s">
        <v>32</v>
      </c>
      <c r="AW10" s="33"/>
      <c r="AX10" s="33"/>
    </row>
    <row r="11" spans="2:50" ht="10.5" customHeight="1" x14ac:dyDescent="0.2">
      <c r="B11" s="13">
        <v>3</v>
      </c>
      <c r="C11" s="13"/>
      <c r="D11" s="14" t="s">
        <v>2</v>
      </c>
      <c r="E11" s="94" t="s">
        <v>43</v>
      </c>
      <c r="F11" s="53"/>
      <c r="G11" s="94" t="s">
        <v>43</v>
      </c>
      <c r="H11" s="53"/>
      <c r="I11" s="94" t="s">
        <v>43</v>
      </c>
      <c r="J11" s="53"/>
      <c r="K11" s="94" t="s">
        <v>43</v>
      </c>
      <c r="L11" s="53"/>
      <c r="M11" s="94" t="s">
        <v>43</v>
      </c>
      <c r="N11" s="53"/>
      <c r="O11" s="53">
        <v>6244.7547854094446</v>
      </c>
      <c r="P11" s="53"/>
      <c r="Q11" s="91">
        <v>6012.0387235156722</v>
      </c>
      <c r="R11" s="54"/>
      <c r="S11" s="53">
        <v>7361.3263808956617</v>
      </c>
      <c r="T11" s="53"/>
      <c r="U11" s="53">
        <v>7361.1885511409819</v>
      </c>
      <c r="V11" s="53"/>
      <c r="W11" s="53">
        <v>7528.9722640251148</v>
      </c>
      <c r="X11" s="78"/>
      <c r="Y11" s="53">
        <v>7780.9965062270157</v>
      </c>
      <c r="Z11" s="27"/>
      <c r="AA11" s="53">
        <v>7518.5786204256083</v>
      </c>
      <c r="AB11" s="27"/>
      <c r="AC11" s="53">
        <v>7174.8537474664763</v>
      </c>
      <c r="AD11" s="27"/>
      <c r="AE11" s="53">
        <v>7946.4364470253922</v>
      </c>
      <c r="AF11" s="56"/>
      <c r="AG11" s="53">
        <v>7881.8495753689485</v>
      </c>
      <c r="AH11" s="110"/>
      <c r="AI11" s="53">
        <v>8296.7038831537029</v>
      </c>
      <c r="AJ11" s="56"/>
      <c r="AK11" s="53">
        <v>8178.5170703989652</v>
      </c>
      <c r="AL11" s="27"/>
      <c r="AM11" s="53">
        <v>8433.1663974625444</v>
      </c>
      <c r="AN11" s="27"/>
      <c r="AO11" s="53">
        <v>9143.9474548082399</v>
      </c>
      <c r="AP11" s="27"/>
      <c r="AQ11" s="53"/>
      <c r="AR11" s="27"/>
      <c r="AS11" s="56"/>
      <c r="AT11" s="14" t="s">
        <v>33</v>
      </c>
      <c r="AW11" s="33"/>
      <c r="AX11" s="33"/>
    </row>
    <row r="12" spans="2:50" ht="10.5" customHeight="1" x14ac:dyDescent="0.2">
      <c r="B12" s="13">
        <v>4</v>
      </c>
      <c r="C12" s="13"/>
      <c r="D12" s="14" t="s">
        <v>3</v>
      </c>
      <c r="E12" s="94" t="s">
        <v>43</v>
      </c>
      <c r="F12" s="53"/>
      <c r="G12" s="94" t="s">
        <v>43</v>
      </c>
      <c r="H12" s="53"/>
      <c r="I12" s="94" t="s">
        <v>43</v>
      </c>
      <c r="J12" s="53"/>
      <c r="K12" s="94" t="s">
        <v>43</v>
      </c>
      <c r="L12" s="53"/>
      <c r="M12" s="94" t="s">
        <v>43</v>
      </c>
      <c r="N12" s="53"/>
      <c r="O12" s="53">
        <v>5412.2103876054052</v>
      </c>
      <c r="P12" s="53"/>
      <c r="Q12" s="91">
        <v>6994.1809162189211</v>
      </c>
      <c r="R12" s="54"/>
      <c r="S12" s="53">
        <v>7226.1891707153127</v>
      </c>
      <c r="T12" s="53"/>
      <c r="U12" s="53">
        <v>7303.3275325809391</v>
      </c>
      <c r="V12" s="53"/>
      <c r="W12" s="53">
        <v>7557.3624408479891</v>
      </c>
      <c r="X12" s="78"/>
      <c r="Y12" s="53">
        <v>8444.7746804389244</v>
      </c>
      <c r="Z12" s="27"/>
      <c r="AA12" s="53">
        <v>7773.2445646888063</v>
      </c>
      <c r="AB12" s="27"/>
      <c r="AC12" s="53">
        <v>7421.5597665086552</v>
      </c>
      <c r="AD12" s="27"/>
      <c r="AE12" s="53">
        <v>8058.5630547613964</v>
      </c>
      <c r="AF12" s="56"/>
      <c r="AG12" s="53">
        <v>8406.1426351472437</v>
      </c>
      <c r="AH12" s="110"/>
      <c r="AI12" s="53">
        <v>8655.6160534667633</v>
      </c>
      <c r="AJ12" s="56"/>
      <c r="AK12" s="53">
        <v>8301.4046046285475</v>
      </c>
      <c r="AL12" s="27"/>
      <c r="AM12" s="53">
        <v>8304.1219956020395</v>
      </c>
      <c r="AN12" s="27"/>
      <c r="AO12" s="53">
        <v>9335.7602641362537</v>
      </c>
      <c r="AP12" s="27"/>
      <c r="AQ12" s="53"/>
      <c r="AR12" s="27"/>
      <c r="AS12" s="25"/>
      <c r="AT12" s="14" t="s">
        <v>34</v>
      </c>
    </row>
    <row r="13" spans="2:50" ht="6" customHeight="1" x14ac:dyDescent="0.2">
      <c r="B13" s="13"/>
      <c r="C13" s="13"/>
      <c r="D13" s="14"/>
      <c r="E13" s="30"/>
      <c r="F13" s="30"/>
      <c r="G13" s="30"/>
      <c r="H13" s="30"/>
      <c r="I13" s="30"/>
      <c r="J13" s="30"/>
      <c r="K13" s="30"/>
      <c r="L13" s="30"/>
      <c r="M13" s="30"/>
      <c r="N13" s="30"/>
      <c r="O13" s="30"/>
      <c r="P13" s="30"/>
      <c r="Q13" s="92"/>
      <c r="R13" s="30"/>
      <c r="S13" s="30"/>
      <c r="T13" s="90"/>
      <c r="U13" s="30"/>
      <c r="V13" s="90"/>
      <c r="W13" s="30"/>
      <c r="X13" s="78"/>
      <c r="Y13" s="30"/>
      <c r="Z13" s="27"/>
      <c r="AA13" s="30"/>
      <c r="AB13" s="27"/>
      <c r="AC13" s="30"/>
      <c r="AD13" s="27"/>
      <c r="AE13" s="30"/>
      <c r="AF13" s="27"/>
      <c r="AG13" s="30"/>
      <c r="AH13" s="110"/>
      <c r="AI13" s="30"/>
      <c r="AJ13" s="27"/>
      <c r="AK13" s="30"/>
      <c r="AL13" s="27"/>
      <c r="AM13" s="30"/>
      <c r="AN13" s="27"/>
      <c r="AO13" s="30"/>
      <c r="AP13" s="27"/>
      <c r="AQ13" s="30"/>
      <c r="AR13" s="27"/>
      <c r="AS13" s="25"/>
      <c r="AT13" s="28"/>
    </row>
    <row r="14" spans="2:50"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3">
        <v>21633.803192999992</v>
      </c>
      <c r="R14" s="54"/>
      <c r="S14" s="55">
        <v>27929.204452970007</v>
      </c>
      <c r="T14" s="55"/>
      <c r="U14" s="55">
        <v>28512.444671168472</v>
      </c>
      <c r="V14" s="55"/>
      <c r="W14" s="55">
        <v>28675.647971025963</v>
      </c>
      <c r="X14" s="78"/>
      <c r="Y14" s="55">
        <v>30532.645000352233</v>
      </c>
      <c r="Z14" s="98"/>
      <c r="AA14" s="55">
        <v>30703.596609</v>
      </c>
      <c r="AB14" s="98"/>
      <c r="AC14" s="55">
        <v>28695.912776318757</v>
      </c>
      <c r="AD14" s="27"/>
      <c r="AE14" s="55">
        <v>31150.043767456256</v>
      </c>
      <c r="AF14" s="98"/>
      <c r="AG14" s="55">
        <v>31719.428357440207</v>
      </c>
      <c r="AH14" s="111"/>
      <c r="AI14" s="55">
        <v>33114.79804440638</v>
      </c>
      <c r="AJ14" s="109"/>
      <c r="AK14" s="55">
        <v>32858.258708938825</v>
      </c>
      <c r="AL14" s="98"/>
      <c r="AM14" s="55">
        <v>33568.810961573123</v>
      </c>
      <c r="AN14" s="98"/>
      <c r="AO14" s="55">
        <v>35246.108294364356</v>
      </c>
      <c r="AP14" s="98"/>
      <c r="AQ14" s="55">
        <v>20104.732432942237</v>
      </c>
      <c r="AR14" s="98"/>
      <c r="AS14" s="25"/>
      <c r="AT14" s="15" t="s">
        <v>28</v>
      </c>
    </row>
    <row r="15" spans="2:50"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41"/>
      <c r="AT15" s="35"/>
    </row>
    <row r="16" spans="2:50"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8"/>
    </row>
    <row r="17" spans="2:55" s="42" customFormat="1" ht="12.75" customHeight="1" x14ac:dyDescent="0.2">
      <c r="B17" s="209" t="s">
        <v>39</v>
      </c>
      <c r="C17" s="209"/>
      <c r="D17" s="209"/>
      <c r="E17" s="212"/>
      <c r="F17" s="212"/>
      <c r="G17" s="212"/>
      <c r="H17" s="212"/>
      <c r="I17" s="212"/>
      <c r="J17" s="212"/>
      <c r="K17" s="212"/>
      <c r="L17" s="212"/>
      <c r="M17" s="212"/>
      <c r="N17" s="212"/>
      <c r="O17" s="212"/>
      <c r="P17" s="212"/>
      <c r="Q17" s="212"/>
      <c r="R17" s="212"/>
      <c r="S17" s="212"/>
      <c r="T17" s="212"/>
      <c r="U17" s="13"/>
      <c r="V17" s="13"/>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09" t="s">
        <v>41</v>
      </c>
      <c r="AT17" s="209"/>
    </row>
    <row r="18" spans="2:55" s="42" customFormat="1" ht="12.75" customHeight="1" x14ac:dyDescent="0.2">
      <c r="B18" s="209" t="s">
        <v>40</v>
      </c>
      <c r="C18" s="209"/>
      <c r="D18" s="209"/>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209" t="s">
        <v>42</v>
      </c>
      <c r="AT18" s="209"/>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row>
    <row r="20" spans="2:55"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1">
        <v>1446.2649243543076</v>
      </c>
      <c r="R20" s="54"/>
      <c r="S20" s="53">
        <v>2032.9236872968199</v>
      </c>
      <c r="T20" s="53"/>
      <c r="U20" s="53">
        <v>2168.1706907869425</v>
      </c>
      <c r="V20" s="53"/>
      <c r="W20" s="53">
        <v>2114.2250969202482</v>
      </c>
      <c r="X20" s="78"/>
      <c r="Y20" s="53">
        <v>1923.4023104055022</v>
      </c>
      <c r="Z20" s="27"/>
      <c r="AA20" s="53">
        <v>2004.2507377635739</v>
      </c>
      <c r="AB20" s="27"/>
      <c r="AC20" s="53">
        <v>1934.5983461018341</v>
      </c>
      <c r="AD20" s="56"/>
      <c r="AE20" s="53">
        <v>2033.5865270978713</v>
      </c>
      <c r="AF20" s="56"/>
      <c r="AG20" s="53">
        <v>2113.3852903082075</v>
      </c>
      <c r="AH20" s="110"/>
      <c r="AI20" s="53">
        <v>2263.9454009315286</v>
      </c>
      <c r="AJ20" s="56"/>
      <c r="AK20" s="53">
        <v>2090.9409505208623</v>
      </c>
      <c r="AL20" s="27"/>
      <c r="AM20" s="53">
        <v>2041.9830576371062</v>
      </c>
      <c r="AN20" s="27"/>
      <c r="AO20" s="53">
        <v>2065.9463767129937</v>
      </c>
      <c r="AP20" s="73"/>
      <c r="AQ20" s="53">
        <v>2202.053947020413</v>
      </c>
      <c r="AR20" s="27" t="s">
        <v>162</v>
      </c>
      <c r="AS20" s="56"/>
      <c r="AT20" s="14" t="s">
        <v>31</v>
      </c>
    </row>
    <row r="21" spans="2:55"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1">
        <v>1721.8204347500819</v>
      </c>
      <c r="R21" s="54"/>
      <c r="S21" s="53">
        <v>2184.92322990612</v>
      </c>
      <c r="T21" s="53"/>
      <c r="U21" s="53">
        <v>2137.9698107850081</v>
      </c>
      <c r="V21" s="53"/>
      <c r="W21" s="53">
        <v>1932.9873415942495</v>
      </c>
      <c r="X21" s="78"/>
      <c r="Y21" s="53">
        <v>1931.0225659196922</v>
      </c>
      <c r="Z21" s="27"/>
      <c r="AA21" s="53">
        <v>2078.5292041963176</v>
      </c>
      <c r="AB21" s="27"/>
      <c r="AC21" s="53">
        <v>2041.8913124253017</v>
      </c>
      <c r="AD21" s="56"/>
      <c r="AE21" s="53">
        <v>2172.3813078034136</v>
      </c>
      <c r="AF21" s="56"/>
      <c r="AG21" s="53">
        <v>2243.0356191736159</v>
      </c>
      <c r="AH21" s="110"/>
      <c r="AI21" s="53">
        <v>2276.2517061213084</v>
      </c>
      <c r="AJ21" s="56"/>
      <c r="AK21" s="53">
        <v>2254.0226593042594</v>
      </c>
      <c r="AL21" s="27"/>
      <c r="AM21" s="53">
        <v>2093.2655230575378</v>
      </c>
      <c r="AN21" s="27"/>
      <c r="AO21" s="53">
        <v>2379.4030934814509</v>
      </c>
      <c r="AP21" s="73"/>
      <c r="AQ21" s="53">
        <v>2434.1983937296345</v>
      </c>
      <c r="AR21" s="27"/>
      <c r="AS21" s="56"/>
      <c r="AT21" s="14" t="s">
        <v>32</v>
      </c>
      <c r="AW21" s="33"/>
    </row>
    <row r="22" spans="2:55"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1">
        <v>1938.2304843829831</v>
      </c>
      <c r="R22" s="54"/>
      <c r="S22" s="53">
        <v>2198.4664630276056</v>
      </c>
      <c r="T22" s="53"/>
      <c r="U22" s="53">
        <v>2113.1054858339744</v>
      </c>
      <c r="V22" s="53"/>
      <c r="W22" s="53">
        <v>2020.0997005104589</v>
      </c>
      <c r="X22" s="78"/>
      <c r="Y22" s="53">
        <v>1844.7684594152872</v>
      </c>
      <c r="Z22" s="27"/>
      <c r="AA22" s="53">
        <v>1768.9979117486491</v>
      </c>
      <c r="AB22" s="27"/>
      <c r="AC22" s="53">
        <v>1863.0798146900913</v>
      </c>
      <c r="AD22" s="56"/>
      <c r="AE22" s="53">
        <v>2024.6149344255632</v>
      </c>
      <c r="AF22" s="56"/>
      <c r="AG22" s="53">
        <v>2048.8260882076434</v>
      </c>
      <c r="AH22" s="110"/>
      <c r="AI22" s="53">
        <v>2095.5192352414892</v>
      </c>
      <c r="AJ22" s="56"/>
      <c r="AK22" s="53">
        <v>2143.0397677314677</v>
      </c>
      <c r="AL22" s="27"/>
      <c r="AM22" s="53">
        <v>1898.0614711064077</v>
      </c>
      <c r="AN22" s="27"/>
      <c r="AO22" s="53">
        <v>2295.1665057508581</v>
      </c>
      <c r="AP22" s="27"/>
      <c r="AQ22" s="53"/>
      <c r="AR22" s="27"/>
      <c r="AS22" s="56"/>
      <c r="AT22" s="14" t="s">
        <v>33</v>
      </c>
    </row>
    <row r="23" spans="2:55"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1">
        <v>2106.3125485492124</v>
      </c>
      <c r="R23" s="54"/>
      <c r="S23" s="53">
        <v>2219.2250677171514</v>
      </c>
      <c r="T23" s="53"/>
      <c r="U23" s="53">
        <v>1995.8973190855822</v>
      </c>
      <c r="V23" s="53"/>
      <c r="W23" s="53">
        <v>2053.7221332628606</v>
      </c>
      <c r="X23" s="78"/>
      <c r="Y23" s="53">
        <v>2142.0319150605947</v>
      </c>
      <c r="Z23" s="27"/>
      <c r="AA23" s="53">
        <v>1988.8301569814596</v>
      </c>
      <c r="AB23" s="27"/>
      <c r="AC23" s="53">
        <v>2059.8507052441287</v>
      </c>
      <c r="AD23" s="56"/>
      <c r="AE23" s="53">
        <v>2130.7689380051529</v>
      </c>
      <c r="AF23" s="56"/>
      <c r="AG23" s="53">
        <v>2238.1391995789136</v>
      </c>
      <c r="AH23" s="110"/>
      <c r="AI23" s="53">
        <v>2167.6041177454463</v>
      </c>
      <c r="AJ23" s="56"/>
      <c r="AK23" s="53">
        <v>2161.4965974660681</v>
      </c>
      <c r="AL23" s="27"/>
      <c r="AM23" s="53">
        <v>1989.6815856871674</v>
      </c>
      <c r="AN23" s="27"/>
      <c r="AO23" s="53">
        <v>2263.2896886383892</v>
      </c>
      <c r="AP23" s="27"/>
      <c r="AQ23" s="53"/>
      <c r="AR23" s="27"/>
      <c r="AS23" s="25"/>
      <c r="AT23" s="14" t="s">
        <v>34</v>
      </c>
    </row>
    <row r="24" spans="2:55" ht="6" customHeight="1" x14ac:dyDescent="0.2">
      <c r="B24" s="13"/>
      <c r="C24" s="13"/>
      <c r="D24" s="14"/>
      <c r="E24" s="30"/>
      <c r="F24" s="30"/>
      <c r="G24" s="30"/>
      <c r="H24" s="30"/>
      <c r="I24" s="30"/>
      <c r="J24" s="30"/>
      <c r="K24" s="30"/>
      <c r="L24" s="30"/>
      <c r="M24" s="30"/>
      <c r="N24" s="30"/>
      <c r="O24" s="30"/>
      <c r="P24" s="30"/>
      <c r="Q24" s="92"/>
      <c r="R24" s="30"/>
      <c r="S24" s="30"/>
      <c r="T24" s="90"/>
      <c r="U24" s="30"/>
      <c r="V24" s="90"/>
      <c r="W24" s="30"/>
      <c r="X24" s="78"/>
      <c r="Y24" s="30"/>
      <c r="Z24" s="27"/>
      <c r="AA24" s="30"/>
      <c r="AB24" s="27"/>
      <c r="AC24" s="30"/>
      <c r="AD24" s="27"/>
      <c r="AE24" s="30"/>
      <c r="AF24" s="27"/>
      <c r="AG24" s="30"/>
      <c r="AH24" s="110"/>
      <c r="AI24" s="30"/>
      <c r="AJ24" s="27"/>
      <c r="AK24" s="30"/>
      <c r="AL24" s="27"/>
      <c r="AM24" s="30"/>
      <c r="AN24" s="27"/>
      <c r="AO24" s="30"/>
      <c r="AP24" s="27"/>
      <c r="AQ24" s="30"/>
      <c r="AR24" s="27"/>
      <c r="AS24" s="25"/>
      <c r="AT24" s="28"/>
    </row>
    <row r="25" spans="2:55"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3">
        <v>7212.6283920365859</v>
      </c>
      <c r="R25" s="54"/>
      <c r="S25" s="55">
        <v>8635.5384479476961</v>
      </c>
      <c r="T25" s="55"/>
      <c r="U25" s="55">
        <v>8415.1433064915072</v>
      </c>
      <c r="V25" s="55"/>
      <c r="W25" s="55">
        <v>8121.0342722878177</v>
      </c>
      <c r="X25" s="78"/>
      <c r="Y25" s="55">
        <v>7841.2252508010761</v>
      </c>
      <c r="Z25" s="98"/>
      <c r="AA25" s="55">
        <v>7840.6080106899999</v>
      </c>
      <c r="AB25" s="98"/>
      <c r="AC25" s="55">
        <v>7899.420178461356</v>
      </c>
      <c r="AD25" s="98"/>
      <c r="AE25" s="55">
        <v>8361.3517073319999</v>
      </c>
      <c r="AF25" s="98"/>
      <c r="AG25" s="55">
        <v>8643.3861972683808</v>
      </c>
      <c r="AH25" s="111"/>
      <c r="AI25" s="55">
        <v>8803.320460039773</v>
      </c>
      <c r="AJ25" s="109"/>
      <c r="AK25" s="55">
        <v>8649.4999750226561</v>
      </c>
      <c r="AL25" s="98"/>
      <c r="AM25" s="55">
        <v>8022.9916374882196</v>
      </c>
      <c r="AN25" s="98"/>
      <c r="AO25" s="55">
        <v>9003.8056645836914</v>
      </c>
      <c r="AP25" s="98"/>
      <c r="AQ25" s="55">
        <v>4636.2523407500476</v>
      </c>
      <c r="AR25" s="98"/>
      <c r="AS25" s="25"/>
      <c r="AT25" s="15" t="s">
        <v>28</v>
      </c>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5" ht="69.95" customHeight="1" x14ac:dyDescent="0.2">
      <c r="B28" s="210" t="s">
        <v>145</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Z28" s="119"/>
      <c r="BA28" s="119"/>
      <c r="BB28" s="119"/>
      <c r="BC28" s="119"/>
    </row>
    <row r="29" spans="2:55" ht="18.75" customHeight="1" x14ac:dyDescent="0.2">
      <c r="B29" s="18"/>
      <c r="C29" s="18"/>
      <c r="D29" s="19"/>
      <c r="E29" s="19"/>
      <c r="F29" s="19"/>
      <c r="G29" s="19"/>
      <c r="H29" s="19"/>
      <c r="I29" s="19"/>
      <c r="J29" s="19"/>
      <c r="K29" s="19"/>
      <c r="L29" s="19"/>
    </row>
    <row r="30" spans="2:55" ht="18.7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sheetData>
  <mergeCells count="27">
    <mergeCell ref="B28:AT28"/>
    <mergeCell ref="E17:F17"/>
    <mergeCell ref="G17:H17"/>
    <mergeCell ref="AS17:AT17"/>
    <mergeCell ref="AE17:AF17"/>
    <mergeCell ref="O17:P17"/>
    <mergeCell ref="K17:L17"/>
    <mergeCell ref="I17:J17"/>
    <mergeCell ref="AS18:AT18"/>
    <mergeCell ref="B18:D18"/>
    <mergeCell ref="AC17:AD17"/>
    <mergeCell ref="AA17:AB17"/>
    <mergeCell ref="Y17:Z17"/>
    <mergeCell ref="AM17:AN17"/>
    <mergeCell ref="AQ17:AR17"/>
    <mergeCell ref="AS6:AT6"/>
    <mergeCell ref="Q17:R17"/>
    <mergeCell ref="S17:T17"/>
    <mergeCell ref="B7:D7"/>
    <mergeCell ref="B17:D17"/>
    <mergeCell ref="B6:D6"/>
    <mergeCell ref="AG17:AH17"/>
    <mergeCell ref="AO17:AP17"/>
    <mergeCell ref="M17:N17"/>
    <mergeCell ref="W17:X17"/>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A31"/>
  <sheetViews>
    <sheetView zoomScaleNormal="100" workbookViewId="0"/>
  </sheetViews>
  <sheetFormatPr defaultColWidth="9.33203125" defaultRowHeight="14.25" outlineLevelCol="1" x14ac:dyDescent="0.2"/>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customWidth="1" collapsed="1"/>
    <col min="34" max="34" width="1.5" style="17" customWidth="1"/>
    <col min="35" max="35" width="7.6640625" style="17" customWidth="1"/>
    <col min="36" max="36" width="1.5" style="17" customWidth="1"/>
    <col min="37" max="37" width="7.6640625" style="17" customWidth="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1" style="17" customWidth="1"/>
    <col min="46" max="46" width="32.83203125" style="17" customWidth="1"/>
    <col min="47" max="16384" width="9.33203125" style="17"/>
  </cols>
  <sheetData>
    <row r="1" spans="2:48" x14ac:dyDescent="0.2">
      <c r="B1" s="18" t="s">
        <v>123</v>
      </c>
      <c r="C1" s="18"/>
      <c r="D1" s="19"/>
      <c r="E1" s="19"/>
      <c r="F1" s="19"/>
      <c r="G1" s="19"/>
      <c r="H1" s="19"/>
      <c r="I1" s="19"/>
      <c r="J1" s="19"/>
      <c r="K1" s="19"/>
      <c r="L1" s="19"/>
    </row>
    <row r="2" spans="2:48" x14ac:dyDescent="0.2">
      <c r="B2" s="95" t="s">
        <v>124</v>
      </c>
      <c r="C2" s="18"/>
      <c r="D2" s="19"/>
      <c r="E2" s="19"/>
      <c r="F2" s="19"/>
      <c r="G2" s="19"/>
      <c r="H2" s="19"/>
      <c r="I2" s="19"/>
      <c r="J2" s="19"/>
      <c r="K2" s="19"/>
      <c r="L2" s="19"/>
    </row>
    <row r="3" spans="2:48" ht="6" customHeight="1" x14ac:dyDescent="0.2">
      <c r="B3" s="19"/>
      <c r="C3" s="19"/>
      <c r="D3" s="19"/>
      <c r="E3" s="19"/>
      <c r="F3" s="19"/>
      <c r="G3" s="19"/>
      <c r="H3" s="19"/>
      <c r="I3" s="19"/>
      <c r="J3" s="19"/>
      <c r="K3" s="19"/>
      <c r="L3" s="19"/>
    </row>
    <row r="4" spans="2:48"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48" ht="6" customHeight="1" x14ac:dyDescent="0.2">
      <c r="B5" s="19"/>
      <c r="C5" s="19"/>
      <c r="D5" s="19"/>
      <c r="E5" s="19"/>
      <c r="F5" s="19"/>
      <c r="G5" s="19"/>
      <c r="H5" s="19"/>
      <c r="I5" s="19"/>
      <c r="J5" s="19"/>
      <c r="K5" s="19"/>
      <c r="L5" s="19"/>
    </row>
    <row r="6" spans="2:48" ht="12.75" customHeight="1" x14ac:dyDescent="0.2">
      <c r="B6" s="209" t="s">
        <v>35</v>
      </c>
      <c r="C6" s="209"/>
      <c r="D6" s="209"/>
      <c r="E6" s="71">
        <v>2003</v>
      </c>
      <c r="F6" s="72"/>
      <c r="G6" s="71">
        <v>2004</v>
      </c>
      <c r="H6" s="72"/>
      <c r="I6" s="71">
        <v>2005</v>
      </c>
      <c r="J6" s="72"/>
      <c r="K6" s="71">
        <v>2006</v>
      </c>
      <c r="L6" s="72"/>
      <c r="M6" s="71">
        <v>2007</v>
      </c>
      <c r="N6" s="72"/>
      <c r="O6" s="71">
        <v>2008</v>
      </c>
      <c r="P6" s="72"/>
      <c r="Q6" s="71">
        <v>2009</v>
      </c>
      <c r="R6" s="72"/>
      <c r="S6" s="71">
        <v>2010</v>
      </c>
      <c r="T6" s="72"/>
      <c r="U6" s="71">
        <v>2011</v>
      </c>
      <c r="V6" s="72"/>
      <c r="W6" s="71">
        <v>2012</v>
      </c>
      <c r="X6" s="72"/>
      <c r="Y6" s="71">
        <v>2013</v>
      </c>
      <c r="Z6" s="19"/>
      <c r="AA6" s="71">
        <v>2014</v>
      </c>
      <c r="AB6" s="19"/>
      <c r="AC6" s="71">
        <v>2015</v>
      </c>
      <c r="AD6" s="19"/>
      <c r="AE6" s="71">
        <v>2016</v>
      </c>
      <c r="AF6" s="19"/>
      <c r="AG6" s="71">
        <v>2017</v>
      </c>
      <c r="AH6" s="19"/>
      <c r="AI6" s="71" t="s">
        <v>77</v>
      </c>
      <c r="AJ6" s="19"/>
      <c r="AK6" s="71">
        <v>2019</v>
      </c>
      <c r="AL6" s="19"/>
      <c r="AM6" s="71">
        <v>2020</v>
      </c>
      <c r="AN6" s="19"/>
      <c r="AO6" s="71">
        <v>2021</v>
      </c>
      <c r="AP6" s="19"/>
      <c r="AQ6" s="71">
        <v>2022</v>
      </c>
      <c r="AR6" s="19"/>
      <c r="AS6" s="209" t="s">
        <v>38</v>
      </c>
      <c r="AT6" s="209"/>
    </row>
    <row r="7" spans="2:48" ht="12.75" customHeight="1" x14ac:dyDescent="0.2">
      <c r="B7" s="214" t="s">
        <v>36</v>
      </c>
      <c r="C7" s="214"/>
      <c r="D7" s="21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48"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48" ht="10.5" customHeight="1" x14ac:dyDescent="0.2">
      <c r="B9" s="13">
        <v>1</v>
      </c>
      <c r="C9" s="16"/>
      <c r="D9" s="14" t="s">
        <v>0</v>
      </c>
      <c r="E9" s="94" t="s">
        <v>43</v>
      </c>
      <c r="F9" s="53"/>
      <c r="G9" s="94" t="s">
        <v>43</v>
      </c>
      <c r="H9" s="53"/>
      <c r="I9" s="94" t="s">
        <v>43</v>
      </c>
      <c r="J9" s="53"/>
      <c r="K9" s="94" t="s">
        <v>43</v>
      </c>
      <c r="L9" s="53"/>
      <c r="M9" s="94" t="s">
        <v>43</v>
      </c>
      <c r="N9" s="53"/>
      <c r="O9" s="53">
        <v>7658.6933974234953</v>
      </c>
      <c r="P9" s="53"/>
      <c r="Q9" s="53">
        <v>6145.0770681564572</v>
      </c>
      <c r="R9" s="54"/>
      <c r="S9" s="53">
        <v>6700.1758838755586</v>
      </c>
      <c r="T9" s="53"/>
      <c r="U9" s="53">
        <v>7312.5242610475007</v>
      </c>
      <c r="V9" s="53"/>
      <c r="W9" s="53">
        <v>7079.4395988001133</v>
      </c>
      <c r="X9" s="78"/>
      <c r="Y9" s="53">
        <v>6772.1055502817462</v>
      </c>
      <c r="Z9" s="27"/>
      <c r="AA9" s="53">
        <v>7378.623325782849</v>
      </c>
      <c r="AB9" s="27"/>
      <c r="AC9" s="53">
        <v>7224.1541304244893</v>
      </c>
      <c r="AD9" s="27"/>
      <c r="AE9" s="53">
        <v>6801.2543793888663</v>
      </c>
      <c r="AF9" s="56"/>
      <c r="AG9" s="53">
        <v>7018.5198449932168</v>
      </c>
      <c r="AH9" s="110"/>
      <c r="AI9" s="94">
        <v>7537.2534129432433</v>
      </c>
      <c r="AJ9" s="56"/>
      <c r="AK9" s="94">
        <v>7435.1690825326787</v>
      </c>
      <c r="AL9" s="27"/>
      <c r="AM9" s="53">
        <v>7258.0361630774851</v>
      </c>
      <c r="AN9" s="27"/>
      <c r="AO9" s="53">
        <v>7401.3870067549069</v>
      </c>
      <c r="AP9" s="73"/>
      <c r="AQ9" s="53">
        <v>7512.1259444494299</v>
      </c>
      <c r="AR9" s="27" t="s">
        <v>162</v>
      </c>
      <c r="AS9" s="56"/>
      <c r="AT9" s="14" t="s">
        <v>31</v>
      </c>
      <c r="AV9" s="33"/>
    </row>
    <row r="10" spans="2:48" ht="10.5" customHeight="1" x14ac:dyDescent="0.2">
      <c r="B10" s="13">
        <v>2</v>
      </c>
      <c r="C10" s="13"/>
      <c r="D10" s="14" t="s">
        <v>1</v>
      </c>
      <c r="E10" s="94" t="s">
        <v>43</v>
      </c>
      <c r="F10" s="53"/>
      <c r="G10" s="94" t="s">
        <v>43</v>
      </c>
      <c r="H10" s="53"/>
      <c r="I10" s="94" t="s">
        <v>43</v>
      </c>
      <c r="J10" s="53"/>
      <c r="K10" s="94" t="s">
        <v>43</v>
      </c>
      <c r="L10" s="53"/>
      <c r="M10" s="94" t="s">
        <v>43</v>
      </c>
      <c r="N10" s="53"/>
      <c r="O10" s="53">
        <v>7487.8372910302132</v>
      </c>
      <c r="P10" s="53"/>
      <c r="Q10" s="53">
        <v>6407.0267340247401</v>
      </c>
      <c r="R10" s="54"/>
      <c r="S10" s="53">
        <v>7109.5594851315691</v>
      </c>
      <c r="T10" s="53"/>
      <c r="U10" s="53">
        <v>7287.4883362672317</v>
      </c>
      <c r="V10" s="53"/>
      <c r="W10" s="53">
        <v>6977.5338064738207</v>
      </c>
      <c r="X10" s="78"/>
      <c r="Y10" s="53">
        <v>6666.7030204323737</v>
      </c>
      <c r="Z10" s="27"/>
      <c r="AA10" s="53">
        <v>7035.5665846673328</v>
      </c>
      <c r="AB10" s="27"/>
      <c r="AC10" s="53">
        <v>6759.3757370675012</v>
      </c>
      <c r="AD10" s="27"/>
      <c r="AE10" s="53">
        <v>6753.0541812383444</v>
      </c>
      <c r="AF10" s="56"/>
      <c r="AG10" s="53">
        <v>6339.0161152096171</v>
      </c>
      <c r="AH10" s="110"/>
      <c r="AI10" s="94">
        <v>7249.2075637623266</v>
      </c>
      <c r="AJ10" s="56"/>
      <c r="AK10" s="94">
        <v>7276.0559974381677</v>
      </c>
      <c r="AL10" s="27"/>
      <c r="AM10" s="53">
        <v>6888.0317493437324</v>
      </c>
      <c r="AN10" s="27"/>
      <c r="AO10" s="53">
        <v>7795.780668379447</v>
      </c>
      <c r="AP10" s="73"/>
      <c r="AQ10" s="53">
        <v>8149.376378830033</v>
      </c>
      <c r="AR10" s="27"/>
      <c r="AS10" s="56"/>
      <c r="AT10" s="14" t="s">
        <v>32</v>
      </c>
      <c r="AV10" s="33"/>
    </row>
    <row r="11" spans="2:48" ht="10.5" customHeight="1" x14ac:dyDescent="0.2">
      <c r="B11" s="13">
        <v>3</v>
      </c>
      <c r="C11" s="13"/>
      <c r="D11" s="14" t="s">
        <v>2</v>
      </c>
      <c r="E11" s="94" t="s">
        <v>43</v>
      </c>
      <c r="F11" s="53"/>
      <c r="G11" s="94" t="s">
        <v>43</v>
      </c>
      <c r="H11" s="53"/>
      <c r="I11" s="94" t="s">
        <v>43</v>
      </c>
      <c r="J11" s="53"/>
      <c r="K11" s="94" t="s">
        <v>43</v>
      </c>
      <c r="L11" s="53"/>
      <c r="M11" s="94" t="s">
        <v>43</v>
      </c>
      <c r="N11" s="53"/>
      <c r="O11" s="53">
        <v>6866.5094382770485</v>
      </c>
      <c r="P11" s="53"/>
      <c r="Q11" s="53">
        <v>6042.5530765946196</v>
      </c>
      <c r="R11" s="54"/>
      <c r="S11" s="53">
        <v>6655.5997521076915</v>
      </c>
      <c r="T11" s="53"/>
      <c r="U11" s="53">
        <v>6430.7320653028082</v>
      </c>
      <c r="V11" s="53"/>
      <c r="W11" s="53">
        <v>6425.0503239663849</v>
      </c>
      <c r="X11" s="78"/>
      <c r="Y11" s="53">
        <v>6511.2807570812656</v>
      </c>
      <c r="Z11" s="27"/>
      <c r="AA11" s="53">
        <v>6343.8417337571709</v>
      </c>
      <c r="AB11" s="27"/>
      <c r="AC11" s="53">
        <v>6056.3526057176332</v>
      </c>
      <c r="AD11" s="27"/>
      <c r="AE11" s="53">
        <v>5776.0984666061522</v>
      </c>
      <c r="AF11" s="56"/>
      <c r="AG11" s="53">
        <v>5643.8564514540521</v>
      </c>
      <c r="AH11" s="110"/>
      <c r="AI11" s="94">
        <v>6575.9456753855056</v>
      </c>
      <c r="AJ11" s="56"/>
      <c r="AK11" s="94">
        <v>6496.0665066069951</v>
      </c>
      <c r="AL11" s="27"/>
      <c r="AM11" s="53">
        <v>6551.9757139517642</v>
      </c>
      <c r="AN11" s="27"/>
      <c r="AO11" s="53">
        <v>7057.7007171652958</v>
      </c>
      <c r="AP11" s="27"/>
      <c r="AQ11" s="53"/>
      <c r="AR11" s="27"/>
      <c r="AS11" s="56"/>
      <c r="AT11" s="14" t="s">
        <v>33</v>
      </c>
      <c r="AV11" s="33"/>
    </row>
    <row r="12" spans="2:48" ht="10.5" customHeight="1" x14ac:dyDescent="0.2">
      <c r="B12" s="13">
        <v>4</v>
      </c>
      <c r="C12" s="13"/>
      <c r="D12" s="14" t="s">
        <v>3</v>
      </c>
      <c r="E12" s="94" t="s">
        <v>43</v>
      </c>
      <c r="F12" s="53"/>
      <c r="G12" s="94" t="s">
        <v>43</v>
      </c>
      <c r="H12" s="53"/>
      <c r="I12" s="94" t="s">
        <v>43</v>
      </c>
      <c r="J12" s="53"/>
      <c r="K12" s="94" t="s">
        <v>43</v>
      </c>
      <c r="L12" s="53"/>
      <c r="M12" s="94" t="s">
        <v>43</v>
      </c>
      <c r="N12" s="53"/>
      <c r="O12" s="53">
        <v>6429.7504872692143</v>
      </c>
      <c r="P12" s="53"/>
      <c r="Q12" s="53">
        <v>6934.7575062242158</v>
      </c>
      <c r="R12" s="54"/>
      <c r="S12" s="53">
        <v>7191.1703768851867</v>
      </c>
      <c r="T12" s="53"/>
      <c r="U12" s="53">
        <v>6849.3264555824535</v>
      </c>
      <c r="V12" s="53"/>
      <c r="W12" s="53">
        <v>6472.2927211630995</v>
      </c>
      <c r="X12" s="78"/>
      <c r="Y12" s="53">
        <v>6640.2359560233153</v>
      </c>
      <c r="Z12" s="27"/>
      <c r="AA12" s="53">
        <v>6746.7652368901954</v>
      </c>
      <c r="AB12" s="27"/>
      <c r="AC12" s="53">
        <v>6527.6568496136642</v>
      </c>
      <c r="AD12" s="27"/>
      <c r="AE12" s="53">
        <v>6735.1086133460794</v>
      </c>
      <c r="AF12" s="56"/>
      <c r="AG12" s="53">
        <v>6563.3323886590233</v>
      </c>
      <c r="AH12" s="110"/>
      <c r="AI12" s="94">
        <v>7146.7503992899801</v>
      </c>
      <c r="AJ12" s="56"/>
      <c r="AK12" s="94">
        <v>7022.6684996601552</v>
      </c>
      <c r="AL12" s="27"/>
      <c r="AM12" s="53">
        <v>6974.9542949447596</v>
      </c>
      <c r="AN12" s="27"/>
      <c r="AO12" s="53">
        <v>6901.5222311845991</v>
      </c>
      <c r="AP12" s="27"/>
      <c r="AQ12" s="53"/>
      <c r="AR12" s="27"/>
      <c r="AS12" s="56"/>
      <c r="AT12" s="14" t="s">
        <v>34</v>
      </c>
      <c r="AV12" s="33"/>
    </row>
    <row r="13" spans="2:48" ht="6" customHeight="1" x14ac:dyDescent="0.2">
      <c r="B13" s="13"/>
      <c r="C13" s="13"/>
      <c r="D13" s="14"/>
      <c r="E13" s="30"/>
      <c r="F13" s="30"/>
      <c r="G13" s="30"/>
      <c r="H13" s="30"/>
      <c r="I13" s="30"/>
      <c r="J13" s="30"/>
      <c r="K13" s="30"/>
      <c r="L13" s="30"/>
      <c r="M13" s="30"/>
      <c r="N13" s="30"/>
      <c r="O13" s="30"/>
      <c r="P13" s="30"/>
      <c r="Q13" s="30"/>
      <c r="R13" s="30"/>
      <c r="S13" s="30"/>
      <c r="T13" s="90"/>
      <c r="U13" s="30"/>
      <c r="V13" s="90"/>
      <c r="W13" s="30"/>
      <c r="X13" s="78"/>
      <c r="Y13" s="30"/>
      <c r="Z13" s="27"/>
      <c r="AA13" s="30"/>
      <c r="AB13" s="27"/>
      <c r="AC13" s="30"/>
      <c r="AD13" s="27"/>
      <c r="AE13" s="30"/>
      <c r="AF13" s="27"/>
      <c r="AG13" s="30"/>
      <c r="AH13" s="110"/>
      <c r="AI13" s="158"/>
      <c r="AJ13" s="27"/>
      <c r="AK13" s="158"/>
      <c r="AL13" s="27"/>
      <c r="AM13" s="30"/>
      <c r="AN13" s="27"/>
      <c r="AO13" s="30"/>
      <c r="AP13" s="27"/>
      <c r="AQ13" s="30"/>
      <c r="AR13" s="27"/>
      <c r="AS13" s="25"/>
      <c r="AT13" s="28"/>
      <c r="AV13" s="33"/>
    </row>
    <row r="14" spans="2:48"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8"/>
      <c r="Y14" s="55">
        <v>26590.325283818704</v>
      </c>
      <c r="Z14" s="98"/>
      <c r="AA14" s="55">
        <v>27504.796881097547</v>
      </c>
      <c r="AB14" s="98"/>
      <c r="AC14" s="55">
        <v>26567.53932282329</v>
      </c>
      <c r="AD14" s="27"/>
      <c r="AE14" s="55">
        <v>26065.515640579441</v>
      </c>
      <c r="AF14" s="98"/>
      <c r="AG14" s="55">
        <v>25564.724800315907</v>
      </c>
      <c r="AH14" s="111"/>
      <c r="AI14" s="55">
        <v>28509.157051381055</v>
      </c>
      <c r="AJ14" s="109"/>
      <c r="AK14" s="55">
        <v>28229.960086237996</v>
      </c>
      <c r="AL14" s="98"/>
      <c r="AM14" s="55">
        <v>27672.997921317743</v>
      </c>
      <c r="AN14" s="98"/>
      <c r="AO14" s="55">
        <v>29156.390623484251</v>
      </c>
      <c r="AP14" s="98"/>
      <c r="AQ14" s="55">
        <v>15661.502323279463</v>
      </c>
      <c r="AR14" s="98"/>
      <c r="AS14" s="25"/>
      <c r="AT14" s="15" t="s">
        <v>28</v>
      </c>
      <c r="AV14" s="33"/>
    </row>
    <row r="15" spans="2:48"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9"/>
      <c r="AJ15" s="40"/>
      <c r="AK15" s="159"/>
      <c r="AL15" s="40"/>
      <c r="AM15" s="36"/>
      <c r="AN15" s="40"/>
      <c r="AO15" s="36"/>
      <c r="AP15" s="40"/>
      <c r="AQ15" s="36"/>
      <c r="AR15" s="40"/>
      <c r="AS15" s="41"/>
      <c r="AT15" s="35"/>
    </row>
    <row r="16" spans="2:48"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60"/>
      <c r="AJ16" s="160"/>
      <c r="AK16" s="160"/>
      <c r="AL16" s="160"/>
      <c r="AM16" s="25"/>
      <c r="AN16" s="25"/>
      <c r="AO16" s="25"/>
      <c r="AP16" s="25"/>
      <c r="AQ16" s="25"/>
      <c r="AR16" s="25"/>
      <c r="AS16" s="25"/>
      <c r="AT16" s="28"/>
    </row>
    <row r="17" spans="2:53" s="42" customFormat="1" ht="12.75" customHeight="1" x14ac:dyDescent="0.2">
      <c r="B17" s="209" t="s">
        <v>39</v>
      </c>
      <c r="C17" s="209"/>
      <c r="D17" s="209"/>
      <c r="E17" s="212"/>
      <c r="F17" s="212"/>
      <c r="G17" s="212"/>
      <c r="H17" s="212"/>
      <c r="I17" s="212"/>
      <c r="J17" s="212"/>
      <c r="K17" s="212"/>
      <c r="L17" s="212"/>
      <c r="M17" s="212"/>
      <c r="N17" s="212"/>
      <c r="O17" s="212"/>
      <c r="P17" s="212"/>
      <c r="Q17" s="212"/>
      <c r="R17" s="212"/>
      <c r="S17" s="212"/>
      <c r="T17" s="212"/>
      <c r="U17" s="13"/>
      <c r="V17" s="13"/>
      <c r="W17" s="212"/>
      <c r="X17" s="212"/>
      <c r="Y17" s="212"/>
      <c r="Z17" s="212"/>
      <c r="AA17" s="212"/>
      <c r="AB17" s="212"/>
      <c r="AC17" s="212"/>
      <c r="AD17" s="212"/>
      <c r="AE17" s="212"/>
      <c r="AF17" s="212"/>
      <c r="AG17" s="212"/>
      <c r="AH17" s="212"/>
      <c r="AI17" s="215"/>
      <c r="AJ17" s="215"/>
      <c r="AK17" s="215"/>
      <c r="AL17" s="215"/>
      <c r="AM17" s="212"/>
      <c r="AN17" s="212"/>
      <c r="AO17" s="212"/>
      <c r="AP17" s="212"/>
      <c r="AQ17" s="212"/>
      <c r="AR17" s="212"/>
      <c r="AS17" s="209" t="s">
        <v>41</v>
      </c>
      <c r="AT17" s="209"/>
    </row>
    <row r="18" spans="2:53" s="42" customFormat="1" ht="12.75" customHeight="1" x14ac:dyDescent="0.2">
      <c r="B18" s="209" t="s">
        <v>40</v>
      </c>
      <c r="C18" s="209"/>
      <c r="D18" s="209"/>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61"/>
      <c r="AJ18" s="161"/>
      <c r="AK18" s="161"/>
      <c r="AL18" s="161"/>
      <c r="AM18" s="13"/>
      <c r="AN18" s="13"/>
      <c r="AO18" s="13"/>
      <c r="AP18" s="13"/>
      <c r="AQ18" s="13"/>
      <c r="AR18" s="13"/>
      <c r="AS18" s="209" t="s">
        <v>42</v>
      </c>
      <c r="AT18" s="209"/>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62"/>
      <c r="AJ19" s="162"/>
      <c r="AK19" s="162"/>
      <c r="AL19" s="162"/>
      <c r="AM19" s="44"/>
      <c r="AN19" s="44"/>
      <c r="AO19" s="44"/>
      <c r="AP19" s="44"/>
      <c r="AQ19" s="44"/>
      <c r="AR19" s="44"/>
      <c r="AS19" s="44"/>
      <c r="AT19" s="44"/>
    </row>
    <row r="20" spans="2:53" ht="10.5" customHeight="1" x14ac:dyDescent="0.2">
      <c r="B20" s="13">
        <v>6</v>
      </c>
      <c r="C20" s="16"/>
      <c r="D20" s="14" t="s">
        <v>0</v>
      </c>
      <c r="E20" s="94" t="s">
        <v>43</v>
      </c>
      <c r="F20" s="53"/>
      <c r="G20" s="94" t="s">
        <v>43</v>
      </c>
      <c r="H20" s="53"/>
      <c r="I20" s="94" t="s">
        <v>43</v>
      </c>
      <c r="J20" s="53"/>
      <c r="K20" s="94" t="s">
        <v>43</v>
      </c>
      <c r="L20" s="53"/>
      <c r="M20" s="94" t="s">
        <v>43</v>
      </c>
      <c r="N20" s="53"/>
      <c r="O20" s="53">
        <v>3618.6475168905936</v>
      </c>
      <c r="P20" s="53"/>
      <c r="Q20" s="53">
        <v>2790.0790649643172</v>
      </c>
      <c r="R20" s="54"/>
      <c r="S20" s="53">
        <v>3087.4081468779787</v>
      </c>
      <c r="T20" s="53"/>
      <c r="U20" s="53">
        <v>3217.2735244876949</v>
      </c>
      <c r="V20" s="53"/>
      <c r="W20" s="53">
        <v>3195.2629516403122</v>
      </c>
      <c r="X20" s="78"/>
      <c r="Y20" s="53">
        <v>2909.3848122782138</v>
      </c>
      <c r="Z20" s="27"/>
      <c r="AA20" s="53">
        <v>2974.5711610324765</v>
      </c>
      <c r="AB20" s="27"/>
      <c r="AC20" s="53">
        <v>2850.4497630288229</v>
      </c>
      <c r="AD20" s="27"/>
      <c r="AE20" s="53">
        <v>2768.9449915396463</v>
      </c>
      <c r="AF20" s="56"/>
      <c r="AG20" s="53">
        <v>2849.3503286743921</v>
      </c>
      <c r="AH20" s="110"/>
      <c r="AI20" s="94">
        <v>3071.2350023234649</v>
      </c>
      <c r="AJ20" s="56"/>
      <c r="AK20" s="94">
        <v>3045.6910551591686</v>
      </c>
      <c r="AL20" s="27"/>
      <c r="AM20" s="53">
        <v>3166.0302989231031</v>
      </c>
      <c r="AN20" s="27"/>
      <c r="AO20" s="53">
        <v>3012.8266585672877</v>
      </c>
      <c r="AP20" s="73"/>
      <c r="AQ20" s="53">
        <v>3220.9402262788435</v>
      </c>
      <c r="AR20" s="27" t="s">
        <v>162</v>
      </c>
      <c r="AS20" s="56"/>
      <c r="AT20" s="14" t="s">
        <v>31</v>
      </c>
      <c r="AV20" s="33"/>
    </row>
    <row r="21" spans="2:53" ht="10.5" customHeight="1" x14ac:dyDescent="0.2">
      <c r="B21" s="13">
        <v>7</v>
      </c>
      <c r="C21" s="13"/>
      <c r="D21" s="14" t="s">
        <v>1</v>
      </c>
      <c r="E21" s="94" t="s">
        <v>43</v>
      </c>
      <c r="F21" s="53"/>
      <c r="G21" s="94" t="s">
        <v>43</v>
      </c>
      <c r="H21" s="53"/>
      <c r="I21" s="94" t="s">
        <v>43</v>
      </c>
      <c r="J21" s="53"/>
      <c r="K21" s="94" t="s">
        <v>43</v>
      </c>
      <c r="L21" s="53"/>
      <c r="M21" s="94" t="s">
        <v>43</v>
      </c>
      <c r="N21" s="53"/>
      <c r="O21" s="53">
        <v>3631.9970253851907</v>
      </c>
      <c r="P21" s="53"/>
      <c r="Q21" s="53">
        <v>2964.2226565850642</v>
      </c>
      <c r="R21" s="54"/>
      <c r="S21" s="53">
        <v>3351.4788491193158</v>
      </c>
      <c r="T21" s="53"/>
      <c r="U21" s="53">
        <v>3288.2843179259053</v>
      </c>
      <c r="V21" s="53"/>
      <c r="W21" s="53">
        <v>3090.4834304821284</v>
      </c>
      <c r="X21" s="78"/>
      <c r="Y21" s="53">
        <v>2822.7485634077839</v>
      </c>
      <c r="Z21" s="27"/>
      <c r="AA21" s="53">
        <v>2905.9457569115525</v>
      </c>
      <c r="AB21" s="27"/>
      <c r="AC21" s="53">
        <v>2702.6917037481912</v>
      </c>
      <c r="AD21" s="27"/>
      <c r="AE21" s="53">
        <v>2783.906403528516</v>
      </c>
      <c r="AF21" s="56"/>
      <c r="AG21" s="53">
        <v>2585.5529912511497</v>
      </c>
      <c r="AH21" s="110"/>
      <c r="AI21" s="94">
        <v>2989.8243815293936</v>
      </c>
      <c r="AJ21" s="56"/>
      <c r="AK21" s="94">
        <v>2980.4209369135488</v>
      </c>
      <c r="AL21" s="27"/>
      <c r="AM21" s="53">
        <v>3007.3829794748208</v>
      </c>
      <c r="AN21" s="27"/>
      <c r="AO21" s="53">
        <v>3339.7097892481233</v>
      </c>
      <c r="AP21" s="73"/>
      <c r="AQ21" s="53">
        <v>3472.6491608924007</v>
      </c>
      <c r="AR21" s="27"/>
      <c r="AS21" s="56"/>
      <c r="AT21" s="14" t="s">
        <v>32</v>
      </c>
      <c r="AV21" s="33"/>
    </row>
    <row r="22" spans="2:53" ht="10.5" customHeight="1" x14ac:dyDescent="0.2">
      <c r="B22" s="13">
        <v>8</v>
      </c>
      <c r="C22" s="13"/>
      <c r="D22" s="14" t="s">
        <v>2</v>
      </c>
      <c r="E22" s="94" t="s">
        <v>43</v>
      </c>
      <c r="F22" s="53"/>
      <c r="G22" s="94" t="s">
        <v>43</v>
      </c>
      <c r="H22" s="53"/>
      <c r="I22" s="94" t="s">
        <v>43</v>
      </c>
      <c r="J22" s="53"/>
      <c r="K22" s="94" t="s">
        <v>43</v>
      </c>
      <c r="L22" s="53"/>
      <c r="M22" s="94" t="s">
        <v>43</v>
      </c>
      <c r="N22" s="53"/>
      <c r="O22" s="53">
        <v>3207.32967335579</v>
      </c>
      <c r="P22" s="53"/>
      <c r="Q22" s="53">
        <v>2677.6140459210951</v>
      </c>
      <c r="R22" s="54"/>
      <c r="S22" s="53">
        <v>2992.9591764118218</v>
      </c>
      <c r="T22" s="53"/>
      <c r="U22" s="53">
        <v>2838.8615404337443</v>
      </c>
      <c r="V22" s="53"/>
      <c r="W22" s="53">
        <v>2883.9190502957031</v>
      </c>
      <c r="X22" s="78"/>
      <c r="Y22" s="53">
        <v>2747.1642974885158</v>
      </c>
      <c r="Z22" s="27"/>
      <c r="AA22" s="53">
        <v>2743.3449061617212</v>
      </c>
      <c r="AB22" s="27"/>
      <c r="AC22" s="53">
        <v>2541.2056252303137</v>
      </c>
      <c r="AD22" s="27"/>
      <c r="AE22" s="53">
        <v>2675.5643245333322</v>
      </c>
      <c r="AF22" s="56"/>
      <c r="AG22" s="53">
        <v>2672.4155538234245</v>
      </c>
      <c r="AH22" s="110"/>
      <c r="AI22" s="94">
        <v>3026.577570433702</v>
      </c>
      <c r="AJ22" s="56"/>
      <c r="AK22" s="94">
        <v>2946.7296699103335</v>
      </c>
      <c r="AL22" s="27"/>
      <c r="AM22" s="53">
        <v>2981.2773808405641</v>
      </c>
      <c r="AN22" s="27"/>
      <c r="AO22" s="53">
        <v>3230.0261769735762</v>
      </c>
      <c r="AP22" s="27"/>
      <c r="AQ22" s="53"/>
      <c r="AR22" s="27"/>
      <c r="AS22" s="56"/>
      <c r="AT22" s="14" t="s">
        <v>33</v>
      </c>
      <c r="AV22" s="33"/>
    </row>
    <row r="23" spans="2:53" ht="10.5" customHeight="1" x14ac:dyDescent="0.2">
      <c r="B23" s="13">
        <v>9</v>
      </c>
      <c r="C23" s="13"/>
      <c r="D23" s="14" t="s">
        <v>3</v>
      </c>
      <c r="E23" s="94" t="s">
        <v>43</v>
      </c>
      <c r="F23" s="53"/>
      <c r="G23" s="94" t="s">
        <v>43</v>
      </c>
      <c r="H23" s="53"/>
      <c r="I23" s="94" t="s">
        <v>43</v>
      </c>
      <c r="J23" s="53"/>
      <c r="K23" s="94" t="s">
        <v>43</v>
      </c>
      <c r="L23" s="53"/>
      <c r="M23" s="94" t="s">
        <v>43</v>
      </c>
      <c r="N23" s="53"/>
      <c r="O23" s="53">
        <v>2992.5099021865972</v>
      </c>
      <c r="P23" s="53"/>
      <c r="Q23" s="53">
        <v>3196.0306850095217</v>
      </c>
      <c r="R23" s="54"/>
      <c r="S23" s="53">
        <v>3223.0080021405156</v>
      </c>
      <c r="T23" s="53"/>
      <c r="U23" s="53">
        <v>3032.1652634106445</v>
      </c>
      <c r="V23" s="53"/>
      <c r="W23" s="53">
        <v>2883.4337905484026</v>
      </c>
      <c r="X23" s="78"/>
      <c r="Y23" s="53">
        <v>2841.491463926764</v>
      </c>
      <c r="Z23" s="27"/>
      <c r="AA23" s="53">
        <v>3037.2136385141062</v>
      </c>
      <c r="AB23" s="27"/>
      <c r="AC23" s="53">
        <v>2898.6864326674709</v>
      </c>
      <c r="AD23" s="27"/>
      <c r="AE23" s="53">
        <v>3097.2352611263791</v>
      </c>
      <c r="AF23" s="56"/>
      <c r="AG23" s="53">
        <v>3005.2420700876655</v>
      </c>
      <c r="AH23" s="110"/>
      <c r="AI23" s="94">
        <v>3271.3108720292848</v>
      </c>
      <c r="AJ23" s="56"/>
      <c r="AK23" s="94">
        <v>3051.4693678883368</v>
      </c>
      <c r="AL23" s="27"/>
      <c r="AM23" s="53">
        <v>3068.9102496879173</v>
      </c>
      <c r="AN23" s="27"/>
      <c r="AO23" s="53">
        <v>3136.8663537142329</v>
      </c>
      <c r="AP23" s="27"/>
      <c r="AQ23" s="53"/>
      <c r="AR23" s="27"/>
      <c r="AS23" s="25"/>
      <c r="AT23" s="14" t="s">
        <v>34</v>
      </c>
      <c r="AV23" s="33"/>
    </row>
    <row r="24" spans="2:53" ht="6" customHeight="1" x14ac:dyDescent="0.2">
      <c r="B24" s="13"/>
      <c r="C24" s="13"/>
      <c r="D24" s="14"/>
      <c r="E24" s="30"/>
      <c r="F24" s="30"/>
      <c r="G24" s="30"/>
      <c r="H24" s="30"/>
      <c r="I24" s="30"/>
      <c r="J24" s="30"/>
      <c r="K24" s="30"/>
      <c r="L24" s="30"/>
      <c r="M24" s="30"/>
      <c r="N24" s="30"/>
      <c r="O24" s="30"/>
      <c r="P24" s="30"/>
      <c r="Q24" s="30"/>
      <c r="R24" s="30"/>
      <c r="S24" s="30"/>
      <c r="T24" s="90"/>
      <c r="U24" s="30"/>
      <c r="V24" s="90"/>
      <c r="W24" s="30"/>
      <c r="X24" s="78"/>
      <c r="Y24" s="30"/>
      <c r="Z24" s="27"/>
      <c r="AA24" s="30"/>
      <c r="AB24" s="27"/>
      <c r="AC24" s="30"/>
      <c r="AD24" s="27"/>
      <c r="AE24" s="30"/>
      <c r="AF24" s="27"/>
      <c r="AG24" s="30"/>
      <c r="AH24" s="110"/>
      <c r="AI24" s="158"/>
      <c r="AJ24" s="27"/>
      <c r="AK24" s="158"/>
      <c r="AL24" s="27"/>
      <c r="AM24" s="30"/>
      <c r="AN24" s="27"/>
      <c r="AO24" s="30"/>
      <c r="AP24" s="27"/>
      <c r="AQ24" s="30"/>
      <c r="AR24" s="27"/>
      <c r="AS24" s="25"/>
      <c r="AT24" s="28"/>
      <c r="AV24" s="33"/>
    </row>
    <row r="25" spans="2:53"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8"/>
      <c r="Y25" s="55">
        <v>11320.789137101277</v>
      </c>
      <c r="Z25" s="98"/>
      <c r="AA25" s="55">
        <v>11661.075462619856</v>
      </c>
      <c r="AB25" s="98"/>
      <c r="AC25" s="55">
        <v>10993.033524674798</v>
      </c>
      <c r="AD25" s="27"/>
      <c r="AE25" s="55">
        <v>11325.650980727874</v>
      </c>
      <c r="AF25" s="98"/>
      <c r="AG25" s="55">
        <v>11112.560943836632</v>
      </c>
      <c r="AH25" s="111"/>
      <c r="AI25" s="55">
        <v>12358.947826315845</v>
      </c>
      <c r="AJ25" s="109"/>
      <c r="AK25" s="55">
        <v>12024.311029871387</v>
      </c>
      <c r="AL25" s="98"/>
      <c r="AM25" s="55">
        <v>12223.600908926404</v>
      </c>
      <c r="AN25" s="98"/>
      <c r="AO25" s="55">
        <v>12719.428978503222</v>
      </c>
      <c r="AP25" s="98"/>
      <c r="AQ25" s="55">
        <v>6693.5893871712442</v>
      </c>
      <c r="AR25" s="98"/>
      <c r="AS25" s="25"/>
      <c r="AT25" s="15" t="s">
        <v>28</v>
      </c>
      <c r="AV25" s="33"/>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3" ht="69.95" customHeight="1" x14ac:dyDescent="0.2">
      <c r="B28" s="210" t="s">
        <v>146</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X28" s="119"/>
      <c r="AY28" s="119"/>
      <c r="AZ28" s="119"/>
      <c r="BA28" s="119"/>
    </row>
    <row r="29" spans="2:53" ht="6"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5"/>
      <c r="AT29" s="28"/>
    </row>
    <row r="30" spans="2:53" ht="18.75" customHeight="1" x14ac:dyDescent="0.2">
      <c r="B30" s="18"/>
      <c r="C30" s="18"/>
      <c r="D30" s="19"/>
      <c r="E30" s="19"/>
      <c r="F30" s="19"/>
      <c r="G30" s="19"/>
      <c r="H30" s="19"/>
      <c r="I30" s="19"/>
      <c r="J30" s="19"/>
      <c r="K30" s="19"/>
      <c r="L30" s="19"/>
    </row>
    <row r="31" spans="2:53" ht="18.75" customHeight="1" x14ac:dyDescent="0.2">
      <c r="B31" s="18"/>
      <c r="C31" s="18"/>
      <c r="D31" s="19"/>
      <c r="E31" s="19"/>
      <c r="F31" s="19"/>
      <c r="G31" s="19"/>
      <c r="H31" s="19"/>
      <c r="I31" s="19"/>
      <c r="J31" s="19"/>
      <c r="K31" s="19"/>
      <c r="L31" s="19"/>
    </row>
  </sheetData>
  <mergeCells count="27">
    <mergeCell ref="B28:AT28"/>
    <mergeCell ref="AO17:AP17"/>
    <mergeCell ref="AE17:AF17"/>
    <mergeCell ref="AG17:AH17"/>
    <mergeCell ref="AI17:AJ17"/>
    <mergeCell ref="AK17:AL17"/>
    <mergeCell ref="Y17:Z17"/>
    <mergeCell ref="AC17:AD17"/>
    <mergeCell ref="AA17:AB17"/>
    <mergeCell ref="O17:P17"/>
    <mergeCell ref="E17:F17"/>
    <mergeCell ref="G17:H17"/>
    <mergeCell ref="B18:D18"/>
    <mergeCell ref="AS18:AT18"/>
    <mergeCell ref="AQ17:AR17"/>
    <mergeCell ref="B7:D7"/>
    <mergeCell ref="Q17:R17"/>
    <mergeCell ref="AS6:AT6"/>
    <mergeCell ref="M17:N17"/>
    <mergeCell ref="W17:X17"/>
    <mergeCell ref="AS17:AT17"/>
    <mergeCell ref="B6:D6"/>
    <mergeCell ref="S17:T17"/>
    <mergeCell ref="B17:D17"/>
    <mergeCell ref="K17:L17"/>
    <mergeCell ref="I17:J17"/>
    <mergeCell ref="AM17:AN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A31"/>
  <sheetViews>
    <sheetView zoomScaleNormal="100" workbookViewId="0"/>
  </sheetViews>
  <sheetFormatPr defaultColWidth="9.33203125" defaultRowHeight="14.25" outlineLevelCol="1" x14ac:dyDescent="0.2"/>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customWidth="1" collapsed="1"/>
    <col min="34" max="34" width="1.5" style="17" customWidth="1"/>
    <col min="35" max="35" width="7.6640625" style="17" customWidth="1"/>
    <col min="36" max="36" width="1.5" style="17" customWidth="1"/>
    <col min="37" max="37" width="7.6640625" style="17" customWidth="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1" style="17" customWidth="1"/>
    <col min="46" max="46" width="32.83203125" style="17" customWidth="1"/>
    <col min="47" max="16384" width="9.33203125" style="17"/>
  </cols>
  <sheetData>
    <row r="1" spans="2:47" x14ac:dyDescent="0.2">
      <c r="B1" s="18" t="s">
        <v>125</v>
      </c>
      <c r="C1" s="18"/>
      <c r="D1" s="19"/>
      <c r="E1" s="19"/>
      <c r="F1" s="19"/>
      <c r="G1" s="19"/>
      <c r="H1" s="19"/>
      <c r="I1" s="19"/>
      <c r="J1" s="19"/>
      <c r="K1" s="19"/>
      <c r="L1" s="19"/>
    </row>
    <row r="2" spans="2:47" x14ac:dyDescent="0.2">
      <c r="B2" s="95" t="s">
        <v>126</v>
      </c>
      <c r="C2" s="18"/>
      <c r="D2" s="19"/>
      <c r="E2" s="19"/>
      <c r="F2" s="19"/>
      <c r="G2" s="19"/>
      <c r="H2" s="19"/>
      <c r="I2" s="19"/>
      <c r="J2" s="19"/>
      <c r="K2" s="19"/>
      <c r="L2" s="19"/>
    </row>
    <row r="3" spans="2:47" ht="6" customHeight="1" x14ac:dyDescent="0.2">
      <c r="B3" s="19"/>
      <c r="C3" s="19"/>
      <c r="D3" s="19"/>
      <c r="E3" s="19"/>
      <c r="F3" s="19"/>
      <c r="G3" s="19"/>
      <c r="H3" s="19"/>
      <c r="I3" s="19"/>
      <c r="J3" s="19"/>
      <c r="K3" s="19"/>
      <c r="L3" s="19"/>
    </row>
    <row r="4" spans="2:47"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47" ht="6" customHeight="1" x14ac:dyDescent="0.2">
      <c r="B5" s="19"/>
      <c r="C5" s="19"/>
      <c r="D5" s="19"/>
      <c r="E5" s="19"/>
      <c r="F5" s="19"/>
      <c r="G5" s="19"/>
      <c r="H5" s="19"/>
      <c r="I5" s="19"/>
      <c r="J5" s="19"/>
      <c r="K5" s="19"/>
      <c r="L5" s="19"/>
    </row>
    <row r="6" spans="2:47" ht="12.75" customHeight="1" x14ac:dyDescent="0.2">
      <c r="B6" s="209" t="s">
        <v>35</v>
      </c>
      <c r="C6" s="209"/>
      <c r="D6" s="209"/>
      <c r="E6" s="71">
        <v>2003</v>
      </c>
      <c r="F6" s="72"/>
      <c r="G6" s="71">
        <v>2004</v>
      </c>
      <c r="H6" s="72"/>
      <c r="I6" s="71">
        <v>2005</v>
      </c>
      <c r="J6" s="72"/>
      <c r="K6" s="71">
        <v>2006</v>
      </c>
      <c r="L6" s="72"/>
      <c r="M6" s="71">
        <v>2007</v>
      </c>
      <c r="N6" s="72"/>
      <c r="O6" s="71">
        <v>2008</v>
      </c>
      <c r="P6" s="72"/>
      <c r="Q6" s="71">
        <v>2009</v>
      </c>
      <c r="R6" s="72"/>
      <c r="S6" s="71">
        <v>2010</v>
      </c>
      <c r="T6" s="72"/>
      <c r="U6" s="71">
        <v>2011</v>
      </c>
      <c r="V6" s="72"/>
      <c r="W6" s="71">
        <v>2012</v>
      </c>
      <c r="X6" s="72"/>
      <c r="Y6" s="71">
        <v>2013</v>
      </c>
      <c r="Z6" s="19"/>
      <c r="AA6" s="71">
        <v>2014</v>
      </c>
      <c r="AB6" s="19"/>
      <c r="AC6" s="71">
        <v>2015</v>
      </c>
      <c r="AD6" s="19"/>
      <c r="AE6" s="71">
        <v>2016</v>
      </c>
      <c r="AF6" s="19"/>
      <c r="AG6" s="71">
        <v>2017</v>
      </c>
      <c r="AH6" s="19"/>
      <c r="AI6" s="71" t="s">
        <v>77</v>
      </c>
      <c r="AJ6" s="19"/>
      <c r="AK6" s="71">
        <v>2019</v>
      </c>
      <c r="AL6" s="19"/>
      <c r="AM6" s="71">
        <v>2020</v>
      </c>
      <c r="AN6" s="19"/>
      <c r="AO6" s="71">
        <v>2021</v>
      </c>
      <c r="AP6" s="19"/>
      <c r="AQ6" s="71">
        <v>2022</v>
      </c>
      <c r="AR6" s="19"/>
      <c r="AS6" s="209" t="s">
        <v>38</v>
      </c>
      <c r="AT6" s="209"/>
    </row>
    <row r="7" spans="2:47" ht="12.75" customHeight="1" x14ac:dyDescent="0.2">
      <c r="B7" s="214" t="s">
        <v>36</v>
      </c>
      <c r="C7" s="214"/>
      <c r="D7" s="214"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t="s">
        <v>37</v>
      </c>
    </row>
    <row r="8" spans="2:47"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47" ht="10.5" customHeight="1" x14ac:dyDescent="0.2">
      <c r="B9" s="13">
        <v>1</v>
      </c>
      <c r="C9" s="16"/>
      <c r="D9" s="14" t="s">
        <v>0</v>
      </c>
      <c r="E9" s="94" t="s">
        <v>43</v>
      </c>
      <c r="F9" s="53"/>
      <c r="G9" s="94" t="s">
        <v>43</v>
      </c>
      <c r="H9" s="53"/>
      <c r="I9" s="94" t="s">
        <v>43</v>
      </c>
      <c r="J9" s="53"/>
      <c r="K9" s="94" t="s">
        <v>43</v>
      </c>
      <c r="L9" s="53"/>
      <c r="M9" s="94" t="s">
        <v>43</v>
      </c>
      <c r="N9" s="53"/>
      <c r="O9" s="53">
        <v>2382.1723320893971</v>
      </c>
      <c r="P9" s="53"/>
      <c r="Q9" s="91">
        <v>2037.6337144691913</v>
      </c>
      <c r="R9" s="54"/>
      <c r="S9" s="53">
        <v>2366.5259006489978</v>
      </c>
      <c r="T9" s="53"/>
      <c r="U9" s="53">
        <v>2737.1439327233566</v>
      </c>
      <c r="V9" s="53"/>
      <c r="W9" s="53">
        <v>2686.8053821097392</v>
      </c>
      <c r="X9" s="78"/>
      <c r="Y9" s="53">
        <v>2647.8078933573242</v>
      </c>
      <c r="Z9" s="27"/>
      <c r="AA9" s="53">
        <v>2904.6180149907577</v>
      </c>
      <c r="AB9" s="27"/>
      <c r="AC9" s="53">
        <v>2565.043278645986</v>
      </c>
      <c r="AD9" s="27"/>
      <c r="AE9" s="53">
        <v>2578.8617601466422</v>
      </c>
      <c r="AF9" s="56"/>
      <c r="AG9" s="53">
        <v>2713.443610996881</v>
      </c>
      <c r="AH9" s="110"/>
      <c r="AI9" s="94">
        <v>2917.7647003031443</v>
      </c>
      <c r="AJ9" s="56"/>
      <c r="AK9" s="94">
        <v>2962.6666123820596</v>
      </c>
      <c r="AL9" s="27"/>
      <c r="AM9" s="94">
        <v>3518.0161619810751</v>
      </c>
      <c r="AN9" s="27"/>
      <c r="AO9" s="94">
        <v>3226.1181673774049</v>
      </c>
      <c r="AP9" s="73"/>
      <c r="AQ9" s="94">
        <v>3339.5133559154947</v>
      </c>
      <c r="AR9" s="27" t="s">
        <v>162</v>
      </c>
      <c r="AS9" s="56"/>
      <c r="AT9" s="14" t="s">
        <v>31</v>
      </c>
      <c r="AU9" s="33"/>
    </row>
    <row r="10" spans="2:47" ht="10.5" customHeight="1" x14ac:dyDescent="0.2">
      <c r="B10" s="13">
        <v>2</v>
      </c>
      <c r="C10" s="13"/>
      <c r="D10" s="14" t="s">
        <v>1</v>
      </c>
      <c r="E10" s="94" t="s">
        <v>43</v>
      </c>
      <c r="F10" s="53"/>
      <c r="G10" s="94" t="s">
        <v>43</v>
      </c>
      <c r="H10" s="53"/>
      <c r="I10" s="94" t="s">
        <v>43</v>
      </c>
      <c r="J10" s="53"/>
      <c r="K10" s="94" t="s">
        <v>43</v>
      </c>
      <c r="L10" s="53"/>
      <c r="M10" s="94" t="s">
        <v>43</v>
      </c>
      <c r="N10" s="53"/>
      <c r="O10" s="53">
        <v>2450.2227315966529</v>
      </c>
      <c r="P10" s="53"/>
      <c r="Q10" s="91">
        <v>2181.8765437135507</v>
      </c>
      <c r="R10" s="54"/>
      <c r="S10" s="53">
        <v>2676.4110007100335</v>
      </c>
      <c r="T10" s="53"/>
      <c r="U10" s="53">
        <v>2844.1776547231966</v>
      </c>
      <c r="V10" s="53"/>
      <c r="W10" s="53">
        <v>2500.4988840431197</v>
      </c>
      <c r="X10" s="78"/>
      <c r="Y10" s="53">
        <v>3020.3339203289697</v>
      </c>
      <c r="Z10" s="27"/>
      <c r="AA10" s="53">
        <v>3116.8604088948277</v>
      </c>
      <c r="AB10" s="27"/>
      <c r="AC10" s="53">
        <v>2815.6980368420636</v>
      </c>
      <c r="AD10" s="27"/>
      <c r="AE10" s="53">
        <v>2846.5502255535075</v>
      </c>
      <c r="AF10" s="56"/>
      <c r="AG10" s="53">
        <v>3049.4931861938576</v>
      </c>
      <c r="AH10" s="110"/>
      <c r="AI10" s="94">
        <v>3139.4813686675725</v>
      </c>
      <c r="AJ10" s="56"/>
      <c r="AK10" s="94">
        <v>3030.6567698350141</v>
      </c>
      <c r="AL10" s="27"/>
      <c r="AM10" s="94">
        <v>3575.5391121286325</v>
      </c>
      <c r="AN10" s="27"/>
      <c r="AO10" s="94">
        <v>3527.0208294321251</v>
      </c>
      <c r="AP10" s="73"/>
      <c r="AQ10" s="94">
        <v>3687.2190770267425</v>
      </c>
      <c r="AR10" s="27"/>
      <c r="AS10" s="56"/>
      <c r="AT10" s="14" t="s">
        <v>32</v>
      </c>
      <c r="AU10" s="33"/>
    </row>
    <row r="11" spans="2:47" ht="10.5" customHeight="1" x14ac:dyDescent="0.2">
      <c r="B11" s="13">
        <v>3</v>
      </c>
      <c r="C11" s="13"/>
      <c r="D11" s="14" t="s">
        <v>2</v>
      </c>
      <c r="E11" s="94" t="s">
        <v>43</v>
      </c>
      <c r="F11" s="53"/>
      <c r="G11" s="94" t="s">
        <v>43</v>
      </c>
      <c r="H11" s="53"/>
      <c r="I11" s="94" t="s">
        <v>43</v>
      </c>
      <c r="J11" s="53"/>
      <c r="K11" s="94" t="s">
        <v>43</v>
      </c>
      <c r="L11" s="53"/>
      <c r="M11" s="94" t="s">
        <v>43</v>
      </c>
      <c r="N11" s="53"/>
      <c r="O11" s="53">
        <v>2147.40376997166</v>
      </c>
      <c r="P11" s="53"/>
      <c r="Q11" s="91">
        <v>2289.126702634866</v>
      </c>
      <c r="R11" s="54"/>
      <c r="S11" s="53">
        <v>2698.3913808956613</v>
      </c>
      <c r="T11" s="53"/>
      <c r="U11" s="53">
        <v>2647.6235511409805</v>
      </c>
      <c r="V11" s="53"/>
      <c r="W11" s="53">
        <v>2365.3162640251148</v>
      </c>
      <c r="X11" s="78"/>
      <c r="Y11" s="53">
        <v>2918.0765062270157</v>
      </c>
      <c r="Z11" s="27"/>
      <c r="AA11" s="53">
        <v>2802.3026204256103</v>
      </c>
      <c r="AB11" s="27"/>
      <c r="AC11" s="53">
        <v>2764.9400347772817</v>
      </c>
      <c r="AD11" s="27"/>
      <c r="AE11" s="53">
        <v>2868.0322906306064</v>
      </c>
      <c r="AF11" s="56"/>
      <c r="AG11" s="53">
        <v>2962.1910235710366</v>
      </c>
      <c r="AH11" s="110"/>
      <c r="AI11" s="94">
        <v>3188.2173827271486</v>
      </c>
      <c r="AJ11" s="56"/>
      <c r="AK11" s="94">
        <v>3243.9037855257197</v>
      </c>
      <c r="AL11" s="27"/>
      <c r="AM11" s="94">
        <v>3319.2374143419315</v>
      </c>
      <c r="AN11" s="27"/>
      <c r="AO11" s="94">
        <v>3402.3939492912887</v>
      </c>
      <c r="AP11" s="27"/>
      <c r="AQ11" s="94"/>
      <c r="AR11" s="27"/>
      <c r="AS11" s="56"/>
      <c r="AT11" s="14" t="s">
        <v>33</v>
      </c>
      <c r="AU11" s="33"/>
    </row>
    <row r="12" spans="2:47" ht="10.5" customHeight="1" x14ac:dyDescent="0.2">
      <c r="B12" s="13">
        <v>4</v>
      </c>
      <c r="C12" s="13"/>
      <c r="D12" s="14" t="s">
        <v>3</v>
      </c>
      <c r="E12" s="94" t="s">
        <v>43</v>
      </c>
      <c r="F12" s="53"/>
      <c r="G12" s="94" t="s">
        <v>43</v>
      </c>
      <c r="H12" s="53"/>
      <c r="I12" s="94" t="s">
        <v>43</v>
      </c>
      <c r="J12" s="53"/>
      <c r="K12" s="94" t="s">
        <v>43</v>
      </c>
      <c r="L12" s="53"/>
      <c r="M12" s="94" t="s">
        <v>43</v>
      </c>
      <c r="N12" s="53"/>
      <c r="O12" s="53">
        <v>1964.9150612289795</v>
      </c>
      <c r="P12" s="53"/>
      <c r="Q12" s="91">
        <v>2443.2322321823876</v>
      </c>
      <c r="R12" s="54"/>
      <c r="S12" s="53">
        <v>2716.0091707153124</v>
      </c>
      <c r="T12" s="53"/>
      <c r="U12" s="53">
        <v>2467.2285325809389</v>
      </c>
      <c r="V12" s="53"/>
      <c r="W12" s="53">
        <v>2225.9974408479893</v>
      </c>
      <c r="X12" s="78"/>
      <c r="Y12" s="53">
        <v>3065.5196804389252</v>
      </c>
      <c r="Z12" s="27"/>
      <c r="AA12" s="53">
        <v>3108.2085646888072</v>
      </c>
      <c r="AB12" s="27"/>
      <c r="AC12" s="53">
        <v>2865.7874260534263</v>
      </c>
      <c r="AD12" s="27"/>
      <c r="AE12" s="53">
        <v>3142.3174911255028</v>
      </c>
      <c r="AF12" s="56"/>
      <c r="AG12" s="53">
        <v>3085.2775366784326</v>
      </c>
      <c r="AH12" s="110"/>
      <c r="AI12" s="94">
        <v>3331.6695927085211</v>
      </c>
      <c r="AJ12" s="56"/>
      <c r="AK12" s="94">
        <v>3147.9315411960379</v>
      </c>
      <c r="AL12" s="27"/>
      <c r="AM12" s="94">
        <v>3361.9212731214839</v>
      </c>
      <c r="AN12" s="27"/>
      <c r="AO12" s="94">
        <v>3365.9143482635409</v>
      </c>
      <c r="AP12" s="27"/>
      <c r="AQ12" s="94"/>
      <c r="AR12" s="27"/>
      <c r="AS12" s="56"/>
      <c r="AT12" s="14" t="s">
        <v>34</v>
      </c>
      <c r="AU12" s="33"/>
    </row>
    <row r="13" spans="2:47" ht="6" customHeight="1" x14ac:dyDescent="0.2">
      <c r="B13" s="13"/>
      <c r="C13" s="13"/>
      <c r="D13" s="14"/>
      <c r="E13" s="30"/>
      <c r="F13" s="30"/>
      <c r="G13" s="30"/>
      <c r="H13" s="30"/>
      <c r="I13" s="30"/>
      <c r="J13" s="30"/>
      <c r="K13" s="30"/>
      <c r="L13" s="30"/>
      <c r="M13" s="30"/>
      <c r="N13" s="30"/>
      <c r="O13" s="30"/>
      <c r="P13" s="30"/>
      <c r="Q13" s="92"/>
      <c r="R13" s="30"/>
      <c r="S13" s="30"/>
      <c r="T13" s="90"/>
      <c r="U13" s="30"/>
      <c r="V13" s="90"/>
      <c r="W13" s="30"/>
      <c r="X13" s="78"/>
      <c r="Y13" s="30"/>
      <c r="Z13" s="27"/>
      <c r="AA13" s="30"/>
      <c r="AB13" s="27"/>
      <c r="AC13" s="30"/>
      <c r="AD13" s="27"/>
      <c r="AE13" s="30"/>
      <c r="AF13" s="27"/>
      <c r="AG13" s="30"/>
      <c r="AH13" s="110"/>
      <c r="AI13" s="158"/>
      <c r="AJ13" s="27"/>
      <c r="AK13" s="158"/>
      <c r="AL13" s="27"/>
      <c r="AM13" s="158"/>
      <c r="AN13" s="27"/>
      <c r="AO13" s="158"/>
      <c r="AP13" s="27"/>
      <c r="AQ13" s="158"/>
      <c r="AR13" s="27"/>
      <c r="AS13" s="25"/>
      <c r="AT13" s="28"/>
    </row>
    <row r="14" spans="2:47"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3">
        <v>8951.869192999995</v>
      </c>
      <c r="R14" s="54"/>
      <c r="S14" s="55">
        <v>10457.337452970005</v>
      </c>
      <c r="T14" s="55"/>
      <c r="U14" s="55">
        <v>10696.173671168472</v>
      </c>
      <c r="V14" s="55"/>
      <c r="W14" s="55">
        <v>9778.6179710259639</v>
      </c>
      <c r="X14" s="78"/>
      <c r="Y14" s="55">
        <v>11651.738000352236</v>
      </c>
      <c r="Z14" s="98"/>
      <c r="AA14" s="55">
        <v>11931.989609000004</v>
      </c>
      <c r="AB14" s="98"/>
      <c r="AC14" s="55">
        <v>11011.468776318758</v>
      </c>
      <c r="AD14" s="27"/>
      <c r="AE14" s="55">
        <v>11435.761767456259</v>
      </c>
      <c r="AF14" s="98"/>
      <c r="AG14" s="55">
        <v>11810.40535744021</v>
      </c>
      <c r="AH14" s="111"/>
      <c r="AI14" s="55">
        <v>12577.133044406386</v>
      </c>
      <c r="AJ14" s="109"/>
      <c r="AK14" s="55">
        <v>12385.15870893883</v>
      </c>
      <c r="AL14" s="98"/>
      <c r="AM14" s="55">
        <v>13774.713961573121</v>
      </c>
      <c r="AN14" s="98"/>
      <c r="AO14" s="55">
        <v>13521.44729436436</v>
      </c>
      <c r="AP14" s="98"/>
      <c r="AQ14" s="55">
        <v>7026.7324329422372</v>
      </c>
      <c r="AR14" s="98"/>
      <c r="AS14" s="25"/>
      <c r="AT14" s="15" t="s">
        <v>28</v>
      </c>
    </row>
    <row r="15" spans="2:47"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9"/>
      <c r="AJ15" s="40"/>
      <c r="AK15" s="159"/>
      <c r="AL15" s="40"/>
      <c r="AM15" s="159"/>
      <c r="AN15" s="40"/>
      <c r="AO15" s="159"/>
      <c r="AP15" s="40"/>
      <c r="AQ15" s="159"/>
      <c r="AR15" s="40"/>
      <c r="AS15" s="41"/>
      <c r="AT15" s="35"/>
    </row>
    <row r="16" spans="2:47"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60"/>
      <c r="AJ16" s="160"/>
      <c r="AK16" s="160"/>
      <c r="AL16" s="160"/>
      <c r="AM16" s="160"/>
      <c r="AN16" s="160"/>
      <c r="AO16" s="160"/>
      <c r="AP16" s="160"/>
      <c r="AQ16" s="160"/>
      <c r="AR16" s="160"/>
      <c r="AS16" s="25"/>
      <c r="AT16" s="28"/>
    </row>
    <row r="17" spans="2:53" s="42" customFormat="1" ht="12.75" customHeight="1" x14ac:dyDescent="0.2">
      <c r="B17" s="209" t="s">
        <v>39</v>
      </c>
      <c r="C17" s="209"/>
      <c r="D17" s="209"/>
      <c r="E17" s="212"/>
      <c r="F17" s="212"/>
      <c r="G17" s="212"/>
      <c r="H17" s="212"/>
      <c r="I17" s="212"/>
      <c r="J17" s="212"/>
      <c r="K17" s="212"/>
      <c r="L17" s="212"/>
      <c r="M17" s="212"/>
      <c r="N17" s="212"/>
      <c r="O17" s="212"/>
      <c r="P17" s="212"/>
      <c r="Q17" s="212"/>
      <c r="R17" s="212"/>
      <c r="S17" s="212"/>
      <c r="T17" s="212"/>
      <c r="U17" s="13"/>
      <c r="V17" s="13"/>
      <c r="W17" s="212"/>
      <c r="X17" s="212"/>
      <c r="Y17" s="212"/>
      <c r="Z17" s="212"/>
      <c r="AA17" s="212"/>
      <c r="AB17" s="212"/>
      <c r="AC17" s="212"/>
      <c r="AD17" s="212"/>
      <c r="AE17" s="212"/>
      <c r="AF17" s="212"/>
      <c r="AG17" s="212"/>
      <c r="AH17" s="212"/>
      <c r="AI17" s="215"/>
      <c r="AJ17" s="215"/>
      <c r="AK17" s="215"/>
      <c r="AL17" s="215"/>
      <c r="AM17" s="215"/>
      <c r="AN17" s="215"/>
      <c r="AO17" s="215"/>
      <c r="AP17" s="215"/>
      <c r="AQ17" s="215"/>
      <c r="AR17" s="215"/>
      <c r="AS17" s="209" t="s">
        <v>41</v>
      </c>
      <c r="AT17" s="209"/>
    </row>
    <row r="18" spans="2:53" s="42" customFormat="1" ht="12.75" customHeight="1" x14ac:dyDescent="0.2">
      <c r="B18" s="209" t="s">
        <v>40</v>
      </c>
      <c r="C18" s="209"/>
      <c r="D18" s="209"/>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61"/>
      <c r="AJ18" s="161"/>
      <c r="AK18" s="161"/>
      <c r="AL18" s="161"/>
      <c r="AM18" s="161"/>
      <c r="AN18" s="161"/>
      <c r="AO18" s="161"/>
      <c r="AP18" s="161"/>
      <c r="AQ18" s="161"/>
      <c r="AR18" s="161"/>
      <c r="AS18" s="209" t="s">
        <v>42</v>
      </c>
      <c r="AT18" s="209"/>
    </row>
    <row r="19" spans="2:53"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62"/>
      <c r="AJ19" s="162"/>
      <c r="AK19" s="162"/>
      <c r="AL19" s="162"/>
      <c r="AM19" s="162"/>
      <c r="AN19" s="162"/>
      <c r="AO19" s="162"/>
      <c r="AP19" s="162"/>
      <c r="AQ19" s="162"/>
      <c r="AR19" s="162"/>
      <c r="AS19" s="44"/>
      <c r="AT19" s="44"/>
    </row>
    <row r="20" spans="2:53" ht="10.5" customHeight="1" x14ac:dyDescent="0.2">
      <c r="B20" s="13">
        <v>6</v>
      </c>
      <c r="C20" s="16"/>
      <c r="D20" s="14" t="s">
        <v>0</v>
      </c>
      <c r="E20" s="94" t="s">
        <v>43</v>
      </c>
      <c r="F20" s="53"/>
      <c r="G20" s="94" t="s">
        <v>43</v>
      </c>
      <c r="H20" s="53"/>
      <c r="I20" s="94" t="s">
        <v>43</v>
      </c>
      <c r="J20" s="53"/>
      <c r="K20" s="94" t="s">
        <v>43</v>
      </c>
      <c r="L20" s="53"/>
      <c r="M20" s="94" t="s">
        <v>43</v>
      </c>
      <c r="N20" s="53"/>
      <c r="O20" s="53">
        <v>1377.7792441513416</v>
      </c>
      <c r="P20" s="53"/>
      <c r="Q20" s="91">
        <v>1201.2192125775418</v>
      </c>
      <c r="R20" s="54"/>
      <c r="S20" s="53">
        <v>1470.1318847756784</v>
      </c>
      <c r="T20" s="53"/>
      <c r="U20" s="53">
        <v>1528.8144097869426</v>
      </c>
      <c r="V20" s="53"/>
      <c r="W20" s="53">
        <v>1444.3422377202482</v>
      </c>
      <c r="X20" s="78"/>
      <c r="Y20" s="53">
        <v>1276.4526612055024</v>
      </c>
      <c r="Z20" s="27"/>
      <c r="AA20" s="53">
        <v>1321.6539722635739</v>
      </c>
      <c r="AB20" s="27"/>
      <c r="AC20" s="53">
        <v>1315.5894394945303</v>
      </c>
      <c r="AD20" s="56"/>
      <c r="AE20" s="53">
        <v>1290.7263161978715</v>
      </c>
      <c r="AF20" s="56"/>
      <c r="AG20" s="53">
        <v>1363.0735152509596</v>
      </c>
      <c r="AH20" s="110"/>
      <c r="AI20" s="94">
        <v>1475.0824716315301</v>
      </c>
      <c r="AJ20" s="56"/>
      <c r="AK20" s="94">
        <v>1361.8134021512456</v>
      </c>
      <c r="AL20" s="27"/>
      <c r="AM20" s="94">
        <v>1353.7978855356189</v>
      </c>
      <c r="AN20" s="27"/>
      <c r="AO20" s="94">
        <v>1400.1683781976235</v>
      </c>
      <c r="AP20" s="73"/>
      <c r="AQ20" s="94">
        <v>1462.053947020413</v>
      </c>
      <c r="AR20" s="27" t="s">
        <v>162</v>
      </c>
      <c r="AS20" s="56"/>
      <c r="AT20" s="14" t="s">
        <v>31</v>
      </c>
    </row>
    <row r="21" spans="2:53" ht="10.5" customHeight="1" x14ac:dyDescent="0.2">
      <c r="B21" s="13">
        <v>7</v>
      </c>
      <c r="C21" s="13"/>
      <c r="D21" s="14" t="s">
        <v>1</v>
      </c>
      <c r="E21" s="94" t="s">
        <v>43</v>
      </c>
      <c r="F21" s="53"/>
      <c r="G21" s="94" t="s">
        <v>43</v>
      </c>
      <c r="H21" s="53"/>
      <c r="I21" s="94" t="s">
        <v>43</v>
      </c>
      <c r="J21" s="53"/>
      <c r="K21" s="94" t="s">
        <v>43</v>
      </c>
      <c r="L21" s="53"/>
      <c r="M21" s="94" t="s">
        <v>43</v>
      </c>
      <c r="N21" s="53"/>
      <c r="O21" s="53">
        <v>1413.5698004315404</v>
      </c>
      <c r="P21" s="53"/>
      <c r="Q21" s="91">
        <v>1321.1655080272863</v>
      </c>
      <c r="R21" s="54"/>
      <c r="S21" s="53">
        <v>1586.8054061459902</v>
      </c>
      <c r="T21" s="53"/>
      <c r="U21" s="53">
        <v>1549.2807876850081</v>
      </c>
      <c r="V21" s="53"/>
      <c r="W21" s="53">
        <v>1387.6978468942493</v>
      </c>
      <c r="X21" s="78"/>
      <c r="Y21" s="53">
        <v>1338.8660372196921</v>
      </c>
      <c r="Z21" s="27"/>
      <c r="AA21" s="53">
        <v>1400.2224537963177</v>
      </c>
      <c r="AB21" s="27"/>
      <c r="AC21" s="53">
        <v>1408.0853729186806</v>
      </c>
      <c r="AD21" s="56"/>
      <c r="AE21" s="53">
        <v>1414.9377311034136</v>
      </c>
      <c r="AF21" s="56"/>
      <c r="AG21" s="53">
        <v>1528.856583949836</v>
      </c>
      <c r="AH21" s="110"/>
      <c r="AI21" s="94">
        <v>1558.8331809213087</v>
      </c>
      <c r="AJ21" s="56"/>
      <c r="AK21" s="94">
        <v>1449.7351260582589</v>
      </c>
      <c r="AL21" s="27"/>
      <c r="AM21" s="94">
        <v>1393.2333397841001</v>
      </c>
      <c r="AN21" s="27"/>
      <c r="AO21" s="94">
        <v>1669.2947890583109</v>
      </c>
      <c r="AP21" s="73"/>
      <c r="AQ21" s="94">
        <v>1691.1983937296345</v>
      </c>
      <c r="AR21" s="27"/>
      <c r="AS21" s="56"/>
      <c r="AT21" s="14" t="s">
        <v>32</v>
      </c>
    </row>
    <row r="22" spans="2:53" ht="10.5" customHeight="1" x14ac:dyDescent="0.2">
      <c r="B22" s="13">
        <v>8</v>
      </c>
      <c r="C22" s="13"/>
      <c r="D22" s="14" t="s">
        <v>2</v>
      </c>
      <c r="E22" s="94" t="s">
        <v>43</v>
      </c>
      <c r="F22" s="53"/>
      <c r="G22" s="94" t="s">
        <v>43</v>
      </c>
      <c r="H22" s="53"/>
      <c r="I22" s="94" t="s">
        <v>43</v>
      </c>
      <c r="J22" s="53"/>
      <c r="K22" s="94" t="s">
        <v>43</v>
      </c>
      <c r="L22" s="53"/>
      <c r="M22" s="94" t="s">
        <v>43</v>
      </c>
      <c r="N22" s="53"/>
      <c r="O22" s="53">
        <v>1251.2911933820355</v>
      </c>
      <c r="P22" s="53"/>
      <c r="Q22" s="91">
        <v>1370.7233604046651</v>
      </c>
      <c r="R22" s="54"/>
      <c r="S22" s="53">
        <v>1548.1683666098857</v>
      </c>
      <c r="T22" s="53"/>
      <c r="U22" s="53">
        <v>1447.8520944339743</v>
      </c>
      <c r="V22" s="53"/>
      <c r="W22" s="53">
        <v>1285.2915941104591</v>
      </c>
      <c r="X22" s="78"/>
      <c r="Y22" s="53">
        <v>1154.3926337152875</v>
      </c>
      <c r="Z22" s="27"/>
      <c r="AA22" s="53">
        <v>1105.0898820486493</v>
      </c>
      <c r="AB22" s="27"/>
      <c r="AC22" s="53">
        <v>1222.6764984861757</v>
      </c>
      <c r="AD22" s="56"/>
      <c r="AE22" s="53">
        <v>1239.0136118255632</v>
      </c>
      <c r="AF22" s="56"/>
      <c r="AG22" s="53">
        <v>1332.623835446725</v>
      </c>
      <c r="AH22" s="110"/>
      <c r="AI22" s="94">
        <v>1341.7248942174897</v>
      </c>
      <c r="AJ22" s="56"/>
      <c r="AK22" s="94">
        <v>1395.2678883653055</v>
      </c>
      <c r="AL22" s="27"/>
      <c r="AM22" s="94">
        <v>1185.5505296039917</v>
      </c>
      <c r="AN22" s="27"/>
      <c r="AO22" s="94">
        <v>1508.3740839780787</v>
      </c>
      <c r="AP22" s="27"/>
      <c r="AQ22" s="94"/>
      <c r="AR22" s="27"/>
      <c r="AS22" s="56"/>
      <c r="AT22" s="14" t="s">
        <v>33</v>
      </c>
    </row>
    <row r="23" spans="2:53" ht="10.5" customHeight="1" x14ac:dyDescent="0.2">
      <c r="B23" s="13">
        <v>9</v>
      </c>
      <c r="C23" s="13"/>
      <c r="D23" s="14" t="s">
        <v>3</v>
      </c>
      <c r="E23" s="94" t="s">
        <v>43</v>
      </c>
      <c r="F23" s="53"/>
      <c r="G23" s="94" t="s">
        <v>43</v>
      </c>
      <c r="H23" s="53"/>
      <c r="I23" s="94" t="s">
        <v>43</v>
      </c>
      <c r="J23" s="53"/>
      <c r="K23" s="94" t="s">
        <v>43</v>
      </c>
      <c r="L23" s="53"/>
      <c r="M23" s="94" t="s">
        <v>43</v>
      </c>
      <c r="N23" s="53"/>
      <c r="O23" s="53">
        <v>1067.3183674235488</v>
      </c>
      <c r="P23" s="53"/>
      <c r="Q23" s="91">
        <v>1451.3029871270919</v>
      </c>
      <c r="R23" s="54"/>
      <c r="S23" s="53">
        <v>1584.0691504161432</v>
      </c>
      <c r="T23" s="53"/>
      <c r="U23" s="53">
        <v>1291.8557911855819</v>
      </c>
      <c r="V23" s="53"/>
      <c r="W23" s="53">
        <v>1284.2648886628606</v>
      </c>
      <c r="X23" s="78"/>
      <c r="Y23" s="53">
        <v>1368.6686393605946</v>
      </c>
      <c r="Z23" s="27"/>
      <c r="AA23" s="53">
        <v>1304.44932068146</v>
      </c>
      <c r="AB23" s="27"/>
      <c r="AC23" s="53">
        <v>1364.0233317619695</v>
      </c>
      <c r="AD23" s="56"/>
      <c r="AE23" s="53">
        <v>1360.3488427051529</v>
      </c>
      <c r="AF23" s="56"/>
      <c r="AG23" s="53">
        <v>1407.7941541208602</v>
      </c>
      <c r="AH23" s="110"/>
      <c r="AI23" s="94">
        <v>1408.3298774694467</v>
      </c>
      <c r="AJ23" s="56"/>
      <c r="AK23" s="94">
        <v>1375.6647700478477</v>
      </c>
      <c r="AL23" s="27"/>
      <c r="AM23" s="94">
        <v>1282.9794887645085</v>
      </c>
      <c r="AN23" s="27"/>
      <c r="AO23" s="94">
        <v>1448.5073171496786</v>
      </c>
      <c r="AP23" s="27"/>
      <c r="AQ23" s="94"/>
      <c r="AR23" s="27"/>
      <c r="AS23" s="25"/>
      <c r="AT23" s="14" t="s">
        <v>34</v>
      </c>
    </row>
    <row r="24" spans="2:53" ht="6" customHeight="1" x14ac:dyDescent="0.2">
      <c r="B24" s="13"/>
      <c r="C24" s="13"/>
      <c r="D24" s="14"/>
      <c r="E24" s="30"/>
      <c r="F24" s="30"/>
      <c r="G24" s="30"/>
      <c r="H24" s="30"/>
      <c r="I24" s="30"/>
      <c r="J24" s="30"/>
      <c r="K24" s="30"/>
      <c r="L24" s="30"/>
      <c r="M24" s="30"/>
      <c r="N24" s="30"/>
      <c r="O24" s="30"/>
      <c r="P24" s="30"/>
      <c r="Q24" s="92"/>
      <c r="R24" s="30"/>
      <c r="S24" s="30"/>
      <c r="T24" s="90"/>
      <c r="U24" s="30"/>
      <c r="V24" s="90"/>
      <c r="W24" s="30"/>
      <c r="X24" s="78"/>
      <c r="Y24" s="30"/>
      <c r="Z24" s="27"/>
      <c r="AA24" s="30"/>
      <c r="AB24" s="27"/>
      <c r="AC24" s="30"/>
      <c r="AD24" s="27"/>
      <c r="AE24" s="30"/>
      <c r="AF24" s="27"/>
      <c r="AG24" s="30"/>
      <c r="AH24" s="110"/>
      <c r="AI24" s="158"/>
      <c r="AJ24" s="27"/>
      <c r="AK24" s="158"/>
      <c r="AL24" s="27"/>
      <c r="AM24" s="158"/>
      <c r="AN24" s="27"/>
      <c r="AO24" s="158"/>
      <c r="AP24" s="27"/>
      <c r="AQ24" s="158"/>
      <c r="AR24" s="27"/>
      <c r="AS24" s="25"/>
      <c r="AT24" s="28"/>
    </row>
    <row r="25" spans="2:53"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3">
        <v>5344.4110681365855</v>
      </c>
      <c r="R25" s="54"/>
      <c r="S25" s="55">
        <v>6189.1748079476974</v>
      </c>
      <c r="T25" s="55"/>
      <c r="U25" s="55">
        <v>5817.8030830915068</v>
      </c>
      <c r="V25" s="55"/>
      <c r="W25" s="55">
        <v>5401.5965673878172</v>
      </c>
      <c r="X25" s="78"/>
      <c r="Y25" s="55">
        <v>5138.3799715010764</v>
      </c>
      <c r="Z25" s="98"/>
      <c r="AA25" s="55">
        <v>5131.4156287900005</v>
      </c>
      <c r="AB25" s="98"/>
      <c r="AC25" s="55">
        <v>5310.3746426613561</v>
      </c>
      <c r="AD25" s="98"/>
      <c r="AE25" s="55">
        <v>5305.0265018320006</v>
      </c>
      <c r="AF25" s="98"/>
      <c r="AG25" s="55">
        <v>5632.3480887683809</v>
      </c>
      <c r="AH25" s="111"/>
      <c r="AI25" s="55">
        <v>5783.9704242397747</v>
      </c>
      <c r="AJ25" s="109"/>
      <c r="AK25" s="55">
        <v>5582.4811866226573</v>
      </c>
      <c r="AL25" s="98"/>
      <c r="AM25" s="55">
        <v>5215.5612436882193</v>
      </c>
      <c r="AN25" s="98"/>
      <c r="AO25" s="55">
        <v>6026.3445683836917</v>
      </c>
      <c r="AP25" s="98"/>
      <c r="AQ25" s="55">
        <v>3153.2523407500476</v>
      </c>
      <c r="AR25" s="98"/>
      <c r="AS25" s="25"/>
      <c r="AT25" s="15" t="s">
        <v>28</v>
      </c>
    </row>
    <row r="26" spans="2:53"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23"/>
      <c r="AT26" s="46"/>
    </row>
    <row r="27" spans="2:53"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5"/>
      <c r="AT27" s="28"/>
    </row>
    <row r="28" spans="2:53" ht="69.95" customHeight="1" x14ac:dyDescent="0.2">
      <c r="B28" s="210" t="s">
        <v>145</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X28" s="119"/>
      <c r="AY28" s="119"/>
      <c r="AZ28" s="119"/>
      <c r="BA28" s="119"/>
    </row>
    <row r="29" spans="2:53" ht="18.75" customHeight="1" x14ac:dyDescent="0.2">
      <c r="B29" s="18"/>
      <c r="C29" s="18"/>
      <c r="D29" s="19"/>
      <c r="E29" s="19"/>
      <c r="F29" s="19"/>
      <c r="G29" s="19"/>
      <c r="H29" s="19"/>
      <c r="I29" s="19"/>
      <c r="J29" s="19"/>
      <c r="K29" s="19"/>
      <c r="L29" s="19"/>
    </row>
    <row r="30" spans="2:53" ht="18.75" customHeight="1" x14ac:dyDescent="0.2">
      <c r="B30" s="18"/>
      <c r="C30" s="18"/>
      <c r="D30" s="19"/>
      <c r="E30" s="19"/>
      <c r="F30" s="19"/>
      <c r="G30" s="19"/>
      <c r="H30" s="19"/>
      <c r="I30" s="19"/>
      <c r="J30" s="19"/>
      <c r="K30" s="19"/>
      <c r="L30" s="19"/>
    </row>
    <row r="31" spans="2:53" ht="18.75" customHeight="1" x14ac:dyDescent="0.2">
      <c r="B31" s="18"/>
      <c r="C31" s="18"/>
      <c r="D31" s="19"/>
      <c r="E31" s="19"/>
      <c r="F31" s="19"/>
      <c r="G31" s="19"/>
      <c r="H31" s="19"/>
      <c r="I31" s="19"/>
      <c r="J31" s="19"/>
      <c r="K31" s="19"/>
      <c r="L31" s="19"/>
    </row>
  </sheetData>
  <mergeCells count="27">
    <mergeCell ref="B28:AT28"/>
    <mergeCell ref="Y17:Z17"/>
    <mergeCell ref="AI17:AJ17"/>
    <mergeCell ref="AK17:AL17"/>
    <mergeCell ref="AO17:AP17"/>
    <mergeCell ref="AC17:AD17"/>
    <mergeCell ref="AA17:AB17"/>
    <mergeCell ref="AG17:AH17"/>
    <mergeCell ref="AE17:AF17"/>
    <mergeCell ref="O17:P17"/>
    <mergeCell ref="AM17:AN17"/>
    <mergeCell ref="B18:D18"/>
    <mergeCell ref="AS18:AT18"/>
    <mergeCell ref="E17:F17"/>
    <mergeCell ref="G17:H17"/>
    <mergeCell ref="AQ17:AR17"/>
    <mergeCell ref="AS6:AT6"/>
    <mergeCell ref="M17:N17"/>
    <mergeCell ref="W17:X17"/>
    <mergeCell ref="AS17:AT17"/>
    <mergeCell ref="B7:D7"/>
    <mergeCell ref="Q17:R17"/>
    <mergeCell ref="S17:T17"/>
    <mergeCell ref="B17:D17"/>
    <mergeCell ref="K17:L17"/>
    <mergeCell ref="I17:J17"/>
    <mergeCell ref="B6:D6"/>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V35"/>
  <sheetViews>
    <sheetView zoomScaleNormal="100" workbookViewId="0"/>
  </sheetViews>
  <sheetFormatPr defaultColWidth="9.33203125" defaultRowHeight="14.25" outlineLevelCol="1" x14ac:dyDescent="0.2"/>
  <cols>
    <col min="1" max="1" width="0.6640625" style="17" customWidth="1"/>
    <col min="2" max="2" width="3.1640625" style="17" bestFit="1" customWidth="1"/>
    <col min="3" max="3" width="1" style="17" customWidth="1"/>
    <col min="4" max="4" width="30" style="17" customWidth="1"/>
    <col min="5" max="5" width="7.6640625" style="17" hidden="1" customWidth="1" outlineLevel="1"/>
    <col min="6" max="6" width="1.5" style="17" hidden="1" customWidth="1" outlineLevel="1"/>
    <col min="7" max="7" width="7.6640625" style="17" hidden="1" customWidth="1" outlineLevel="1"/>
    <col min="8" max="8" width="1.5" style="17" hidden="1" customWidth="1" outlineLevel="1"/>
    <col min="9" max="9" width="7.6640625" style="17" hidden="1" customWidth="1" outlineLevel="1"/>
    <col min="10" max="10" width="1.5" style="17" hidden="1" customWidth="1" outlineLevel="1"/>
    <col min="11" max="11" width="7.6640625" style="17" hidden="1" customWidth="1" outlineLevel="1"/>
    <col min="12" max="12" width="1.5" style="17" hidden="1" customWidth="1" outlineLevel="1"/>
    <col min="13" max="13" width="7.6640625" style="17" hidden="1" customWidth="1" outlineLevel="1"/>
    <col min="14" max="14" width="1.5" style="17" hidden="1" customWidth="1" outlineLevel="1"/>
    <col min="15" max="15" width="7.6640625" style="17" hidden="1" customWidth="1" outlineLevel="1"/>
    <col min="16" max="16" width="1.5" style="17" hidden="1" customWidth="1" outlineLevel="1"/>
    <col min="17" max="17" width="7.6640625" style="17" hidden="1" customWidth="1" outlineLevel="1"/>
    <col min="18" max="18" width="1.5" style="17" hidden="1" customWidth="1" outlineLevel="1"/>
    <col min="19" max="19" width="7.6640625" style="17" hidden="1" customWidth="1" outlineLevel="1"/>
    <col min="20" max="20" width="1.5" style="17" hidden="1" customWidth="1" outlineLevel="1"/>
    <col min="21" max="21" width="7.6640625" style="17" hidden="1" customWidth="1" outlineLevel="1"/>
    <col min="22" max="22" width="1.5" style="17" hidden="1" customWidth="1" outlineLevel="1"/>
    <col min="23" max="23" width="7.6640625" style="17" hidden="1" customWidth="1" outlineLevel="1"/>
    <col min="24" max="24" width="1.5" style="17" hidden="1" customWidth="1" outlineLevel="1"/>
    <col min="25" max="25" width="7.6640625" style="17" hidden="1" customWidth="1" outlineLevel="1"/>
    <col min="26" max="26" width="1.5" style="17" hidden="1" customWidth="1" outlineLevel="1"/>
    <col min="27" max="27" width="7.6640625" style="17" hidden="1" customWidth="1" outlineLevel="1"/>
    <col min="28" max="28" width="1.5" style="17" hidden="1" customWidth="1" outlineLevel="1"/>
    <col min="29" max="29" width="7.6640625" style="17" hidden="1" customWidth="1" outlineLevel="1"/>
    <col min="30" max="30" width="1.5" style="17" hidden="1" customWidth="1" outlineLevel="1"/>
    <col min="31" max="31" width="7.6640625" style="17" hidden="1" customWidth="1" outlineLevel="1"/>
    <col min="32" max="32" width="1.5" style="17" hidden="1" customWidth="1" outlineLevel="1"/>
    <col min="33" max="33" width="7.6640625" style="17" customWidth="1" collapsed="1"/>
    <col min="34" max="34" width="1.5" style="17" customWidth="1"/>
    <col min="35" max="35" width="7.6640625" style="17" customWidth="1"/>
    <col min="36" max="36" width="1.5" style="17" customWidth="1"/>
    <col min="37" max="37" width="7.6640625" style="17" customWidth="1"/>
    <col min="38" max="38" width="1.5" style="17" customWidth="1"/>
    <col min="39" max="39" width="7.6640625" style="17" customWidth="1"/>
    <col min="40" max="40" width="1.5" style="17" customWidth="1"/>
    <col min="41" max="41" width="7.6640625" style="17" customWidth="1"/>
    <col min="42" max="42" width="1.5" style="17" customWidth="1"/>
    <col min="43" max="43" width="7.6640625" style="17" customWidth="1"/>
    <col min="44" max="44" width="1.5" style="17" customWidth="1"/>
    <col min="45" max="45" width="1" style="17" customWidth="1"/>
    <col min="46" max="46" width="32.83203125" style="17" customWidth="1"/>
    <col min="47" max="47" width="9.33203125" style="17"/>
    <col min="48" max="48" width="13.83203125" style="17" bestFit="1" customWidth="1"/>
    <col min="49" max="16384" width="9.33203125" style="17"/>
  </cols>
  <sheetData>
    <row r="1" spans="2:48" x14ac:dyDescent="0.2">
      <c r="B1" s="18" t="s">
        <v>127</v>
      </c>
      <c r="C1" s="18"/>
      <c r="D1" s="19"/>
      <c r="E1" s="19"/>
      <c r="F1" s="19"/>
      <c r="G1" s="19"/>
      <c r="H1" s="19"/>
      <c r="I1" s="19"/>
      <c r="J1" s="19"/>
      <c r="K1" s="19"/>
      <c r="L1" s="19"/>
    </row>
    <row r="2" spans="2:48" x14ac:dyDescent="0.2">
      <c r="B2" s="95" t="s">
        <v>128</v>
      </c>
      <c r="C2" s="18"/>
      <c r="D2" s="19"/>
      <c r="E2" s="19"/>
      <c r="F2" s="19"/>
      <c r="G2" s="19"/>
      <c r="H2" s="19"/>
      <c r="I2" s="19"/>
      <c r="J2" s="19"/>
      <c r="K2" s="19"/>
      <c r="L2" s="19"/>
    </row>
    <row r="3" spans="2:48" ht="6" customHeight="1" x14ac:dyDescent="0.2">
      <c r="B3" s="19"/>
      <c r="C3" s="19"/>
      <c r="D3" s="19"/>
      <c r="E3" s="19"/>
      <c r="F3" s="19"/>
      <c r="G3" s="19"/>
      <c r="H3" s="19"/>
      <c r="I3" s="19"/>
      <c r="J3" s="19"/>
      <c r="K3" s="19"/>
      <c r="L3" s="19"/>
    </row>
    <row r="4" spans="2:48"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row>
    <row r="5" spans="2:48" ht="6" customHeight="1" x14ac:dyDescent="0.2">
      <c r="B5" s="19"/>
      <c r="C5" s="19"/>
      <c r="D5" s="19"/>
      <c r="E5" s="19"/>
      <c r="F5" s="19"/>
      <c r="G5" s="19"/>
      <c r="H5" s="19"/>
      <c r="I5" s="19"/>
      <c r="J5" s="19"/>
      <c r="K5" s="19"/>
      <c r="L5" s="19"/>
    </row>
    <row r="6" spans="2:48" ht="12.75" customHeight="1" x14ac:dyDescent="0.2">
      <c r="B6" s="209" t="s">
        <v>84</v>
      </c>
      <c r="C6" s="209"/>
      <c r="D6" s="209"/>
      <c r="E6" s="71">
        <v>2003</v>
      </c>
      <c r="F6" s="72"/>
      <c r="G6" s="71">
        <v>2004</v>
      </c>
      <c r="H6" s="72"/>
      <c r="I6" s="71">
        <v>2005</v>
      </c>
      <c r="J6" s="72"/>
      <c r="K6" s="71">
        <v>2006</v>
      </c>
      <c r="L6" s="72"/>
      <c r="M6" s="71">
        <v>2007</v>
      </c>
      <c r="N6" s="72"/>
      <c r="O6" s="71">
        <v>2008</v>
      </c>
      <c r="P6" s="72"/>
      <c r="Q6" s="71">
        <v>2009</v>
      </c>
      <c r="R6" s="72"/>
      <c r="S6" s="71">
        <v>2010</v>
      </c>
      <c r="T6" s="72"/>
      <c r="U6" s="71">
        <v>2011</v>
      </c>
      <c r="V6" s="72"/>
      <c r="W6" s="71">
        <v>2012</v>
      </c>
      <c r="X6" s="72"/>
      <c r="Y6" s="71">
        <v>2013</v>
      </c>
      <c r="Z6" s="19"/>
      <c r="AA6" s="71">
        <v>2014</v>
      </c>
      <c r="AB6" s="19"/>
      <c r="AC6" s="71">
        <v>2015</v>
      </c>
      <c r="AD6" s="19"/>
      <c r="AE6" s="71">
        <v>2016</v>
      </c>
      <c r="AF6" s="19"/>
      <c r="AG6" s="71">
        <v>2017</v>
      </c>
      <c r="AH6" s="19"/>
      <c r="AI6" s="71">
        <v>2018</v>
      </c>
      <c r="AJ6" s="19"/>
      <c r="AK6" s="71">
        <v>2019</v>
      </c>
      <c r="AL6" s="19"/>
      <c r="AM6" s="71">
        <v>2020</v>
      </c>
      <c r="AN6" s="19"/>
      <c r="AO6" s="71">
        <v>2021</v>
      </c>
      <c r="AP6" s="19"/>
      <c r="AQ6" s="71">
        <v>2022</v>
      </c>
      <c r="AR6" s="19"/>
      <c r="AS6" s="209" t="s">
        <v>85</v>
      </c>
      <c r="AT6" s="209"/>
    </row>
    <row r="7" spans="2:48"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2"/>
      <c r="AT7" s="22"/>
    </row>
    <row r="8" spans="2:48"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14"/>
      <c r="AT8" s="14"/>
    </row>
    <row r="9" spans="2:48" ht="10.5" customHeight="1" x14ac:dyDescent="0.2">
      <c r="B9" s="14"/>
      <c r="C9" s="14"/>
      <c r="D9" s="122" t="s">
        <v>86</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14"/>
      <c r="AS9" s="14"/>
      <c r="AT9" s="122" t="s">
        <v>87</v>
      </c>
    </row>
    <row r="10" spans="2:48" ht="10.5" customHeight="1" x14ac:dyDescent="0.2">
      <c r="B10" s="13">
        <v>1</v>
      </c>
      <c r="C10" s="16"/>
      <c r="D10" s="14" t="s">
        <v>0</v>
      </c>
      <c r="E10" s="94" t="s">
        <v>43</v>
      </c>
      <c r="F10" s="53"/>
      <c r="G10" s="94" t="s">
        <v>43</v>
      </c>
      <c r="H10" s="53"/>
      <c r="I10" s="94" t="s">
        <v>43</v>
      </c>
      <c r="J10" s="53"/>
      <c r="K10" s="94" t="s">
        <v>43</v>
      </c>
      <c r="L10" s="53"/>
      <c r="M10" s="94">
        <v>22700.786655077009</v>
      </c>
      <c r="N10" s="53"/>
      <c r="O10" s="94">
        <v>24017.418913976806</v>
      </c>
      <c r="P10" s="53"/>
      <c r="Q10" s="94">
        <v>24343.225487623098</v>
      </c>
      <c r="R10" s="53"/>
      <c r="S10" s="94">
        <v>23613.578075861049</v>
      </c>
      <c r="T10" s="53"/>
      <c r="U10" s="94">
        <v>25663.828419756639</v>
      </c>
      <c r="V10" s="53"/>
      <c r="W10" s="94">
        <v>27105.760074687809</v>
      </c>
      <c r="X10" s="78"/>
      <c r="Y10" s="94">
        <v>28495.837409499851</v>
      </c>
      <c r="Z10" s="53"/>
      <c r="AA10" s="94">
        <v>29348.080804637895</v>
      </c>
      <c r="AB10" s="53"/>
      <c r="AC10" s="94">
        <v>29729.275015350751</v>
      </c>
      <c r="AD10" s="53"/>
      <c r="AE10" s="94">
        <v>30837.196527048665</v>
      </c>
      <c r="AF10" s="53"/>
      <c r="AG10" s="94">
        <v>31718.920638924617</v>
      </c>
      <c r="AH10" s="27"/>
      <c r="AI10" s="94">
        <v>32591.913334824079</v>
      </c>
      <c r="AJ10" s="56"/>
      <c r="AK10" s="94">
        <v>33629.184380954604</v>
      </c>
      <c r="AL10" s="27"/>
      <c r="AM10" s="94">
        <v>33538.535600234209</v>
      </c>
      <c r="AN10" s="27"/>
      <c r="AO10" s="94">
        <v>29597.462327130834</v>
      </c>
      <c r="AP10" s="73"/>
      <c r="AQ10" s="94">
        <v>32880.784552744903</v>
      </c>
      <c r="AR10" s="27"/>
      <c r="AS10" s="56"/>
      <c r="AT10" s="14" t="s">
        <v>31</v>
      </c>
      <c r="AU10" s="169"/>
      <c r="AV10" s="175"/>
    </row>
    <row r="11" spans="2:48" ht="10.5" customHeight="1" x14ac:dyDescent="0.2">
      <c r="B11" s="13">
        <v>2</v>
      </c>
      <c r="C11" s="13"/>
      <c r="D11" s="14" t="s">
        <v>1</v>
      </c>
      <c r="E11" s="94" t="s">
        <v>43</v>
      </c>
      <c r="F11" s="53"/>
      <c r="G11" s="94" t="s">
        <v>43</v>
      </c>
      <c r="H11" s="53"/>
      <c r="I11" s="94" t="s">
        <v>43</v>
      </c>
      <c r="J11" s="53"/>
      <c r="K11" s="94" t="s">
        <v>43</v>
      </c>
      <c r="L11" s="53"/>
      <c r="M11" s="94">
        <v>22151.37901246098</v>
      </c>
      <c r="N11" s="53"/>
      <c r="O11" s="94">
        <v>23459.190378530358</v>
      </c>
      <c r="P11" s="53"/>
      <c r="Q11" s="94">
        <v>23986.515181423296</v>
      </c>
      <c r="R11" s="53"/>
      <c r="S11" s="94">
        <v>24806.630771956367</v>
      </c>
      <c r="T11" s="53"/>
      <c r="U11" s="94">
        <v>25607.428629859493</v>
      </c>
      <c r="V11" s="53"/>
      <c r="W11" s="94">
        <v>25976.00905968406</v>
      </c>
      <c r="X11" s="78"/>
      <c r="Y11" s="94">
        <v>28092.701873584436</v>
      </c>
      <c r="Z11" s="53"/>
      <c r="AA11" s="94">
        <v>28294.722480647535</v>
      </c>
      <c r="AB11" s="53"/>
      <c r="AC11" s="94">
        <v>29105.767691966808</v>
      </c>
      <c r="AD11" s="53"/>
      <c r="AE11" s="94">
        <v>30621.517348259469</v>
      </c>
      <c r="AF11" s="53"/>
      <c r="AG11" s="94">
        <v>30456.284660914047</v>
      </c>
      <c r="AH11" s="27"/>
      <c r="AI11" s="94">
        <v>31946.764023219344</v>
      </c>
      <c r="AJ11" s="56"/>
      <c r="AK11" s="94">
        <v>32503.003052729498</v>
      </c>
      <c r="AL11" s="27"/>
      <c r="AM11" s="94">
        <v>24264.399497732862</v>
      </c>
      <c r="AN11" s="27"/>
      <c r="AO11" s="94">
        <v>30621.663361583542</v>
      </c>
      <c r="AP11" s="73"/>
      <c r="AQ11" s="94">
        <v>33168.591510200902</v>
      </c>
      <c r="AR11" s="27"/>
      <c r="AS11" s="56"/>
      <c r="AT11" s="14" t="s">
        <v>32</v>
      </c>
      <c r="AU11" s="169"/>
      <c r="AV11" s="175"/>
    </row>
    <row r="12" spans="2:48" ht="10.5" customHeight="1" x14ac:dyDescent="0.2">
      <c r="B12" s="13">
        <v>3</v>
      </c>
      <c r="C12" s="13"/>
      <c r="D12" s="14" t="s">
        <v>2</v>
      </c>
      <c r="E12" s="94" t="s">
        <v>43</v>
      </c>
      <c r="F12" s="53"/>
      <c r="G12" s="94" t="s">
        <v>43</v>
      </c>
      <c r="H12" s="53"/>
      <c r="I12" s="94" t="s">
        <v>43</v>
      </c>
      <c r="J12" s="53"/>
      <c r="K12" s="94" t="s">
        <v>43</v>
      </c>
      <c r="L12" s="53"/>
      <c r="M12" s="94">
        <v>21966.352606807115</v>
      </c>
      <c r="N12" s="53"/>
      <c r="O12" s="94">
        <v>22929.910772832383</v>
      </c>
      <c r="P12" s="53"/>
      <c r="Q12" s="94">
        <v>22544.261553942099</v>
      </c>
      <c r="R12" s="53"/>
      <c r="S12" s="94">
        <v>24322.423862048341</v>
      </c>
      <c r="T12" s="53"/>
      <c r="U12" s="94">
        <v>25736.683543851908</v>
      </c>
      <c r="V12" s="53"/>
      <c r="W12" s="94">
        <v>25526.953252303345</v>
      </c>
      <c r="X12" s="78"/>
      <c r="Y12" s="94">
        <v>27780.765038796992</v>
      </c>
      <c r="Z12" s="53"/>
      <c r="AA12" s="94">
        <v>28460.662818720306</v>
      </c>
      <c r="AB12" s="53"/>
      <c r="AC12" s="94">
        <v>28513.048379684784</v>
      </c>
      <c r="AD12" s="53"/>
      <c r="AE12" s="94">
        <v>29415.057649310878</v>
      </c>
      <c r="AF12" s="53"/>
      <c r="AG12" s="94">
        <v>29711.981310831114</v>
      </c>
      <c r="AH12" s="27"/>
      <c r="AI12" s="94">
        <v>31096.671007253179</v>
      </c>
      <c r="AJ12" s="56"/>
      <c r="AK12" s="94">
        <v>32135.043333350521</v>
      </c>
      <c r="AL12" s="27"/>
      <c r="AM12" s="94">
        <v>27730.538444877737</v>
      </c>
      <c r="AN12" s="27"/>
      <c r="AO12" s="94">
        <v>30511.586747853318</v>
      </c>
      <c r="AP12" s="27"/>
      <c r="AQ12" s="94"/>
      <c r="AR12" s="27"/>
      <c r="AS12" s="56"/>
      <c r="AT12" s="14" t="s">
        <v>33</v>
      </c>
      <c r="AU12" s="169"/>
      <c r="AV12" s="175"/>
    </row>
    <row r="13" spans="2:48" ht="10.5" customHeight="1" x14ac:dyDescent="0.2">
      <c r="B13" s="13">
        <v>4</v>
      </c>
      <c r="C13" s="13"/>
      <c r="D13" s="14" t="s">
        <v>3</v>
      </c>
      <c r="E13" s="94" t="s">
        <v>43</v>
      </c>
      <c r="F13" s="53"/>
      <c r="G13" s="94" t="s">
        <v>43</v>
      </c>
      <c r="H13" s="53"/>
      <c r="I13" s="94" t="s">
        <v>43</v>
      </c>
      <c r="J13" s="53"/>
      <c r="K13" s="94" t="s">
        <v>43</v>
      </c>
      <c r="L13" s="53"/>
      <c r="M13" s="94">
        <v>23623.117725654891</v>
      </c>
      <c r="N13" s="53"/>
      <c r="O13" s="94">
        <v>24388.37693466046</v>
      </c>
      <c r="P13" s="53"/>
      <c r="Q13" s="94">
        <v>24520.097777011524</v>
      </c>
      <c r="R13" s="53"/>
      <c r="S13" s="94">
        <v>25392.153281534269</v>
      </c>
      <c r="T13" s="53"/>
      <c r="U13" s="94">
        <v>26818.280865971956</v>
      </c>
      <c r="V13" s="53"/>
      <c r="W13" s="94">
        <v>27402.736671255967</v>
      </c>
      <c r="X13" s="78"/>
      <c r="Y13" s="94">
        <v>28666.674555117621</v>
      </c>
      <c r="Z13" s="53"/>
      <c r="AA13" s="94">
        <v>29782.851007834139</v>
      </c>
      <c r="AB13" s="53"/>
      <c r="AC13" s="94">
        <v>30073.864848097513</v>
      </c>
      <c r="AD13" s="53"/>
      <c r="AE13" s="94">
        <v>31097.581088981031</v>
      </c>
      <c r="AF13" s="53"/>
      <c r="AG13" s="94">
        <v>32026.962592333028</v>
      </c>
      <c r="AH13" s="27"/>
      <c r="AI13" s="94">
        <v>33258.832360703105</v>
      </c>
      <c r="AJ13" s="56"/>
      <c r="AK13" s="94">
        <v>34186.571232965376</v>
      </c>
      <c r="AL13" s="27"/>
      <c r="AM13" s="94">
        <v>30768.677582155204</v>
      </c>
      <c r="AN13" s="27"/>
      <c r="AO13" s="94">
        <v>32134.521820432274</v>
      </c>
      <c r="AP13" s="27"/>
      <c r="AQ13" s="94"/>
      <c r="AR13" s="27"/>
      <c r="AS13" s="56"/>
      <c r="AT13" s="14" t="s">
        <v>34</v>
      </c>
      <c r="AU13" s="169"/>
      <c r="AV13" s="175"/>
    </row>
    <row r="14" spans="2:48" ht="6" customHeight="1" x14ac:dyDescent="0.2">
      <c r="B14" s="13"/>
      <c r="C14" s="13"/>
      <c r="D14" s="14"/>
      <c r="E14" s="30"/>
      <c r="F14" s="30"/>
      <c r="G14" s="30"/>
      <c r="H14" s="30"/>
      <c r="I14" s="30"/>
      <c r="J14" s="30"/>
      <c r="K14" s="30"/>
      <c r="L14" s="30"/>
      <c r="M14" s="30"/>
      <c r="N14" s="30"/>
      <c r="O14" s="30"/>
      <c r="P14" s="30"/>
      <c r="Q14" s="30"/>
      <c r="R14" s="30"/>
      <c r="S14" s="30"/>
      <c r="T14" s="90"/>
      <c r="U14" s="30"/>
      <c r="V14" s="90"/>
      <c r="W14" s="30"/>
      <c r="X14" s="78"/>
      <c r="Y14" s="30"/>
      <c r="Z14" s="27"/>
      <c r="AA14" s="30"/>
      <c r="AB14" s="27"/>
      <c r="AC14" s="30"/>
      <c r="AD14" s="27"/>
      <c r="AE14" s="30"/>
      <c r="AF14" s="27"/>
      <c r="AG14" s="30"/>
      <c r="AH14" s="27"/>
      <c r="AI14" s="30"/>
      <c r="AJ14" s="27"/>
      <c r="AK14" s="30"/>
      <c r="AL14" s="27"/>
      <c r="AM14" s="30"/>
      <c r="AN14" s="27"/>
      <c r="AO14" s="30"/>
      <c r="AP14" s="27"/>
      <c r="AQ14" s="30"/>
      <c r="AR14" s="27"/>
      <c r="AS14" s="25"/>
      <c r="AT14" s="28"/>
      <c r="AU14" s="169"/>
    </row>
    <row r="15" spans="2:48" ht="11.25" customHeight="1" x14ac:dyDescent="0.2">
      <c r="B15" s="13">
        <v>5</v>
      </c>
      <c r="C15" s="13"/>
      <c r="D15" s="15" t="s">
        <v>90</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8"/>
      <c r="Y15" s="55">
        <v>113035.97887699888</v>
      </c>
      <c r="Z15" s="98"/>
      <c r="AA15" s="55">
        <v>115886.31711183987</v>
      </c>
      <c r="AB15" s="98"/>
      <c r="AC15" s="55">
        <v>117421.95593509988</v>
      </c>
      <c r="AD15" s="27"/>
      <c r="AE15" s="55">
        <v>121971.35261360004</v>
      </c>
      <c r="AF15" s="98"/>
      <c r="AG15" s="55">
        <v>123914.1492030028</v>
      </c>
      <c r="AH15" s="98"/>
      <c r="AI15" s="55">
        <v>128894.1807259997</v>
      </c>
      <c r="AJ15" s="109"/>
      <c r="AK15" s="55">
        <v>132453.802</v>
      </c>
      <c r="AL15" s="98"/>
      <c r="AM15" s="107">
        <v>116302.151125</v>
      </c>
      <c r="AN15" s="98"/>
      <c r="AO15" s="55">
        <v>122865.23425699997</v>
      </c>
      <c r="AP15" s="98"/>
      <c r="AQ15" s="55">
        <v>66049.376062945812</v>
      </c>
      <c r="AR15" s="98"/>
      <c r="AS15" s="25"/>
      <c r="AT15" s="15" t="s">
        <v>28</v>
      </c>
      <c r="AU15" s="169"/>
    </row>
    <row r="16" spans="2:48"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40"/>
      <c r="AS16" s="41"/>
      <c r="AT16" s="35"/>
    </row>
    <row r="17" spans="2:48"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8"/>
    </row>
    <row r="18" spans="2:48" ht="10.5" customHeight="1" x14ac:dyDescent="0.2">
      <c r="B18" s="14"/>
      <c r="C18" s="14"/>
      <c r="D18" s="122" t="s">
        <v>88</v>
      </c>
      <c r="E18" s="14"/>
      <c r="F18" s="14"/>
      <c r="G18" s="14"/>
      <c r="H18" s="14"/>
      <c r="I18" s="14"/>
      <c r="J18" s="14"/>
      <c r="K18" s="14"/>
      <c r="L18" s="14"/>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4"/>
      <c r="AQ18" s="155"/>
      <c r="AR18" s="14"/>
      <c r="AS18" s="14"/>
      <c r="AT18" s="122" t="s">
        <v>89</v>
      </c>
    </row>
    <row r="19" spans="2:48" ht="10.5" customHeight="1" x14ac:dyDescent="0.2">
      <c r="B19" s="13">
        <v>6</v>
      </c>
      <c r="C19" s="16"/>
      <c r="D19" s="14" t="s">
        <v>0</v>
      </c>
      <c r="E19" s="94" t="s">
        <v>43</v>
      </c>
      <c r="F19" s="53"/>
      <c r="G19" s="94" t="s">
        <v>43</v>
      </c>
      <c r="H19" s="53"/>
      <c r="I19" s="94" t="s">
        <v>43</v>
      </c>
      <c r="J19" s="53"/>
      <c r="K19" s="94" t="s">
        <v>43</v>
      </c>
      <c r="L19" s="53"/>
      <c r="M19" s="94">
        <v>11466.98819914486</v>
      </c>
      <c r="N19" s="53"/>
      <c r="O19" s="94">
        <v>11485.991290815949</v>
      </c>
      <c r="P19" s="53"/>
      <c r="Q19" s="94">
        <v>10197.854225765039</v>
      </c>
      <c r="R19" s="53"/>
      <c r="S19" s="94">
        <v>10394.619512515004</v>
      </c>
      <c r="T19" s="53"/>
      <c r="U19" s="94">
        <v>11057.104094697796</v>
      </c>
      <c r="V19" s="53"/>
      <c r="W19" s="94">
        <v>10368.032321485731</v>
      </c>
      <c r="X19" s="78"/>
      <c r="Y19" s="94">
        <v>9521.0774635020789</v>
      </c>
      <c r="Z19" s="53"/>
      <c r="AA19" s="94">
        <v>9554.8205181187859</v>
      </c>
      <c r="AB19" s="53"/>
      <c r="AC19" s="94">
        <v>8975.037893549028</v>
      </c>
      <c r="AD19" s="53"/>
      <c r="AE19" s="94">
        <v>8926.60599451493</v>
      </c>
      <c r="AF19" s="53"/>
      <c r="AG19" s="94">
        <v>9295.0413574054164</v>
      </c>
      <c r="AH19" s="27"/>
      <c r="AI19" s="94">
        <v>9108.5812713158848</v>
      </c>
      <c r="AJ19" s="56"/>
      <c r="AK19" s="94">
        <v>9034.3862719305325</v>
      </c>
      <c r="AL19" s="27"/>
      <c r="AM19" s="94">
        <v>8959.263787110367</v>
      </c>
      <c r="AN19" s="27"/>
      <c r="AO19" s="94">
        <v>8978.1855676259547</v>
      </c>
      <c r="AP19" s="73"/>
      <c r="AQ19" s="94">
        <v>9403.6240859999998</v>
      </c>
      <c r="AR19" s="27"/>
      <c r="AS19" s="56"/>
      <c r="AT19" s="14" t="s">
        <v>31</v>
      </c>
      <c r="AU19" s="169"/>
      <c r="AV19" s="175"/>
    </row>
    <row r="20" spans="2:48" ht="10.5" customHeight="1" x14ac:dyDescent="0.2">
      <c r="B20" s="13">
        <v>7</v>
      </c>
      <c r="C20" s="13"/>
      <c r="D20" s="14" t="s">
        <v>1</v>
      </c>
      <c r="E20" s="94" t="s">
        <v>43</v>
      </c>
      <c r="F20" s="53"/>
      <c r="G20" s="94" t="s">
        <v>43</v>
      </c>
      <c r="H20" s="53"/>
      <c r="I20" s="94" t="s">
        <v>43</v>
      </c>
      <c r="J20" s="53"/>
      <c r="K20" s="94" t="s">
        <v>43</v>
      </c>
      <c r="L20" s="53"/>
      <c r="M20" s="94">
        <v>11496.570509349727</v>
      </c>
      <c r="N20" s="53"/>
      <c r="O20" s="94">
        <v>11717.914680173057</v>
      </c>
      <c r="P20" s="53"/>
      <c r="Q20" s="94">
        <v>10003.897143165545</v>
      </c>
      <c r="R20" s="53"/>
      <c r="S20" s="94">
        <v>10562.828926849003</v>
      </c>
      <c r="T20" s="53"/>
      <c r="U20" s="94">
        <v>11000.662548664266</v>
      </c>
      <c r="V20" s="53"/>
      <c r="W20" s="94">
        <v>9813.30608256097</v>
      </c>
      <c r="X20" s="78"/>
      <c r="Y20" s="94">
        <v>9550.3904508483065</v>
      </c>
      <c r="Z20" s="53"/>
      <c r="AA20" s="94">
        <v>9255.6905423570533</v>
      </c>
      <c r="AB20" s="53"/>
      <c r="AC20" s="94">
        <v>8762.6929182946933</v>
      </c>
      <c r="AD20" s="53"/>
      <c r="AE20" s="94">
        <v>9066.2389598434693</v>
      </c>
      <c r="AF20" s="53"/>
      <c r="AG20" s="94">
        <v>8873.6230580904976</v>
      </c>
      <c r="AH20" s="27"/>
      <c r="AI20" s="94">
        <v>8969.3964935735039</v>
      </c>
      <c r="AJ20" s="56"/>
      <c r="AK20" s="94">
        <v>8741.2569845927283</v>
      </c>
      <c r="AL20" s="27"/>
      <c r="AM20" s="94">
        <v>8425.0058738802272</v>
      </c>
      <c r="AN20" s="27"/>
      <c r="AO20" s="94">
        <v>8978.8147776631722</v>
      </c>
      <c r="AP20" s="73"/>
      <c r="AQ20" s="94">
        <v>9211.2156649999997</v>
      </c>
      <c r="AR20" s="27"/>
      <c r="AS20" s="56"/>
      <c r="AT20" s="14" t="s">
        <v>32</v>
      </c>
      <c r="AU20" s="169"/>
      <c r="AV20" s="175"/>
    </row>
    <row r="21" spans="2:48" ht="10.5" customHeight="1" x14ac:dyDescent="0.2">
      <c r="B21" s="13">
        <v>8</v>
      </c>
      <c r="C21" s="13"/>
      <c r="D21" s="14" t="s">
        <v>2</v>
      </c>
      <c r="E21" s="94" t="s">
        <v>43</v>
      </c>
      <c r="F21" s="53"/>
      <c r="G21" s="94" t="s">
        <v>43</v>
      </c>
      <c r="H21" s="53"/>
      <c r="I21" s="94" t="s">
        <v>43</v>
      </c>
      <c r="J21" s="53"/>
      <c r="K21" s="94" t="s">
        <v>43</v>
      </c>
      <c r="L21" s="53"/>
      <c r="M21" s="94">
        <v>10892.546381127098</v>
      </c>
      <c r="N21" s="53"/>
      <c r="O21" s="94">
        <v>12396.923868607806</v>
      </c>
      <c r="P21" s="53"/>
      <c r="Q21" s="94">
        <v>9560.0399907018109</v>
      </c>
      <c r="R21" s="53"/>
      <c r="S21" s="94">
        <v>10495.400834992499</v>
      </c>
      <c r="T21" s="53"/>
      <c r="U21" s="94">
        <v>10578.30506185734</v>
      </c>
      <c r="V21" s="53"/>
      <c r="W21" s="94">
        <v>9675.173815467957</v>
      </c>
      <c r="X21" s="78"/>
      <c r="Y21" s="94">
        <v>9520.9651580183854</v>
      </c>
      <c r="Z21" s="53"/>
      <c r="AA21" s="94">
        <v>9048.5203523579985</v>
      </c>
      <c r="AB21" s="53"/>
      <c r="AC21" s="94">
        <v>8650.7088286428207</v>
      </c>
      <c r="AD21" s="53"/>
      <c r="AE21" s="94">
        <v>8687.0947229861686</v>
      </c>
      <c r="AF21" s="53"/>
      <c r="AG21" s="94">
        <v>8945.2917686811579</v>
      </c>
      <c r="AH21" s="27"/>
      <c r="AI21" s="94">
        <v>8783.6518028924056</v>
      </c>
      <c r="AJ21" s="56"/>
      <c r="AK21" s="94">
        <v>8802.4485523348485</v>
      </c>
      <c r="AL21" s="27"/>
      <c r="AM21" s="94">
        <v>8707.7803027211867</v>
      </c>
      <c r="AN21" s="27"/>
      <c r="AO21" s="94">
        <v>9025.5164166234499</v>
      </c>
      <c r="AP21" s="27"/>
      <c r="AQ21" s="94"/>
      <c r="AR21" s="27"/>
      <c r="AS21" s="56"/>
      <c r="AT21" s="14" t="s">
        <v>33</v>
      </c>
      <c r="AU21" s="169"/>
      <c r="AV21" s="175"/>
    </row>
    <row r="22" spans="2:48" ht="10.5" customHeight="1" x14ac:dyDescent="0.2">
      <c r="B22" s="13">
        <v>9</v>
      </c>
      <c r="C22" s="13"/>
      <c r="D22" s="14" t="s">
        <v>3</v>
      </c>
      <c r="E22" s="94" t="s">
        <v>43</v>
      </c>
      <c r="F22" s="53"/>
      <c r="G22" s="94" t="s">
        <v>43</v>
      </c>
      <c r="H22" s="53"/>
      <c r="I22" s="94" t="s">
        <v>43</v>
      </c>
      <c r="J22" s="53"/>
      <c r="K22" s="94" t="s">
        <v>43</v>
      </c>
      <c r="L22" s="53"/>
      <c r="M22" s="94">
        <v>11606.552577044973</v>
      </c>
      <c r="N22" s="53"/>
      <c r="O22" s="94">
        <v>12072.484030403191</v>
      </c>
      <c r="P22" s="53"/>
      <c r="Q22" s="94">
        <v>10656.483640367613</v>
      </c>
      <c r="R22" s="53"/>
      <c r="S22" s="94">
        <v>10994.27972564349</v>
      </c>
      <c r="T22" s="53"/>
      <c r="U22" s="94">
        <v>10728.328294780598</v>
      </c>
      <c r="V22" s="53"/>
      <c r="W22" s="94">
        <v>9862.7327475197344</v>
      </c>
      <c r="X22" s="78"/>
      <c r="Y22" s="94">
        <v>9556.8056234312244</v>
      </c>
      <c r="Z22" s="53"/>
      <c r="AA22" s="94">
        <v>9238.6156991861662</v>
      </c>
      <c r="AB22" s="53"/>
      <c r="AC22" s="94">
        <v>9069.8250384982275</v>
      </c>
      <c r="AD22" s="53"/>
      <c r="AE22" s="94">
        <v>9071.892182785401</v>
      </c>
      <c r="AF22" s="53"/>
      <c r="AG22" s="94">
        <v>9355.5183108229285</v>
      </c>
      <c r="AH22" s="27"/>
      <c r="AI22" s="94">
        <v>9339.323729218193</v>
      </c>
      <c r="AJ22" s="56"/>
      <c r="AK22" s="94">
        <v>9023.3245983712441</v>
      </c>
      <c r="AL22" s="27"/>
      <c r="AM22" s="94">
        <v>8958.7528942882145</v>
      </c>
      <c r="AN22" s="27"/>
      <c r="AO22" s="94">
        <v>9333.730842097375</v>
      </c>
      <c r="AP22" s="27"/>
      <c r="AQ22" s="94"/>
      <c r="AR22" s="27"/>
      <c r="AS22" s="25"/>
      <c r="AT22" s="14" t="s">
        <v>34</v>
      </c>
      <c r="AU22" s="169"/>
      <c r="AV22" s="175"/>
    </row>
    <row r="23" spans="2:48" ht="6" customHeight="1" x14ac:dyDescent="0.2">
      <c r="B23" s="13"/>
      <c r="C23" s="13"/>
      <c r="D23" s="14"/>
      <c r="E23" s="30"/>
      <c r="F23" s="30"/>
      <c r="G23" s="30"/>
      <c r="H23" s="30"/>
      <c r="I23" s="30"/>
      <c r="J23" s="30"/>
      <c r="K23" s="30"/>
      <c r="L23" s="30"/>
      <c r="M23" s="30"/>
      <c r="N23" s="30"/>
      <c r="O23" s="30"/>
      <c r="P23" s="30"/>
      <c r="Q23" s="30"/>
      <c r="R23" s="30"/>
      <c r="S23" s="30"/>
      <c r="T23" s="90"/>
      <c r="U23" s="30"/>
      <c r="V23" s="90"/>
      <c r="W23" s="30"/>
      <c r="X23" s="78"/>
      <c r="Y23" s="30"/>
      <c r="Z23" s="27"/>
      <c r="AA23" s="30"/>
      <c r="AB23" s="27"/>
      <c r="AC23" s="30"/>
      <c r="AD23" s="27"/>
      <c r="AE23" s="30"/>
      <c r="AF23" s="27"/>
      <c r="AG23" s="30"/>
      <c r="AH23" s="27"/>
      <c r="AI23" s="30"/>
      <c r="AJ23" s="27"/>
      <c r="AK23" s="30"/>
      <c r="AL23" s="27"/>
      <c r="AM23" s="30"/>
      <c r="AN23" s="27"/>
      <c r="AO23" s="30"/>
      <c r="AP23" s="27"/>
      <c r="AQ23" s="30"/>
      <c r="AR23" s="27"/>
      <c r="AS23" s="25"/>
      <c r="AT23" s="28"/>
      <c r="AU23" s="169"/>
    </row>
    <row r="24" spans="2:48" ht="11.25" customHeight="1" x14ac:dyDescent="0.2">
      <c r="B24" s="13">
        <v>10</v>
      </c>
      <c r="C24" s="13"/>
      <c r="D24" s="15" t="s">
        <v>90</v>
      </c>
      <c r="E24" s="123">
        <v>39428.888666666666</v>
      </c>
      <c r="F24" s="71"/>
      <c r="G24" s="123">
        <v>41895.60366666667</v>
      </c>
      <c r="H24" s="71"/>
      <c r="I24" s="123">
        <v>43865.128366666664</v>
      </c>
      <c r="J24" s="71"/>
      <c r="K24" s="123">
        <v>45455.603799999997</v>
      </c>
      <c r="L24" s="71"/>
      <c r="M24" s="123">
        <v>45462.657666666666</v>
      </c>
      <c r="N24" s="71"/>
      <c r="O24" s="123">
        <v>47673.313869999998</v>
      </c>
      <c r="P24" s="71"/>
      <c r="Q24" s="123">
        <v>40418.275000000001</v>
      </c>
      <c r="R24" s="71"/>
      <c r="S24" s="123">
        <v>42447.129000000001</v>
      </c>
      <c r="T24" s="98"/>
      <c r="U24" s="123">
        <v>43364.4</v>
      </c>
      <c r="V24" s="98"/>
      <c r="W24" s="123">
        <v>39719.244967034392</v>
      </c>
      <c r="X24" s="98"/>
      <c r="Y24" s="123">
        <v>38149.238695799999</v>
      </c>
      <c r="Z24" s="98"/>
      <c r="AA24" s="123">
        <v>37097.64711202</v>
      </c>
      <c r="AB24" s="124"/>
      <c r="AC24" s="123">
        <v>35458.264678984771</v>
      </c>
      <c r="AD24" s="98"/>
      <c r="AE24" s="123">
        <v>35751.831860129969</v>
      </c>
      <c r="AF24" s="98"/>
      <c r="AG24" s="123">
        <v>36469.474495000002</v>
      </c>
      <c r="AH24" s="98"/>
      <c r="AI24" s="123">
        <v>36200.953296999993</v>
      </c>
      <c r="AJ24" s="27"/>
      <c r="AK24" s="123">
        <v>35601.41640722935</v>
      </c>
      <c r="AL24" s="98"/>
      <c r="AM24" s="107">
        <v>35050.802857999995</v>
      </c>
      <c r="AN24" s="98"/>
      <c r="AO24" s="55">
        <v>36316.247604009957</v>
      </c>
      <c r="AP24" s="98"/>
      <c r="AQ24" s="55">
        <v>18614.839751</v>
      </c>
      <c r="AR24" s="98"/>
      <c r="AS24" s="25"/>
      <c r="AT24" s="15" t="s">
        <v>28</v>
      </c>
      <c r="AU24" s="169"/>
    </row>
    <row r="25" spans="2:48"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40"/>
      <c r="AS25" s="41"/>
      <c r="AT25" s="35"/>
    </row>
    <row r="26" spans="2:48" ht="6" customHeight="1" x14ac:dyDescent="0.2">
      <c r="B26" s="13"/>
      <c r="C26" s="13"/>
      <c r="D26" s="28"/>
      <c r="E26" s="25"/>
      <c r="F26" s="25"/>
      <c r="G26" s="25"/>
      <c r="H26" s="25"/>
      <c r="I26" s="25"/>
      <c r="J26" s="25"/>
      <c r="K26" s="25"/>
      <c r="L26" s="25"/>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25"/>
      <c r="AQ26" s="154"/>
      <c r="AR26" s="25"/>
      <c r="AS26" s="25"/>
      <c r="AT26" s="28"/>
    </row>
    <row r="27" spans="2:48" ht="10.5" customHeight="1" x14ac:dyDescent="0.2">
      <c r="B27" s="13">
        <v>11</v>
      </c>
      <c r="C27" s="16"/>
      <c r="D27" s="163" t="s">
        <v>137</v>
      </c>
      <c r="E27" s="94" t="s">
        <v>43</v>
      </c>
      <c r="F27" s="53"/>
      <c r="G27" s="94" t="s">
        <v>43</v>
      </c>
      <c r="H27" s="53"/>
      <c r="I27" s="94" t="s">
        <v>43</v>
      </c>
      <c r="J27" s="53"/>
      <c r="K27" s="94" t="s">
        <v>43</v>
      </c>
      <c r="L27" s="53"/>
      <c r="M27" s="94">
        <v>34167.774854221869</v>
      </c>
      <c r="N27" s="53"/>
      <c r="O27" s="94">
        <v>35503.410204792759</v>
      </c>
      <c r="P27" s="53"/>
      <c r="Q27" s="94">
        <v>34541.079713388135</v>
      </c>
      <c r="R27" s="53"/>
      <c r="S27" s="94">
        <v>34008.197588376053</v>
      </c>
      <c r="T27" s="53"/>
      <c r="U27" s="94">
        <v>36720.932514454435</v>
      </c>
      <c r="V27" s="53"/>
      <c r="W27" s="94">
        <v>37473.792396173536</v>
      </c>
      <c r="X27" s="78"/>
      <c r="Y27" s="94">
        <v>38016.91487300193</v>
      </c>
      <c r="Z27" s="53"/>
      <c r="AA27" s="94">
        <v>38902.901322756683</v>
      </c>
      <c r="AB27" s="53"/>
      <c r="AC27" s="94">
        <v>38704.312908899781</v>
      </c>
      <c r="AD27" s="53"/>
      <c r="AE27" s="94">
        <v>39763.802521563593</v>
      </c>
      <c r="AF27" s="53"/>
      <c r="AG27" s="94">
        <v>41013.961996330036</v>
      </c>
      <c r="AH27" s="53"/>
      <c r="AI27" s="94">
        <v>41700.494606139968</v>
      </c>
      <c r="AJ27" s="56"/>
      <c r="AK27" s="94">
        <v>42663.570652885137</v>
      </c>
      <c r="AL27" s="27"/>
      <c r="AM27" s="94">
        <v>42497.799387344574</v>
      </c>
      <c r="AN27" s="27"/>
      <c r="AO27" s="94">
        <v>38573.348490520053</v>
      </c>
      <c r="AP27" s="73"/>
      <c r="AQ27" s="94">
        <v>42284.408638744906</v>
      </c>
      <c r="AR27" s="27"/>
      <c r="AS27" s="56"/>
      <c r="AT27" s="163" t="s">
        <v>141</v>
      </c>
      <c r="AU27" s="169"/>
      <c r="AV27" s="175"/>
    </row>
    <row r="28" spans="2:48" ht="10.5" customHeight="1" x14ac:dyDescent="0.2">
      <c r="B28" s="13">
        <v>12</v>
      </c>
      <c r="C28" s="13"/>
      <c r="D28" s="163" t="s">
        <v>138</v>
      </c>
      <c r="E28" s="94" t="s">
        <v>43</v>
      </c>
      <c r="F28" s="53"/>
      <c r="G28" s="94" t="s">
        <v>43</v>
      </c>
      <c r="H28" s="53"/>
      <c r="I28" s="94" t="s">
        <v>43</v>
      </c>
      <c r="J28" s="53"/>
      <c r="K28" s="94" t="s">
        <v>43</v>
      </c>
      <c r="L28" s="53"/>
      <c r="M28" s="94">
        <v>33647.949521810704</v>
      </c>
      <c r="N28" s="53"/>
      <c r="O28" s="94">
        <v>35177.105058703411</v>
      </c>
      <c r="P28" s="53"/>
      <c r="Q28" s="94">
        <v>33990.41232458884</v>
      </c>
      <c r="R28" s="53"/>
      <c r="S28" s="94">
        <v>35369.459698805367</v>
      </c>
      <c r="T28" s="53"/>
      <c r="U28" s="94">
        <v>36608.091178523755</v>
      </c>
      <c r="V28" s="53"/>
      <c r="W28" s="94">
        <v>35789.315142245032</v>
      </c>
      <c r="X28" s="78"/>
      <c r="Y28" s="94">
        <v>37643.092324432742</v>
      </c>
      <c r="Z28" s="53"/>
      <c r="AA28" s="94">
        <v>37550.413023004585</v>
      </c>
      <c r="AB28" s="53"/>
      <c r="AC28" s="94">
        <v>37868.4606102615</v>
      </c>
      <c r="AD28" s="53"/>
      <c r="AE28" s="94">
        <v>39687.756308102937</v>
      </c>
      <c r="AF28" s="53"/>
      <c r="AG28" s="94">
        <v>39329.907719004543</v>
      </c>
      <c r="AH28" s="53"/>
      <c r="AI28" s="94">
        <v>40916.16051679285</v>
      </c>
      <c r="AJ28" s="56"/>
      <c r="AK28" s="94">
        <v>41244.260037322223</v>
      </c>
      <c r="AL28" s="27"/>
      <c r="AM28" s="94">
        <v>32689.405371613087</v>
      </c>
      <c r="AN28" s="27"/>
      <c r="AO28" s="94">
        <v>39601.201207779312</v>
      </c>
      <c r="AP28" s="73"/>
      <c r="AQ28" s="94">
        <v>42379.807175200898</v>
      </c>
      <c r="AR28" s="27"/>
      <c r="AS28" s="56"/>
      <c r="AT28" s="163" t="s">
        <v>142</v>
      </c>
      <c r="AU28" s="169"/>
      <c r="AV28" s="175"/>
    </row>
    <row r="29" spans="2:48" ht="10.5" customHeight="1" x14ac:dyDescent="0.2">
      <c r="B29" s="13">
        <v>13</v>
      </c>
      <c r="C29" s="13"/>
      <c r="D29" s="163" t="s">
        <v>139</v>
      </c>
      <c r="E29" s="94" t="s">
        <v>43</v>
      </c>
      <c r="F29" s="53"/>
      <c r="G29" s="94" t="s">
        <v>43</v>
      </c>
      <c r="H29" s="53"/>
      <c r="I29" s="94" t="s">
        <v>43</v>
      </c>
      <c r="J29" s="53"/>
      <c r="K29" s="94" t="s">
        <v>43</v>
      </c>
      <c r="L29" s="53"/>
      <c r="M29" s="94">
        <v>32858.898987934212</v>
      </c>
      <c r="N29" s="53"/>
      <c r="O29" s="94">
        <v>35326.834641440189</v>
      </c>
      <c r="P29" s="53"/>
      <c r="Q29" s="94">
        <v>32104.301544643909</v>
      </c>
      <c r="R29" s="53"/>
      <c r="S29" s="94">
        <v>34817.824697040836</v>
      </c>
      <c r="T29" s="53"/>
      <c r="U29" s="94">
        <v>36314.988605709252</v>
      </c>
      <c r="V29" s="53"/>
      <c r="W29" s="94">
        <v>35202.127067771304</v>
      </c>
      <c r="X29" s="78"/>
      <c r="Y29" s="94">
        <v>37301.730196815377</v>
      </c>
      <c r="Z29" s="53"/>
      <c r="AA29" s="94">
        <v>37509.183171078301</v>
      </c>
      <c r="AB29" s="53"/>
      <c r="AC29" s="94">
        <v>37163.757208327603</v>
      </c>
      <c r="AD29" s="53"/>
      <c r="AE29" s="94">
        <v>38102.152372297045</v>
      </c>
      <c r="AF29" s="53"/>
      <c r="AG29" s="94">
        <v>38657.27307951227</v>
      </c>
      <c r="AH29" s="53"/>
      <c r="AI29" s="94">
        <v>39880.322810145582</v>
      </c>
      <c r="AJ29" s="56"/>
      <c r="AK29" s="94">
        <v>40937.491885685369</v>
      </c>
      <c r="AL29" s="27"/>
      <c r="AM29" s="94">
        <v>36438.318747598925</v>
      </c>
      <c r="AN29" s="27"/>
      <c r="AO29" s="94">
        <v>39537.033473377698</v>
      </c>
      <c r="AP29" s="27"/>
      <c r="AQ29" s="94"/>
      <c r="AR29" s="27"/>
      <c r="AS29" s="56"/>
      <c r="AT29" s="163" t="s">
        <v>143</v>
      </c>
      <c r="AU29" s="169"/>
      <c r="AV29" s="175"/>
    </row>
    <row r="30" spans="2:48" ht="10.5" customHeight="1" x14ac:dyDescent="0.2">
      <c r="B30" s="13">
        <v>14</v>
      </c>
      <c r="C30" s="13"/>
      <c r="D30" s="163" t="s">
        <v>140</v>
      </c>
      <c r="E30" s="94" t="s">
        <v>43</v>
      </c>
      <c r="F30" s="53"/>
      <c r="G30" s="94" t="s">
        <v>43</v>
      </c>
      <c r="H30" s="53"/>
      <c r="I30" s="94" t="s">
        <v>43</v>
      </c>
      <c r="J30" s="53"/>
      <c r="K30" s="94" t="s">
        <v>43</v>
      </c>
      <c r="L30" s="53"/>
      <c r="M30" s="94">
        <v>35229.670302699866</v>
      </c>
      <c r="N30" s="53"/>
      <c r="O30" s="94">
        <v>36460.86096506365</v>
      </c>
      <c r="P30" s="53"/>
      <c r="Q30" s="94">
        <v>35176.581417379137</v>
      </c>
      <c r="R30" s="53"/>
      <c r="S30" s="94">
        <v>36386.433007177759</v>
      </c>
      <c r="T30" s="53"/>
      <c r="U30" s="94">
        <v>37546.609160752552</v>
      </c>
      <c r="V30" s="53"/>
      <c r="W30" s="94">
        <v>37265.469418775698</v>
      </c>
      <c r="X30" s="78"/>
      <c r="Y30" s="94">
        <v>38223.480178548845</v>
      </c>
      <c r="Z30" s="53"/>
      <c r="AA30" s="94">
        <v>39021.466707020307</v>
      </c>
      <c r="AB30" s="53"/>
      <c r="AC30" s="94">
        <v>39143.689886595741</v>
      </c>
      <c r="AD30" s="53"/>
      <c r="AE30" s="94">
        <v>40169.47327176643</v>
      </c>
      <c r="AF30" s="53"/>
      <c r="AG30" s="94">
        <v>41382.480903155956</v>
      </c>
      <c r="AH30" s="53"/>
      <c r="AI30" s="94">
        <v>42598.1560899213</v>
      </c>
      <c r="AJ30" s="56"/>
      <c r="AK30" s="94">
        <v>43209.895831336617</v>
      </c>
      <c r="AL30" s="27"/>
      <c r="AM30" s="94">
        <v>39727.43047644342</v>
      </c>
      <c r="AN30" s="27"/>
      <c r="AO30" s="94">
        <v>41469.898689332862</v>
      </c>
      <c r="AP30" s="27"/>
      <c r="AQ30" s="94"/>
      <c r="AR30" s="27"/>
      <c r="AS30" s="25"/>
      <c r="AT30" s="163" t="s">
        <v>144</v>
      </c>
      <c r="AU30" s="169"/>
      <c r="AV30" s="175"/>
    </row>
    <row r="31" spans="2:48" ht="6" customHeight="1" x14ac:dyDescent="0.2">
      <c r="B31" s="13"/>
      <c r="C31" s="13"/>
      <c r="D31" s="14"/>
      <c r="E31" s="30"/>
      <c r="F31" s="30"/>
      <c r="G31" s="30"/>
      <c r="H31" s="30"/>
      <c r="I31" s="30"/>
      <c r="J31" s="30"/>
      <c r="K31" s="30"/>
      <c r="L31" s="30"/>
      <c r="M31" s="30"/>
      <c r="N31" s="30"/>
      <c r="O31" s="30"/>
      <c r="P31" s="30"/>
      <c r="Q31" s="30"/>
      <c r="R31" s="30"/>
      <c r="S31" s="30"/>
      <c r="T31" s="90"/>
      <c r="U31" s="30"/>
      <c r="V31" s="90"/>
      <c r="W31" s="30"/>
      <c r="X31" s="78"/>
      <c r="Y31" s="30"/>
      <c r="Z31" s="27"/>
      <c r="AA31" s="30"/>
      <c r="AB31" s="27"/>
      <c r="AC31" s="30"/>
      <c r="AD31" s="27"/>
      <c r="AE31" s="30"/>
      <c r="AF31" s="27"/>
      <c r="AG31" s="30"/>
      <c r="AH31" s="27"/>
      <c r="AI31" s="30"/>
      <c r="AJ31" s="27"/>
      <c r="AK31" s="30"/>
      <c r="AL31" s="27"/>
      <c r="AM31" s="30"/>
      <c r="AN31" s="27"/>
      <c r="AO31" s="30"/>
      <c r="AP31" s="27"/>
      <c r="AQ31" s="30"/>
      <c r="AR31" s="27"/>
      <c r="AS31" s="25"/>
      <c r="AT31" s="28"/>
      <c r="AU31" s="169"/>
    </row>
    <row r="32" spans="2:48" ht="11.25" customHeight="1" x14ac:dyDescent="0.2">
      <c r="B32" s="13">
        <v>15</v>
      </c>
      <c r="C32" s="13"/>
      <c r="D32" s="15" t="s">
        <v>14</v>
      </c>
      <c r="E32" s="123">
        <v>127309.57784313723</v>
      </c>
      <c r="F32" s="71"/>
      <c r="G32" s="123">
        <v>127701.70766666667</v>
      </c>
      <c r="H32" s="71"/>
      <c r="I32" s="123">
        <v>127682.92836666666</v>
      </c>
      <c r="J32" s="71"/>
      <c r="K32" s="123">
        <v>131451.11479999998</v>
      </c>
      <c r="L32" s="71"/>
      <c r="M32" s="123">
        <v>135904.29366666666</v>
      </c>
      <c r="N32" s="71"/>
      <c r="O32" s="123">
        <v>142468.21087000001</v>
      </c>
      <c r="P32" s="71"/>
      <c r="Q32" s="123">
        <v>135812.375</v>
      </c>
      <c r="R32" s="71"/>
      <c r="S32" s="123">
        <v>140581.91499140003</v>
      </c>
      <c r="T32" s="98"/>
      <c r="U32" s="123">
        <v>147190.62145944001</v>
      </c>
      <c r="V32" s="98"/>
      <c r="W32" s="123">
        <v>145730.70402496558</v>
      </c>
      <c r="X32" s="98"/>
      <c r="Y32" s="123">
        <v>151185.21757279889</v>
      </c>
      <c r="Z32" s="98"/>
      <c r="AA32" s="123">
        <v>152983.96422385989</v>
      </c>
      <c r="AB32" s="124"/>
      <c r="AC32" s="55">
        <v>152880.22061408465</v>
      </c>
      <c r="AD32" s="98"/>
      <c r="AE32" s="55">
        <v>157723.18447372998</v>
      </c>
      <c r="AF32" s="98"/>
      <c r="AG32" s="55">
        <v>160383.62369800278</v>
      </c>
      <c r="AH32" s="98"/>
      <c r="AI32" s="55">
        <v>165095.1340229997</v>
      </c>
      <c r="AJ32" s="98"/>
      <c r="AK32" s="123">
        <v>168055.21840722935</v>
      </c>
      <c r="AL32" s="98"/>
      <c r="AM32" s="55">
        <v>151352.95398300001</v>
      </c>
      <c r="AN32" s="98"/>
      <c r="AO32" s="55">
        <v>159181.48186100993</v>
      </c>
      <c r="AP32" s="98"/>
      <c r="AQ32" s="55">
        <v>84664.215813945804</v>
      </c>
      <c r="AR32" s="98"/>
      <c r="AS32" s="25"/>
      <c r="AT32" s="15" t="s">
        <v>91</v>
      </c>
      <c r="AU32" s="169"/>
    </row>
    <row r="33" spans="2:46"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51"/>
      <c r="AS33" s="23"/>
      <c r="AT33" s="46"/>
    </row>
    <row r="34" spans="2:46" x14ac:dyDescent="0.2">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row>
    <row r="35" spans="2:46" x14ac:dyDescent="0.2">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row>
  </sheetData>
  <mergeCells count="2">
    <mergeCell ref="B6:D6"/>
    <mergeCell ref="AS6:AT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33203125" defaultRowHeight="11.25" x14ac:dyDescent="0.2"/>
  <cols>
    <col min="1" max="16384" width="9.33203125" style="11"/>
  </cols>
  <sheetData>
    <row r="42" spans="1:18" s="57" customFormat="1" ht="12.75" customHeight="1" x14ac:dyDescent="0.2">
      <c r="A42" s="62" t="s">
        <v>129</v>
      </c>
    </row>
    <row r="43" spans="1:18" s="96" customFormat="1" ht="12.75" customHeight="1" x14ac:dyDescent="0.2">
      <c r="A43" s="100" t="s">
        <v>130</v>
      </c>
    </row>
    <row r="45" spans="1:18" ht="27.75" customHeight="1" x14ac:dyDescent="0.2">
      <c r="A45" s="216" t="s">
        <v>135</v>
      </c>
      <c r="B45" s="216"/>
      <c r="C45" s="216"/>
      <c r="D45" s="216"/>
      <c r="E45" s="216"/>
      <c r="F45" s="216"/>
      <c r="G45" s="216"/>
      <c r="H45" s="216"/>
      <c r="I45" s="216"/>
      <c r="J45" s="216"/>
      <c r="K45" s="216"/>
      <c r="L45" s="216"/>
      <c r="M45" s="216"/>
      <c r="N45" s="216"/>
      <c r="O45" s="216"/>
      <c r="P45" s="216"/>
      <c r="Q45" s="216"/>
      <c r="R45" s="216"/>
    </row>
    <row r="46" spans="1:18" ht="25.5" customHeight="1" x14ac:dyDescent="0.2">
      <c r="A46" s="217" t="s">
        <v>136</v>
      </c>
      <c r="B46" s="217"/>
      <c r="C46" s="217"/>
      <c r="D46" s="217"/>
      <c r="E46" s="217"/>
      <c r="F46" s="217"/>
      <c r="G46" s="217"/>
      <c r="H46" s="217"/>
      <c r="I46" s="217"/>
      <c r="J46" s="217"/>
      <c r="K46" s="217"/>
      <c r="L46" s="217"/>
      <c r="M46" s="217"/>
      <c r="N46" s="217"/>
      <c r="O46" s="217"/>
      <c r="P46" s="217"/>
      <c r="Q46" s="217"/>
      <c r="R46" s="217"/>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33203125" defaultRowHeight="11.25" x14ac:dyDescent="0.2"/>
  <cols>
    <col min="1" max="16384" width="9.33203125" style="11"/>
  </cols>
  <sheetData>
    <row r="42" spans="1:18" s="57" customFormat="1" ht="12.75" customHeight="1" x14ac:dyDescent="0.2">
      <c r="A42" s="62" t="s">
        <v>131</v>
      </c>
    </row>
    <row r="43" spans="1:18" s="96" customFormat="1" ht="12.75" customHeight="1" x14ac:dyDescent="0.2">
      <c r="A43" s="100" t="s">
        <v>132</v>
      </c>
    </row>
    <row r="45" spans="1:18" ht="27" customHeight="1" x14ac:dyDescent="0.2">
      <c r="A45" s="216" t="s">
        <v>135</v>
      </c>
      <c r="B45" s="216"/>
      <c r="C45" s="216"/>
      <c r="D45" s="216"/>
      <c r="E45" s="216"/>
      <c r="F45" s="216"/>
      <c r="G45" s="216"/>
      <c r="H45" s="216"/>
      <c r="I45" s="216"/>
      <c r="J45" s="216"/>
      <c r="K45" s="216"/>
      <c r="L45" s="216"/>
      <c r="M45" s="216"/>
      <c r="N45" s="216"/>
      <c r="O45" s="216"/>
      <c r="P45" s="216"/>
      <c r="Q45" s="216"/>
      <c r="R45" s="216"/>
    </row>
    <row r="46" spans="1:18" ht="27" customHeight="1" x14ac:dyDescent="0.2">
      <c r="A46" s="217" t="s">
        <v>136</v>
      </c>
      <c r="B46" s="217"/>
      <c r="C46" s="217"/>
      <c r="D46" s="217"/>
      <c r="E46" s="217"/>
      <c r="F46" s="217"/>
      <c r="G46" s="217"/>
      <c r="H46" s="217"/>
      <c r="I46" s="217"/>
      <c r="J46" s="217"/>
      <c r="K46" s="217"/>
      <c r="L46" s="217"/>
      <c r="M46" s="217"/>
      <c r="N46" s="217"/>
      <c r="O46" s="217"/>
      <c r="P46" s="217"/>
      <c r="Q46" s="217"/>
      <c r="R46" s="217"/>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33203125" defaultRowHeight="11.25" x14ac:dyDescent="0.2"/>
  <cols>
    <col min="1" max="1" width="1.33203125" style="11" customWidth="1"/>
    <col min="2" max="2" width="2" style="11" customWidth="1"/>
    <col min="3" max="16384" width="9.33203125" style="11"/>
  </cols>
  <sheetData>
    <row r="42" spans="1:19" ht="12.75" x14ac:dyDescent="0.2">
      <c r="A42" s="62" t="s">
        <v>133</v>
      </c>
      <c r="B42" s="58"/>
    </row>
    <row r="43" spans="1:19" s="52" customFormat="1" ht="12.75" x14ac:dyDescent="0.2">
      <c r="A43" s="100" t="s">
        <v>134</v>
      </c>
      <c r="B43" s="96"/>
    </row>
    <row r="45" spans="1:19" s="88" customFormat="1" ht="45" customHeight="1" x14ac:dyDescent="0.2">
      <c r="A45" s="218" t="s">
        <v>148</v>
      </c>
      <c r="B45" s="219"/>
      <c r="C45" s="219"/>
      <c r="D45" s="219"/>
      <c r="E45" s="219"/>
      <c r="F45" s="219"/>
      <c r="G45" s="219"/>
      <c r="H45" s="219"/>
      <c r="I45" s="219"/>
      <c r="J45" s="219"/>
      <c r="K45" s="219"/>
      <c r="L45" s="219"/>
      <c r="M45" s="219"/>
      <c r="N45" s="219"/>
      <c r="O45" s="219"/>
      <c r="P45" s="219"/>
      <c r="Q45" s="219"/>
      <c r="R45" s="219"/>
      <c r="S45" s="219"/>
    </row>
    <row r="46" spans="1:19" s="88" customFormat="1" ht="28.5" customHeight="1" x14ac:dyDescent="0.2">
      <c r="A46" s="220" t="s">
        <v>149</v>
      </c>
      <c r="B46" s="220"/>
      <c r="C46" s="220"/>
      <c r="D46" s="220"/>
      <c r="E46" s="220"/>
      <c r="F46" s="220"/>
      <c r="G46" s="220"/>
      <c r="H46" s="220"/>
      <c r="I46" s="220"/>
      <c r="J46" s="220"/>
      <c r="K46" s="220"/>
      <c r="L46" s="220"/>
      <c r="M46" s="220"/>
      <c r="N46" s="220"/>
      <c r="O46" s="220"/>
      <c r="P46" s="220"/>
      <c r="Q46" s="220"/>
      <c r="R46" s="220"/>
      <c r="S46" s="220"/>
    </row>
    <row r="47" spans="1:19" s="88" customFormat="1" ht="12.75" x14ac:dyDescent="0.2">
      <c r="A47" s="112"/>
    </row>
    <row r="48" spans="1:19" s="88" customFormat="1" ht="12.75" x14ac:dyDescent="0.2">
      <c r="A48" s="112"/>
    </row>
    <row r="49" spans="1:2" s="88" customFormat="1" ht="12.75" x14ac:dyDescent="0.2">
      <c r="A49" s="112"/>
    </row>
    <row r="50" spans="1:2" s="88" customFormat="1" ht="12.75" x14ac:dyDescent="0.2">
      <c r="A50" s="113"/>
      <c r="B50" s="100"/>
    </row>
    <row r="51" spans="1:2" s="88" customFormat="1" ht="12.75" x14ac:dyDescent="0.2">
      <c r="A51" s="113"/>
      <c r="B51" s="100"/>
    </row>
    <row r="52" spans="1:2" s="88" customFormat="1" ht="12.75" x14ac:dyDescent="0.2">
      <c r="A52" s="113"/>
      <c r="B52" s="100"/>
    </row>
    <row r="53" spans="1:2" s="88" customFormat="1" ht="12.75" x14ac:dyDescent="0.2">
      <c r="A53" s="113"/>
      <c r="B53" s="100"/>
    </row>
    <row r="54" spans="1:2" s="88" customFormat="1" ht="12.75" x14ac:dyDescent="0.2"/>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33203125" defaultRowHeight="11.25" x14ac:dyDescent="0.2"/>
  <cols>
    <col min="1" max="16384" width="9.33203125" style="11"/>
  </cols>
  <sheetData>
    <row r="42" spans="1:19" ht="12.75" x14ac:dyDescent="0.2">
      <c r="A42" s="62" t="s">
        <v>150</v>
      </c>
    </row>
    <row r="43" spans="1:19" s="52" customFormat="1" ht="12.75" x14ac:dyDescent="0.2">
      <c r="A43" s="100" t="s">
        <v>151</v>
      </c>
    </row>
    <row r="45" spans="1:19" s="88" customFormat="1" ht="41.25" customHeight="1" x14ac:dyDescent="0.2">
      <c r="A45" s="218" t="s">
        <v>148</v>
      </c>
      <c r="B45" s="219"/>
      <c r="C45" s="219"/>
      <c r="D45" s="219"/>
      <c r="E45" s="219"/>
      <c r="F45" s="219"/>
      <c r="G45" s="219"/>
      <c r="H45" s="219"/>
      <c r="I45" s="219"/>
      <c r="J45" s="219"/>
      <c r="K45" s="219"/>
      <c r="L45" s="219"/>
      <c r="M45" s="219"/>
      <c r="N45" s="219"/>
      <c r="O45" s="219"/>
      <c r="P45" s="219"/>
      <c r="Q45" s="219"/>
      <c r="R45" s="219"/>
      <c r="S45" s="219"/>
    </row>
    <row r="46" spans="1:19" s="88" customFormat="1" ht="29.25" customHeight="1" x14ac:dyDescent="0.2">
      <c r="A46" s="220" t="s">
        <v>149</v>
      </c>
      <c r="B46" s="220"/>
      <c r="C46" s="220"/>
      <c r="D46" s="220"/>
      <c r="E46" s="220"/>
      <c r="F46" s="220"/>
      <c r="G46" s="220"/>
      <c r="H46" s="220"/>
      <c r="I46" s="220"/>
      <c r="J46" s="220"/>
      <c r="K46" s="220"/>
      <c r="L46" s="220"/>
      <c r="M46" s="220"/>
      <c r="N46" s="220"/>
      <c r="O46" s="220"/>
      <c r="P46" s="220"/>
      <c r="Q46" s="220"/>
      <c r="R46" s="220"/>
      <c r="S46" s="220"/>
    </row>
    <row r="47" spans="1:19" s="88" customFormat="1" ht="12.75" x14ac:dyDescent="0.2">
      <c r="A47" s="112"/>
    </row>
    <row r="48" spans="1:19" s="88" customFormat="1" ht="12.75" x14ac:dyDescent="0.2">
      <c r="A48" s="112"/>
    </row>
    <row r="49" spans="1:2" s="88" customFormat="1" ht="12.75" x14ac:dyDescent="0.2">
      <c r="A49" s="112"/>
    </row>
    <row r="50" spans="1:2" s="88" customFormat="1" ht="12.75" x14ac:dyDescent="0.2">
      <c r="A50" s="113"/>
      <c r="B50" s="100"/>
    </row>
    <row r="51" spans="1:2" s="88" customFormat="1" ht="12.75" x14ac:dyDescent="0.2">
      <c r="A51" s="113"/>
      <c r="B51" s="100"/>
    </row>
    <row r="52" spans="1:2" s="88" customFormat="1" ht="12.75" x14ac:dyDescent="0.2">
      <c r="A52" s="113"/>
      <c r="B52" s="100"/>
    </row>
    <row r="53" spans="1:2" s="88" customFormat="1" ht="12.75" x14ac:dyDescent="0.2">
      <c r="A53" s="113"/>
      <c r="B53" s="100"/>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87"/>
  <sheetViews>
    <sheetView zoomScaleNormal="100" workbookViewId="0">
      <pane xSplit="3" ySplit="3" topLeftCell="D64" activePane="bottomRight" state="frozen"/>
      <selection pane="topRight" activeCell="C1" sqref="C1"/>
      <selection pane="bottomLeft" activeCell="A3" sqref="A3"/>
      <selection pane="bottomRight" activeCell="B82" sqref="B82"/>
    </sheetView>
  </sheetViews>
  <sheetFormatPr defaultColWidth="9.33203125" defaultRowHeight="12.75" x14ac:dyDescent="0.2"/>
  <cols>
    <col min="1" max="1" width="9" style="2" customWidth="1"/>
    <col min="2" max="2" width="8.1640625" style="4" customWidth="1"/>
    <col min="3" max="3" width="13.33203125" style="4" bestFit="1" customWidth="1"/>
    <col min="4" max="17" width="11.83203125" style="9" customWidth="1"/>
    <col min="18" max="18" width="13" style="2" customWidth="1"/>
    <col min="19" max="19" width="13.33203125" style="2" customWidth="1"/>
    <col min="20" max="23" width="11.83203125" style="2" customWidth="1"/>
    <col min="24" max="24" width="11.5" style="2" customWidth="1"/>
    <col min="25" max="25" width="10.33203125" style="2" customWidth="1"/>
    <col min="26" max="27" width="12.1640625" style="2" customWidth="1"/>
    <col min="28" max="31" width="13.1640625" style="2" customWidth="1"/>
    <col min="32" max="16384" width="9.33203125" style="2"/>
  </cols>
  <sheetData>
    <row r="1" spans="1:31" x14ac:dyDescent="0.2">
      <c r="B1" s="3"/>
      <c r="C1" s="3"/>
      <c r="D1" s="221" t="s">
        <v>30</v>
      </c>
      <c r="E1" s="222"/>
      <c r="F1" s="222"/>
      <c r="G1" s="222"/>
      <c r="H1" s="222"/>
      <c r="I1" s="222"/>
      <c r="J1" s="223"/>
      <c r="K1" s="223"/>
      <c r="L1" s="223"/>
      <c r="M1" s="224"/>
      <c r="N1" s="10"/>
      <c r="O1" s="10"/>
      <c r="P1" s="10"/>
      <c r="Q1" s="10"/>
      <c r="R1" s="227" t="s">
        <v>59</v>
      </c>
      <c r="S1" s="228"/>
      <c r="T1" s="228"/>
      <c r="U1" s="228"/>
      <c r="V1" s="228"/>
      <c r="W1" s="228"/>
      <c r="X1" s="229"/>
      <c r="Y1" s="229"/>
      <c r="Z1" s="229"/>
      <c r="AA1" s="229"/>
      <c r="AB1" s="229"/>
      <c r="AC1" s="229"/>
      <c r="AD1"/>
      <c r="AE1"/>
    </row>
    <row r="2" spans="1:31" ht="37.5" customHeight="1" x14ac:dyDescent="0.2">
      <c r="D2" s="225" t="s">
        <v>10</v>
      </c>
      <c r="E2" s="226"/>
      <c r="F2" s="225" t="s">
        <v>11</v>
      </c>
      <c r="G2" s="226"/>
      <c r="H2" s="230" t="s">
        <v>12</v>
      </c>
      <c r="I2" s="230"/>
      <c r="J2" s="225" t="s">
        <v>24</v>
      </c>
      <c r="K2" s="226"/>
      <c r="L2" s="225" t="s">
        <v>25</v>
      </c>
      <c r="M2" s="226"/>
      <c r="N2" s="225" t="s">
        <v>26</v>
      </c>
      <c r="O2" s="226"/>
      <c r="P2" s="225" t="s">
        <v>45</v>
      </c>
      <c r="Q2" s="226"/>
      <c r="R2" s="230" t="s">
        <v>13</v>
      </c>
      <c r="S2" s="230"/>
      <c r="T2" s="225" t="s">
        <v>11</v>
      </c>
      <c r="U2" s="226"/>
      <c r="V2" s="230" t="s">
        <v>12</v>
      </c>
      <c r="W2" s="230"/>
      <c r="X2" s="225" t="s">
        <v>24</v>
      </c>
      <c r="Y2" s="226"/>
      <c r="Z2" s="225" t="s">
        <v>25</v>
      </c>
      <c r="AA2" s="226"/>
      <c r="AB2" s="225" t="s">
        <v>26</v>
      </c>
      <c r="AC2" s="226"/>
      <c r="AD2" s="225" t="s">
        <v>67</v>
      </c>
      <c r="AE2" s="226"/>
    </row>
    <row r="3" spans="1:31" ht="27.75" customHeight="1" x14ac:dyDescent="0.2">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9">
        <v>5511.1040042147752</v>
      </c>
      <c r="K4" s="7">
        <v>1828.17099249787</v>
      </c>
      <c r="L4" s="69">
        <v>8316.4001700000008</v>
      </c>
      <c r="M4" s="69">
        <v>5259.0908519999994</v>
      </c>
      <c r="N4" s="69">
        <v>9174.4855850871572</v>
      </c>
      <c r="O4" s="7">
        <v>3292.141953868314</v>
      </c>
      <c r="P4" s="69">
        <v>23959.842266666667</v>
      </c>
      <c r="Q4" s="69">
        <v>10824.755976666665</v>
      </c>
      <c r="R4" s="7"/>
      <c r="S4" s="7"/>
      <c r="T4" s="7"/>
      <c r="U4" s="7"/>
      <c r="V4" s="7"/>
      <c r="W4" s="7"/>
      <c r="X4" s="7"/>
      <c r="Y4" s="7"/>
      <c r="Z4" s="69">
        <f t="shared" ref="Z4:AA4" si="0">IF(L4&gt;0,SUM(L1:L4),"")</f>
        <v>8316.4001700000008</v>
      </c>
      <c r="AA4" s="69">
        <f t="shared" si="0"/>
        <v>5259.0908519999994</v>
      </c>
      <c r="AB4" s="7"/>
      <c r="AC4" s="7"/>
      <c r="AD4" s="69">
        <f t="shared" ref="AD4:AD23" si="1">IF(P4&gt;0,SUM(P1:P4),"")</f>
        <v>23959.842266666667</v>
      </c>
      <c r="AE4" s="69">
        <f t="shared" ref="AE4:AE25" si="2">IF(Q4&gt;0,SUM(Q1:Q4),"")</f>
        <v>10824.755976666665</v>
      </c>
    </row>
    <row r="5" spans="1:31" x14ac:dyDescent="0.2">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9">
        <v>5710.8185488301888</v>
      </c>
      <c r="K5" s="7">
        <v>1894.421300415592</v>
      </c>
      <c r="L5" s="69"/>
      <c r="M5" s="69"/>
      <c r="N5" s="69">
        <v>8966.6233688630164</v>
      </c>
      <c r="O5" s="7">
        <v>3217.5533661694167</v>
      </c>
      <c r="P5" s="69"/>
      <c r="Q5" s="69"/>
      <c r="R5" s="7"/>
      <c r="S5" s="7"/>
      <c r="T5" s="7"/>
      <c r="U5" s="7"/>
      <c r="V5" s="7"/>
      <c r="W5" s="7"/>
      <c r="X5" s="7"/>
      <c r="Y5" s="7"/>
      <c r="Z5" s="69" t="str">
        <f t="shared" ref="Z5:AA5" si="4">IF(L5&gt;0,SUM(L2:L5),"")</f>
        <v/>
      </c>
      <c r="AA5" s="69" t="str">
        <f t="shared" si="4"/>
        <v/>
      </c>
      <c r="AB5" s="7"/>
      <c r="AC5" s="7"/>
      <c r="AD5" s="69" t="str">
        <f t="shared" si="1"/>
        <v/>
      </c>
      <c r="AE5" s="69" t="str">
        <f t="shared" si="2"/>
        <v/>
      </c>
    </row>
    <row r="6" spans="1:31" x14ac:dyDescent="0.2">
      <c r="A6" s="6" t="str">
        <f t="shared" si="3"/>
        <v>2003 Kvartal 3</v>
      </c>
      <c r="B6" s="1">
        <v>2003</v>
      </c>
      <c r="C6" s="1" t="s">
        <v>2</v>
      </c>
      <c r="D6" s="7">
        <v>13734.573852404546</v>
      </c>
      <c r="E6" s="7">
        <v>4799.8302926867973</v>
      </c>
      <c r="F6" s="7">
        <v>7408.9218524045464</v>
      </c>
      <c r="G6" s="7">
        <v>3786.6242926867972</v>
      </c>
      <c r="H6" s="7">
        <v>32.931254875736023</v>
      </c>
      <c r="I6" s="7">
        <v>2148.1416755372702</v>
      </c>
      <c r="J6" s="69">
        <v>5203.982401524152</v>
      </c>
      <c r="K6" s="7">
        <v>1726.2910779146841</v>
      </c>
      <c r="L6" s="69"/>
      <c r="M6" s="69"/>
      <c r="N6" s="69">
        <v>8564.7968951164294</v>
      </c>
      <c r="O6" s="7">
        <v>3073.3632881397134</v>
      </c>
      <c r="P6" s="69"/>
      <c r="Q6" s="69"/>
      <c r="R6" s="7"/>
      <c r="S6" s="7"/>
      <c r="T6" s="7"/>
      <c r="U6" s="7"/>
      <c r="V6" s="7"/>
      <c r="W6" s="7"/>
      <c r="X6" s="7"/>
      <c r="Y6" s="7"/>
      <c r="Z6" s="69" t="str">
        <f t="shared" ref="Z6:AA6" si="5">IF(L6&gt;0,SUM(L3:L6),"")</f>
        <v/>
      </c>
      <c r="AA6" s="69" t="str">
        <f t="shared" si="5"/>
        <v/>
      </c>
      <c r="AB6" s="7"/>
      <c r="AC6" s="7"/>
      <c r="AD6" s="69" t="str">
        <f t="shared" si="1"/>
        <v/>
      </c>
      <c r="AE6" s="69" t="str">
        <f t="shared" si="2"/>
        <v/>
      </c>
    </row>
    <row r="7" spans="1:31" x14ac:dyDescent="0.2">
      <c r="A7" s="6" t="str">
        <f t="shared" si="3"/>
        <v>2003 Kvartal 4</v>
      </c>
      <c r="B7" s="1">
        <v>2003</v>
      </c>
      <c r="C7" s="1" t="s">
        <v>3</v>
      </c>
      <c r="D7" s="7">
        <v>14910.837099844139</v>
      </c>
      <c r="E7" s="7">
        <v>5137.8423183079785</v>
      </c>
      <c r="F7" s="7">
        <v>8240.0610998441389</v>
      </c>
      <c r="G7" s="7">
        <v>4076.3203183079786</v>
      </c>
      <c r="H7" s="7">
        <v>37.955196044539029</v>
      </c>
      <c r="I7" s="7">
        <v>2255.1148349074483</v>
      </c>
      <c r="J7" s="69">
        <v>5621.1032154308859</v>
      </c>
      <c r="K7" s="7">
        <v>1864.6604811718532</v>
      </c>
      <c r="L7" s="69"/>
      <c r="M7" s="69"/>
      <c r="N7" s="69">
        <v>9121.1254176000602</v>
      </c>
      <c r="O7" s="7">
        <v>3272.994368489221</v>
      </c>
      <c r="P7" s="69"/>
      <c r="Q7" s="69"/>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9">
        <f>IF(J7&gt;0,SUM(J4:J7),"")</f>
        <v>22047.008170000001</v>
      </c>
      <c r="Y7" s="7">
        <f t="shared" ref="Y7" si="7">IF(K7&gt;0,SUM(K4:K7),"")</f>
        <v>7313.5438519999998</v>
      </c>
      <c r="Z7" s="69" t="str">
        <f t="shared" ref="Z7:AA7" si="8">IF(L7&gt;0,SUM(L4:L7),"")</f>
        <v/>
      </c>
      <c r="AA7" s="69" t="str">
        <f t="shared" si="8"/>
        <v/>
      </c>
      <c r="AB7" s="69">
        <f t="shared" ref="AB7:AB23" si="9">IF(N8&gt;0,SUM(N4:N7),"")</f>
        <v>35827.031266666665</v>
      </c>
      <c r="AC7" s="7">
        <f t="shared" ref="AC7:AC23" si="10">IF(O7&gt;0,SUM(O4:O7),"")</f>
        <v>12856.052976666664</v>
      </c>
      <c r="AD7" s="69" t="str">
        <f t="shared" si="1"/>
        <v/>
      </c>
      <c r="AE7" s="69" t="str">
        <f t="shared" si="2"/>
        <v/>
      </c>
    </row>
    <row r="8" spans="1:31" x14ac:dyDescent="0.2">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9">
        <v>5948.2484039302517</v>
      </c>
      <c r="K8" s="7">
        <v>1931.9621515834758</v>
      </c>
      <c r="L8" s="69">
        <v>8441.3562800000018</v>
      </c>
      <c r="M8" s="69">
        <v>5405.9406949999993</v>
      </c>
      <c r="N8" s="69">
        <v>9218.5088400433597</v>
      </c>
      <c r="O8" s="7">
        <v>3326.3664251783948</v>
      </c>
      <c r="P8" s="69">
        <v>24474.824619999999</v>
      </c>
      <c r="Q8" s="69">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9">
        <f t="shared" ref="X8:AA23" si="11">IF(J8&gt;0,SUM(J5:J8),"")</f>
        <v>22484.152569715476</v>
      </c>
      <c r="Y8" s="7">
        <f t="shared" si="11"/>
        <v>7417.3350110856054</v>
      </c>
      <c r="Z8" s="69">
        <f>IF(L8&gt;0,SUM(L5:L8),"")</f>
        <v>8441.3562800000018</v>
      </c>
      <c r="AA8" s="69">
        <f t="shared" si="11"/>
        <v>5405.9406949999993</v>
      </c>
      <c r="AB8" s="69">
        <f t="shared" si="9"/>
        <v>35871.054521622864</v>
      </c>
      <c r="AC8" s="7">
        <f t="shared" si="10"/>
        <v>12890.277447976747</v>
      </c>
      <c r="AD8" s="69">
        <f t="shared" si="1"/>
        <v>24474.824619999999</v>
      </c>
      <c r="AE8" s="69">
        <f t="shared" si="2"/>
        <v>11139.511087999999</v>
      </c>
    </row>
    <row r="9" spans="1:31" x14ac:dyDescent="0.2">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9">
        <v>5994.2830927086898</v>
      </c>
      <c r="K9" s="7">
        <v>1946.9139946035325</v>
      </c>
      <c r="L9" s="69"/>
      <c r="M9" s="69"/>
      <c r="N9" s="69">
        <v>9387.3487277765507</v>
      </c>
      <c r="O9" s="7">
        <v>3387.2898720754679</v>
      </c>
      <c r="P9" s="69"/>
      <c r="Q9" s="69"/>
      <c r="R9" s="7">
        <f t="shared" si="6"/>
        <v>58699.385102248685</v>
      </c>
      <c r="S9" s="7">
        <f t="shared" si="6"/>
        <v>20530.203132994779</v>
      </c>
      <c r="T9" s="7">
        <f t="shared" si="6"/>
        <v>32549.92910224868</v>
      </c>
      <c r="U9" s="7">
        <f t="shared" si="6"/>
        <v>16366.909132994777</v>
      </c>
      <c r="V9" s="7">
        <f t="shared" si="6"/>
        <v>144.54359005791778</v>
      </c>
      <c r="W9" s="7">
        <f t="shared" si="6"/>
        <v>8726.9650400796254</v>
      </c>
      <c r="X9" s="69">
        <f t="shared" ref="X9:Y9" si="14">IF(J9&gt;0,SUM(J6:J9),"")</f>
        <v>22767.61711359398</v>
      </c>
      <c r="Y9" s="7">
        <f t="shared" si="14"/>
        <v>7469.8277052735466</v>
      </c>
      <c r="Z9" s="69" t="str">
        <f t="shared" si="11"/>
        <v/>
      </c>
      <c r="AA9" s="69" t="str">
        <f t="shared" si="11"/>
        <v/>
      </c>
      <c r="AB9" s="69">
        <f t="shared" si="9"/>
        <v>36291.7798805364</v>
      </c>
      <c r="AC9" s="7">
        <f t="shared" si="10"/>
        <v>13060.013953882797</v>
      </c>
      <c r="AD9" s="69" t="str">
        <f t="shared" si="1"/>
        <v/>
      </c>
      <c r="AE9" s="69" t="str">
        <f t="shared" si="2"/>
        <v/>
      </c>
    </row>
    <row r="10" spans="1:31" x14ac:dyDescent="0.2">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9">
        <v>5553.9717001482913</v>
      </c>
      <c r="K10" s="7">
        <v>1803.9029958067044</v>
      </c>
      <c r="L10" s="69"/>
      <c r="M10" s="69"/>
      <c r="N10" s="69">
        <v>8564.1066240340788</v>
      </c>
      <c r="O10" s="7">
        <v>3090.2347906953746</v>
      </c>
      <c r="P10" s="69"/>
      <c r="Q10" s="69"/>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9">
        <f t="shared" ref="X10:Y10" si="15">IF(J10&gt;0,SUM(J7:J10),"")</f>
        <v>23117.60641221812</v>
      </c>
      <c r="Y10" s="7">
        <f t="shared" si="15"/>
        <v>7547.4396231655664</v>
      </c>
      <c r="Z10" s="69" t="str">
        <f t="shared" si="11"/>
        <v/>
      </c>
      <c r="AA10" s="69" t="str">
        <f t="shared" si="11"/>
        <v/>
      </c>
      <c r="AB10" s="69">
        <f t="shared" si="9"/>
        <v>36291.089609454051</v>
      </c>
      <c r="AC10" s="7">
        <f t="shared" si="10"/>
        <v>13076.885456438458</v>
      </c>
      <c r="AD10" s="69" t="str">
        <f t="shared" si="1"/>
        <v/>
      </c>
      <c r="AE10" s="69" t="str">
        <f t="shared" si="2"/>
        <v/>
      </c>
    </row>
    <row r="11" spans="1:31" x14ac:dyDescent="0.2">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9">
        <v>6107.473083212768</v>
      </c>
      <c r="K11" s="7">
        <v>1983.6775530062853</v>
      </c>
      <c r="L11" s="69"/>
      <c r="M11" s="69"/>
      <c r="N11" s="69">
        <v>9383.4664281460082</v>
      </c>
      <c r="O11" s="7">
        <v>3385.8890000507618</v>
      </c>
      <c r="P11" s="69"/>
      <c r="Q11" s="69"/>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9">
        <f t="shared" ref="X11:Y11" si="16">IF(J11&gt;0,SUM(J8:J11),"")</f>
        <v>23603.976280000003</v>
      </c>
      <c r="Y11" s="7">
        <f t="shared" si="16"/>
        <v>7666.456694999998</v>
      </c>
      <c r="Z11" s="69" t="str">
        <f t="shared" si="11"/>
        <v/>
      </c>
      <c r="AA11" s="69" t="str">
        <f t="shared" si="11"/>
        <v/>
      </c>
      <c r="AB11" s="69">
        <f t="shared" si="9"/>
        <v>36553.430619999999</v>
      </c>
      <c r="AC11" s="7">
        <f t="shared" si="10"/>
        <v>13189.780088</v>
      </c>
      <c r="AD11" s="69" t="str">
        <f t="shared" si="1"/>
        <v/>
      </c>
      <c r="AE11" s="69" t="str">
        <f t="shared" si="2"/>
        <v/>
      </c>
    </row>
    <row r="12" spans="1:31" x14ac:dyDescent="0.2">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9">
        <v>6387.9653922997604</v>
      </c>
      <c r="K12" s="7">
        <v>1971.9775586267285</v>
      </c>
      <c r="L12" s="69">
        <v>8509.9605903425436</v>
      </c>
      <c r="M12" s="69">
        <v>5198.8043624918282</v>
      </c>
      <c r="N12" s="69">
        <v>9359.7189046482072</v>
      </c>
      <c r="O12" s="7">
        <v>3412.5639815024783</v>
      </c>
      <c r="P12" s="69">
        <v>26394.643489999999</v>
      </c>
      <c r="Q12" s="69">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9">
        <f t="shared" ref="X12:Y12" si="17">IF(J12&gt;0,SUM(J9:J12),"")</f>
        <v>24043.693268369509</v>
      </c>
      <c r="Y12" s="7">
        <f t="shared" si="17"/>
        <v>7706.4721020432507</v>
      </c>
      <c r="Z12" s="69">
        <f>IF(L12&gt;0,SUM(L9:L12),"")</f>
        <v>8509.9605903425436</v>
      </c>
      <c r="AA12" s="69">
        <f t="shared" si="11"/>
        <v>5198.8043624918282</v>
      </c>
      <c r="AB12" s="69">
        <f t="shared" si="9"/>
        <v>36694.640684604849</v>
      </c>
      <c r="AC12" s="7">
        <f t="shared" si="10"/>
        <v>13275.977644324083</v>
      </c>
      <c r="AD12" s="69">
        <f t="shared" si="1"/>
        <v>26394.643489999999</v>
      </c>
      <c r="AE12" s="69">
        <f t="shared" si="2"/>
        <v>12076.191315</v>
      </c>
    </row>
    <row r="13" spans="1:31" x14ac:dyDescent="0.2">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9">
        <v>6312.9705552673431</v>
      </c>
      <c r="K13" s="7">
        <v>1948.8265040172178</v>
      </c>
      <c r="L13" s="69"/>
      <c r="M13" s="69"/>
      <c r="N13" s="69">
        <v>10261.224318033332</v>
      </c>
      <c r="O13" s="7">
        <v>3741.2538635586334</v>
      </c>
      <c r="P13" s="69"/>
      <c r="Q13" s="69"/>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9">
        <f t="shared" ref="X13:Y13" si="18">IF(J13&gt;0,SUM(J10:J13),"")</f>
        <v>24362.380730928166</v>
      </c>
      <c r="Y13" s="7">
        <f t="shared" si="18"/>
        <v>7708.3846114569369</v>
      </c>
      <c r="Z13" s="69" t="str">
        <f t="shared" si="11"/>
        <v/>
      </c>
      <c r="AA13" s="69" t="str">
        <f t="shared" si="11"/>
        <v/>
      </c>
      <c r="AB13" s="69">
        <f t="shared" si="9"/>
        <v>37568.516274861628</v>
      </c>
      <c r="AC13" s="7">
        <f t="shared" si="10"/>
        <v>13629.941635807249</v>
      </c>
      <c r="AD13" s="69" t="str">
        <f t="shared" si="1"/>
        <v/>
      </c>
      <c r="AE13" s="69" t="str">
        <f t="shared" si="2"/>
        <v/>
      </c>
    </row>
    <row r="14" spans="1:31" x14ac:dyDescent="0.2">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9">
        <v>5820.0710837064198</v>
      </c>
      <c r="K14" s="7">
        <v>1796.6674616797661</v>
      </c>
      <c r="L14" s="69"/>
      <c r="M14" s="69"/>
      <c r="N14" s="69">
        <v>9361.2977919037439</v>
      </c>
      <c r="O14" s="7">
        <v>3413.139645561836</v>
      </c>
      <c r="P14" s="69"/>
      <c r="Q14" s="69"/>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9">
        <f t="shared" ref="X14:Y14" si="19">IF(J14&gt;0,SUM(J11:J14),"")</f>
        <v>24628.480114486294</v>
      </c>
      <c r="Y14" s="7">
        <f t="shared" si="19"/>
        <v>7701.1490773299975</v>
      </c>
      <c r="Z14" s="69" t="str">
        <f t="shared" si="11"/>
        <v/>
      </c>
      <c r="AA14" s="69" t="str">
        <f t="shared" si="11"/>
        <v/>
      </c>
      <c r="AB14" s="69">
        <f t="shared" si="9"/>
        <v>38365.707442731291</v>
      </c>
      <c r="AC14" s="7">
        <f t="shared" si="10"/>
        <v>13952.84649067371</v>
      </c>
      <c r="AD14" s="69" t="str">
        <f t="shared" si="1"/>
        <v/>
      </c>
      <c r="AE14" s="69" t="str">
        <f t="shared" si="2"/>
        <v/>
      </c>
    </row>
    <row r="15" spans="1:31" x14ac:dyDescent="0.2">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9">
        <v>5937.4735590690198</v>
      </c>
      <c r="K15" s="7">
        <v>1832.9098381681158</v>
      </c>
      <c r="L15" s="69"/>
      <c r="M15" s="69"/>
      <c r="N15" s="69">
        <v>9757.3694754147164</v>
      </c>
      <c r="O15" s="7">
        <v>3557.5478243770522</v>
      </c>
      <c r="P15" s="69"/>
      <c r="Q15" s="69"/>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9">
        <f t="shared" ref="X15:Y15" si="20">IF(J15&gt;0,SUM(J12:J15),"")</f>
        <v>24458.480590342544</v>
      </c>
      <c r="Y15" s="7">
        <f t="shared" si="20"/>
        <v>7550.3813624918284</v>
      </c>
      <c r="Z15" s="69" t="str">
        <f t="shared" si="11"/>
        <v/>
      </c>
      <c r="AA15" s="69" t="str">
        <f t="shared" si="11"/>
        <v/>
      </c>
      <c r="AB15" s="69">
        <f t="shared" si="9"/>
        <v>38739.610489999999</v>
      </c>
      <c r="AC15" s="7">
        <f t="shared" si="10"/>
        <v>14124.505315</v>
      </c>
      <c r="AD15" s="69" t="str">
        <f t="shared" si="1"/>
        <v/>
      </c>
      <c r="AE15" s="69" t="str">
        <f t="shared" si="2"/>
        <v/>
      </c>
    </row>
    <row r="16" spans="1:31" x14ac:dyDescent="0.2">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70">
        <v>6136.9324928052529</v>
      </c>
      <c r="K16" s="8">
        <v>1857.7542020436917</v>
      </c>
      <c r="L16" s="70">
        <v>8444.6249236853873</v>
      </c>
      <c r="M16" s="70">
        <v>5022.8433239402675</v>
      </c>
      <c r="N16" s="70">
        <v>10258.204717591558</v>
      </c>
      <c r="O16" s="8">
        <v>3765.6068938609137</v>
      </c>
      <c r="P16" s="70">
        <v>27844.676356314612</v>
      </c>
      <c r="Q16" s="70">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9">
        <f>IF(J16&gt;0,SUM(J13:J16),"")</f>
        <v>24207.447690848036</v>
      </c>
      <c r="Y16" s="7">
        <f t="shared" ref="Y16" si="24">IF(K16&gt;0,SUM(K13:K16),"")</f>
        <v>7436.1580059087919</v>
      </c>
      <c r="Z16" s="69">
        <f t="shared" si="11"/>
        <v>8444.6249236853873</v>
      </c>
      <c r="AA16" s="69">
        <f t="shared" si="11"/>
        <v>5022.8433239402675</v>
      </c>
      <c r="AB16" s="69">
        <f t="shared" si="9"/>
        <v>39638.096302943348</v>
      </c>
      <c r="AC16" s="7">
        <f t="shared" si="10"/>
        <v>14477.548227358435</v>
      </c>
      <c r="AD16" s="69">
        <f t="shared" si="1"/>
        <v>27844.676356314612</v>
      </c>
      <c r="AE16" s="69">
        <f t="shared" si="2"/>
        <v>12729.931439158947</v>
      </c>
    </row>
    <row r="17" spans="1:31" x14ac:dyDescent="0.2">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70">
        <v>6235.9274661167319</v>
      </c>
      <c r="K17" s="8">
        <v>1887.7216699710661</v>
      </c>
      <c r="L17" s="70"/>
      <c r="M17" s="70"/>
      <c r="N17" s="70">
        <v>10244.426594223316</v>
      </c>
      <c r="O17" s="8">
        <v>3760.549186614056</v>
      </c>
      <c r="P17" s="70"/>
      <c r="Q17" s="70"/>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9">
        <f t="shared" ref="X17:Y17" si="25">IF(J17&gt;0,SUM(J14:J17),"")</f>
        <v>24130.404601697424</v>
      </c>
      <c r="Y17" s="7">
        <f t="shared" si="25"/>
        <v>7375.0531718626398</v>
      </c>
      <c r="Z17" s="69" t="str">
        <f t="shared" si="11"/>
        <v/>
      </c>
      <c r="AA17" s="69" t="str">
        <f t="shared" si="11"/>
        <v/>
      </c>
      <c r="AB17" s="69">
        <f t="shared" si="9"/>
        <v>39621.298579133334</v>
      </c>
      <c r="AC17" s="7">
        <f t="shared" si="10"/>
        <v>14496.843550413858</v>
      </c>
      <c r="AD17" s="69" t="str">
        <f t="shared" si="1"/>
        <v/>
      </c>
      <c r="AE17" s="69" t="str">
        <f t="shared" si="2"/>
        <v/>
      </c>
    </row>
    <row r="18" spans="1:31" x14ac:dyDescent="0.2">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70">
        <v>5978.3456565068254</v>
      </c>
      <c r="K18" s="8">
        <v>1809.7472601606555</v>
      </c>
      <c r="L18" s="70"/>
      <c r="M18" s="70"/>
      <c r="N18" s="70">
        <v>9680.5135914199673</v>
      </c>
      <c r="O18" s="8">
        <v>3553.5466214134804</v>
      </c>
      <c r="P18" s="70"/>
      <c r="Q18" s="70"/>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9">
        <f t="shared" ref="X18:Y18" si="26">IF(J18&gt;0,SUM(J15:J18),"")</f>
        <v>24288.679174497833</v>
      </c>
      <c r="Y18" s="7">
        <f t="shared" si="26"/>
        <v>7388.1329703435295</v>
      </c>
      <c r="Z18" s="69" t="str">
        <f t="shared" si="11"/>
        <v/>
      </c>
      <c r="AA18" s="69" t="str">
        <f t="shared" si="11"/>
        <v/>
      </c>
      <c r="AB18" s="69">
        <f t="shared" si="9"/>
        <v>39940.514378649561</v>
      </c>
      <c r="AC18" s="7">
        <f t="shared" si="10"/>
        <v>14637.250526265503</v>
      </c>
      <c r="AD18" s="69" t="str">
        <f t="shared" si="1"/>
        <v/>
      </c>
      <c r="AE18" s="69" t="str">
        <f t="shared" si="2"/>
        <v/>
      </c>
    </row>
    <row r="19" spans="1:31" x14ac:dyDescent="0.2">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70">
        <v>6018.1673082565749</v>
      </c>
      <c r="K19" s="8">
        <v>1821.801953764854</v>
      </c>
      <c r="L19" s="70"/>
      <c r="M19" s="70"/>
      <c r="N19" s="70">
        <v>10391.956453079771</v>
      </c>
      <c r="O19" s="8">
        <v>3814.704808270496</v>
      </c>
      <c r="P19" s="70"/>
      <c r="Q19" s="70"/>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9">
        <f t="shared" ref="X19:Y19" si="27">IF(J19&gt;0,SUM(J16:J19),"")</f>
        <v>24369.372923685387</v>
      </c>
      <c r="Y19" s="7">
        <f t="shared" si="27"/>
        <v>7377.0250859402677</v>
      </c>
      <c r="Z19" s="69" t="str">
        <f t="shared" si="11"/>
        <v/>
      </c>
      <c r="AA19" s="69" t="str">
        <f t="shared" si="11"/>
        <v/>
      </c>
      <c r="AB19" s="69">
        <f t="shared" si="9"/>
        <v>40575.101356314612</v>
      </c>
      <c r="AC19" s="7">
        <f t="shared" si="10"/>
        <v>14894.407510158948</v>
      </c>
      <c r="AD19" s="69" t="str">
        <f t="shared" si="1"/>
        <v/>
      </c>
      <c r="AE19" s="69" t="str">
        <f t="shared" si="2"/>
        <v/>
      </c>
    </row>
    <row r="20" spans="1:31" x14ac:dyDescent="0.2">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70">
        <v>6263.6056086353901</v>
      </c>
      <c r="K20" s="8">
        <v>1899.2458270751313</v>
      </c>
      <c r="L20" s="70">
        <v>8720.6268753839286</v>
      </c>
      <c r="M20" s="70">
        <v>5204.9891914295185</v>
      </c>
      <c r="N20" s="70">
        <v>10819.285663517023</v>
      </c>
      <c r="O20" s="8">
        <v>3959.7321422698651</v>
      </c>
      <c r="P20" s="70">
        <v>29163.762900000002</v>
      </c>
      <c r="Q20" s="70">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9">
        <f t="shared" ref="X20:Y20" si="34">IF(J20&gt;0,SUM(J17:J20),"")</f>
        <v>24496.046039515521</v>
      </c>
      <c r="Y20" s="7">
        <f t="shared" si="34"/>
        <v>7418.5167109717067</v>
      </c>
      <c r="Z20" s="69">
        <f t="shared" si="11"/>
        <v>8720.6268753839286</v>
      </c>
      <c r="AA20" s="69">
        <f t="shared" si="11"/>
        <v>5204.9891914295185</v>
      </c>
      <c r="AB20" s="69">
        <f t="shared" si="9"/>
        <v>41136.182302240079</v>
      </c>
      <c r="AC20" s="7">
        <f t="shared" si="10"/>
        <v>15088.532758567897</v>
      </c>
      <c r="AD20" s="69">
        <f t="shared" si="1"/>
        <v>29163.762900000002</v>
      </c>
      <c r="AE20" s="69">
        <f t="shared" si="2"/>
        <v>13443.186500000002</v>
      </c>
    </row>
    <row r="21" spans="1:31" x14ac:dyDescent="0.2">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70">
        <v>6352.3437361493516</v>
      </c>
      <c r="K21" s="8">
        <v>1926.1529360014979</v>
      </c>
      <c r="L21" s="8"/>
      <c r="M21" s="8"/>
      <c r="N21" s="70">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9">
        <f t="shared" ref="X21:Y21" si="35">IF(J21&gt;0,SUM(J18:J21),"")</f>
        <v>24612.462309548144</v>
      </c>
      <c r="Y21" s="7">
        <f t="shared" si="35"/>
        <v>7456.9479770021389</v>
      </c>
      <c r="Z21" s="7" t="str">
        <f t="shared" si="11"/>
        <v/>
      </c>
      <c r="AA21" s="7" t="str">
        <f t="shared" si="11"/>
        <v/>
      </c>
      <c r="AB21" s="69">
        <f t="shared" si="9"/>
        <v>41623.163304498506</v>
      </c>
      <c r="AC21" s="7">
        <f t="shared" si="10"/>
        <v>15255.553368440244</v>
      </c>
      <c r="AD21" s="7" t="str">
        <f t="shared" si="1"/>
        <v/>
      </c>
      <c r="AE21" s="7" t="str">
        <f t="shared" si="2"/>
        <v/>
      </c>
    </row>
    <row r="22" spans="1:31" x14ac:dyDescent="0.2">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70">
        <v>6024.1274184083559</v>
      </c>
      <c r="K22" s="8">
        <v>1826.631428614739</v>
      </c>
      <c r="L22" s="8"/>
      <c r="M22" s="8"/>
      <c r="N22" s="70">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9">
        <f t="shared" ref="X22:Y22" si="36">IF(J22&gt;0,SUM(J19:J22),"")</f>
        <v>24658.244071449673</v>
      </c>
      <c r="Y22" s="7">
        <f t="shared" si="36"/>
        <v>7473.8321454562229</v>
      </c>
      <c r="Z22" s="7" t="str">
        <f t="shared" si="11"/>
        <v/>
      </c>
      <c r="AA22" s="7" t="str">
        <f t="shared" si="11"/>
        <v/>
      </c>
      <c r="AB22" s="69">
        <f t="shared" si="9"/>
        <v>42242.186267669837</v>
      </c>
      <c r="AC22" s="7">
        <f t="shared" si="10"/>
        <v>15471.516788084416</v>
      </c>
      <c r="AD22" s="7" t="str">
        <f t="shared" si="1"/>
        <v/>
      </c>
      <c r="AE22" s="7" t="str">
        <f t="shared" si="2"/>
        <v/>
      </c>
    </row>
    <row r="23" spans="1:31" x14ac:dyDescent="0.2">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70">
        <v>6321.9581121908304</v>
      </c>
      <c r="K23" s="8">
        <v>1916.9394297381509</v>
      </c>
      <c r="L23" s="8"/>
      <c r="M23" s="8"/>
      <c r="N23" s="70">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9">
        <f t="shared" ref="X23:Y23" si="37">IF(J23&gt;0,SUM(J20:J23),"")</f>
        <v>24962.034875383928</v>
      </c>
      <c r="Y23" s="7">
        <f t="shared" si="37"/>
        <v>7568.96962142952</v>
      </c>
      <c r="Z23" s="7" t="str">
        <f t="shared" si="11"/>
        <v/>
      </c>
      <c r="AA23" s="7" t="str">
        <f t="shared" si="11"/>
        <v/>
      </c>
      <c r="AB23" s="69">
        <f t="shared" si="9"/>
        <v>42846.554900000003</v>
      </c>
      <c r="AC23" s="7">
        <f t="shared" si="10"/>
        <v>15681.338482000001</v>
      </c>
      <c r="AD23" s="7" t="str">
        <f t="shared" si="1"/>
        <v/>
      </c>
      <c r="AE23" s="7" t="str">
        <f t="shared" si="2"/>
        <v/>
      </c>
    </row>
    <row r="24" spans="1:31" x14ac:dyDescent="0.2">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
      <c r="A73" s="6" t="str">
        <f t="shared" si="71"/>
        <v>2020 Kvartal 2</v>
      </c>
      <c r="B73" s="1">
        <f t="shared" ref="B73:B81" si="72">B69+1</f>
        <v>2020</v>
      </c>
      <c r="C73" s="1" t="str">
        <f t="shared" ref="C73:C81"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
      <c r="A77" s="6" t="str">
        <f t="shared" ref="A77:A85"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
      <c r="A80" s="6" t="str">
        <f t="shared" si="89"/>
        <v>2022 Kvartal 1</v>
      </c>
      <c r="B80" s="1">
        <f t="shared" si="72"/>
        <v>2022</v>
      </c>
      <c r="C80" s="1" t="str">
        <f t="shared" si="73"/>
        <v>Kvartal 1</v>
      </c>
      <c r="D80" s="7">
        <v>19321.639300364925</v>
      </c>
      <c r="E80" s="7">
        <v>5841.9941732992565</v>
      </c>
      <c r="F80" s="7">
        <v>10851.639300364925</v>
      </c>
      <c r="G80" s="7">
        <v>4682.9941732992565</v>
      </c>
      <c r="H80" s="7">
        <v>48.406166969493469</v>
      </c>
      <c r="I80" s="7">
        <v>2352.5642491691069</v>
      </c>
      <c r="J80" s="7">
        <v>9880.5133559154947</v>
      </c>
      <c r="K80" s="7">
        <v>2202.053947020413</v>
      </c>
      <c r="L80" s="7">
        <v>3339.5133559154947</v>
      </c>
      <c r="M80" s="7">
        <v>1462.053947020413</v>
      </c>
      <c r="N80" s="7">
        <v>9441.1259444494299</v>
      </c>
      <c r="O80" s="7">
        <v>3639.9402262788435</v>
      </c>
      <c r="P80" s="7">
        <v>7512.1259444494299</v>
      </c>
      <c r="Q80" s="7">
        <v>3220.9402262788435</v>
      </c>
      <c r="R80" s="7">
        <f t="shared" ref="R80" si="118">IF(D80&gt;0,SUM(D77:D80),"")</f>
        <v>74558.430381812825</v>
      </c>
      <c r="S80" s="7">
        <f t="shared" ref="S80" si="119">IF(E80&gt;0,SUM(E77:E80),"")</f>
        <v>23814.454601879461</v>
      </c>
      <c r="T80" s="7">
        <f t="shared" ref="T80" si="120">IF(F80&gt;0,SUM(F77:F80),"")</f>
        <v>42901.972044081223</v>
      </c>
      <c r="U80" s="7">
        <f t="shared" ref="U80" si="121">IF(G80&gt;0,SUM(G77:G80),"")</f>
        <v>19015.772683421259</v>
      </c>
      <c r="V80" s="7">
        <f t="shared" ref="V80" si="122">IF(H80&gt;0,SUM(H77:H80),"")</f>
        <v>181.55760708528595</v>
      </c>
      <c r="W80" s="7">
        <f t="shared" ref="W80" si="123">IF(I80&gt;0,SUM(I77:I80),"")</f>
        <v>9068.8562398379545</v>
      </c>
      <c r="X80" s="7">
        <f t="shared" ref="X80" si="124">IF(J80&gt;0,SUM(J77:J80),"")</f>
        <v>37123.410262675425</v>
      </c>
      <c r="Y80" s="7">
        <f t="shared" ref="Y80" si="125">IF(K80&gt;0,SUM(K77:K80),"")</f>
        <v>9139.9132348911116</v>
      </c>
      <c r="Z80" s="7">
        <f t="shared" ref="Z80" si="126">IF(L80&gt;0,SUM(L77:L80),"")</f>
        <v>13634.84248290245</v>
      </c>
      <c r="AA80" s="7">
        <f t="shared" ref="AA80" si="127">IF(M80&gt;0,SUM(M77:M80),"")</f>
        <v>6088.2301372064812</v>
      </c>
      <c r="AB80" s="7">
        <f t="shared" ref="AB80" si="128">IF(N80&gt;0,SUM(N77:N80),"")</f>
        <v>37435.020119137393</v>
      </c>
      <c r="AC80" s="7">
        <f t="shared" ref="AC80" si="129">IF(O80&gt;0,SUM(O77:O80),"")</f>
        <v>14674.541366988349</v>
      </c>
      <c r="AD80" s="7">
        <f t="shared" ref="AD80" si="130">IF(P80&gt;0,SUM(P77:P80),"")</f>
        <v>29267.129561178772</v>
      </c>
      <c r="AE80" s="7">
        <f t="shared" ref="AE80" si="131">IF(Q80&gt;0,SUM(Q77:Q80),"")</f>
        <v>12927.542546214776</v>
      </c>
    </row>
    <row r="81" spans="1:31" x14ac:dyDescent="0.2">
      <c r="A81" s="6" t="str">
        <f t="shared" si="89"/>
        <v>2022 Kvartal 2</v>
      </c>
      <c r="B81" s="1">
        <f t="shared" si="72"/>
        <v>2022</v>
      </c>
      <c r="C81" s="1" t="str">
        <f t="shared" si="73"/>
        <v>Kvartal 2</v>
      </c>
      <c r="D81" s="7">
        <v>20222.595455856776</v>
      </c>
      <c r="E81" s="7">
        <v>6308.8475546220352</v>
      </c>
      <c r="F81" s="7">
        <v>11836.595455856776</v>
      </c>
      <c r="G81" s="7">
        <v>5163.8475546220352</v>
      </c>
      <c r="H81" s="7">
        <v>63.004567620404472</v>
      </c>
      <c r="I81" s="7">
        <v>3326.1827749256545</v>
      </c>
      <c r="J81" s="7">
        <v>10224.219077026743</v>
      </c>
      <c r="K81" s="7">
        <v>2434.1983937296345</v>
      </c>
      <c r="L81" s="7">
        <v>3687.2190770267425</v>
      </c>
      <c r="M81" s="7">
        <v>1691.1983937296345</v>
      </c>
      <c r="N81" s="7">
        <v>9998.376378830033</v>
      </c>
      <c r="O81" s="7">
        <v>3874.6491608924007</v>
      </c>
      <c r="P81" s="7">
        <v>8149.376378830033</v>
      </c>
      <c r="Q81" s="7">
        <v>3472.6491608924007</v>
      </c>
      <c r="R81" s="7">
        <f t="shared" ref="R81" si="132">IF(D81&gt;0,SUM(D78:D81),"")</f>
        <v>76224.734257017772</v>
      </c>
      <c r="S81" s="7">
        <f t="shared" ref="S81" si="133">IF(E81&gt;0,SUM(E78:E81),"")</f>
        <v>24001.495421172967</v>
      </c>
      <c r="T81" s="7">
        <f t="shared" ref="T81" si="134">IF(F81&gt;0,SUM(F78:F81),"")</f>
        <v>43415.766002126424</v>
      </c>
      <c r="U81" s="7">
        <f t="shared" ref="U81" si="135">IF(G81&gt;0,SUM(G78:G81),"")</f>
        <v>19170.615659736861</v>
      </c>
      <c r="V81" s="7">
        <f t="shared" ref="V81" si="136">IF(H81&gt;0,SUM(H78:H81),"")</f>
        <v>208.80553915838266</v>
      </c>
      <c r="W81" s="7">
        <f t="shared" ref="W81" si="137">IF(I81&gt;0,SUM(I78:I81),"")</f>
        <v>10815.424903164923</v>
      </c>
      <c r="X81" s="7">
        <f t="shared" ref="X81" si="138">IF(J81&gt;0,SUM(J78:J81),"")</f>
        <v>38584.440151886731</v>
      </c>
      <c r="Y81" s="7">
        <f t="shared" ref="Y81" si="139">IF(K81&gt;0,SUM(K78:K81),"")</f>
        <v>9194.7085351392961</v>
      </c>
      <c r="Z81" s="7">
        <f t="shared" ref="Z81" si="140">IF(L81&gt;0,SUM(L78:L81),"")</f>
        <v>13795.040730497067</v>
      </c>
      <c r="AA81" s="7">
        <f t="shared" ref="AA81" si="141">IF(M81&gt;0,SUM(M78:M81),"")</f>
        <v>6110.1337418778048</v>
      </c>
      <c r="AB81" s="7">
        <f t="shared" ref="AB81" si="142">IF(N81&gt;0,SUM(N78:N81),"")</f>
        <v>37640.294105131041</v>
      </c>
      <c r="AC81" s="7">
        <f t="shared" ref="AC81" si="143">IF(O81&gt;0,SUM(O78:O81),"")</f>
        <v>14806.786886033675</v>
      </c>
      <c r="AD81" s="7">
        <f t="shared" ref="AD81" si="144">IF(P81&gt;0,SUM(P78:P81),"")</f>
        <v>29620.725271629359</v>
      </c>
      <c r="AE81" s="7">
        <f t="shared" ref="AE81" si="145">IF(Q81&gt;0,SUM(Q78:Q81),"")</f>
        <v>13060.481917859053</v>
      </c>
    </row>
    <row r="82" spans="1:31" x14ac:dyDescent="0.2">
      <c r="A82" s="6" t="str">
        <f t="shared" si="89"/>
        <v xml:space="preserve"> </v>
      </c>
    </row>
    <row r="83" spans="1:31" x14ac:dyDescent="0.2">
      <c r="A83" s="6" t="str">
        <f t="shared" si="89"/>
        <v xml:space="preserve"> </v>
      </c>
    </row>
    <row r="84" spans="1:31" x14ac:dyDescent="0.2">
      <c r="A84" s="6" t="str">
        <f t="shared" si="89"/>
        <v xml:space="preserve"> </v>
      </c>
      <c r="D84" s="174"/>
      <c r="E84" s="174"/>
      <c r="F84" s="174"/>
      <c r="G84" s="174"/>
      <c r="H84" s="174"/>
      <c r="I84" s="174"/>
      <c r="J84" s="174"/>
      <c r="K84" s="174"/>
      <c r="L84" s="174"/>
      <c r="M84" s="174"/>
      <c r="N84" s="174"/>
      <c r="O84" s="174"/>
      <c r="P84" s="174"/>
      <c r="Q84" s="174"/>
    </row>
    <row r="85" spans="1:31" x14ac:dyDescent="0.2">
      <c r="A85" s="6" t="str">
        <f t="shared" si="89"/>
        <v xml:space="preserve"> </v>
      </c>
      <c r="D85" s="174"/>
      <c r="E85" s="174"/>
      <c r="F85" s="174"/>
      <c r="G85" s="174"/>
      <c r="H85" s="174"/>
      <c r="I85" s="174"/>
      <c r="J85" s="174"/>
      <c r="K85" s="174"/>
      <c r="L85" s="174"/>
      <c r="M85" s="174"/>
      <c r="N85" s="174"/>
      <c r="O85" s="174"/>
      <c r="P85" s="174"/>
      <c r="Q85" s="174"/>
    </row>
    <row r="86" spans="1:31" x14ac:dyDescent="0.2">
      <c r="H86" s="174"/>
      <c r="I86" s="174"/>
    </row>
    <row r="87" spans="1:31" x14ac:dyDescent="0.2">
      <c r="H87" s="174"/>
      <c r="I87" s="174"/>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vt:lpstr>
      <vt:lpstr>Kort om statistiken</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Innehåll_Content!Utskriftsområde</vt:lpstr>
      <vt:lpstr>'Kort om statistiken'!Utskriftsområde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2022-03-09T14:12:48Z</cp:lastPrinted>
  <dcterms:created xsi:type="dcterms:W3CDTF">2006-04-04T13:19:40Z</dcterms:created>
  <dcterms:modified xsi:type="dcterms:W3CDTF">2022-09-09T11:39:59Z</dcterms:modified>
</cp:coreProperties>
</file>