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S:\Statistikproduktion\2101_Bantrafik och Jvg\Järnvägstransporter kvartal\Kvartalsrapporter\2021\Kvartal 3\Publicering\"/>
    </mc:Choice>
  </mc:AlternateContent>
  <xr:revisionPtr revIDLastSave="0" documentId="13_ncr:1_{678477D7-6C7E-41C8-AEC0-279AE9AECA56}" xr6:coauthVersionLast="45" xr6:coauthVersionMax="45" xr10:uidLastSave="{00000000-0000-0000-0000-000000000000}"/>
  <bookViews>
    <workbookView xWindow="-120" yWindow="-120" windowWidth="25440" windowHeight="15390" tabRatio="884" xr2:uid="{00000000-000D-0000-FFFF-FFFF00000000}"/>
  </bookViews>
  <sheets>
    <sheet name="Titel_Title" sheetId="48" r:id="rId1"/>
    <sheet name="Innehåll_Content" sheetId="56" r:id="rId2"/>
    <sheet name="Kort om statistiken"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statistiken'!$A$1:$U$25</definedName>
    <definedName name="Print_Area" localSheetId="5">'Tabell 1'!$B$1:$AR$33</definedName>
    <definedName name="Print_Area" localSheetId="6">'Tabell 2'!$B$1:$AR$30</definedName>
    <definedName name="Print_Area" localSheetId="7">'Tabell 3'!$B$1:$AR$31</definedName>
    <definedName name="Print_Area" localSheetId="8">'Tabell 4'!$B$1:$AR$31</definedName>
    <definedName name="Print_Area" localSheetId="9">'Tabell 5'!$B$1:$AR$31</definedName>
    <definedName name="Print_Area" localSheetId="10">'Tabell 6'!$A$1:$AT$32</definedName>
    <definedName name="Print_Area" localSheetId="11">'Tabell 7'!$A$1:$AS$31</definedName>
    <definedName name="Print_Area" localSheetId="12">'Tabell 8'!$A$1:$AS$27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Innehåll_Content!$A$1:$E$19</definedName>
    <definedName name="_xlnm.Print_Area" localSheetId="2">'Kort om statistiken'!$A$1:$N$23</definedName>
    <definedName name="_xlnm.Print_Area" localSheetId="5">'Tabell 1'!$A$1:$AR$32</definedName>
    <definedName name="_xlnm.Print_Area" localSheetId="6">'Tabell 2'!$A$1:$AR$29</definedName>
    <definedName name="_xlnm.Print_Area" localSheetId="7">'Tabell 3'!$A$1:$AT$30</definedName>
    <definedName name="_xlnm.Print_Area" localSheetId="8">'Tabell 4'!$A$1:$AS$30</definedName>
    <definedName name="_xlnm.Print_Area" localSheetId="9">'Tabell 5'!$A$1:$AR$30</definedName>
    <definedName name="_xlnm.Print_Area" localSheetId="10">'Tabell 6'!$A$1:$AV$31</definedName>
    <definedName name="_xlnm.Print_Area" localSheetId="11">'Tabell 7'!$A$1:$AU$30</definedName>
    <definedName name="_xlnm.Print_Area" localSheetId="12">'Tabell 8'!$A$1:$AS$35</definedName>
    <definedName name="_xlnm.Print_Area" localSheetId="4">Teckenförklaring_Legends!$A$1:$C$12</definedName>
    <definedName name="_xlnm.Print_Area" localSheetId="0">Titel_Title!$A$1:$V$43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9" i="1" l="1"/>
  <c r="A80" i="1"/>
  <c r="A81" i="1"/>
  <c r="A82" i="1"/>
  <c r="A83" i="1"/>
  <c r="A84" i="1"/>
  <c r="A85" i="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5" i="56"/>
  <c r="D7" i="56"/>
  <c r="A7" i="56"/>
  <c r="E19" i="56"/>
  <c r="E18" i="56"/>
  <c r="E17" i="56"/>
  <c r="E16" i="56"/>
  <c r="D19" i="56"/>
  <c r="D18" i="56"/>
  <c r="D17" i="56"/>
  <c r="D16" i="56"/>
  <c r="B19" i="56"/>
  <c r="B18" i="56"/>
  <c r="B17" i="56"/>
  <c r="B16" i="56"/>
  <c r="A19" i="56"/>
  <c r="A18" i="56"/>
  <c r="A17" i="56"/>
  <c r="A16" i="56"/>
  <c r="A6" i="56"/>
  <c r="A5"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9" i="1"/>
  <c r="C13" i="1" s="1"/>
  <c r="C17" i="1" s="1"/>
  <c r="C21" i="1" s="1"/>
  <c r="C25" i="1" s="1"/>
  <c r="C29" i="1" s="1"/>
  <c r="C33" i="1" s="1"/>
  <c r="C37" i="1" s="1"/>
  <c r="C41" i="1" s="1"/>
  <c r="C45" i="1" s="1"/>
  <c r="C49" i="1" s="1"/>
  <c r="C53" i="1" s="1"/>
  <c r="C57" i="1" s="1"/>
  <c r="C61" i="1" s="1"/>
  <c r="C65" i="1" s="1"/>
  <c r="C69" i="1" s="1"/>
  <c r="C73" i="1" s="1"/>
  <c r="C77" i="1" s="1"/>
  <c r="C10" i="1"/>
  <c r="C14" i="1" s="1"/>
  <c r="C18" i="1" s="1"/>
  <c r="C22" i="1" s="1"/>
  <c r="C26" i="1" s="1"/>
  <c r="C30" i="1" s="1"/>
  <c r="C34" i="1" s="1"/>
  <c r="C38" i="1" s="1"/>
  <c r="C42" i="1" s="1"/>
  <c r="C46" i="1" s="1"/>
  <c r="C50" i="1" s="1"/>
  <c r="C54" i="1" s="1"/>
  <c r="C58" i="1" s="1"/>
  <c r="C62" i="1" s="1"/>
  <c r="C66" i="1" s="1"/>
  <c r="C70" i="1" s="1"/>
  <c r="C74" i="1" s="1"/>
  <c r="C78" i="1" s="1"/>
  <c r="C11" i="1"/>
  <c r="C15" i="1" s="1"/>
  <c r="C19" i="1" s="1"/>
  <c r="C23" i="1" s="1"/>
  <c r="C27" i="1" s="1"/>
  <c r="C31" i="1" s="1"/>
  <c r="C35" i="1" s="1"/>
  <c r="C39" i="1" s="1"/>
  <c r="C43" i="1" s="1"/>
  <c r="C47" i="1" s="1"/>
  <c r="C51" i="1" s="1"/>
  <c r="C55" i="1" s="1"/>
  <c r="C59" i="1" s="1"/>
  <c r="C63" i="1" s="1"/>
  <c r="C67" i="1" s="1"/>
  <c r="C71" i="1" s="1"/>
  <c r="C75"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s="1"/>
  <c r="A73" i="1" l="1"/>
  <c r="B77" i="1"/>
  <c r="A77" i="1" s="1"/>
  <c r="B74" i="1"/>
  <c r="A70" i="1"/>
  <c r="B72" i="1"/>
  <c r="B76" i="1" s="1"/>
  <c r="A68" i="1"/>
  <c r="A74" i="1" l="1"/>
  <c r="B78" i="1"/>
  <c r="A78" i="1" s="1"/>
  <c r="A72" i="1"/>
  <c r="A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<sst xmlns="http://schemas.openxmlformats.org/spreadsheetml/2006/main" count="574" uniqueCount="162">
  <si>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</si>
  <si>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</si>
  <si>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</si>
  <si>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</si>
  <si>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</si>
  <si>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</si>
  <si>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</si>
  <si>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</si>
  <si>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</si>
  <si>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</si>
  <si>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</si>
  <si>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</si>
  <si>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</si>
  <si>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</si>
  <si>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</si>
  <si>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</si>
  <si>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</si>
  <si>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</si>
  <si>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</si>
  <si>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</si>
  <si>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</si>
  <si>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</si>
  <si>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</si>
  <si>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</si>
  <si>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</si>
  <si>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</si>
  <si>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</si>
  <si>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</si>
  <si>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</si>
  <si>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</si>
  <si>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</si>
  <si>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</si>
  <si>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</si>
  <si>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</si>
  <si>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</si>
  <si>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</si>
  <si>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</si>
  <si>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</si>
  <si>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</si>
  <si>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</si>
  <si>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</si>
  <si>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</si>
  <si>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</si>
  <si>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</si>
  <si>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</si>
  <si>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</si>
  <si>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</si>
  <si>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</si>
  <si>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</si>
  <si>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</si>
  <si>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</si>
  <si>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</si>
  <si>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</si>
  <si>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</si>
  <si>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</si>
  <si>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</si>
  <si>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</si>
  <si>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</si>
  <si>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</si>
  <si>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</si>
  <si>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</si>
  <si>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</si>
  <si>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</si>
  <si>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</si>
  <si>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</si>
  <si>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</si>
  <si>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</si>
  <si>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</si>
  <si>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</si>
  <si>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</si>
  <si>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</si>
  <si>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</si>
  <si>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</si>
  <si>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</si>
  <si>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</si>
  <si>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</si>
  <si>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Fredrik Lindberg</t>
  </si>
  <si>
    <t>tel: 010-414 42 36, e-post: fredrik.lindberg@trafa.se</t>
  </si>
  <si>
    <t>under juni nästkommande år för alla fyra kvartal</t>
  </si>
  <si>
    <r>
      <t xml:space="preserve">2018 </t>
    </r>
    <r>
      <rPr>
        <b/>
        <vertAlign val="superscript"/>
        <sz val="8"/>
        <rFont val="Arial"/>
        <family val="2"/>
      </rPr>
      <t>1</t>
    </r>
  </si>
  <si>
    <t>Fredrik Söderbaum</t>
  </si>
  <si>
    <t>tel: 010-414 42 23, e-post: fredrik.soderbaum@trafa.se</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</si>
  <si>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</si>
  <si>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</si>
  <si>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</si>
  <si>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</si>
  <si>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Kort om statistiken</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</si>
  <si>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</si>
  <si>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</si>
  <si>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</si>
  <si>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</si>
  <si>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</si>
  <si>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</si>
  <si>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</si>
  <si>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</si>
  <si>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</si>
  <si>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</si>
  <si>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</si>
  <si>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</si>
  <si>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</si>
  <si>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</si>
  <si>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</si>
  <si>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</si>
  <si>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</si>
  <si>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</si>
  <si>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</si>
  <si>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</si>
  <si>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</si>
  <si>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</si>
  <si>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</si>
  <si>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</si>
  <si>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</si>
  <si>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</si>
  <si>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Kontaktpersoner Trafikanalys:</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</si>
  <si>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</si>
  <si>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</si>
  <si>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</si>
  <si>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</si>
  <si>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</si>
  <si>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</si>
  <si>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</si>
  <si>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</si>
  <si>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</si>
  <si>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</si>
  <si>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</si>
  <si>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</si>
  <si>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</si>
  <si>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</si>
  <si>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</si>
  <si>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</si>
  <si>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</si>
  <si>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</si>
  <si>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</si>
  <si>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</si>
  <si>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</si>
  <si>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</si>
  <si>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</si>
  <si>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</si>
  <si>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</si>
  <si>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</si>
  <si>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</si>
  <si>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</si>
  <si>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</si>
  <si>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</si>
  <si>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</si>
  <si>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</si>
  <si>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</si>
  <si>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</si>
  <si>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</si>
  <si>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</si>
  <si>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</si>
  <si>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</si>
  <si>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</si>
  <si>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</si>
  <si>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</si>
  <si>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</si>
  <si>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Järnvägstransporter 2021 kvartal 3</t>
  </si>
  <si>
    <t>Railway transport 2021 quarter 3</t>
  </si>
  <si>
    <r>
      <t xml:space="preserve">Publiceringsdatum: </t>
    </r>
    <r>
      <rPr>
        <sz val="8"/>
        <rFont val="Arial"/>
        <family val="2"/>
      </rPr>
      <t>2021-12-15</t>
    </r>
  </si>
  <si>
    <t>Statistik 2021:36</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</si>
  <si>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</si>
  <si>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redovisningsgruppen </t>
    </r>
    <r>
      <rPr>
        <i/>
        <sz val="10"/>
        <rFont val="Arial"/>
        <family val="2"/>
      </rPr>
      <t>malm på malmbanan</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</si>
</sst>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00"/>
    <numFmt numFmtId="168" formatCode="0.0000"/>
  </numFmts>
  <fonts count="45"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b/>
      <sz val="16"/>
      <color theme="0"/>
      <name val="Tahoma"/>
      <family val="2"/>
    </font>
    <font>
      <sz val="8"/>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1">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cellStyleXfs>
  <cellXfs count="292">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vertical="center"/>
    </xf>
    <xf numFmtId="0" fontId="18" fillId="2" borderId="0" xfId="0" applyFont="1" applyFill="1"/>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0" fillId="0" borderId="0" xfId="0" applyBorder="1" applyAlignment="1"/>
    <xf numFmtId="0" fontId="17" fillId="2" borderId="0" xfId="0" applyFont="1" applyFill="1" applyBorder="1" applyAlignment="1">
      <alignment horizontal="right"/>
    </xf>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0" fontId="9" fillId="2" borderId="0" xfId="0" applyFont="1" applyFill="1" applyBorder="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Border="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Border="1" applyAlignment="1">
      <alignment horizontal="right" vertical="center"/>
    </xf>
    <xf numFmtId="3" fontId="35"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5" fillId="2" borderId="0" xfId="0" applyNumberFormat="1" applyFont="1" applyFill="1" applyBorder="1" applyAlignment="1">
      <alignment vertical="center"/>
    </xf>
    <xf numFmtId="0" fontId="12" fillId="2" borderId="0" xfId="0" applyFont="1" applyFill="1" applyAlignment="1"/>
    <xf numFmtId="0" fontId="30" fillId="2" borderId="0" xfId="0" applyFont="1" applyFill="1" applyAlignment="1"/>
    <xf numFmtId="0" fontId="30"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0" fontId="36" fillId="2" borderId="0" xfId="0" applyFont="1" applyFill="1" applyAlignment="1">
      <alignment vertical="center"/>
    </xf>
    <xf numFmtId="0" fontId="1" fillId="2" borderId="0" xfId="0" applyFont="1" applyFill="1"/>
    <xf numFmtId="9" fontId="25" fillId="2" borderId="0" xfId="4" applyNumberFormat="1" applyFont="1" applyFill="1" applyAlignment="1">
      <alignment vertical="center"/>
    </xf>
    <xf numFmtId="0" fontId="9" fillId="2" borderId="0" xfId="0" applyFont="1" applyFill="1" applyBorder="1" applyAlignment="1">
      <alignment horizontal="right" vertical="center"/>
    </xf>
    <xf numFmtId="1" fontId="17" fillId="2" borderId="0" xfId="0" applyNumberFormat="1" applyFont="1" applyFill="1" applyBorder="1" applyAlignment="1">
      <alignment vertical="center"/>
    </xf>
    <xf numFmtId="9" fontId="25" fillId="2" borderId="0" xfId="4" applyFont="1" applyFill="1" applyAlignment="1">
      <alignment vertical="center"/>
    </xf>
    <xf numFmtId="0" fontId="0" fillId="3" borderId="0" xfId="0" applyFill="1"/>
    <xf numFmtId="164" fontId="25" fillId="2" borderId="0" xfId="4" applyNumberFormat="1" applyFont="1" applyFill="1" applyBorder="1" applyAlignment="1">
      <alignment vertical="center"/>
    </xf>
    <xf numFmtId="0" fontId="1" fillId="0" borderId="0" xfId="0" applyFont="1" applyFill="1"/>
    <xf numFmtId="3" fontId="11" fillId="0" borderId="0" xfId="0" applyNumberFormat="1" applyFont="1" applyFill="1" applyBorder="1" applyAlignment="1">
      <alignment horizontal="right" vertical="center"/>
    </xf>
    <xf numFmtId="0" fontId="3" fillId="0" borderId="0" xfId="0" applyFont="1" applyFill="1"/>
    <xf numFmtId="165" fontId="36" fillId="2" borderId="0" xfId="0" applyNumberFormat="1" applyFont="1" applyFill="1" applyAlignment="1">
      <alignment vertical="center"/>
    </xf>
    <xf numFmtId="0" fontId="1" fillId="0" borderId="0" xfId="0" applyFont="1"/>
    <xf numFmtId="0" fontId="35" fillId="2" borderId="0" xfId="0" applyFont="1" applyFill="1" applyBorder="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applyAlignment="1"/>
    <xf numFmtId="0" fontId="14" fillId="2" borderId="0" xfId="5" applyFont="1" applyFill="1"/>
    <xf numFmtId="0" fontId="30" fillId="2" borderId="0" xfId="5" applyFont="1" applyFill="1" applyAlignment="1"/>
    <xf numFmtId="0" fontId="30" fillId="2" borderId="0" xfId="5" applyFont="1" applyFill="1"/>
    <xf numFmtId="0" fontId="11" fillId="2" borderId="0" xfId="0" applyFont="1" applyFill="1" applyBorder="1" applyAlignment="1">
      <alignment horizontal="right" vertical="center"/>
    </xf>
    <xf numFmtId="166"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6" fontId="27" fillId="2" borderId="0" xfId="0" applyNumberFormat="1" applyFont="1" applyFill="1" applyAlignment="1">
      <alignment vertical="center"/>
    </xf>
    <xf numFmtId="1" fontId="25" fillId="2" borderId="0" xfId="0" applyNumberFormat="1" applyFont="1" applyFill="1" applyBorder="1" applyAlignment="1">
      <alignment vertical="center"/>
    </xf>
    <xf numFmtId="0" fontId="11" fillId="2" borderId="0" xfId="0" applyFont="1" applyFill="1" applyBorder="1" applyAlignment="1">
      <alignment horizontal="right" vertical="center"/>
    </xf>
    <xf numFmtId="167" fontId="25" fillId="2" borderId="0" xfId="0" applyNumberFormat="1" applyFont="1" applyFill="1" applyAlignment="1">
      <alignment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1" fillId="2" borderId="0" xfId="0" applyFont="1" applyFill="1" applyAlignment="1">
      <alignment horizontal="right" vertical="center"/>
    </xf>
    <xf numFmtId="3" fontId="35" fillId="2" borderId="0" xfId="0" applyNumberFormat="1" applyFont="1" applyFill="1" applyAlignment="1">
      <alignment horizontal="left" vertical="center"/>
    </xf>
    <xf numFmtId="0" fontId="1" fillId="2" borderId="0" xfId="0" applyFont="1" applyFill="1" applyAlignment="1">
      <alignment horizontal="left" vertical="center"/>
    </xf>
    <xf numFmtId="3" fontId="17" fillId="2" borderId="0" xfId="0" applyNumberFormat="1" applyFont="1" applyFill="1" applyAlignment="1">
      <alignment horizontal="left" vertical="center"/>
    </xf>
    <xf numFmtId="3" fontId="11" fillId="2" borderId="0" xfId="0" applyNumberFormat="1" applyFont="1" applyFill="1" applyAlignment="1">
      <alignment horizontal="righ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5" borderId="2" xfId="9" applyFont="1" applyFill="1" applyBorder="1"/>
    <xf numFmtId="0" fontId="14" fillId="5" borderId="0" xfId="9" applyFont="1" applyFill="1"/>
    <xf numFmtId="0" fontId="12" fillId="5" borderId="0" xfId="9" applyFont="1" applyFill="1"/>
    <xf numFmtId="0" fontId="23" fillId="5" borderId="0" xfId="10" applyFill="1" applyAlignment="1" applyProtection="1">
      <alignment vertical="top"/>
    </xf>
    <xf numFmtId="0" fontId="23" fillId="5" borderId="0" xfId="10" applyFill="1" applyAlignment="1" applyProtection="1">
      <alignment vertical="top" wrapText="1"/>
    </xf>
    <xf numFmtId="0" fontId="14" fillId="2" borderId="0" xfId="9" applyFont="1" applyFill="1"/>
    <xf numFmtId="0" fontId="12" fillId="5" borderId="0" xfId="9" applyFont="1" applyFill="1" applyAlignment="1">
      <alignment vertical="top"/>
    </xf>
    <xf numFmtId="0" fontId="12" fillId="5" borderId="0" xfId="9" applyFont="1" applyFill="1" applyAlignment="1">
      <alignment vertical="top" wrapText="1"/>
    </xf>
    <xf numFmtId="0" fontId="14" fillId="0" borderId="0" xfId="8" applyFont="1" applyFill="1"/>
    <xf numFmtId="0" fontId="40" fillId="0" borderId="0" xfId="8" applyFill="1"/>
    <xf numFmtId="0" fontId="14" fillId="0" borderId="0" xfId="9" applyFont="1" applyFill="1"/>
    <xf numFmtId="0" fontId="23" fillId="0" borderId="0" xfId="10" applyFill="1" applyAlignment="1" applyProtection="1"/>
    <xf numFmtId="0" fontId="14" fillId="5" borderId="0" xfId="9" applyFont="1" applyFill="1" applyAlignment="1">
      <alignment horizontal="left" vertical="top" wrapText="1"/>
    </xf>
    <xf numFmtId="0" fontId="23" fillId="5" borderId="0" xfId="10" applyFont="1" applyFill="1" applyAlignment="1" applyProtection="1">
      <alignment vertical="top" wrapText="1"/>
    </xf>
    <xf numFmtId="0" fontId="5" fillId="0" borderId="0" xfId="8" applyFont="1" applyFill="1" applyAlignment="1">
      <alignment horizontal="center" vertical="center"/>
    </xf>
    <xf numFmtId="0" fontId="23" fillId="5" borderId="0" xfId="1" applyFont="1" applyFill="1" applyAlignment="1" applyProtection="1">
      <alignment horizontal="left" vertical="top"/>
    </xf>
    <xf numFmtId="0" fontId="23" fillId="5" borderId="0" xfId="1" applyFont="1" applyFill="1" applyAlignment="1" applyProtection="1">
      <alignment horizontal="left" vertical="top" wrapText="1"/>
    </xf>
    <xf numFmtId="0" fontId="23" fillId="5" borderId="0" xfId="1" applyFont="1" applyFill="1" applyAlignment="1" applyProtection="1">
      <alignment vertical="top"/>
    </xf>
    <xf numFmtId="0" fontId="23" fillId="5" borderId="0" xfId="1" applyFont="1" applyFill="1" applyAlignment="1" applyProtection="1">
      <alignment vertical="top" wrapText="1"/>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165" fontId="9" fillId="2" borderId="0" xfId="0" applyNumberFormat="1" applyFont="1" applyFill="1" applyBorder="1" applyAlignment="1">
      <alignment horizontal="right" vertical="center"/>
    </xf>
    <xf numFmtId="165" fontId="9" fillId="2" borderId="0" xfId="0" applyNumberFormat="1" applyFont="1" applyFill="1" applyBorder="1" applyAlignment="1">
      <alignment vertical="center"/>
    </xf>
    <xf numFmtId="165" fontId="25" fillId="2" borderId="0" xfId="0" applyNumberFormat="1" applyFont="1" applyFill="1" applyAlignment="1">
      <alignment vertical="center"/>
    </xf>
    <xf numFmtId="0" fontId="42" fillId="2" borderId="0" xfId="0" applyFont="1" applyFill="1"/>
    <xf numFmtId="1" fontId="1" fillId="2" borderId="0" xfId="0" applyNumberFormat="1" applyFont="1" applyFill="1" applyBorder="1" applyAlignment="1">
      <alignment horizontal="right" vertical="center"/>
    </xf>
    <xf numFmtId="1" fontId="1" fillId="2" borderId="9" xfId="0" applyNumberFormat="1" applyFont="1" applyFill="1" applyBorder="1" applyAlignment="1">
      <alignment vertical="center"/>
    </xf>
    <xf numFmtId="0" fontId="1" fillId="2" borderId="0" xfId="0" applyNumberFormat="1" applyFont="1" applyFill="1" applyBorder="1" applyAlignment="1">
      <alignment horizontal="right" vertical="center"/>
    </xf>
    <xf numFmtId="0" fontId="1" fillId="2" borderId="0" xfId="0" applyFont="1" applyFill="1" applyBorder="1" applyAlignment="1">
      <alignment horizontal="right" vertical="center"/>
    </xf>
    <xf numFmtId="0" fontId="1" fillId="2" borderId="0" xfId="0" applyFont="1" applyFill="1" applyBorder="1" applyAlignment="1">
      <alignment horizontal="center" vertical="center"/>
    </xf>
    <xf numFmtId="0" fontId="1" fillId="2" borderId="6" xfId="0" applyFont="1" applyFill="1" applyBorder="1" applyAlignment="1">
      <alignment vertical="center"/>
    </xf>
    <xf numFmtId="0" fontId="1" fillId="2" borderId="0" xfId="0" applyFont="1" applyFill="1" applyBorder="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NumberFormat="1" applyFont="1" applyFill="1" applyAlignment="1">
      <alignment horizontal="left" vertical="center" wrapText="1"/>
    </xf>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5" fillId="2" borderId="0" xfId="0" applyFont="1" applyFill="1" applyBorder="1" applyAlignment="1">
      <alignment horizontal="center" vertical="center"/>
    </xf>
    <xf numFmtId="0" fontId="0" fillId="2" borderId="0" xfId="0" applyFill="1" applyBorder="1" applyAlignment="1"/>
    <xf numFmtId="0" fontId="15" fillId="2" borderId="0" xfId="0" applyFont="1" applyFill="1" applyBorder="1" applyAlignment="1">
      <alignment horizontal="center" vertical="top"/>
    </xf>
    <xf numFmtId="0" fontId="0" fillId="2" borderId="0" xfId="0" applyFill="1" applyBorder="1"/>
    <xf numFmtId="0" fontId="9" fillId="2" borderId="0" xfId="0" applyFont="1" applyFill="1" applyBorder="1" applyAlignment="1">
      <alignment vertical="top"/>
    </xf>
    <xf numFmtId="0" fontId="14" fillId="2" borderId="0" xfId="0" applyNumberFormat="1" applyFont="1" applyFill="1" applyBorder="1" applyAlignment="1">
      <alignment horizontal="left" vertical="center" wrapText="1"/>
    </xf>
    <xf numFmtId="0" fontId="14" fillId="2" borderId="0" xfId="0" applyNumberFormat="1" applyFont="1" applyFill="1" applyBorder="1" applyAlignment="1">
      <alignment horizontal="left" vertical="top" wrapText="1"/>
    </xf>
    <xf numFmtId="0" fontId="14" fillId="2" borderId="0" xfId="0" applyFont="1" applyFill="1" applyBorder="1" applyAlignment="1">
      <alignment vertical="top"/>
    </xf>
    <xf numFmtId="3" fontId="6" fillId="0" borderId="0" xfId="0" applyNumberFormat="1" applyFont="1" applyFill="1"/>
    <xf numFmtId="4" fontId="6" fillId="0" borderId="0" xfId="0" applyNumberFormat="1" applyFont="1" applyFill="1"/>
    <xf numFmtId="168" fontId="25" fillId="2" borderId="0" xfId="0" applyNumberFormat="1" applyFont="1" applyFill="1" applyAlignment="1">
      <alignment vertical="center"/>
    </xf>
    <xf numFmtId="0" fontId="43" fillId="4" borderId="0" xfId="0" applyFont="1" applyFill="1" applyAlignment="1">
      <alignment horizontal="center" vertical="center"/>
    </xf>
    <xf numFmtId="0" fontId="44" fillId="4"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2" fillId="0" borderId="0" xfId="1" applyAlignment="1" applyProtection="1"/>
    <xf numFmtId="0" fontId="2" fillId="0" borderId="0" xfId="1" applyFill="1" applyAlignment="1" applyProtection="1"/>
    <xf numFmtId="0" fontId="23" fillId="5" borderId="0" xfId="10" applyFill="1" applyAlignment="1" applyProtection="1">
      <alignment horizontal="left" vertical="top" wrapText="1"/>
    </xf>
    <xf numFmtId="0" fontId="5" fillId="4" borderId="0" xfId="8" applyFont="1" applyFill="1" applyAlignment="1">
      <alignment horizontal="center" vertical="center"/>
    </xf>
    <xf numFmtId="0" fontId="5" fillId="4" borderId="0" xfId="0" applyFont="1" applyFill="1" applyAlignment="1">
      <alignment horizontal="center" vertical="center"/>
    </xf>
    <xf numFmtId="0" fontId="14" fillId="2" borderId="0" xfId="0" applyNumberFormat="1" applyFont="1" applyFill="1" applyAlignment="1">
      <alignment horizontal="left" vertical="top" wrapText="1"/>
    </xf>
    <xf numFmtId="0" fontId="0" fillId="4"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4" borderId="0" xfId="6" applyFont="1" applyFill="1" applyAlignment="1">
      <alignment horizontal="center" vertical="center"/>
    </xf>
    <xf numFmtId="0" fontId="18" fillId="2" borderId="0" xfId="0" quotePrefix="1" applyFont="1" applyFill="1" applyBorder="1" applyAlignment="1">
      <alignment vertical="center" wrapText="1"/>
    </xf>
    <xf numFmtId="0" fontId="16" fillId="2" borderId="0" xfId="0" applyFont="1" applyFill="1" applyBorder="1" applyAlignment="1">
      <alignment horizontal="center" vertical="center"/>
    </xf>
    <xf numFmtId="0" fontId="1" fillId="2" borderId="0" xfId="0" quotePrefix="1" applyFont="1"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16"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1">
    <cellStyle name="Hyperlänk" xfId="1" builtinId="8"/>
    <cellStyle name="Hyperlänk 2" xfId="10" xr:uid="{00000000-0005-0000-0000-000001000000}"/>
    <cellStyle name="Normal" xfId="0" builtinId="0"/>
    <cellStyle name="Normal 2" xfId="2" xr:uid="{00000000-0005-0000-0000-000003000000}"/>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'-RÅDATA_KVARTAL-'!$A$62:$A$78</c:f>
              <c:strCache>
                <c:ptCount val="17"/>
                <c:pt idx="0">
                  <c:v>2017 Kvartal 3</c:v>
                </c:pt>
                <c:pt idx="1">
                  <c:v>2017 Kvartal 4</c:v>
                </c:pt>
                <c:pt idx="2">
                  <c:v>2018 Kvartal 1</c:v>
                </c:pt>
                <c:pt idx="3">
                  <c:v>2018 Kvartal 2</c:v>
                </c:pt>
                <c:pt idx="4">
                  <c:v>2018 Kvartal 3</c:v>
                </c:pt>
                <c:pt idx="5">
                  <c:v>2018 Kvartal 4</c:v>
                </c:pt>
                <c:pt idx="6">
                  <c:v>2019 Kvartal 1</c:v>
                </c:pt>
                <c:pt idx="7">
                  <c:v>2019 Kvartal 2</c:v>
                </c:pt>
                <c:pt idx="8">
                  <c:v>2019 Kvartal 3</c:v>
                </c:pt>
                <c:pt idx="9">
                  <c:v>2019 Kvartal 4</c:v>
                </c:pt>
                <c:pt idx="10">
                  <c:v>2020 Kvartal 1</c:v>
                </c:pt>
                <c:pt idx="11">
                  <c:v>2020 Kvartal 2</c:v>
                </c:pt>
                <c:pt idx="12">
                  <c:v>2020 Kvartal 3</c:v>
                </c:pt>
                <c:pt idx="13">
                  <c:v>2020 Kvartal 4</c:v>
                </c:pt>
                <c:pt idx="14">
                  <c:v>2021 Kvartal 1</c:v>
                </c:pt>
                <c:pt idx="15">
                  <c:v>2021 Kvartal 2</c:v>
                </c:pt>
                <c:pt idx="16">
                  <c:v>2021 Kvartal 3</c:v>
                </c:pt>
              </c:strCache>
            </c:strRef>
          </c:cat>
          <c:val>
            <c:numRef>
              <c:f>'-RÅDATA_KVARTAL-'!$H$62:$H$78</c:f>
              <c:numCache>
                <c:formatCode>#,##0</c:formatCode>
                <c:ptCount val="17"/>
                <c:pt idx="0">
                  <c:v>52.70007588725872</c:v>
                </c:pt>
                <c:pt idx="1">
                  <c:v>61.615120197684476</c:v>
                </c:pt>
                <c:pt idx="2">
                  <c:v>60.925763210183682</c:v>
                </c:pt>
                <c:pt idx="3">
                  <c:v>62.258939115867676</c:v>
                </c:pt>
                <c:pt idx="4">
                  <c:v>56.927196609519449</c:v>
                </c:pt>
                <c:pt idx="5">
                  <c:v>66.378493906735571</c:v>
                </c:pt>
                <c:pt idx="6">
                  <c:v>65.885488799323397</c:v>
                </c:pt>
                <c:pt idx="7">
                  <c:v>66.840249208460662</c:v>
                </c:pt>
                <c:pt idx="8">
                  <c:v>62.979340322452664</c:v>
                </c:pt>
                <c:pt idx="9">
                  <c:v>68.897710937091901</c:v>
                </c:pt>
                <c:pt idx="10">
                  <c:v>63.109023250312752</c:v>
                </c:pt>
                <c:pt idx="11">
                  <c:v>30.623929976446163</c:v>
                </c:pt>
                <c:pt idx="12">
                  <c:v>38.25467652794736</c:v>
                </c:pt>
                <c:pt idx="13">
                  <c:v>37.175369211880714</c:v>
                </c:pt>
                <c:pt idx="14">
                  <c:v>31.257899610936157</c:v>
                </c:pt>
                <c:pt idx="15">
                  <c:v>35.686628294078488</c:v>
                </c:pt>
                <c:pt idx="16">
                  <c:v>42.399258547667955</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'-RÅDATA_KVARTAL-'!$A$62:$A$78</c:f>
              <c:strCache>
                <c:ptCount val="17"/>
                <c:pt idx="0">
                  <c:v>2017 Kvartal 3</c:v>
                </c:pt>
                <c:pt idx="1">
                  <c:v>2017 Kvartal 4</c:v>
                </c:pt>
                <c:pt idx="2">
                  <c:v>2018 Kvartal 1</c:v>
                </c:pt>
                <c:pt idx="3">
                  <c:v>2018 Kvartal 2</c:v>
                </c:pt>
                <c:pt idx="4">
                  <c:v>2018 Kvartal 3</c:v>
                </c:pt>
                <c:pt idx="5">
                  <c:v>2018 Kvartal 4</c:v>
                </c:pt>
                <c:pt idx="6">
                  <c:v>2019 Kvartal 1</c:v>
                </c:pt>
                <c:pt idx="7">
                  <c:v>2019 Kvartal 2</c:v>
                </c:pt>
                <c:pt idx="8">
                  <c:v>2019 Kvartal 3</c:v>
                </c:pt>
                <c:pt idx="9">
                  <c:v>2019 Kvartal 4</c:v>
                </c:pt>
                <c:pt idx="10">
                  <c:v>2020 Kvartal 1</c:v>
                </c:pt>
                <c:pt idx="11">
                  <c:v>2020 Kvartal 2</c:v>
                </c:pt>
                <c:pt idx="12">
                  <c:v>2020 Kvartal 3</c:v>
                </c:pt>
                <c:pt idx="13">
                  <c:v>2020 Kvartal 4</c:v>
                </c:pt>
                <c:pt idx="14">
                  <c:v>2021 Kvartal 1</c:v>
                </c:pt>
                <c:pt idx="15">
                  <c:v>2021 Kvartal 2</c:v>
                </c:pt>
                <c:pt idx="16">
                  <c:v>2021 Kvartal 3</c:v>
                </c:pt>
              </c:strCache>
            </c:strRef>
          </c:cat>
          <c:val>
            <c:numRef>
              <c:f>'-RÅDATA_KVARTAL-'!$V$62:$V$78</c:f>
              <c:numCache>
                <c:formatCode>#,##0</c:formatCode>
                <c:ptCount val="17"/>
                <c:pt idx="0">
                  <c:v>227.49328902438438</c:v>
                </c:pt>
                <c:pt idx="1">
                  <c:v>229.81588439973285</c:v>
                </c:pt>
                <c:pt idx="2">
                  <c:v>232.89323471618508</c:v>
                </c:pt>
                <c:pt idx="3">
                  <c:v>237.49989841099455</c:v>
                </c:pt>
                <c:pt idx="4">
                  <c:v>241.72701913325528</c:v>
                </c:pt>
                <c:pt idx="5">
                  <c:v>246.49039284230639</c:v>
                </c:pt>
                <c:pt idx="6">
                  <c:v>251.45011843144607</c:v>
                </c:pt>
                <c:pt idx="7">
                  <c:v>256.03142852403909</c:v>
                </c:pt>
                <c:pt idx="8">
                  <c:v>262.08357223697232</c:v>
                </c:pt>
                <c:pt idx="9">
                  <c:v>264.6027892673286</c:v>
                </c:pt>
                <c:pt idx="10">
                  <c:v>261.82632371831801</c:v>
                </c:pt>
                <c:pt idx="11">
                  <c:v>225.6100044863035</c:v>
                </c:pt>
                <c:pt idx="12">
                  <c:v>200.88534069179818</c:v>
                </c:pt>
                <c:pt idx="13">
                  <c:v>169.162998966587</c:v>
                </c:pt>
                <c:pt idx="14">
                  <c:v>137.3118753272104</c:v>
                </c:pt>
                <c:pt idx="15">
                  <c:v>142.37457364484271</c:v>
                </c:pt>
                <c:pt idx="16">
                  <c:v>146.5191556645633</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'-RÅDATA_KVARTAL-'!$A$62:$A$78</c:f>
              <c:strCache>
                <c:ptCount val="17"/>
                <c:pt idx="0">
                  <c:v>2017 Kvartal 3</c:v>
                </c:pt>
                <c:pt idx="1">
                  <c:v>2017 Kvartal 4</c:v>
                </c:pt>
                <c:pt idx="2">
                  <c:v>2018 Kvartal 1</c:v>
                </c:pt>
                <c:pt idx="3">
                  <c:v>2018 Kvartal 2</c:v>
                </c:pt>
                <c:pt idx="4">
                  <c:v>2018 Kvartal 3</c:v>
                </c:pt>
                <c:pt idx="5">
                  <c:v>2018 Kvartal 4</c:v>
                </c:pt>
                <c:pt idx="6">
                  <c:v>2019 Kvartal 1</c:v>
                </c:pt>
                <c:pt idx="7">
                  <c:v>2019 Kvartal 2</c:v>
                </c:pt>
                <c:pt idx="8">
                  <c:v>2019 Kvartal 3</c:v>
                </c:pt>
                <c:pt idx="9">
                  <c:v>2019 Kvartal 4</c:v>
                </c:pt>
                <c:pt idx="10">
                  <c:v>2020 Kvartal 1</c:v>
                </c:pt>
                <c:pt idx="11">
                  <c:v>2020 Kvartal 2</c:v>
                </c:pt>
                <c:pt idx="12">
                  <c:v>2020 Kvartal 3</c:v>
                </c:pt>
                <c:pt idx="13">
                  <c:v>2020 Kvartal 4</c:v>
                </c:pt>
                <c:pt idx="14">
                  <c:v>2021 Kvartal 1</c:v>
                </c:pt>
                <c:pt idx="15">
                  <c:v>2021 Kvartal 2</c:v>
                </c:pt>
                <c:pt idx="16">
                  <c:v>2021 Kvartal 3</c:v>
                </c:pt>
              </c:strCache>
            </c:strRef>
          </c:cat>
          <c:val>
            <c:numRef>
              <c:f>'-RÅDATA_KVARTAL-'!$I$62:$I$78</c:f>
              <c:numCache>
                <c:formatCode>#,##0</c:formatCode>
                <c:ptCount val="17"/>
                <c:pt idx="0">
                  <c:v>3285.240695004517</c:v>
                </c:pt>
                <c:pt idx="1">
                  <c:v>3420.6405132162727</c:v>
                </c:pt>
                <c:pt idx="2">
                  <c:v>3303.8834667733177</c:v>
                </c:pt>
                <c:pt idx="3">
                  <c:v>3454.2547655821031</c:v>
                </c:pt>
                <c:pt idx="4">
                  <c:v>3264.0658915842396</c:v>
                </c:pt>
                <c:pt idx="5">
                  <c:v>3524.5941233158082</c:v>
                </c:pt>
                <c:pt idx="6">
                  <c:v>3540.4796253853756</c:v>
                </c:pt>
                <c:pt idx="7">
                  <c:v>3692.2477037765625</c:v>
                </c:pt>
                <c:pt idx="8">
                  <c:v>3619.7207610235773</c:v>
                </c:pt>
                <c:pt idx="9">
                  <c:v>3764.7591439351249</c:v>
                </c:pt>
                <c:pt idx="10">
                  <c:v>3324.3827272134117</c:v>
                </c:pt>
                <c:pt idx="11">
                  <c:v>1250.4881724884658</c:v>
                </c:pt>
                <c:pt idx="12">
                  <c:v>1892.3505137290099</c:v>
                </c:pt>
                <c:pt idx="13">
                  <c:v>1661.5232512607104</c:v>
                </c:pt>
                <c:pt idx="14">
                  <c:v>1315.8367858358492</c:v>
                </c:pt>
                <c:pt idx="15">
                  <c:v>1581.25660287445</c:v>
                </c:pt>
                <c:pt idx="16">
                  <c:v>2325.5440537487425</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'-RÅDATA_KVARTAL-'!$A$62:$A$78</c:f>
              <c:strCache>
                <c:ptCount val="17"/>
                <c:pt idx="0">
                  <c:v>2017 Kvartal 3</c:v>
                </c:pt>
                <c:pt idx="1">
                  <c:v>2017 Kvartal 4</c:v>
                </c:pt>
                <c:pt idx="2">
                  <c:v>2018 Kvartal 1</c:v>
                </c:pt>
                <c:pt idx="3">
                  <c:v>2018 Kvartal 2</c:v>
                </c:pt>
                <c:pt idx="4">
                  <c:v>2018 Kvartal 3</c:v>
                </c:pt>
                <c:pt idx="5">
                  <c:v>2018 Kvartal 4</c:v>
                </c:pt>
                <c:pt idx="6">
                  <c:v>2019 Kvartal 1</c:v>
                </c:pt>
                <c:pt idx="7">
                  <c:v>2019 Kvartal 2</c:v>
                </c:pt>
                <c:pt idx="8">
                  <c:v>2019 Kvartal 3</c:v>
                </c:pt>
                <c:pt idx="9">
                  <c:v>2019 Kvartal 4</c:v>
                </c:pt>
                <c:pt idx="10">
                  <c:v>2020 Kvartal 1</c:v>
                </c:pt>
                <c:pt idx="11">
                  <c:v>2020 Kvartal 2</c:v>
                </c:pt>
                <c:pt idx="12">
                  <c:v>2020 Kvartal 3</c:v>
                </c:pt>
                <c:pt idx="13">
                  <c:v>2020 Kvartal 4</c:v>
                </c:pt>
                <c:pt idx="14">
                  <c:v>2021 Kvartal 1</c:v>
                </c:pt>
                <c:pt idx="15">
                  <c:v>2021 Kvartal 2</c:v>
                </c:pt>
                <c:pt idx="16">
                  <c:v>2021 Kvartal 3</c:v>
                </c:pt>
              </c:strCache>
            </c:strRef>
          </c:cat>
          <c:val>
            <c:numRef>
              <c:f>'-RÅDATA_KVARTAL-'!$W$62:$W$78</c:f>
              <c:numCache>
                <c:formatCode>#,##0</c:formatCode>
                <c:ptCount val="17"/>
                <c:pt idx="0">
                  <c:v>13224.217244948317</c:v>
                </c:pt>
                <c:pt idx="1">
                  <c:v>13330.6123854696</c:v>
                </c:pt>
                <c:pt idx="2">
                  <c:v>13378.394306465356</c:v>
                </c:pt>
                <c:pt idx="3">
                  <c:v>13464.01944057621</c:v>
                </c:pt>
                <c:pt idx="4">
                  <c:v>13442.844637155933</c:v>
                </c:pt>
                <c:pt idx="5">
                  <c:v>13546.798247255469</c:v>
                </c:pt>
                <c:pt idx="6">
                  <c:v>13783.394405867526</c:v>
                </c:pt>
                <c:pt idx="7">
                  <c:v>14021.387344061985</c:v>
                </c:pt>
                <c:pt idx="8">
                  <c:v>14377.042213501325</c:v>
                </c:pt>
                <c:pt idx="9">
                  <c:v>14617.207234120642</c:v>
                </c:pt>
                <c:pt idx="10">
                  <c:v>14401.110335948677</c:v>
                </c:pt>
                <c:pt idx="11">
                  <c:v>11959.350804660578</c:v>
                </c:pt>
                <c:pt idx="12">
                  <c:v>10231.980557366012</c:v>
                </c:pt>
                <c:pt idx="13">
                  <c:v>8128.7446646915978</c:v>
                </c:pt>
                <c:pt idx="14">
                  <c:v>6120.1987233140353</c:v>
                </c:pt>
                <c:pt idx="15">
                  <c:v>6450.9671537000195</c:v>
                </c:pt>
                <c:pt idx="16">
                  <c:v>6884.1606937197521</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36B7-4A6E-A5FC-35F6199C49BD}"/>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'-RÅDATA_KVARTAL-'!$A$62:$A$78</c:f>
              <c:strCache>
                <c:ptCount val="17"/>
                <c:pt idx="0">
                  <c:v>2017 Kvartal 3</c:v>
                </c:pt>
                <c:pt idx="1">
                  <c:v>2017 Kvartal 4</c:v>
                </c:pt>
                <c:pt idx="2">
                  <c:v>2018 Kvartal 1</c:v>
                </c:pt>
                <c:pt idx="3">
                  <c:v>2018 Kvartal 2</c:v>
                </c:pt>
                <c:pt idx="4">
                  <c:v>2018 Kvartal 3</c:v>
                </c:pt>
                <c:pt idx="5">
                  <c:v>2018 Kvartal 4</c:v>
                </c:pt>
                <c:pt idx="6">
                  <c:v>2019 Kvartal 1</c:v>
                </c:pt>
                <c:pt idx="7">
                  <c:v>2019 Kvartal 2</c:v>
                </c:pt>
                <c:pt idx="8">
                  <c:v>2019 Kvartal 3</c:v>
                </c:pt>
                <c:pt idx="9">
                  <c:v>2019 Kvartal 4</c:v>
                </c:pt>
                <c:pt idx="10">
                  <c:v>2020 Kvartal 1</c:v>
                </c:pt>
                <c:pt idx="11">
                  <c:v>2020 Kvartal 2</c:v>
                </c:pt>
                <c:pt idx="12">
                  <c:v>2020 Kvartal 3</c:v>
                </c:pt>
                <c:pt idx="13">
                  <c:v>2020 Kvartal 4</c:v>
                </c:pt>
                <c:pt idx="14">
                  <c:v>2021 Kvartal 1</c:v>
                </c:pt>
                <c:pt idx="15">
                  <c:v>2021 Kvartal 2</c:v>
                </c:pt>
                <c:pt idx="16">
                  <c:v>2021 Kvartal 3</c:v>
                </c:pt>
              </c:strCache>
            </c:strRef>
          </c:cat>
          <c:val>
            <c:numRef>
              <c:f>'-RÅDATA_KVARTAL-'!$D$62:$D$78</c:f>
              <c:numCache>
                <c:formatCode>#,##0</c:formatCode>
                <c:ptCount val="17"/>
                <c:pt idx="0">
                  <c:v>16693.736688118908</c:v>
                </c:pt>
                <c:pt idx="1">
                  <c:v>18245.095703641826</c:v>
                </c:pt>
                <c:pt idx="2">
                  <c:v>17460.513510073848</c:v>
                </c:pt>
                <c:pt idx="3">
                  <c:v>16931.206880601752</c:v>
                </c:pt>
                <c:pt idx="4">
                  <c:v>16884.530411691601</c:v>
                </c:pt>
                <c:pt idx="5">
                  <c:v>17846.54059264754</c:v>
                </c:pt>
                <c:pt idx="6">
                  <c:v>16938.711358396635</c:v>
                </c:pt>
                <c:pt idx="7">
                  <c:v>17647.492720144724</c:v>
                </c:pt>
                <c:pt idx="8">
                  <c:v>16553.158702764591</c:v>
                </c:pt>
                <c:pt idx="9">
                  <c:v>17080.691013870881</c:v>
                </c:pt>
                <c:pt idx="10">
                  <c:v>17755.323933107415</c:v>
                </c:pt>
                <c:pt idx="11">
                  <c:v>17283.080879795154</c:v>
                </c:pt>
                <c:pt idx="12">
                  <c:v>17203.185164073908</c:v>
                </c:pt>
                <c:pt idx="13">
                  <c:v>17563.40290591439</c:v>
                </c:pt>
                <c:pt idx="14">
                  <c:v>17302.53753392959</c:v>
                </c:pt>
                <c:pt idx="15">
                  <c:v>18716.60752634957</c:v>
                </c:pt>
                <c:pt idx="16">
                  <c:v>18496.256333544665</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2"/>
            <c:bubble3D val="0"/>
            <c:spPr>
              <a:ln w="38100">
                <a:noFill/>
                <a:prstDash val="solid"/>
              </a:ln>
            </c:spPr>
            <c:extLst>
              <c:ext xmlns:c16="http://schemas.microsoft.com/office/drawing/2014/chart" uri="{C3380CC4-5D6E-409C-BE32-E72D297353CC}">
                <c16:uniqueId val="{0000001A-D47E-4175-9404-AE70DFDBE1EE}"/>
              </c:ext>
            </c:extLst>
          </c:dPt>
          <c:dPt>
            <c:idx val="3"/>
            <c:bubble3D val="0"/>
            <c:spPr>
              <a:ln w="38100">
                <a:noFill/>
                <a:prstDash val="solid"/>
              </a:ln>
            </c:spPr>
            <c:extLst>
              <c:ext xmlns:c16="http://schemas.microsoft.com/office/drawing/2014/chart" uri="{C3380CC4-5D6E-409C-BE32-E72D297353CC}">
                <c16:uniqueId val="{0000001A-78E3-4724-8D6E-3F1C258115D1}"/>
              </c:ext>
            </c:extLst>
          </c:dPt>
          <c:dPt>
            <c:idx val="4"/>
            <c:bubble3D val="0"/>
            <c:spPr>
              <a:ln w="38100">
                <a:noFill/>
                <a:prstDash val="solid"/>
              </a:ln>
            </c:spPr>
            <c:extLst>
              <c:ext xmlns:c16="http://schemas.microsoft.com/office/drawing/2014/chart" uri="{C3380CC4-5D6E-409C-BE32-E72D297353CC}">
                <c16:uniqueId val="{0000001A-A2CD-4666-B907-2D8BA63737B7}"/>
              </c:ext>
            </c:extLst>
          </c:dPt>
          <c:dPt>
            <c:idx val="5"/>
            <c:bubble3D val="0"/>
            <c:spPr>
              <a:ln w="38100">
                <a:noFill/>
                <a:prstDash val="solid"/>
              </a:ln>
            </c:spPr>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'-RÅDATA_KVARTAL-'!$A$62:$A$78</c:f>
              <c:strCache>
                <c:ptCount val="17"/>
                <c:pt idx="0">
                  <c:v>2017 Kvartal 3</c:v>
                </c:pt>
                <c:pt idx="1">
                  <c:v>2017 Kvartal 4</c:v>
                </c:pt>
                <c:pt idx="2">
                  <c:v>2018 Kvartal 1</c:v>
                </c:pt>
                <c:pt idx="3">
                  <c:v>2018 Kvartal 2</c:v>
                </c:pt>
                <c:pt idx="4">
                  <c:v>2018 Kvartal 3</c:v>
                </c:pt>
                <c:pt idx="5">
                  <c:v>2018 Kvartal 4</c:v>
                </c:pt>
                <c:pt idx="6">
                  <c:v>2019 Kvartal 1</c:v>
                </c:pt>
                <c:pt idx="7">
                  <c:v>2019 Kvartal 2</c:v>
                </c:pt>
                <c:pt idx="8">
                  <c:v>2019 Kvartal 3</c:v>
                </c:pt>
                <c:pt idx="9">
                  <c:v>2019 Kvartal 4</c:v>
                </c:pt>
                <c:pt idx="10">
                  <c:v>2020 Kvartal 1</c:v>
                </c:pt>
                <c:pt idx="11">
                  <c:v>2020 Kvartal 2</c:v>
                </c:pt>
                <c:pt idx="12">
                  <c:v>2020 Kvartal 3</c:v>
                </c:pt>
                <c:pt idx="13">
                  <c:v>2020 Kvartal 4</c:v>
                </c:pt>
                <c:pt idx="14">
                  <c:v>2021 Kvartal 1</c:v>
                </c:pt>
                <c:pt idx="15">
                  <c:v>2021 Kvartal 2</c:v>
                </c:pt>
                <c:pt idx="16">
                  <c:v>2021 Kvartal 3</c:v>
                </c:pt>
              </c:strCache>
            </c:strRef>
          </c:cat>
          <c:val>
            <c:numRef>
              <c:f>'-RÅDATA_KVARTAL-'!$R$62:$R$78</c:f>
              <c:numCache>
                <c:formatCode>#,##0</c:formatCode>
                <c:ptCount val="17"/>
                <c:pt idx="0">
                  <c:v>68763.113626756676</c:v>
                </c:pt>
                <c:pt idx="1">
                  <c:v>69350.257157756118</c:v>
                </c:pt>
                <c:pt idx="2">
                  <c:v>69240.236930503539</c:v>
                </c:pt>
                <c:pt idx="3">
                  <c:v>69330.552782436338</c:v>
                </c:pt>
                <c:pt idx="4">
                  <c:v>69521.346506009024</c:v>
                </c:pt>
                <c:pt idx="5">
                  <c:v>69122.791395014749</c:v>
                </c:pt>
                <c:pt idx="6">
                  <c:v>68600.989243337535</c:v>
                </c:pt>
                <c:pt idx="7">
                  <c:v>69317.2750828805</c:v>
                </c:pt>
                <c:pt idx="8">
                  <c:v>68985.903373953493</c:v>
                </c:pt>
                <c:pt idx="9">
                  <c:v>68220.05379517682</c:v>
                </c:pt>
                <c:pt idx="10">
                  <c:v>69036.666369887607</c:v>
                </c:pt>
                <c:pt idx="11">
                  <c:v>68672.254529538041</c:v>
                </c:pt>
                <c:pt idx="12">
                  <c:v>69322.280990847357</c:v>
                </c:pt>
                <c:pt idx="13">
                  <c:v>69804.992882890874</c:v>
                </c:pt>
                <c:pt idx="14">
                  <c:v>69352.206483713046</c:v>
                </c:pt>
                <c:pt idx="15">
                  <c:v>70785.733130267457</c:v>
                </c:pt>
                <c:pt idx="16">
                  <c:v>72078.804299738214</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8DE8-4E28-9E05-97FF01C3C5D0}"/>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'-RÅDATA_KVARTAL-'!$A$62:$A$78</c:f>
              <c:strCache>
                <c:ptCount val="17"/>
                <c:pt idx="0">
                  <c:v>2017 Kvartal 3</c:v>
                </c:pt>
                <c:pt idx="1">
                  <c:v>2017 Kvartal 4</c:v>
                </c:pt>
                <c:pt idx="2">
                  <c:v>2018 Kvartal 1</c:v>
                </c:pt>
                <c:pt idx="3">
                  <c:v>2018 Kvartal 2</c:v>
                </c:pt>
                <c:pt idx="4">
                  <c:v>2018 Kvartal 3</c:v>
                </c:pt>
                <c:pt idx="5">
                  <c:v>2018 Kvartal 4</c:v>
                </c:pt>
                <c:pt idx="6">
                  <c:v>2019 Kvartal 1</c:v>
                </c:pt>
                <c:pt idx="7">
                  <c:v>2019 Kvartal 2</c:v>
                </c:pt>
                <c:pt idx="8">
                  <c:v>2019 Kvartal 3</c:v>
                </c:pt>
                <c:pt idx="9">
                  <c:v>2019 Kvartal 4</c:v>
                </c:pt>
                <c:pt idx="10">
                  <c:v>2020 Kvartal 1</c:v>
                </c:pt>
                <c:pt idx="11">
                  <c:v>2020 Kvartal 2</c:v>
                </c:pt>
                <c:pt idx="12">
                  <c:v>2020 Kvartal 3</c:v>
                </c:pt>
                <c:pt idx="13">
                  <c:v>2020 Kvartal 4</c:v>
                </c:pt>
                <c:pt idx="14">
                  <c:v>2021 Kvartal 1</c:v>
                </c:pt>
                <c:pt idx="15">
                  <c:v>2021 Kvartal 2</c:v>
                </c:pt>
                <c:pt idx="16">
                  <c:v>2021 Kvartal 3</c:v>
                </c:pt>
              </c:strCache>
            </c:strRef>
          </c:cat>
          <c:val>
            <c:numRef>
              <c:f>'-RÅDATA_KVARTAL-'!$E$62:$E$78</c:f>
              <c:numCache>
                <c:formatCode>#,##0</c:formatCode>
                <c:ptCount val="17"/>
                <c:pt idx="0">
                  <c:v>5301.8754917113638</c:v>
                </c:pt>
                <c:pt idx="1">
                  <c:v>5794.1681463907535</c:v>
                </c:pt>
                <c:pt idx="2">
                  <c:v>5686.3454755110461</c:v>
                </c:pt>
                <c:pt idx="3">
                  <c:v>5626.7839197849344</c:v>
                </c:pt>
                <c:pt idx="4">
                  <c:v>5577.6340968248132</c:v>
                </c:pt>
                <c:pt idx="5">
                  <c:v>5903.542577011006</c:v>
                </c:pt>
                <c:pt idx="6">
                  <c:v>5509.7733733097457</c:v>
                </c:pt>
                <c:pt idx="7">
                  <c:v>5641.6115375702657</c:v>
                </c:pt>
                <c:pt idx="8">
                  <c:v>5486.3947129451944</c:v>
                </c:pt>
                <c:pt idx="9">
                  <c:v>5584.2860506688357</c:v>
                </c:pt>
                <c:pt idx="10">
                  <c:v>5650.9148285538504</c:v>
                </c:pt>
                <c:pt idx="11">
                  <c:v>5500.334091792557</c:v>
                </c:pt>
                <c:pt idx="12">
                  <c:v>5395.986881468436</c:v>
                </c:pt>
                <c:pt idx="13">
                  <c:v>5546.6621771997807</c:v>
                </c:pt>
                <c:pt idx="14">
                  <c:v>5401.9070234455958</c:v>
                </c:pt>
                <c:pt idx="15">
                  <c:v>6070.3692438137723</c:v>
                </c:pt>
                <c:pt idx="16">
                  <c:v>5961.4678392490014</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2"/>
            <c:bubble3D val="0"/>
            <c:spPr>
              <a:ln w="38100">
                <a:noFill/>
                <a:prstDash val="solid"/>
              </a:ln>
            </c:spPr>
            <c:extLst>
              <c:ext xmlns:c16="http://schemas.microsoft.com/office/drawing/2014/chart" uri="{C3380CC4-5D6E-409C-BE32-E72D297353CC}">
                <c16:uniqueId val="{0000001A-5ED9-4BC3-976C-2860F6EEBD35}"/>
              </c:ext>
            </c:extLst>
          </c:dPt>
          <c:dPt>
            <c:idx val="3"/>
            <c:bubble3D val="0"/>
            <c:spPr>
              <a:ln w="38100">
                <a:noFill/>
                <a:prstDash val="solid"/>
              </a:ln>
            </c:spPr>
            <c:extLst>
              <c:ext xmlns:c16="http://schemas.microsoft.com/office/drawing/2014/chart" uri="{C3380CC4-5D6E-409C-BE32-E72D297353CC}">
                <c16:uniqueId val="{0000001A-64AA-4F5B-B662-3CF10BECE693}"/>
              </c:ext>
            </c:extLst>
          </c:dPt>
          <c:dPt>
            <c:idx val="4"/>
            <c:bubble3D val="0"/>
            <c:spPr>
              <a:ln w="38100">
                <a:noFill/>
                <a:prstDash val="solid"/>
              </a:ln>
            </c:spPr>
            <c:extLst>
              <c:ext xmlns:c16="http://schemas.microsoft.com/office/drawing/2014/chart" uri="{C3380CC4-5D6E-409C-BE32-E72D297353CC}">
                <c16:uniqueId val="{0000001A-DF01-4B36-A5D4-363DB43E7A56}"/>
              </c:ext>
            </c:extLst>
          </c:dPt>
          <c:dPt>
            <c:idx val="5"/>
            <c:bubble3D val="0"/>
            <c:spPr>
              <a:ln w="38100">
                <a:noFill/>
                <a:prstDash val="solid"/>
              </a:ln>
            </c:spPr>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'-RÅDATA_KVARTAL-'!$A$62:$A$78</c:f>
              <c:strCache>
                <c:ptCount val="17"/>
                <c:pt idx="0">
                  <c:v>2017 Kvartal 3</c:v>
                </c:pt>
                <c:pt idx="1">
                  <c:v>2017 Kvartal 4</c:v>
                </c:pt>
                <c:pt idx="2">
                  <c:v>2018 Kvartal 1</c:v>
                </c:pt>
                <c:pt idx="3">
                  <c:v>2018 Kvartal 2</c:v>
                </c:pt>
                <c:pt idx="4">
                  <c:v>2018 Kvartal 3</c:v>
                </c:pt>
                <c:pt idx="5">
                  <c:v>2018 Kvartal 4</c:v>
                </c:pt>
                <c:pt idx="6">
                  <c:v>2019 Kvartal 1</c:v>
                </c:pt>
                <c:pt idx="7">
                  <c:v>2019 Kvartal 2</c:v>
                </c:pt>
                <c:pt idx="8">
                  <c:v>2019 Kvartal 3</c:v>
                </c:pt>
                <c:pt idx="9">
                  <c:v>2019 Kvartal 4</c:v>
                </c:pt>
                <c:pt idx="10">
                  <c:v>2020 Kvartal 1</c:v>
                </c:pt>
                <c:pt idx="11">
                  <c:v>2020 Kvartal 2</c:v>
                </c:pt>
                <c:pt idx="12">
                  <c:v>2020 Kvartal 3</c:v>
                </c:pt>
                <c:pt idx="13">
                  <c:v>2020 Kvartal 4</c:v>
                </c:pt>
                <c:pt idx="14">
                  <c:v>2021 Kvartal 1</c:v>
                </c:pt>
                <c:pt idx="15">
                  <c:v>2021 Kvartal 2</c:v>
                </c:pt>
                <c:pt idx="16">
                  <c:v>2021 Kvartal 3</c:v>
                </c:pt>
              </c:strCache>
            </c:strRef>
          </c:cat>
          <c:val>
            <c:numRef>
              <c:f>'-RÅDATA_KVARTAL-'!$S$62:$S$78</c:f>
              <c:numCache>
                <c:formatCode>#,##0</c:formatCode>
                <c:ptCount val="17"/>
                <c:pt idx="0">
                  <c:v>21725.693131678097</c:v>
                </c:pt>
                <c:pt idx="1">
                  <c:v>21838.175764905012</c:v>
                </c:pt>
                <c:pt idx="2">
                  <c:v>22079.667902132507</c:v>
                </c:pt>
                <c:pt idx="3">
                  <c:v>22409.1730333981</c:v>
                </c:pt>
                <c:pt idx="4">
                  <c:v>22684.931638511545</c:v>
                </c:pt>
                <c:pt idx="5">
                  <c:v>22794.306069131799</c:v>
                </c:pt>
                <c:pt idx="6">
                  <c:v>22617.733966930497</c:v>
                </c:pt>
                <c:pt idx="7">
                  <c:v>22632.56158471583</c:v>
                </c:pt>
                <c:pt idx="8">
                  <c:v>22541.322200836214</c:v>
                </c:pt>
                <c:pt idx="9">
                  <c:v>22222.065674494042</c:v>
                </c:pt>
                <c:pt idx="10">
                  <c:v>22363.207129738144</c:v>
                </c:pt>
                <c:pt idx="11">
                  <c:v>22221.929683960436</c:v>
                </c:pt>
                <c:pt idx="12">
                  <c:v>22131.521852483682</c:v>
                </c:pt>
                <c:pt idx="13">
                  <c:v>22093.897979014626</c:v>
                </c:pt>
                <c:pt idx="14">
                  <c:v>21844.890173906373</c:v>
                </c:pt>
                <c:pt idx="15">
                  <c:v>22414.925325927583</c:v>
                </c:pt>
                <c:pt idx="16">
                  <c:v>22980.406283708151</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6</xdr:row>
      <xdr:rowOff>104775</xdr:rowOff>
    </xdr:from>
    <xdr:to>
      <xdr:col>10</xdr:col>
      <xdr:colOff>460866</xdr:colOff>
      <xdr:row>9</xdr:row>
      <xdr:rowOff>78521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7525" y="1228725"/>
          <a:ext cx="2737341" cy="402371"/>
        </a:xfrm>
        <a:prstGeom prst="rect">
          <a:avLst/>
        </a:prstGeom>
      </xdr:spPr>
    </xdr:pic>
    <xdr:clientData/>
  </xdr:twoCellAnchor>
  <xdr:twoCellAnchor editAs="oneCell">
    <xdr:from>
      <xdr:col>1</xdr:col>
      <xdr:colOff>142875</xdr:colOff>
      <xdr:row>6</xdr:row>
      <xdr:rowOff>66674</xdr:rowOff>
    </xdr:from>
    <xdr:to>
      <xdr:col>4</xdr:col>
      <xdr:colOff>209550</xdr:colOff>
      <xdr:row>9</xdr:row>
      <xdr:rowOff>101250</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76275" y="1190624"/>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1238250</xdr:rowOff>
    </xdr:from>
    <xdr:to>
      <xdr:col>3</xdr:col>
      <xdr:colOff>1304926</xdr:colOff>
      <xdr:row>28</xdr:row>
      <xdr:rowOff>228175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4196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33</xdr:row>
      <xdr:rowOff>95250</xdr:rowOff>
    </xdr:from>
    <xdr:to>
      <xdr:col>3</xdr:col>
      <xdr:colOff>1323976</xdr:colOff>
      <xdr:row>34</xdr:row>
      <xdr:rowOff>139275</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905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20</xdr:col>
      <xdr:colOff>345450</xdr:colOff>
      <xdr:row>39</xdr:row>
      <xdr:rowOff>95250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xdr:rowOff>
    </xdr:from>
    <xdr:to>
      <xdr:col>13</xdr:col>
      <xdr:colOff>514350</xdr:colOff>
      <xdr:row>17</xdr:row>
      <xdr:rowOff>295275</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409576"/>
          <a:ext cx="7448550" cy="47910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de tre första kvartalen 2021.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466725</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2</xdr:col>
      <xdr:colOff>57150</xdr:colOff>
      <xdr:row>32</xdr:row>
      <xdr:rowOff>10736</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30</xdr:row>
      <xdr:rowOff>85725</xdr:rowOff>
    </xdr:from>
    <xdr:to>
      <xdr:col>3</xdr:col>
      <xdr:colOff>1333501</xdr:colOff>
      <xdr:row>31</xdr:row>
      <xdr:rowOff>72600</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3990975"/>
          <a:ext cx="1524001" cy="225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27</xdr:row>
      <xdr:rowOff>1285875</xdr:rowOff>
    </xdr:from>
    <xdr:to>
      <xdr:col>3</xdr:col>
      <xdr:colOff>1323976</xdr:colOff>
      <xdr:row>28</xdr:row>
      <xdr:rowOff>218650</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457700"/>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27</xdr:row>
      <xdr:rowOff>1228725</xdr:rowOff>
    </xdr:from>
    <xdr:to>
      <xdr:col>3</xdr:col>
      <xdr:colOff>1314451</xdr:colOff>
      <xdr:row>28</xdr:row>
      <xdr:rowOff>225000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410075"/>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27</xdr:row>
      <xdr:rowOff>1219200</xdr:rowOff>
    </xdr:from>
    <xdr:to>
      <xdr:col>3</xdr:col>
      <xdr:colOff>1333501</xdr:colOff>
      <xdr:row>29</xdr:row>
      <xdr:rowOff>37675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4400550"/>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27</xdr:row>
      <xdr:rowOff>1228725</xdr:rowOff>
    </xdr:from>
    <xdr:to>
      <xdr:col>3</xdr:col>
      <xdr:colOff>1295401</xdr:colOff>
      <xdr:row>28</xdr:row>
      <xdr:rowOff>225000</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41007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27</xdr:row>
      <xdr:rowOff>1247775</xdr:rowOff>
    </xdr:from>
    <xdr:to>
      <xdr:col>3</xdr:col>
      <xdr:colOff>1352551</xdr:colOff>
      <xdr:row>29</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429125"/>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redrik.soderbaum@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lindberg@trafa.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O43"/>
  <sheetViews>
    <sheetView showGridLines="0" tabSelected="1" zoomScaleNormal="100" workbookViewId="0">
      <selection sqref="A1:V1"/>
    </sheetView>
  </sheetViews>
  <sheetFormatPr defaultColWidth="9.33203125" defaultRowHeight="11.25" x14ac:dyDescent="0.2"/>
  <cols>
    <col min="1" max="11" width="9.33203125" style="14"/>
    <col min="12" max="12" width="10.33203125" style="14" customWidth="1"/>
    <col min="13" max="21" width="9.33203125" style="14"/>
    <col min="22" max="22" width="0.1640625" style="14" customWidth="1"/>
    <col min="23" max="16384" width="9.33203125" style="14"/>
  </cols>
  <sheetData>
    <row r="1" spans="1:22" ht="32.25" customHeight="1" x14ac:dyDescent="0.2">
      <c r="A1" s="252" t="s">
        <v>159</v>
      </c>
      <c r="B1" s="253"/>
      <c r="C1" s="253"/>
      <c r="D1" s="253"/>
      <c r="E1" s="253"/>
      <c r="F1" s="253"/>
      <c r="G1" s="253"/>
      <c r="H1" s="253"/>
      <c r="I1" s="253"/>
      <c r="J1" s="253"/>
      <c r="K1" s="253"/>
      <c r="L1" s="253"/>
      <c r="M1" s="253"/>
      <c r="N1" s="253"/>
      <c r="O1" s="253"/>
      <c r="P1" s="253"/>
      <c r="Q1" s="253"/>
      <c r="R1" s="253"/>
      <c r="S1" s="253"/>
      <c r="T1" s="253"/>
      <c r="U1" s="253"/>
      <c r="V1" s="253"/>
    </row>
    <row r="2" spans="1:22" ht="11.25" customHeight="1" x14ac:dyDescent="0.2">
      <c r="B2" s="78"/>
      <c r="C2" s="78"/>
      <c r="D2" s="78"/>
      <c r="E2" s="78"/>
      <c r="F2" s="78"/>
      <c r="G2" s="78"/>
      <c r="H2" s="78"/>
      <c r="I2" s="78"/>
      <c r="J2" s="78"/>
      <c r="K2" s="78"/>
      <c r="L2" s="78"/>
      <c r="M2" s="78"/>
      <c r="N2" s="78"/>
      <c r="O2" s="78"/>
      <c r="P2" s="78"/>
      <c r="Q2" s="78"/>
      <c r="R2" s="78"/>
      <c r="S2" s="78"/>
      <c r="T2" s="78"/>
      <c r="U2" s="78"/>
      <c r="V2" s="78"/>
    </row>
    <row r="3" spans="1:22" x14ac:dyDescent="0.2">
      <c r="A3" s="254"/>
      <c r="B3" s="255"/>
      <c r="C3" s="255"/>
      <c r="D3" s="255"/>
      <c r="E3" s="255"/>
      <c r="F3" s="255"/>
      <c r="G3" s="255"/>
      <c r="H3" s="255"/>
      <c r="I3" s="255"/>
      <c r="J3" s="255"/>
      <c r="K3" s="255"/>
      <c r="L3" s="255"/>
      <c r="M3" s="255"/>
      <c r="N3" s="255"/>
      <c r="O3" s="255"/>
      <c r="P3" s="255"/>
      <c r="Q3" s="255"/>
      <c r="R3" s="255"/>
      <c r="S3" s="255"/>
      <c r="T3" s="255"/>
      <c r="U3" s="255"/>
    </row>
    <row r="4" spans="1:22" x14ac:dyDescent="0.2">
      <c r="C4" s="136"/>
      <c r="D4" s="136"/>
      <c r="E4" s="223"/>
    </row>
    <row r="12" spans="1:22" ht="65.25" customHeight="1" x14ac:dyDescent="0.4">
      <c r="B12" s="79" t="s">
        <v>156</v>
      </c>
    </row>
    <row r="13" spans="1:22" ht="20.25" x14ac:dyDescent="0.3">
      <c r="B13" s="87" t="s">
        <v>157</v>
      </c>
    </row>
    <row r="14" spans="1:22" ht="18.75" x14ac:dyDescent="0.3">
      <c r="B14" s="80"/>
    </row>
    <row r="15" spans="1:22" ht="14.25" customHeight="1" x14ac:dyDescent="0.2">
      <c r="B15" s="81" t="s">
        <v>158</v>
      </c>
    </row>
    <row r="16" spans="1:22" ht="16.5" customHeight="1" x14ac:dyDescent="0.3">
      <c r="B16" s="80"/>
    </row>
    <row r="17" spans="2:7" ht="16.5" customHeight="1" x14ac:dyDescent="0.2">
      <c r="B17" s="81" t="s">
        <v>113</v>
      </c>
    </row>
    <row r="18" spans="2:7" x14ac:dyDescent="0.2">
      <c r="B18" s="143" t="s">
        <v>76</v>
      </c>
    </row>
    <row r="19" spans="2:7" x14ac:dyDescent="0.2">
      <c r="B19" s="257" t="s">
        <v>77</v>
      </c>
      <c r="C19" s="257"/>
      <c r="D19" s="257"/>
      <c r="E19" s="257"/>
      <c r="F19" s="257"/>
    </row>
    <row r="20" spans="2:7" ht="12.75" x14ac:dyDescent="0.2">
      <c r="B20" s="81"/>
    </row>
    <row r="21" spans="2:7" x14ac:dyDescent="0.2">
      <c r="B21" s="147" t="s">
        <v>80</v>
      </c>
    </row>
    <row r="22" spans="2:7" x14ac:dyDescent="0.2">
      <c r="B22" s="256" t="s">
        <v>81</v>
      </c>
      <c r="C22" s="256"/>
      <c r="D22" s="256"/>
      <c r="E22" s="256"/>
      <c r="F22" s="256"/>
    </row>
    <row r="24" spans="2:7" ht="12.75" x14ac:dyDescent="0.2">
      <c r="B24" s="81"/>
    </row>
    <row r="25" spans="2:7" x14ac:dyDescent="0.2">
      <c r="B25" s="143"/>
    </row>
    <row r="26" spans="2:7" x14ac:dyDescent="0.2">
      <c r="B26" s="257"/>
      <c r="C26" s="257"/>
      <c r="D26" s="257"/>
      <c r="E26" s="257"/>
      <c r="F26" s="257"/>
      <c r="G26" s="257"/>
    </row>
    <row r="27" spans="2:7" ht="12.75" x14ac:dyDescent="0.2">
      <c r="B27" s="82"/>
    </row>
    <row r="28" spans="2:7" ht="12.75" x14ac:dyDescent="0.2">
      <c r="B28" s="82"/>
    </row>
    <row r="29" spans="2:7" ht="12.75" x14ac:dyDescent="0.2">
      <c r="B29" s="82"/>
    </row>
    <row r="30" spans="2:7" ht="12.75" x14ac:dyDescent="0.2">
      <c r="B30" s="83"/>
    </row>
    <row r="33" spans="1:41" x14ac:dyDescent="0.2">
      <c r="A33" s="84"/>
      <c r="B33" s="84"/>
      <c r="C33" s="84"/>
      <c r="D33" s="84"/>
      <c r="E33" s="84"/>
      <c r="F33" s="84"/>
      <c r="G33" s="84"/>
      <c r="H33" s="84"/>
      <c r="I33" s="84"/>
      <c r="J33" s="84"/>
      <c r="K33" s="84"/>
      <c r="L33" s="84"/>
      <c r="M33" s="84"/>
      <c r="N33" s="84"/>
      <c r="O33" s="84"/>
      <c r="P33" s="84"/>
      <c r="Q33" s="84"/>
      <c r="R33" s="84"/>
      <c r="S33" s="84"/>
      <c r="T33" s="84"/>
      <c r="U33" s="84"/>
    </row>
    <row r="34" spans="1:41" ht="6" customHeight="1" x14ac:dyDescent="0.2"/>
    <row r="35" spans="1:41" x14ac:dyDescent="0.2">
      <c r="B35" s="15" t="s">
        <v>73</v>
      </c>
      <c r="C35" s="15"/>
      <c r="D35" s="15"/>
      <c r="E35" s="15" t="s">
        <v>17</v>
      </c>
      <c r="F35" s="15"/>
      <c r="G35" s="15"/>
      <c r="H35" s="15"/>
      <c r="I35" s="15" t="s">
        <v>74</v>
      </c>
      <c r="J35" s="15"/>
      <c r="K35" s="15"/>
      <c r="L35" s="15"/>
      <c r="M35" s="15" t="s">
        <v>21</v>
      </c>
      <c r="N35" s="15"/>
      <c r="O35" s="15"/>
      <c r="P35" s="15"/>
      <c r="Q35" s="15"/>
      <c r="R35" s="15"/>
      <c r="S35" s="15"/>
    </row>
    <row r="36" spans="1:41" x14ac:dyDescent="0.2">
      <c r="B36" s="15"/>
      <c r="C36" s="15"/>
      <c r="D36" s="15"/>
      <c r="E36" s="15" t="s">
        <v>18</v>
      </c>
      <c r="F36" s="15"/>
      <c r="G36" s="15"/>
      <c r="H36" s="15"/>
      <c r="I36" s="15"/>
      <c r="J36" s="15"/>
      <c r="K36" s="15"/>
      <c r="L36" s="15"/>
      <c r="M36" s="15" t="s">
        <v>22</v>
      </c>
      <c r="N36" s="15"/>
      <c r="O36" s="15"/>
      <c r="P36" s="15"/>
      <c r="Q36" s="15"/>
      <c r="R36" s="15"/>
      <c r="S36" s="15"/>
    </row>
    <row r="37" spans="1:41" x14ac:dyDescent="0.2">
      <c r="B37" s="15"/>
      <c r="C37" s="15"/>
      <c r="D37" s="15"/>
      <c r="E37" s="15" t="s">
        <v>19</v>
      </c>
      <c r="F37" s="15"/>
      <c r="G37" s="15"/>
      <c r="H37" s="15"/>
      <c r="I37" s="15"/>
      <c r="J37" s="15"/>
      <c r="K37" s="15"/>
      <c r="L37" s="15"/>
      <c r="M37" s="15" t="s">
        <v>23</v>
      </c>
      <c r="N37" s="15"/>
      <c r="O37" s="15"/>
      <c r="P37" s="15"/>
      <c r="Q37" s="15"/>
      <c r="R37" s="15"/>
      <c r="S37" s="15"/>
    </row>
    <row r="38" spans="1:41" x14ac:dyDescent="0.2">
      <c r="B38" s="15"/>
      <c r="C38" s="15"/>
      <c r="D38" s="15"/>
      <c r="E38" s="15" t="s">
        <v>20</v>
      </c>
      <c r="F38" s="15"/>
      <c r="G38" s="15"/>
      <c r="H38" s="15"/>
      <c r="I38" s="15"/>
      <c r="J38" s="15"/>
      <c r="K38" s="15"/>
      <c r="L38" s="15"/>
      <c r="M38" s="15" t="s">
        <v>78</v>
      </c>
      <c r="N38" s="15"/>
      <c r="O38" s="15"/>
      <c r="P38" s="15"/>
      <c r="Q38" s="15"/>
      <c r="R38" s="15"/>
      <c r="S38" s="15"/>
    </row>
    <row r="39" spans="1:41" x14ac:dyDescent="0.2">
      <c r="B39" s="15"/>
      <c r="C39" s="15"/>
      <c r="D39" s="15"/>
      <c r="E39" s="15"/>
      <c r="F39" s="15"/>
      <c r="G39" s="15"/>
      <c r="H39" s="15"/>
      <c r="I39" s="15"/>
      <c r="J39" s="15"/>
      <c r="K39" s="15"/>
      <c r="L39" s="15"/>
      <c r="M39" s="145"/>
      <c r="N39" s="15"/>
      <c r="O39" s="15"/>
      <c r="P39" s="15"/>
      <c r="Q39" s="15"/>
      <c r="R39" s="15"/>
      <c r="S39" s="15"/>
    </row>
    <row r="40" spans="1:41" x14ac:dyDescent="0.2">
      <c r="B40" s="15" t="s">
        <v>16</v>
      </c>
      <c r="C40" s="15"/>
      <c r="D40" s="15"/>
      <c r="E40" s="15"/>
      <c r="F40" s="15"/>
      <c r="G40" s="15"/>
      <c r="H40" s="15"/>
      <c r="I40" s="15"/>
      <c r="J40" s="15"/>
      <c r="K40" s="15"/>
      <c r="L40" s="15"/>
      <c r="M40" s="15"/>
      <c r="N40" s="15"/>
      <c r="O40" s="15"/>
      <c r="P40" s="15"/>
      <c r="Q40" s="15"/>
      <c r="R40" s="15"/>
      <c r="S40" s="15"/>
    </row>
    <row r="41" spans="1:41" x14ac:dyDescent="0.2">
      <c r="B41" s="15" t="s">
        <v>75</v>
      </c>
      <c r="C41" s="15"/>
      <c r="D41" s="15"/>
      <c r="E41" s="15" t="s">
        <v>85</v>
      </c>
      <c r="F41" s="15"/>
      <c r="G41" s="15"/>
      <c r="H41" s="15"/>
      <c r="I41" s="15"/>
      <c r="J41" s="15"/>
      <c r="K41" s="15"/>
      <c r="L41" s="15"/>
      <c r="M41" s="15"/>
      <c r="N41" s="15"/>
      <c r="O41" s="15"/>
      <c r="P41" s="15"/>
      <c r="Q41" s="15"/>
      <c r="R41" s="15"/>
      <c r="S41" s="15"/>
      <c r="AO41" s="141"/>
    </row>
    <row r="42" spans="1:41" x14ac:dyDescent="0.2">
      <c r="B42" s="15"/>
      <c r="C42" s="15"/>
      <c r="D42" s="15"/>
      <c r="E42" s="15"/>
      <c r="F42" s="15"/>
      <c r="G42" s="15"/>
      <c r="H42" s="15"/>
      <c r="I42" s="15"/>
      <c r="J42" s="15"/>
      <c r="K42" s="15"/>
      <c r="L42" s="15"/>
      <c r="M42" s="15"/>
      <c r="N42" s="15"/>
      <c r="O42" s="15"/>
      <c r="P42" s="15"/>
      <c r="Q42" s="15"/>
      <c r="R42" s="15"/>
      <c r="S42" s="15"/>
    </row>
    <row r="43" spans="1:41" ht="6" customHeight="1" x14ac:dyDescent="0.2">
      <c r="A43" s="84"/>
      <c r="B43" s="85"/>
      <c r="C43" s="85"/>
      <c r="D43" s="85"/>
      <c r="E43" s="85"/>
      <c r="F43" s="85"/>
      <c r="G43" s="85"/>
      <c r="H43" s="85"/>
      <c r="I43" s="85"/>
      <c r="J43" s="85"/>
      <c r="K43" s="85"/>
      <c r="L43" s="85"/>
      <c r="M43" s="85"/>
      <c r="N43" s="85"/>
      <c r="O43" s="85"/>
      <c r="P43" s="85"/>
      <c r="Q43" s="85"/>
      <c r="R43" s="85"/>
      <c r="S43" s="85"/>
      <c r="T43" s="84"/>
      <c r="U43" s="84"/>
    </row>
  </sheetData>
  <mergeCells count="5">
    <mergeCell ref="A1:V1"/>
    <mergeCell ref="A3:U3"/>
    <mergeCell ref="B22:F22"/>
    <mergeCell ref="B19:F19"/>
    <mergeCell ref="B26:G26"/>
  </mergeCells>
  <hyperlinks>
    <hyperlink ref="B19" r:id="rId1" display="mailto:fredrik.lindberg@trafa.se" xr:uid="{00000000-0004-0000-0000-000000000000}"/>
    <hyperlink ref="B22" r:id="rId2" display="mailto:fredrik.lindberg@trafa.se" xr:uid="{00000000-0004-0000-0000-000001000000}"/>
    <hyperlink ref="B22:F22" r:id="rId3" display="tel: 010-414 42 23, e-post: fredrik.soderbaum@trafa.se" xr:uid="{00000000-0004-0000-0000-000002000000}"/>
    <hyperlink ref="B19:F19" r:id="rId4" display="tel: 010-414 42 36, e-post: fredrik.lindberg@trafa.se" xr:uid="{00000000-0004-0000-0000-000003000000}"/>
  </hyperlinks>
  <pageMargins left="0.70866141732283472" right="0.70866141732283472" top="0.74803149606299213" bottom="0.74803149606299213" header="0.31496062992125984" footer="0.31496062992125984"/>
  <pageSetup paperSize="9" scale="80" orientation="landscape"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8" x14ac:dyDescent="0.2">
      <c r="B1" s="22" t="s">
        <v>125</v>
      </c>
    </row>
    <row r="2" spans="2:48" x14ac:dyDescent="0.2">
      <c r="B2" s="118" t="s">
        <v>126</v>
      </c>
      <c r="C2" s="22"/>
      <c r="D2" s="23"/>
      <c r="E2" s="23"/>
      <c r="F2" s="23"/>
      <c r="G2" s="23"/>
      <c r="H2" s="23"/>
      <c r="I2" s="23"/>
      <c r="J2" s="23"/>
      <c r="K2" s="23"/>
      <c r="L2" s="23"/>
    </row>
    <row r="3" spans="2:48" ht="6" customHeight="1" x14ac:dyDescent="0.2">
      <c r="B3" s="23"/>
      <c r="C3" s="23"/>
      <c r="D3" s="23"/>
      <c r="E3" s="23"/>
      <c r="F3" s="23"/>
      <c r="G3" s="23"/>
      <c r="H3" s="23"/>
      <c r="I3" s="23"/>
      <c r="J3" s="23"/>
      <c r="K3" s="23"/>
      <c r="L3" s="23"/>
    </row>
    <row r="4" spans="2:48"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8"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8" ht="12.75" customHeight="1" x14ac:dyDescent="0.2">
      <c r="B6" s="270" t="s">
        <v>35</v>
      </c>
      <c r="C6" s="270"/>
      <c r="D6" s="270"/>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70" t="s">
        <v>38</v>
      </c>
      <c r="AR6" s="270"/>
      <c r="AS6" s="25"/>
      <c r="AU6" s="135"/>
    </row>
    <row r="7" spans="2:48" ht="12.75" customHeight="1" x14ac:dyDescent="0.2">
      <c r="B7" s="275" t="s">
        <v>36</v>
      </c>
      <c r="C7" s="275"/>
      <c r="D7" s="27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28" t="s">
        <v>37</v>
      </c>
      <c r="AS7" s="25"/>
    </row>
    <row r="8" spans="2:48"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8" ht="10.5" customHeight="1" x14ac:dyDescent="0.2">
      <c r="B9" s="61">
        <v>1</v>
      </c>
      <c r="C9" s="62"/>
      <c r="D9" s="18" t="s">
        <v>0</v>
      </c>
      <c r="E9" s="117" t="s">
        <v>43</v>
      </c>
      <c r="F9" s="66"/>
      <c r="G9" s="117" t="s">
        <v>43</v>
      </c>
      <c r="H9" s="66"/>
      <c r="I9" s="117" t="s">
        <v>43</v>
      </c>
      <c r="J9" s="66"/>
      <c r="K9" s="117" t="s">
        <v>43</v>
      </c>
      <c r="L9" s="66"/>
      <c r="M9" s="117" t="s">
        <v>43</v>
      </c>
      <c r="N9" s="66"/>
      <c r="O9" s="66">
        <v>5827.4674871148645</v>
      </c>
      <c r="P9" s="66"/>
      <c r="Q9" s="114">
        <v>3747.614432927217</v>
      </c>
      <c r="R9" s="67"/>
      <c r="S9" s="66">
        <v>6374.6249006489979</v>
      </c>
      <c r="T9" s="66"/>
      <c r="U9" s="66">
        <v>6807.4259327233576</v>
      </c>
      <c r="V9" s="66"/>
      <c r="W9" s="66">
        <v>7381.5833821097403</v>
      </c>
      <c r="X9" s="100"/>
      <c r="Y9" s="66">
        <v>7054.9438933573247</v>
      </c>
      <c r="Z9" s="33"/>
      <c r="AA9" s="66">
        <v>7623.8460149907578</v>
      </c>
      <c r="AB9" s="33"/>
      <c r="AC9" s="66">
        <v>6889.3844175045715</v>
      </c>
      <c r="AD9" s="33"/>
      <c r="AE9" s="66">
        <v>7416.4923396539689</v>
      </c>
      <c r="AF9" s="74"/>
      <c r="AG9" s="66">
        <v>7705.0118125458093</v>
      </c>
      <c r="AH9" s="149"/>
      <c r="AI9" s="66">
        <v>8222.3199540181758</v>
      </c>
      <c r="AJ9" s="74"/>
      <c r="AK9" s="66">
        <v>7898.3853270996033</v>
      </c>
      <c r="AL9" s="33"/>
      <c r="AM9" s="66">
        <v>8336.8928147589213</v>
      </c>
      <c r="AN9" s="33"/>
      <c r="AO9" s="66">
        <v>7840.4796314060168</v>
      </c>
      <c r="AP9" s="33"/>
      <c r="AQ9" s="74"/>
      <c r="AR9" s="18" t="s">
        <v>31</v>
      </c>
      <c r="AS9" s="25"/>
      <c r="AU9" s="40"/>
      <c r="AV9" s="40"/>
    </row>
    <row r="10" spans="2:48" ht="10.5" customHeight="1" x14ac:dyDescent="0.2">
      <c r="B10" s="61">
        <v>2</v>
      </c>
      <c r="C10" s="61"/>
      <c r="D10" s="18" t="s">
        <v>1</v>
      </c>
      <c r="E10" s="117" t="s">
        <v>43</v>
      </c>
      <c r="F10" s="66"/>
      <c r="G10" s="117" t="s">
        <v>43</v>
      </c>
      <c r="H10" s="66"/>
      <c r="I10" s="117" t="s">
        <v>43</v>
      </c>
      <c r="J10" s="66"/>
      <c r="K10" s="117" t="s">
        <v>43</v>
      </c>
      <c r="L10" s="66"/>
      <c r="M10" s="117" t="s">
        <v>43</v>
      </c>
      <c r="N10" s="66"/>
      <c r="O10" s="66">
        <v>5759.5062347569738</v>
      </c>
      <c r="P10" s="66"/>
      <c r="Q10" s="114">
        <v>4879.9691203381835</v>
      </c>
      <c r="R10" s="67"/>
      <c r="S10" s="66">
        <v>6967.0640007100337</v>
      </c>
      <c r="T10" s="66"/>
      <c r="U10" s="66">
        <v>7040.5026547231955</v>
      </c>
      <c r="V10" s="66"/>
      <c r="W10" s="66">
        <v>6207.7298840431195</v>
      </c>
      <c r="X10" s="100"/>
      <c r="Y10" s="66">
        <v>7251.9299203289693</v>
      </c>
      <c r="Z10" s="33"/>
      <c r="AA10" s="66">
        <v>7787.9274088948268</v>
      </c>
      <c r="AB10" s="33"/>
      <c r="AC10" s="66">
        <v>7210.1148448390522</v>
      </c>
      <c r="AD10" s="33"/>
      <c r="AE10" s="66">
        <v>7728.5519260154952</v>
      </c>
      <c r="AF10" s="74"/>
      <c r="AG10" s="66">
        <v>7726.4243343782036</v>
      </c>
      <c r="AH10" s="149"/>
      <c r="AI10" s="66">
        <v>7940.1581537677357</v>
      </c>
      <c r="AJ10" s="74"/>
      <c r="AK10" s="66">
        <v>8479.9517068117129</v>
      </c>
      <c r="AL10" s="33"/>
      <c r="AM10" s="66">
        <v>8494.6297537496193</v>
      </c>
      <c r="AN10" s="33"/>
      <c r="AO10" s="66">
        <v>8702.500954963105</v>
      </c>
      <c r="AP10" s="33"/>
      <c r="AQ10" s="74"/>
      <c r="AR10" s="18" t="s">
        <v>32</v>
      </c>
      <c r="AS10" s="25"/>
      <c r="AU10" s="40"/>
      <c r="AV10" s="40"/>
    </row>
    <row r="11" spans="2:48" ht="10.5" customHeight="1" x14ac:dyDescent="0.2">
      <c r="B11" s="61">
        <v>3</v>
      </c>
      <c r="C11" s="61"/>
      <c r="D11" s="18" t="s">
        <v>2</v>
      </c>
      <c r="E11" s="117" t="s">
        <v>43</v>
      </c>
      <c r="F11" s="66"/>
      <c r="G11" s="117" t="s">
        <v>43</v>
      </c>
      <c r="H11" s="66"/>
      <c r="I11" s="117" t="s">
        <v>43</v>
      </c>
      <c r="J11" s="66"/>
      <c r="K11" s="117" t="s">
        <v>43</v>
      </c>
      <c r="L11" s="66"/>
      <c r="M11" s="117" t="s">
        <v>43</v>
      </c>
      <c r="N11" s="66"/>
      <c r="O11" s="66">
        <v>6244.7547854094446</v>
      </c>
      <c r="P11" s="66"/>
      <c r="Q11" s="114">
        <v>6012.0387235156722</v>
      </c>
      <c r="R11" s="67"/>
      <c r="S11" s="66">
        <v>7361.3263808956617</v>
      </c>
      <c r="T11" s="66"/>
      <c r="U11" s="66">
        <v>7361.1885511409819</v>
      </c>
      <c r="V11" s="66"/>
      <c r="W11" s="66">
        <v>7528.9722640251148</v>
      </c>
      <c r="X11" s="100"/>
      <c r="Y11" s="66">
        <v>7780.9965062270157</v>
      </c>
      <c r="Z11" s="33"/>
      <c r="AA11" s="66">
        <v>7518.5786204256083</v>
      </c>
      <c r="AB11" s="33"/>
      <c r="AC11" s="66">
        <v>7174.8537474664763</v>
      </c>
      <c r="AD11" s="33"/>
      <c r="AE11" s="66">
        <v>7946.4364470253922</v>
      </c>
      <c r="AF11" s="74"/>
      <c r="AG11" s="66">
        <v>7881.8495753689485</v>
      </c>
      <c r="AH11" s="149"/>
      <c r="AI11" s="66">
        <v>8296.7038831537029</v>
      </c>
      <c r="AJ11" s="74"/>
      <c r="AK11" s="66">
        <v>8178.5170703989652</v>
      </c>
      <c r="AL11" s="33"/>
      <c r="AM11" s="66">
        <v>8433.1663974625444</v>
      </c>
      <c r="AN11" s="33"/>
      <c r="AO11" s="66">
        <v>9065.8468538787456</v>
      </c>
      <c r="AP11" s="33"/>
      <c r="AQ11" s="74"/>
      <c r="AR11" s="18" t="s">
        <v>33</v>
      </c>
      <c r="AS11" s="25"/>
      <c r="AU11" s="40"/>
      <c r="AV11" s="40"/>
    </row>
    <row r="12" spans="2:48" ht="10.5" customHeight="1" x14ac:dyDescent="0.2">
      <c r="B12" s="61">
        <v>4</v>
      </c>
      <c r="C12" s="61"/>
      <c r="D12" s="18" t="s">
        <v>3</v>
      </c>
      <c r="E12" s="117" t="s">
        <v>43</v>
      </c>
      <c r="F12" s="66"/>
      <c r="G12" s="117" t="s">
        <v>43</v>
      </c>
      <c r="H12" s="66"/>
      <c r="I12" s="117" t="s">
        <v>43</v>
      </c>
      <c r="J12" s="66"/>
      <c r="K12" s="117" t="s">
        <v>43</v>
      </c>
      <c r="L12" s="66"/>
      <c r="M12" s="117" t="s">
        <v>43</v>
      </c>
      <c r="N12" s="66"/>
      <c r="O12" s="66">
        <v>5412.2103876054052</v>
      </c>
      <c r="P12" s="66"/>
      <c r="Q12" s="114">
        <v>6994.1809162189211</v>
      </c>
      <c r="R12" s="67"/>
      <c r="S12" s="66">
        <v>7226.1891707153127</v>
      </c>
      <c r="T12" s="66"/>
      <c r="U12" s="66">
        <v>7303.3275325809391</v>
      </c>
      <c r="V12" s="66"/>
      <c r="W12" s="66">
        <v>7557.3624408479891</v>
      </c>
      <c r="X12" s="100"/>
      <c r="Y12" s="66">
        <v>8444.7746804389244</v>
      </c>
      <c r="Z12" s="33"/>
      <c r="AA12" s="66">
        <v>7773.2445646888063</v>
      </c>
      <c r="AB12" s="33"/>
      <c r="AC12" s="66">
        <v>7421.5597665086552</v>
      </c>
      <c r="AD12" s="33"/>
      <c r="AE12" s="66">
        <v>8058.5630547613964</v>
      </c>
      <c r="AF12" s="74"/>
      <c r="AG12" s="66">
        <v>8406.1426351472437</v>
      </c>
      <c r="AH12" s="149"/>
      <c r="AI12" s="66">
        <v>8655.6160534667633</v>
      </c>
      <c r="AJ12" s="74"/>
      <c r="AK12" s="66">
        <v>8301.4046046285475</v>
      </c>
      <c r="AL12" s="33"/>
      <c r="AM12" s="66">
        <v>8304.1219956020395</v>
      </c>
      <c r="AN12" s="33"/>
      <c r="AO12" s="66"/>
      <c r="AP12" s="33"/>
      <c r="AQ12" s="31"/>
      <c r="AR12" s="18" t="s">
        <v>34</v>
      </c>
      <c r="AS12" s="25"/>
    </row>
    <row r="13" spans="2:48" ht="6" customHeight="1" x14ac:dyDescent="0.2">
      <c r="B13" s="61"/>
      <c r="C13" s="61"/>
      <c r="D13" s="18"/>
      <c r="E13" s="36"/>
      <c r="F13" s="36"/>
      <c r="G13" s="36"/>
      <c r="H13" s="36"/>
      <c r="I13" s="36"/>
      <c r="J13" s="36"/>
      <c r="K13" s="36"/>
      <c r="L13" s="36"/>
      <c r="M13" s="36"/>
      <c r="N13" s="36"/>
      <c r="O13" s="36"/>
      <c r="P13" s="36"/>
      <c r="Q13" s="115"/>
      <c r="R13" s="36"/>
      <c r="S13" s="36"/>
      <c r="T13" s="113"/>
      <c r="U13" s="36"/>
      <c r="V13" s="113"/>
      <c r="W13" s="36"/>
      <c r="X13" s="100"/>
      <c r="Y13" s="36"/>
      <c r="Z13" s="33"/>
      <c r="AA13" s="36"/>
      <c r="AB13" s="33"/>
      <c r="AC13" s="36"/>
      <c r="AD13" s="33"/>
      <c r="AE13" s="36"/>
      <c r="AF13" s="33"/>
      <c r="AG13" s="36"/>
      <c r="AH13" s="149"/>
      <c r="AI13" s="36"/>
      <c r="AJ13" s="33"/>
      <c r="AK13" s="36"/>
      <c r="AL13" s="33"/>
      <c r="AM13" s="36"/>
      <c r="AN13" s="33"/>
      <c r="AO13" s="36"/>
      <c r="AP13" s="33"/>
      <c r="AQ13" s="31"/>
      <c r="AR13" s="34"/>
      <c r="AS13" s="25"/>
    </row>
    <row r="14" spans="2:48" ht="11.25" customHeight="1" x14ac:dyDescent="0.2">
      <c r="B14" s="61">
        <v>5</v>
      </c>
      <c r="C14" s="61"/>
      <c r="D14" s="63" t="s">
        <v>14</v>
      </c>
      <c r="E14" s="72">
        <v>22047.008170000001</v>
      </c>
      <c r="F14" s="32"/>
      <c r="G14" s="72">
        <v>23603.976280000003</v>
      </c>
      <c r="H14" s="32"/>
      <c r="I14" s="72">
        <v>24458.480590342544</v>
      </c>
      <c r="J14" s="32"/>
      <c r="K14" s="72">
        <v>24369.372923685387</v>
      </c>
      <c r="L14" s="32"/>
      <c r="M14" s="72">
        <v>24962.034875383928</v>
      </c>
      <c r="N14" s="72"/>
      <c r="O14" s="72">
        <v>23243.938894886687</v>
      </c>
      <c r="P14" s="72"/>
      <c r="Q14" s="116">
        <v>21633.803192999992</v>
      </c>
      <c r="R14" s="67"/>
      <c r="S14" s="72">
        <v>27929.204452970007</v>
      </c>
      <c r="T14" s="72"/>
      <c r="U14" s="72">
        <v>28512.444671168472</v>
      </c>
      <c r="V14" s="72"/>
      <c r="W14" s="72">
        <v>28675.647971025963</v>
      </c>
      <c r="X14" s="100"/>
      <c r="Y14" s="72">
        <v>30532.645000352233</v>
      </c>
      <c r="Z14" s="121"/>
      <c r="AA14" s="72">
        <v>30703.596609</v>
      </c>
      <c r="AB14" s="121"/>
      <c r="AC14" s="72">
        <v>28695.912776318757</v>
      </c>
      <c r="AD14" s="33"/>
      <c r="AE14" s="72">
        <v>31150.043767456256</v>
      </c>
      <c r="AF14" s="121"/>
      <c r="AG14" s="72">
        <v>31719.428357440207</v>
      </c>
      <c r="AH14" s="150"/>
      <c r="AI14" s="72">
        <v>33114.79804440638</v>
      </c>
      <c r="AJ14" s="148"/>
      <c r="AK14" s="72">
        <v>32858.258708938825</v>
      </c>
      <c r="AL14" s="121"/>
      <c r="AM14" s="72">
        <v>33568.810961573123</v>
      </c>
      <c r="AN14" s="121"/>
      <c r="AO14" s="72">
        <v>25608.827440247867</v>
      </c>
      <c r="AP14" s="121"/>
      <c r="AQ14" s="31"/>
      <c r="AR14" s="63" t="s">
        <v>28</v>
      </c>
      <c r="AS14" s="25"/>
    </row>
    <row r="15" spans="2:48"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48"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37"/>
      <c r="AJ16" s="169"/>
      <c r="AK16" s="37"/>
      <c r="AL16" s="169"/>
      <c r="AM16" s="37"/>
      <c r="AN16" s="169"/>
      <c r="AO16" s="37"/>
      <c r="AP16" s="169"/>
      <c r="AQ16" s="31"/>
      <c r="AR16" s="34"/>
      <c r="AS16" s="25"/>
    </row>
    <row r="17" spans="2:53" s="49" customFormat="1" ht="12.75" customHeight="1" x14ac:dyDescent="0.2">
      <c r="B17" s="270" t="s">
        <v>39</v>
      </c>
      <c r="C17" s="270"/>
      <c r="D17" s="270"/>
      <c r="E17" s="273"/>
      <c r="F17" s="273"/>
      <c r="G17" s="273"/>
      <c r="H17" s="273"/>
      <c r="I17" s="273"/>
      <c r="J17" s="273"/>
      <c r="K17" s="273"/>
      <c r="L17" s="273"/>
      <c r="M17" s="273"/>
      <c r="N17" s="273"/>
      <c r="O17" s="273"/>
      <c r="P17" s="273"/>
      <c r="Q17" s="273"/>
      <c r="R17" s="273"/>
      <c r="S17" s="273"/>
      <c r="T17" s="273"/>
      <c r="U17" s="16"/>
      <c r="V17" s="16"/>
      <c r="W17" s="273"/>
      <c r="X17" s="273"/>
      <c r="Y17" s="273"/>
      <c r="Z17" s="273"/>
      <c r="AA17" s="273"/>
      <c r="AB17" s="273"/>
      <c r="AC17" s="273"/>
      <c r="AD17" s="273"/>
      <c r="AE17" s="273"/>
      <c r="AF17" s="273"/>
      <c r="AG17" s="273"/>
      <c r="AH17" s="273"/>
      <c r="AI17" s="273"/>
      <c r="AJ17" s="273"/>
      <c r="AK17" s="273"/>
      <c r="AL17" s="273"/>
      <c r="AM17" s="273"/>
      <c r="AN17" s="273"/>
      <c r="AO17" s="273"/>
      <c r="AP17" s="273"/>
      <c r="AQ17" s="270" t="s">
        <v>41</v>
      </c>
      <c r="AR17" s="270"/>
      <c r="AS17" s="50"/>
    </row>
    <row r="18" spans="2:53" s="49" customFormat="1" ht="12.75" customHeight="1" x14ac:dyDescent="0.2">
      <c r="B18" s="270" t="s">
        <v>40</v>
      </c>
      <c r="C18" s="270"/>
      <c r="D18" s="270"/>
      <c r="E18" s="16"/>
      <c r="F18" s="16"/>
      <c r="G18" s="16"/>
      <c r="H18" s="16"/>
      <c r="I18" s="16"/>
      <c r="J18" s="16"/>
      <c r="K18" s="16"/>
      <c r="L18" s="16"/>
      <c r="M18" s="16"/>
      <c r="N18" s="16"/>
      <c r="O18" s="16"/>
      <c r="P18" s="16"/>
      <c r="Q18" s="16"/>
      <c r="R18" s="16"/>
      <c r="S18" s="16"/>
      <c r="T18" s="16"/>
      <c r="U18" s="16"/>
      <c r="V18" s="16"/>
      <c r="W18" s="16"/>
      <c r="X18" s="16"/>
      <c r="Y18" s="123"/>
      <c r="Z18" s="123"/>
      <c r="AA18" s="123"/>
      <c r="AB18" s="123"/>
      <c r="AC18" s="123"/>
      <c r="AD18" s="123"/>
      <c r="AE18" s="86"/>
      <c r="AF18" s="86"/>
      <c r="AG18" s="131"/>
      <c r="AH18" s="131"/>
      <c r="AI18" s="219"/>
      <c r="AJ18" s="219"/>
      <c r="AK18" s="219"/>
      <c r="AL18" s="219"/>
      <c r="AM18" s="219"/>
      <c r="AN18" s="219"/>
      <c r="AO18" s="219"/>
      <c r="AP18" s="219"/>
      <c r="AQ18" s="270" t="s">
        <v>42</v>
      </c>
      <c r="AR18" s="270"/>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row>
    <row r="20" spans="2:53" ht="10.5" customHeight="1" x14ac:dyDescent="0.2">
      <c r="B20" s="61">
        <v>6</v>
      </c>
      <c r="C20" s="62"/>
      <c r="D20" s="18" t="s">
        <v>0</v>
      </c>
      <c r="E20" s="66">
        <v>1828.17099249787</v>
      </c>
      <c r="F20" s="66"/>
      <c r="G20" s="66">
        <v>1931.9621515834758</v>
      </c>
      <c r="H20" s="66"/>
      <c r="I20" s="66">
        <v>1971.9775586267285</v>
      </c>
      <c r="J20" s="66"/>
      <c r="K20" s="66">
        <v>1857.7542020436917</v>
      </c>
      <c r="L20" s="66"/>
      <c r="M20" s="66">
        <v>1899.2458270751313</v>
      </c>
      <c r="N20" s="66"/>
      <c r="O20" s="66">
        <v>1879.373078000825</v>
      </c>
      <c r="P20" s="66"/>
      <c r="Q20" s="114">
        <v>1446.2649243543076</v>
      </c>
      <c r="R20" s="67"/>
      <c r="S20" s="66">
        <v>2032.9236872968199</v>
      </c>
      <c r="T20" s="66"/>
      <c r="U20" s="66">
        <v>2168.1706907869425</v>
      </c>
      <c r="V20" s="66"/>
      <c r="W20" s="66">
        <v>2114.2250969202482</v>
      </c>
      <c r="X20" s="100"/>
      <c r="Y20" s="66">
        <v>1923.4023104055022</v>
      </c>
      <c r="Z20" s="33"/>
      <c r="AA20" s="66">
        <v>2004.2507377635739</v>
      </c>
      <c r="AB20" s="33"/>
      <c r="AC20" s="66">
        <v>1934.5983461018341</v>
      </c>
      <c r="AD20" s="74"/>
      <c r="AE20" s="66">
        <v>2033.5865270978713</v>
      </c>
      <c r="AF20" s="74"/>
      <c r="AG20" s="66">
        <v>2113.3852903082075</v>
      </c>
      <c r="AH20" s="149"/>
      <c r="AI20" s="66">
        <v>2263.9454009315286</v>
      </c>
      <c r="AJ20" s="74"/>
      <c r="AK20" s="66">
        <v>2090.9409505208623</v>
      </c>
      <c r="AL20" s="33"/>
      <c r="AM20" s="66">
        <v>2041.9830576371062</v>
      </c>
      <c r="AN20" s="33"/>
      <c r="AO20" s="66">
        <v>1902.7740919129556</v>
      </c>
      <c r="AP20" s="33"/>
      <c r="AQ20" s="74"/>
      <c r="AR20" s="18" t="s">
        <v>31</v>
      </c>
      <c r="AS20" s="25"/>
    </row>
    <row r="21" spans="2:53" ht="10.5" customHeight="1" x14ac:dyDescent="0.2">
      <c r="B21" s="61">
        <v>7</v>
      </c>
      <c r="C21" s="61"/>
      <c r="D21" s="18" t="s">
        <v>1</v>
      </c>
      <c r="E21" s="66">
        <v>1894.421300415592</v>
      </c>
      <c r="F21" s="66"/>
      <c r="G21" s="66">
        <v>1946.9139946035325</v>
      </c>
      <c r="H21" s="66"/>
      <c r="I21" s="66">
        <v>1948.8265040172178</v>
      </c>
      <c r="J21" s="66"/>
      <c r="K21" s="66">
        <v>1887.7216699710661</v>
      </c>
      <c r="L21" s="66"/>
      <c r="M21" s="66">
        <v>1926.1529360014979</v>
      </c>
      <c r="N21" s="66"/>
      <c r="O21" s="66">
        <v>1880.1919526381316</v>
      </c>
      <c r="P21" s="66"/>
      <c r="Q21" s="114">
        <v>1721.8204347500819</v>
      </c>
      <c r="R21" s="67"/>
      <c r="S21" s="66">
        <v>2184.92322990612</v>
      </c>
      <c r="T21" s="66"/>
      <c r="U21" s="66">
        <v>2137.9698107850081</v>
      </c>
      <c r="V21" s="66"/>
      <c r="W21" s="66">
        <v>1932.9873415942495</v>
      </c>
      <c r="X21" s="100"/>
      <c r="Y21" s="66">
        <v>1931.0225659196922</v>
      </c>
      <c r="Z21" s="33"/>
      <c r="AA21" s="66">
        <v>2078.5292041963176</v>
      </c>
      <c r="AB21" s="33"/>
      <c r="AC21" s="66">
        <v>2041.8913124253017</v>
      </c>
      <c r="AD21" s="74"/>
      <c r="AE21" s="66">
        <v>2172.3813078034136</v>
      </c>
      <c r="AF21" s="74"/>
      <c r="AG21" s="66">
        <v>2243.0356191736159</v>
      </c>
      <c r="AH21" s="149"/>
      <c r="AI21" s="66">
        <v>2276.2517061213084</v>
      </c>
      <c r="AJ21" s="74"/>
      <c r="AK21" s="66">
        <v>2254.0226593042594</v>
      </c>
      <c r="AL21" s="33"/>
      <c r="AM21" s="66">
        <v>2093.2655230575378</v>
      </c>
      <c r="AN21" s="33"/>
      <c r="AO21" s="66">
        <v>2206.8898284268748</v>
      </c>
      <c r="AP21" s="33"/>
      <c r="AQ21" s="74"/>
      <c r="AR21" s="18" t="s">
        <v>32</v>
      </c>
      <c r="AS21" s="25"/>
      <c r="AU21" s="40"/>
    </row>
    <row r="22" spans="2:53" ht="10.5" customHeight="1" x14ac:dyDescent="0.2">
      <c r="B22" s="61">
        <v>8</v>
      </c>
      <c r="C22" s="61"/>
      <c r="D22" s="18" t="s">
        <v>2</v>
      </c>
      <c r="E22" s="66">
        <v>1726.2910779146841</v>
      </c>
      <c r="F22" s="66"/>
      <c r="G22" s="66">
        <v>1803.9029958067044</v>
      </c>
      <c r="H22" s="66"/>
      <c r="I22" s="66">
        <v>1796.6674616797661</v>
      </c>
      <c r="J22" s="66"/>
      <c r="K22" s="66">
        <v>1809.7472601606555</v>
      </c>
      <c r="L22" s="66"/>
      <c r="M22" s="66">
        <v>1826.631428614739</v>
      </c>
      <c r="N22" s="66"/>
      <c r="O22" s="66">
        <v>1831.8211086540473</v>
      </c>
      <c r="P22" s="66"/>
      <c r="Q22" s="114">
        <v>1938.2304843829831</v>
      </c>
      <c r="R22" s="67"/>
      <c r="S22" s="66">
        <v>2198.4664630276056</v>
      </c>
      <c r="T22" s="66"/>
      <c r="U22" s="66">
        <v>2113.1054858339744</v>
      </c>
      <c r="V22" s="66"/>
      <c r="W22" s="66">
        <v>2020.0997005104589</v>
      </c>
      <c r="X22" s="100"/>
      <c r="Y22" s="66">
        <v>1844.7684594152872</v>
      </c>
      <c r="Z22" s="33"/>
      <c r="AA22" s="66">
        <v>1768.9979117486491</v>
      </c>
      <c r="AB22" s="33"/>
      <c r="AC22" s="66">
        <v>1863.0798146900913</v>
      </c>
      <c r="AD22" s="74"/>
      <c r="AE22" s="66">
        <v>2024.6149344255632</v>
      </c>
      <c r="AF22" s="74"/>
      <c r="AG22" s="66">
        <v>2048.8260882076434</v>
      </c>
      <c r="AH22" s="149"/>
      <c r="AI22" s="66">
        <v>2095.5192352414892</v>
      </c>
      <c r="AJ22" s="74"/>
      <c r="AK22" s="66">
        <v>2143.0397677314677</v>
      </c>
      <c r="AL22" s="33"/>
      <c r="AM22" s="66">
        <v>1898.0614711064077</v>
      </c>
      <c r="AN22" s="33"/>
      <c r="AO22" s="66">
        <v>2162.7615982332436</v>
      </c>
      <c r="AP22" s="33"/>
      <c r="AQ22" s="74"/>
      <c r="AR22" s="18" t="s">
        <v>33</v>
      </c>
      <c r="AS22" s="25"/>
    </row>
    <row r="23" spans="2:53" ht="10.5" customHeight="1" x14ac:dyDescent="0.2">
      <c r="B23" s="61">
        <v>9</v>
      </c>
      <c r="C23" s="61"/>
      <c r="D23" s="18" t="s">
        <v>3</v>
      </c>
      <c r="E23" s="66">
        <v>1864.6604811718532</v>
      </c>
      <c r="F23" s="66"/>
      <c r="G23" s="66">
        <v>1983.6775530062853</v>
      </c>
      <c r="H23" s="66"/>
      <c r="I23" s="66">
        <v>1832.9098381681158</v>
      </c>
      <c r="J23" s="66"/>
      <c r="K23" s="66">
        <v>1821.801953764854</v>
      </c>
      <c r="L23" s="66"/>
      <c r="M23" s="66">
        <v>1916.9394297381509</v>
      </c>
      <c r="N23" s="66"/>
      <c r="O23" s="66">
        <v>1549.9275740954622</v>
      </c>
      <c r="P23" s="66"/>
      <c r="Q23" s="114">
        <v>2106.3125485492124</v>
      </c>
      <c r="R23" s="67"/>
      <c r="S23" s="66">
        <v>2219.2250677171514</v>
      </c>
      <c r="T23" s="66"/>
      <c r="U23" s="66">
        <v>1995.8973190855822</v>
      </c>
      <c r="V23" s="66"/>
      <c r="W23" s="66">
        <v>2053.7221332628606</v>
      </c>
      <c r="X23" s="100"/>
      <c r="Y23" s="66">
        <v>2142.0319150605947</v>
      </c>
      <c r="Z23" s="33"/>
      <c r="AA23" s="66">
        <v>1988.8301569814596</v>
      </c>
      <c r="AB23" s="33"/>
      <c r="AC23" s="66">
        <v>2059.8507052441287</v>
      </c>
      <c r="AD23" s="74"/>
      <c r="AE23" s="66">
        <v>2130.7689380051529</v>
      </c>
      <c r="AF23" s="74"/>
      <c r="AG23" s="66">
        <v>2238.1391995789136</v>
      </c>
      <c r="AH23" s="149"/>
      <c r="AI23" s="66">
        <v>2167.6041177454463</v>
      </c>
      <c r="AJ23" s="74"/>
      <c r="AK23" s="66">
        <v>2161.4965974660681</v>
      </c>
      <c r="AL23" s="33"/>
      <c r="AM23" s="66">
        <v>1989.6815856871674</v>
      </c>
      <c r="AN23" s="33"/>
      <c r="AO23" s="66"/>
      <c r="AP23" s="33"/>
      <c r="AQ23" s="31"/>
      <c r="AR23" s="18" t="s">
        <v>34</v>
      </c>
      <c r="AS23" s="25"/>
    </row>
    <row r="24" spans="2:53" ht="6" customHeight="1" x14ac:dyDescent="0.2">
      <c r="B24" s="61"/>
      <c r="C24" s="61"/>
      <c r="D24" s="18"/>
      <c r="E24" s="36"/>
      <c r="F24" s="36"/>
      <c r="G24" s="36"/>
      <c r="H24" s="36"/>
      <c r="I24" s="36"/>
      <c r="J24" s="36"/>
      <c r="K24" s="36"/>
      <c r="L24" s="36"/>
      <c r="M24" s="36"/>
      <c r="N24" s="36"/>
      <c r="O24" s="36"/>
      <c r="P24" s="36"/>
      <c r="Q24" s="115"/>
      <c r="R24" s="36"/>
      <c r="S24" s="36"/>
      <c r="T24" s="113"/>
      <c r="U24" s="36"/>
      <c r="V24" s="113"/>
      <c r="W24" s="36"/>
      <c r="X24" s="100"/>
      <c r="Y24" s="36"/>
      <c r="Z24" s="33"/>
      <c r="AA24" s="36"/>
      <c r="AB24" s="33"/>
      <c r="AC24" s="36"/>
      <c r="AD24" s="33"/>
      <c r="AE24" s="36"/>
      <c r="AF24" s="33"/>
      <c r="AG24" s="36"/>
      <c r="AH24" s="149"/>
      <c r="AI24" s="36"/>
      <c r="AJ24" s="33"/>
      <c r="AK24" s="36"/>
      <c r="AL24" s="33"/>
      <c r="AM24" s="36"/>
      <c r="AN24" s="33"/>
      <c r="AO24" s="36"/>
      <c r="AP24" s="33"/>
      <c r="AQ24" s="31"/>
      <c r="AR24" s="34"/>
      <c r="AS24" s="25"/>
    </row>
    <row r="25" spans="2:53" ht="11.25" customHeight="1" x14ac:dyDescent="0.2">
      <c r="B25" s="61">
        <v>10</v>
      </c>
      <c r="C25" s="61"/>
      <c r="D25" s="63" t="s">
        <v>14</v>
      </c>
      <c r="E25" s="72">
        <v>7313.5438519999998</v>
      </c>
      <c r="F25" s="32"/>
      <c r="G25" s="72">
        <v>7666.456694999998</v>
      </c>
      <c r="H25" s="32"/>
      <c r="I25" s="72">
        <v>7550.3813624918284</v>
      </c>
      <c r="J25" s="32"/>
      <c r="K25" s="72">
        <v>7377.0250859402677</v>
      </c>
      <c r="L25" s="32"/>
      <c r="M25" s="72">
        <v>7568.96962142952</v>
      </c>
      <c r="N25" s="72"/>
      <c r="O25" s="72">
        <v>7141.3137133884666</v>
      </c>
      <c r="P25" s="72"/>
      <c r="Q25" s="116">
        <v>7212.6283920365859</v>
      </c>
      <c r="R25" s="67"/>
      <c r="S25" s="72">
        <v>8635.5384479476961</v>
      </c>
      <c r="T25" s="72"/>
      <c r="U25" s="72">
        <v>8415.1433064915072</v>
      </c>
      <c r="V25" s="72"/>
      <c r="W25" s="72">
        <v>8121.0342722878177</v>
      </c>
      <c r="X25" s="100"/>
      <c r="Y25" s="72">
        <v>7841.2252508010761</v>
      </c>
      <c r="Z25" s="121"/>
      <c r="AA25" s="72">
        <v>7840.6080106899999</v>
      </c>
      <c r="AB25" s="121"/>
      <c r="AC25" s="72">
        <v>7899.420178461356</v>
      </c>
      <c r="AD25" s="121"/>
      <c r="AE25" s="72">
        <v>8361.3517073319999</v>
      </c>
      <c r="AF25" s="121"/>
      <c r="AG25" s="72">
        <v>8643.3861972683808</v>
      </c>
      <c r="AH25" s="150"/>
      <c r="AI25" s="72">
        <v>8803.320460039773</v>
      </c>
      <c r="AJ25" s="148"/>
      <c r="AK25" s="72">
        <v>8649.4999750226561</v>
      </c>
      <c r="AL25" s="121"/>
      <c r="AM25" s="72">
        <v>8022.9916374882196</v>
      </c>
      <c r="AN25" s="121"/>
      <c r="AO25" s="72">
        <v>6272.4255185730735</v>
      </c>
      <c r="AP25" s="121"/>
      <c r="AQ25" s="31"/>
      <c r="AR25" s="63" t="s">
        <v>28</v>
      </c>
      <c r="AS25" s="25"/>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71" t="s">
        <v>149</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5"/>
      <c r="AX28" s="161"/>
      <c r="AY28" s="161"/>
      <c r="AZ28" s="161"/>
      <c r="BA28" s="161"/>
    </row>
    <row r="29" spans="2:53"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E17:F17"/>
    <mergeCell ref="G17:H17"/>
    <mergeCell ref="AQ17:AR17"/>
    <mergeCell ref="AE17:AF17"/>
    <mergeCell ref="O17:P17"/>
    <mergeCell ref="K17:L17"/>
    <mergeCell ref="I17:J17"/>
    <mergeCell ref="AQ18:AR18"/>
    <mergeCell ref="B18:D18"/>
    <mergeCell ref="AC17:AD17"/>
    <mergeCell ref="AA17:AB17"/>
    <mergeCell ref="Y17:Z17"/>
    <mergeCell ref="AM17:AN17"/>
    <mergeCell ref="AQ6:AR6"/>
    <mergeCell ref="Q17:R17"/>
    <mergeCell ref="S17:T17"/>
    <mergeCell ref="B7:D7"/>
    <mergeCell ref="B17:D17"/>
    <mergeCell ref="B6:D6"/>
    <mergeCell ref="AG17:AH17"/>
    <mergeCell ref="AO17:AP17"/>
    <mergeCell ref="M17:N17"/>
    <mergeCell ref="W17:X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AY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6" x14ac:dyDescent="0.2">
      <c r="B1" s="22" t="s">
        <v>127</v>
      </c>
      <c r="C1" s="22"/>
      <c r="D1" s="23"/>
      <c r="E1" s="23"/>
      <c r="F1" s="23"/>
      <c r="G1" s="23"/>
      <c r="H1" s="23"/>
      <c r="I1" s="23"/>
      <c r="J1" s="23"/>
      <c r="K1" s="23"/>
      <c r="L1" s="23"/>
    </row>
    <row r="2" spans="2:46" x14ac:dyDescent="0.2">
      <c r="B2" s="118" t="s">
        <v>128</v>
      </c>
      <c r="C2" s="22"/>
      <c r="D2" s="23"/>
      <c r="E2" s="23"/>
      <c r="F2" s="23"/>
      <c r="G2" s="23"/>
      <c r="H2" s="23"/>
      <c r="I2" s="23"/>
      <c r="J2" s="23"/>
      <c r="K2" s="23"/>
      <c r="L2" s="23"/>
    </row>
    <row r="3" spans="2:46" ht="6" customHeight="1" x14ac:dyDescent="0.2">
      <c r="B3" s="23"/>
      <c r="C3" s="23"/>
      <c r="D3" s="23"/>
      <c r="E3" s="23"/>
      <c r="F3" s="23"/>
      <c r="G3" s="23"/>
      <c r="H3" s="23"/>
      <c r="I3" s="23"/>
      <c r="J3" s="23"/>
      <c r="K3" s="23"/>
      <c r="L3" s="23"/>
    </row>
    <row r="4" spans="2:46"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6"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6" ht="12.75" customHeight="1" x14ac:dyDescent="0.2">
      <c r="B6" s="270" t="s">
        <v>35</v>
      </c>
      <c r="C6" s="270"/>
      <c r="D6" s="270"/>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70" t="s">
        <v>38</v>
      </c>
      <c r="AR6" s="270"/>
      <c r="AS6" s="25"/>
    </row>
    <row r="7" spans="2:46" ht="12.75" customHeight="1" x14ac:dyDescent="0.2">
      <c r="B7" s="275" t="s">
        <v>36</v>
      </c>
      <c r="C7" s="275"/>
      <c r="D7" s="27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70"/>
      <c r="AR7" s="70" t="s">
        <v>37</v>
      </c>
      <c r="AS7" s="25"/>
    </row>
    <row r="8" spans="2:46"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6" ht="10.5" customHeight="1" x14ac:dyDescent="0.2">
      <c r="B9" s="68">
        <v>1</v>
      </c>
      <c r="C9" s="69"/>
      <c r="D9" s="18" t="s">
        <v>0</v>
      </c>
      <c r="E9" s="117" t="s">
        <v>43</v>
      </c>
      <c r="F9" s="66"/>
      <c r="G9" s="117" t="s">
        <v>43</v>
      </c>
      <c r="H9" s="66"/>
      <c r="I9" s="117" t="s">
        <v>43</v>
      </c>
      <c r="J9" s="66"/>
      <c r="K9" s="117" t="s">
        <v>43</v>
      </c>
      <c r="L9" s="66"/>
      <c r="M9" s="117" t="s">
        <v>43</v>
      </c>
      <c r="N9" s="66"/>
      <c r="O9" s="66">
        <v>7658.6933974234953</v>
      </c>
      <c r="P9" s="66"/>
      <c r="Q9" s="66">
        <v>6145.0770681564572</v>
      </c>
      <c r="R9" s="67"/>
      <c r="S9" s="66">
        <v>6700.1758838755586</v>
      </c>
      <c r="T9" s="66"/>
      <c r="U9" s="66">
        <v>7312.5242610475007</v>
      </c>
      <c r="V9" s="66"/>
      <c r="W9" s="66">
        <v>7079.4395988001133</v>
      </c>
      <c r="X9" s="100"/>
      <c r="Y9" s="66">
        <v>6772.1055502817462</v>
      </c>
      <c r="Z9" s="33"/>
      <c r="AA9" s="66">
        <v>7378.623325782849</v>
      </c>
      <c r="AB9" s="33"/>
      <c r="AC9" s="66">
        <v>7224.1541304244893</v>
      </c>
      <c r="AD9" s="33"/>
      <c r="AE9" s="66">
        <v>6801.2543793888663</v>
      </c>
      <c r="AF9" s="74"/>
      <c r="AG9" s="66">
        <v>7018.5198449932168</v>
      </c>
      <c r="AH9" s="149"/>
      <c r="AI9" s="117">
        <v>7537.2534129432433</v>
      </c>
      <c r="AJ9" s="74"/>
      <c r="AK9" s="117">
        <v>7435.1690825326787</v>
      </c>
      <c r="AL9" s="33"/>
      <c r="AM9" s="66">
        <v>7258.0361630774851</v>
      </c>
      <c r="AN9" s="33"/>
      <c r="AO9" s="66">
        <v>7557.7539025235747</v>
      </c>
      <c r="AP9" s="33"/>
      <c r="AQ9" s="74"/>
      <c r="AR9" s="18" t="s">
        <v>31</v>
      </c>
      <c r="AS9" s="25"/>
      <c r="AT9" s="40"/>
    </row>
    <row r="10" spans="2:46" ht="10.5" customHeight="1" x14ac:dyDescent="0.2">
      <c r="B10" s="68">
        <v>2</v>
      </c>
      <c r="C10" s="68"/>
      <c r="D10" s="18" t="s">
        <v>1</v>
      </c>
      <c r="E10" s="117" t="s">
        <v>43</v>
      </c>
      <c r="F10" s="66"/>
      <c r="G10" s="117" t="s">
        <v>43</v>
      </c>
      <c r="H10" s="66"/>
      <c r="I10" s="117" t="s">
        <v>43</v>
      </c>
      <c r="J10" s="66"/>
      <c r="K10" s="117" t="s">
        <v>43</v>
      </c>
      <c r="L10" s="66"/>
      <c r="M10" s="117" t="s">
        <v>43</v>
      </c>
      <c r="N10" s="66"/>
      <c r="O10" s="66">
        <v>7487.8372910302132</v>
      </c>
      <c r="P10" s="66"/>
      <c r="Q10" s="66">
        <v>6407.0267340247401</v>
      </c>
      <c r="R10" s="67"/>
      <c r="S10" s="66">
        <v>7109.5594851315691</v>
      </c>
      <c r="T10" s="66"/>
      <c r="U10" s="66">
        <v>7287.4883362672317</v>
      </c>
      <c r="V10" s="66"/>
      <c r="W10" s="66">
        <v>6977.5338064738207</v>
      </c>
      <c r="X10" s="100"/>
      <c r="Y10" s="66">
        <v>6666.7030204323737</v>
      </c>
      <c r="Z10" s="33"/>
      <c r="AA10" s="66">
        <v>7035.5665846673328</v>
      </c>
      <c r="AB10" s="33"/>
      <c r="AC10" s="66">
        <v>6759.3757370675012</v>
      </c>
      <c r="AD10" s="33"/>
      <c r="AE10" s="66">
        <v>6753.0541812383444</v>
      </c>
      <c r="AF10" s="74"/>
      <c r="AG10" s="66">
        <v>6339.0161152096171</v>
      </c>
      <c r="AH10" s="149"/>
      <c r="AI10" s="117">
        <v>7249.2075637623266</v>
      </c>
      <c r="AJ10" s="74"/>
      <c r="AK10" s="117">
        <v>7276.0559974381677</v>
      </c>
      <c r="AL10" s="33"/>
      <c r="AM10" s="66">
        <v>6888.0317493437324</v>
      </c>
      <c r="AN10" s="33"/>
      <c r="AO10" s="66">
        <v>7920.117571386465</v>
      </c>
      <c r="AP10" s="33"/>
      <c r="AQ10" s="74"/>
      <c r="AR10" s="18" t="s">
        <v>32</v>
      </c>
      <c r="AS10" s="25"/>
      <c r="AT10" s="40"/>
    </row>
    <row r="11" spans="2:46" ht="10.5" customHeight="1" x14ac:dyDescent="0.2">
      <c r="B11" s="68">
        <v>3</v>
      </c>
      <c r="C11" s="68"/>
      <c r="D11" s="18" t="s">
        <v>2</v>
      </c>
      <c r="E11" s="117" t="s">
        <v>43</v>
      </c>
      <c r="F11" s="66"/>
      <c r="G11" s="117" t="s">
        <v>43</v>
      </c>
      <c r="H11" s="66"/>
      <c r="I11" s="117" t="s">
        <v>43</v>
      </c>
      <c r="J11" s="66"/>
      <c r="K11" s="117" t="s">
        <v>43</v>
      </c>
      <c r="L11" s="66"/>
      <c r="M11" s="117" t="s">
        <v>43</v>
      </c>
      <c r="N11" s="66"/>
      <c r="O11" s="66">
        <v>6866.5094382770485</v>
      </c>
      <c r="P11" s="66"/>
      <c r="Q11" s="66">
        <v>6042.5530765946196</v>
      </c>
      <c r="R11" s="67"/>
      <c r="S11" s="66">
        <v>6655.5997521076915</v>
      </c>
      <c r="T11" s="66"/>
      <c r="U11" s="66">
        <v>6430.7320653028082</v>
      </c>
      <c r="V11" s="66"/>
      <c r="W11" s="66">
        <v>6425.0503239663849</v>
      </c>
      <c r="X11" s="100"/>
      <c r="Y11" s="66">
        <v>6511.2807570812656</v>
      </c>
      <c r="Z11" s="33"/>
      <c r="AA11" s="66">
        <v>6343.8417337571709</v>
      </c>
      <c r="AB11" s="33"/>
      <c r="AC11" s="66">
        <v>6056.3526057176332</v>
      </c>
      <c r="AD11" s="33"/>
      <c r="AE11" s="66">
        <v>5776.0984666061522</v>
      </c>
      <c r="AF11" s="74"/>
      <c r="AG11" s="66">
        <v>5643.8564514540521</v>
      </c>
      <c r="AH11" s="149"/>
      <c r="AI11" s="117">
        <v>6575.9456753855056</v>
      </c>
      <c r="AJ11" s="74"/>
      <c r="AK11" s="117">
        <v>6496.0665066069951</v>
      </c>
      <c r="AL11" s="33"/>
      <c r="AM11" s="66">
        <v>6551.9757139517642</v>
      </c>
      <c r="AN11" s="33"/>
      <c r="AO11" s="66">
        <v>7169.8854796659189</v>
      </c>
      <c r="AP11" s="33"/>
      <c r="AQ11" s="74"/>
      <c r="AR11" s="18" t="s">
        <v>33</v>
      </c>
      <c r="AS11" s="25"/>
      <c r="AT11" s="40"/>
    </row>
    <row r="12" spans="2:46" ht="10.5" customHeight="1" x14ac:dyDescent="0.2">
      <c r="B12" s="68">
        <v>4</v>
      </c>
      <c r="C12" s="68"/>
      <c r="D12" s="18" t="s">
        <v>3</v>
      </c>
      <c r="E12" s="117" t="s">
        <v>43</v>
      </c>
      <c r="F12" s="66"/>
      <c r="G12" s="117" t="s">
        <v>43</v>
      </c>
      <c r="H12" s="66"/>
      <c r="I12" s="117" t="s">
        <v>43</v>
      </c>
      <c r="J12" s="66"/>
      <c r="K12" s="117" t="s">
        <v>43</v>
      </c>
      <c r="L12" s="66"/>
      <c r="M12" s="117" t="s">
        <v>43</v>
      </c>
      <c r="N12" s="66"/>
      <c r="O12" s="66">
        <v>6429.7504872692143</v>
      </c>
      <c r="P12" s="66"/>
      <c r="Q12" s="66">
        <v>6934.7575062242158</v>
      </c>
      <c r="R12" s="67"/>
      <c r="S12" s="66">
        <v>7191.1703768851867</v>
      </c>
      <c r="T12" s="66"/>
      <c r="U12" s="66">
        <v>6849.3264555824535</v>
      </c>
      <c r="V12" s="66"/>
      <c r="W12" s="66">
        <v>6472.2927211630995</v>
      </c>
      <c r="X12" s="100"/>
      <c r="Y12" s="66">
        <v>6640.2359560233153</v>
      </c>
      <c r="Z12" s="33"/>
      <c r="AA12" s="66">
        <v>6746.7652368901954</v>
      </c>
      <c r="AB12" s="33"/>
      <c r="AC12" s="66">
        <v>6527.6568496136642</v>
      </c>
      <c r="AD12" s="33"/>
      <c r="AE12" s="66">
        <v>6735.1086133460794</v>
      </c>
      <c r="AF12" s="74"/>
      <c r="AG12" s="66">
        <v>6563.3323886590233</v>
      </c>
      <c r="AH12" s="149"/>
      <c r="AI12" s="117">
        <v>7146.7503992899801</v>
      </c>
      <c r="AJ12" s="74"/>
      <c r="AK12" s="117">
        <v>7022.6684996601552</v>
      </c>
      <c r="AL12" s="33"/>
      <c r="AM12" s="66">
        <v>6974.9542949447596</v>
      </c>
      <c r="AN12" s="33"/>
      <c r="AO12" s="66"/>
      <c r="AP12" s="33"/>
      <c r="AQ12" s="74"/>
      <c r="AR12" s="18" t="s">
        <v>34</v>
      </c>
      <c r="AS12" s="25"/>
      <c r="AT12" s="40"/>
    </row>
    <row r="13" spans="2:46" ht="6" customHeight="1" x14ac:dyDescent="0.2">
      <c r="B13" s="68"/>
      <c r="C13" s="68"/>
      <c r="D13" s="18"/>
      <c r="E13" s="36"/>
      <c r="F13" s="36"/>
      <c r="G13" s="36"/>
      <c r="H13" s="36"/>
      <c r="I13" s="36"/>
      <c r="J13" s="36"/>
      <c r="K13" s="36"/>
      <c r="L13" s="36"/>
      <c r="M13" s="36"/>
      <c r="N13" s="36"/>
      <c r="O13" s="36"/>
      <c r="P13" s="36"/>
      <c r="Q13" s="36"/>
      <c r="R13" s="36"/>
      <c r="S13" s="36"/>
      <c r="T13" s="113"/>
      <c r="U13" s="36"/>
      <c r="V13" s="113"/>
      <c r="W13" s="36"/>
      <c r="X13" s="100"/>
      <c r="Y13" s="36"/>
      <c r="Z13" s="33"/>
      <c r="AA13" s="36"/>
      <c r="AB13" s="33"/>
      <c r="AC13" s="36"/>
      <c r="AD13" s="33"/>
      <c r="AE13" s="36"/>
      <c r="AF13" s="33"/>
      <c r="AG13" s="36"/>
      <c r="AH13" s="149"/>
      <c r="AI13" s="224"/>
      <c r="AJ13" s="33"/>
      <c r="AK13" s="224"/>
      <c r="AL13" s="33"/>
      <c r="AM13" s="36"/>
      <c r="AN13" s="33"/>
      <c r="AO13" s="36"/>
      <c r="AP13" s="33"/>
      <c r="AQ13" s="31"/>
      <c r="AR13" s="34"/>
      <c r="AS13" s="25"/>
      <c r="AT13" s="40"/>
    </row>
    <row r="14" spans="2:46" ht="11.25" customHeight="1" x14ac:dyDescent="0.2">
      <c r="B14" s="68">
        <v>5</v>
      </c>
      <c r="C14" s="68"/>
      <c r="D14" s="71" t="s">
        <v>14</v>
      </c>
      <c r="E14" s="72">
        <v>23959.842266666699</v>
      </c>
      <c r="F14" s="32"/>
      <c r="G14" s="72">
        <v>24474.824619999999</v>
      </c>
      <c r="H14" s="32"/>
      <c r="I14" s="72">
        <v>26394.643489999999</v>
      </c>
      <c r="J14" s="32"/>
      <c r="K14" s="72">
        <v>27844.676356314612</v>
      </c>
      <c r="L14" s="32"/>
      <c r="M14" s="72">
        <v>29163.762900000002</v>
      </c>
      <c r="N14" s="72"/>
      <c r="O14" s="72">
        <v>28442.790613999972</v>
      </c>
      <c r="P14" s="72"/>
      <c r="Q14" s="72">
        <v>25529.414385000033</v>
      </c>
      <c r="R14" s="67"/>
      <c r="S14" s="72">
        <v>27656.505498000006</v>
      </c>
      <c r="T14" s="72"/>
      <c r="U14" s="72">
        <v>27880.071118199994</v>
      </c>
      <c r="V14" s="72"/>
      <c r="W14" s="72">
        <v>26954.316450403418</v>
      </c>
      <c r="X14" s="100"/>
      <c r="Y14" s="72">
        <v>26590.325283818704</v>
      </c>
      <c r="Z14" s="121"/>
      <c r="AA14" s="72">
        <v>27504.796881097547</v>
      </c>
      <c r="AB14" s="121"/>
      <c r="AC14" s="72">
        <v>26567.53932282329</v>
      </c>
      <c r="AD14" s="33"/>
      <c r="AE14" s="72">
        <v>26065.515640579441</v>
      </c>
      <c r="AF14" s="121"/>
      <c r="AG14" s="72">
        <v>25564.724800315907</v>
      </c>
      <c r="AH14" s="150"/>
      <c r="AI14" s="72">
        <v>28509.157051381055</v>
      </c>
      <c r="AJ14" s="148"/>
      <c r="AK14" s="72">
        <v>28229.960086237996</v>
      </c>
      <c r="AL14" s="121"/>
      <c r="AM14" s="72">
        <v>27672.997921317743</v>
      </c>
      <c r="AN14" s="121"/>
      <c r="AO14" s="72">
        <v>22647.756953575958</v>
      </c>
      <c r="AP14" s="121"/>
      <c r="AQ14" s="31"/>
      <c r="AR14" s="71" t="s">
        <v>28</v>
      </c>
      <c r="AS14" s="25"/>
      <c r="AT14" s="40"/>
    </row>
    <row r="15" spans="2:46"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225"/>
      <c r="AJ15" s="47"/>
      <c r="AK15" s="225"/>
      <c r="AL15" s="47"/>
      <c r="AM15" s="43"/>
      <c r="AN15" s="47"/>
      <c r="AO15" s="43"/>
      <c r="AP15" s="47"/>
      <c r="AQ15" s="48"/>
      <c r="AR15" s="42"/>
      <c r="AS15" s="25"/>
    </row>
    <row r="16" spans="2:46" ht="6" customHeight="1" x14ac:dyDescent="0.2">
      <c r="B16" s="68"/>
      <c r="C16" s="68"/>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226"/>
      <c r="AJ16" s="227"/>
      <c r="AK16" s="226"/>
      <c r="AL16" s="227"/>
      <c r="AM16" s="37"/>
      <c r="AN16" s="169"/>
      <c r="AO16" s="37"/>
      <c r="AP16" s="169"/>
      <c r="AQ16" s="31"/>
      <c r="AR16" s="34"/>
      <c r="AS16" s="25"/>
    </row>
    <row r="17" spans="2:51" s="49" customFormat="1" ht="12.75" customHeight="1" x14ac:dyDescent="0.2">
      <c r="B17" s="270" t="s">
        <v>39</v>
      </c>
      <c r="C17" s="270"/>
      <c r="D17" s="270"/>
      <c r="E17" s="273"/>
      <c r="F17" s="273"/>
      <c r="G17" s="273"/>
      <c r="H17" s="273"/>
      <c r="I17" s="273"/>
      <c r="J17" s="273"/>
      <c r="K17" s="273"/>
      <c r="L17" s="273"/>
      <c r="M17" s="273"/>
      <c r="N17" s="273"/>
      <c r="O17" s="273"/>
      <c r="P17" s="273"/>
      <c r="Q17" s="273"/>
      <c r="R17" s="273"/>
      <c r="S17" s="273"/>
      <c r="T17" s="273"/>
      <c r="U17" s="68"/>
      <c r="V17" s="68"/>
      <c r="W17" s="273"/>
      <c r="X17" s="273"/>
      <c r="Y17" s="273"/>
      <c r="Z17" s="273"/>
      <c r="AA17" s="273"/>
      <c r="AB17" s="273"/>
      <c r="AC17" s="273"/>
      <c r="AD17" s="273"/>
      <c r="AE17" s="273"/>
      <c r="AF17" s="273"/>
      <c r="AG17" s="273"/>
      <c r="AH17" s="273"/>
      <c r="AI17" s="276"/>
      <c r="AJ17" s="276"/>
      <c r="AK17" s="276"/>
      <c r="AL17" s="276"/>
      <c r="AM17" s="273"/>
      <c r="AN17" s="273"/>
      <c r="AO17" s="273"/>
      <c r="AP17" s="273"/>
      <c r="AQ17" s="270" t="s">
        <v>41</v>
      </c>
      <c r="AR17" s="270"/>
      <c r="AS17" s="50"/>
    </row>
    <row r="18" spans="2:51" s="49" customFormat="1" ht="12.75" customHeight="1" x14ac:dyDescent="0.2">
      <c r="B18" s="270" t="s">
        <v>40</v>
      </c>
      <c r="C18" s="270"/>
      <c r="D18" s="270"/>
      <c r="E18" s="68"/>
      <c r="F18" s="68"/>
      <c r="G18" s="68"/>
      <c r="H18" s="68"/>
      <c r="I18" s="68"/>
      <c r="J18" s="68"/>
      <c r="K18" s="68"/>
      <c r="L18" s="68"/>
      <c r="M18" s="68"/>
      <c r="N18" s="68"/>
      <c r="O18" s="68"/>
      <c r="P18" s="68"/>
      <c r="Q18" s="68"/>
      <c r="R18" s="68"/>
      <c r="S18" s="68"/>
      <c r="T18" s="68"/>
      <c r="U18" s="68"/>
      <c r="V18" s="68"/>
      <c r="W18" s="68"/>
      <c r="X18" s="68"/>
      <c r="Y18" s="123"/>
      <c r="Z18" s="123"/>
      <c r="AA18" s="123"/>
      <c r="AB18" s="123"/>
      <c r="AC18" s="123"/>
      <c r="AD18" s="123"/>
      <c r="AE18" s="86"/>
      <c r="AF18" s="86"/>
      <c r="AG18" s="131"/>
      <c r="AH18" s="131"/>
      <c r="AI18" s="228"/>
      <c r="AJ18" s="228"/>
      <c r="AK18" s="228"/>
      <c r="AL18" s="228"/>
      <c r="AM18" s="219"/>
      <c r="AN18" s="219"/>
      <c r="AO18" s="219"/>
      <c r="AP18" s="219"/>
      <c r="AQ18" s="270" t="s">
        <v>42</v>
      </c>
      <c r="AR18" s="270"/>
      <c r="AS18" s="50"/>
    </row>
    <row r="19" spans="2:51"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229"/>
      <c r="AJ19" s="229"/>
      <c r="AK19" s="229"/>
      <c r="AL19" s="229"/>
      <c r="AM19" s="52"/>
      <c r="AN19" s="52"/>
      <c r="AO19" s="52"/>
      <c r="AP19" s="52"/>
      <c r="AQ19" s="52"/>
      <c r="AR19" s="52"/>
      <c r="AS19" s="25"/>
    </row>
    <row r="20" spans="2:51" ht="10.5" customHeight="1" x14ac:dyDescent="0.2">
      <c r="B20" s="68">
        <v>6</v>
      </c>
      <c r="C20" s="69"/>
      <c r="D20" s="18" t="s">
        <v>0</v>
      </c>
      <c r="E20" s="117" t="s">
        <v>43</v>
      </c>
      <c r="F20" s="66"/>
      <c r="G20" s="117" t="s">
        <v>43</v>
      </c>
      <c r="H20" s="66"/>
      <c r="I20" s="117" t="s">
        <v>43</v>
      </c>
      <c r="J20" s="66"/>
      <c r="K20" s="117" t="s">
        <v>43</v>
      </c>
      <c r="L20" s="66"/>
      <c r="M20" s="117" t="s">
        <v>43</v>
      </c>
      <c r="N20" s="66"/>
      <c r="O20" s="66">
        <v>3618.6475168905936</v>
      </c>
      <c r="P20" s="66"/>
      <c r="Q20" s="66">
        <v>2790.0790649643172</v>
      </c>
      <c r="R20" s="67"/>
      <c r="S20" s="66">
        <v>3087.4081468779787</v>
      </c>
      <c r="T20" s="66"/>
      <c r="U20" s="66">
        <v>3217.2735244876949</v>
      </c>
      <c r="V20" s="66"/>
      <c r="W20" s="66">
        <v>3195.2629516403122</v>
      </c>
      <c r="X20" s="100"/>
      <c r="Y20" s="66">
        <v>2909.3848122782138</v>
      </c>
      <c r="Z20" s="33"/>
      <c r="AA20" s="66">
        <v>2974.5711610324765</v>
      </c>
      <c r="AB20" s="33"/>
      <c r="AC20" s="66">
        <v>2850.4497630288229</v>
      </c>
      <c r="AD20" s="33"/>
      <c r="AE20" s="66">
        <v>2768.9449915396463</v>
      </c>
      <c r="AF20" s="74"/>
      <c r="AG20" s="66">
        <v>2849.3503286743921</v>
      </c>
      <c r="AH20" s="149"/>
      <c r="AI20" s="117">
        <v>3071.2350023234649</v>
      </c>
      <c r="AJ20" s="74"/>
      <c r="AK20" s="117">
        <v>3045.6910551591686</v>
      </c>
      <c r="AL20" s="33"/>
      <c r="AM20" s="66">
        <v>3166.0302989231031</v>
      </c>
      <c r="AN20" s="33"/>
      <c r="AO20" s="66">
        <v>3092.37359713264</v>
      </c>
      <c r="AP20" s="33"/>
      <c r="AQ20" s="74"/>
      <c r="AR20" s="18" t="s">
        <v>31</v>
      </c>
      <c r="AS20" s="25"/>
      <c r="AT20" s="40"/>
    </row>
    <row r="21" spans="2:51" ht="10.5" customHeight="1" x14ac:dyDescent="0.2">
      <c r="B21" s="68">
        <v>7</v>
      </c>
      <c r="C21" s="68"/>
      <c r="D21" s="18" t="s">
        <v>1</v>
      </c>
      <c r="E21" s="117" t="s">
        <v>43</v>
      </c>
      <c r="F21" s="66"/>
      <c r="G21" s="117" t="s">
        <v>43</v>
      </c>
      <c r="H21" s="66"/>
      <c r="I21" s="117" t="s">
        <v>43</v>
      </c>
      <c r="J21" s="66"/>
      <c r="K21" s="117" t="s">
        <v>43</v>
      </c>
      <c r="L21" s="66"/>
      <c r="M21" s="117" t="s">
        <v>43</v>
      </c>
      <c r="N21" s="66"/>
      <c r="O21" s="66">
        <v>3631.9970253851907</v>
      </c>
      <c r="P21" s="66"/>
      <c r="Q21" s="66">
        <v>2964.2226565850642</v>
      </c>
      <c r="R21" s="67"/>
      <c r="S21" s="66">
        <v>3351.4788491193158</v>
      </c>
      <c r="T21" s="66"/>
      <c r="U21" s="66">
        <v>3288.2843179259053</v>
      </c>
      <c r="V21" s="66"/>
      <c r="W21" s="66">
        <v>3090.4834304821284</v>
      </c>
      <c r="X21" s="100"/>
      <c r="Y21" s="66">
        <v>2822.7485634077839</v>
      </c>
      <c r="Z21" s="33"/>
      <c r="AA21" s="66">
        <v>2905.9457569115525</v>
      </c>
      <c r="AB21" s="33"/>
      <c r="AC21" s="66">
        <v>2702.6917037481912</v>
      </c>
      <c r="AD21" s="33"/>
      <c r="AE21" s="66">
        <v>2783.906403528516</v>
      </c>
      <c r="AF21" s="74"/>
      <c r="AG21" s="66">
        <v>2585.5529912511497</v>
      </c>
      <c r="AH21" s="149"/>
      <c r="AI21" s="117">
        <v>2989.8243815293936</v>
      </c>
      <c r="AJ21" s="74"/>
      <c r="AK21" s="117">
        <v>2980.4209369135488</v>
      </c>
      <c r="AL21" s="33"/>
      <c r="AM21" s="66">
        <v>3007.3829794748208</v>
      </c>
      <c r="AN21" s="33"/>
      <c r="AO21" s="66">
        <v>3450.9344196868979</v>
      </c>
      <c r="AP21" s="33"/>
      <c r="AQ21" s="74"/>
      <c r="AR21" s="18" t="s">
        <v>32</v>
      </c>
      <c r="AS21" s="25"/>
      <c r="AT21" s="40"/>
    </row>
    <row r="22" spans="2:51" ht="10.5" customHeight="1" x14ac:dyDescent="0.2">
      <c r="B22" s="68">
        <v>8</v>
      </c>
      <c r="C22" s="68"/>
      <c r="D22" s="18" t="s">
        <v>2</v>
      </c>
      <c r="E22" s="117" t="s">
        <v>43</v>
      </c>
      <c r="F22" s="66"/>
      <c r="G22" s="117" t="s">
        <v>43</v>
      </c>
      <c r="H22" s="66"/>
      <c r="I22" s="117" t="s">
        <v>43</v>
      </c>
      <c r="J22" s="66"/>
      <c r="K22" s="117" t="s">
        <v>43</v>
      </c>
      <c r="L22" s="66"/>
      <c r="M22" s="117" t="s">
        <v>43</v>
      </c>
      <c r="N22" s="66"/>
      <c r="O22" s="66">
        <v>3207.32967335579</v>
      </c>
      <c r="P22" s="66"/>
      <c r="Q22" s="66">
        <v>2677.6140459210951</v>
      </c>
      <c r="R22" s="67"/>
      <c r="S22" s="66">
        <v>2992.9591764118218</v>
      </c>
      <c r="T22" s="66"/>
      <c r="U22" s="66">
        <v>2838.8615404337443</v>
      </c>
      <c r="V22" s="66"/>
      <c r="W22" s="66">
        <v>2883.9190502957031</v>
      </c>
      <c r="X22" s="100"/>
      <c r="Y22" s="66">
        <v>2747.1642974885158</v>
      </c>
      <c r="Z22" s="33"/>
      <c r="AA22" s="66">
        <v>2743.3449061617212</v>
      </c>
      <c r="AB22" s="33"/>
      <c r="AC22" s="66">
        <v>2541.2056252303137</v>
      </c>
      <c r="AD22" s="33"/>
      <c r="AE22" s="66">
        <v>2675.5643245333322</v>
      </c>
      <c r="AF22" s="74"/>
      <c r="AG22" s="66">
        <v>2672.4155538234245</v>
      </c>
      <c r="AH22" s="149"/>
      <c r="AI22" s="117">
        <v>3026.577570433702</v>
      </c>
      <c r="AJ22" s="74"/>
      <c r="AK22" s="117">
        <v>2946.7296699103335</v>
      </c>
      <c r="AL22" s="33"/>
      <c r="AM22" s="66">
        <v>2981.2773808405641</v>
      </c>
      <c r="AN22" s="33"/>
      <c r="AO22" s="66">
        <v>3316.4499815157578</v>
      </c>
      <c r="AP22" s="33"/>
      <c r="AQ22" s="74"/>
      <c r="AR22" s="18" t="s">
        <v>33</v>
      </c>
      <c r="AS22" s="25"/>
      <c r="AT22" s="40"/>
    </row>
    <row r="23" spans="2:51" ht="10.5" customHeight="1" x14ac:dyDescent="0.2">
      <c r="B23" s="68">
        <v>9</v>
      </c>
      <c r="C23" s="68"/>
      <c r="D23" s="18" t="s">
        <v>3</v>
      </c>
      <c r="E23" s="117" t="s">
        <v>43</v>
      </c>
      <c r="F23" s="66"/>
      <c r="G23" s="117" t="s">
        <v>43</v>
      </c>
      <c r="H23" s="66"/>
      <c r="I23" s="117" t="s">
        <v>43</v>
      </c>
      <c r="J23" s="66"/>
      <c r="K23" s="117" t="s">
        <v>43</v>
      </c>
      <c r="L23" s="66"/>
      <c r="M23" s="117" t="s">
        <v>43</v>
      </c>
      <c r="N23" s="66"/>
      <c r="O23" s="66">
        <v>2992.5099021865972</v>
      </c>
      <c r="P23" s="66"/>
      <c r="Q23" s="66">
        <v>3196.0306850095217</v>
      </c>
      <c r="R23" s="67"/>
      <c r="S23" s="66">
        <v>3223.0080021405156</v>
      </c>
      <c r="T23" s="66"/>
      <c r="U23" s="66">
        <v>3032.1652634106445</v>
      </c>
      <c r="V23" s="66"/>
      <c r="W23" s="66">
        <v>2883.4337905484026</v>
      </c>
      <c r="X23" s="100"/>
      <c r="Y23" s="66">
        <v>2841.491463926764</v>
      </c>
      <c r="Z23" s="33"/>
      <c r="AA23" s="66">
        <v>3037.2136385141062</v>
      </c>
      <c r="AB23" s="33"/>
      <c r="AC23" s="66">
        <v>2898.6864326674709</v>
      </c>
      <c r="AD23" s="33"/>
      <c r="AE23" s="66">
        <v>3097.2352611263791</v>
      </c>
      <c r="AF23" s="74"/>
      <c r="AG23" s="66">
        <v>3005.2420700876655</v>
      </c>
      <c r="AH23" s="149"/>
      <c r="AI23" s="117">
        <v>3271.3108720292848</v>
      </c>
      <c r="AJ23" s="74"/>
      <c r="AK23" s="117">
        <v>3051.4693678883368</v>
      </c>
      <c r="AL23" s="33"/>
      <c r="AM23" s="66">
        <v>3068.9102496879173</v>
      </c>
      <c r="AN23" s="33"/>
      <c r="AO23" s="66"/>
      <c r="AP23" s="33"/>
      <c r="AQ23" s="31"/>
      <c r="AR23" s="18" t="s">
        <v>34</v>
      </c>
      <c r="AS23" s="25"/>
      <c r="AT23" s="40"/>
    </row>
    <row r="24" spans="2:51" ht="6" customHeight="1" x14ac:dyDescent="0.2">
      <c r="B24" s="68"/>
      <c r="C24" s="68"/>
      <c r="D24" s="18"/>
      <c r="E24" s="36"/>
      <c r="F24" s="36"/>
      <c r="G24" s="36"/>
      <c r="H24" s="36"/>
      <c r="I24" s="36"/>
      <c r="J24" s="36"/>
      <c r="K24" s="36"/>
      <c r="L24" s="36"/>
      <c r="M24" s="36"/>
      <c r="N24" s="36"/>
      <c r="O24" s="36"/>
      <c r="P24" s="36"/>
      <c r="Q24" s="36"/>
      <c r="R24" s="36"/>
      <c r="S24" s="36"/>
      <c r="T24" s="113"/>
      <c r="U24" s="36"/>
      <c r="V24" s="113"/>
      <c r="W24" s="36"/>
      <c r="X24" s="100"/>
      <c r="Y24" s="36"/>
      <c r="Z24" s="33"/>
      <c r="AA24" s="36"/>
      <c r="AB24" s="33"/>
      <c r="AC24" s="36"/>
      <c r="AD24" s="33"/>
      <c r="AE24" s="36"/>
      <c r="AF24" s="33"/>
      <c r="AG24" s="36"/>
      <c r="AH24" s="149"/>
      <c r="AI24" s="224"/>
      <c r="AJ24" s="33"/>
      <c r="AK24" s="224"/>
      <c r="AL24" s="33"/>
      <c r="AM24" s="36"/>
      <c r="AN24" s="33"/>
      <c r="AO24" s="36"/>
      <c r="AP24" s="33"/>
      <c r="AQ24" s="31"/>
      <c r="AR24" s="34"/>
      <c r="AS24" s="25"/>
      <c r="AT24" s="40"/>
    </row>
    <row r="25" spans="2:51" ht="11.25" customHeight="1" x14ac:dyDescent="0.2">
      <c r="B25" s="68">
        <v>10</v>
      </c>
      <c r="C25" s="68"/>
      <c r="D25" s="71" t="s">
        <v>14</v>
      </c>
      <c r="E25" s="72">
        <v>10824.755976666665</v>
      </c>
      <c r="F25" s="32"/>
      <c r="G25" s="72">
        <v>11139.511087999999</v>
      </c>
      <c r="H25" s="32"/>
      <c r="I25" s="72">
        <v>12076.191315</v>
      </c>
      <c r="J25" s="32"/>
      <c r="K25" s="72">
        <v>12729.931439158947</v>
      </c>
      <c r="L25" s="32"/>
      <c r="M25" s="72">
        <v>13443.186500000002</v>
      </c>
      <c r="N25" s="72"/>
      <c r="O25" s="72">
        <v>13450.48411781817</v>
      </c>
      <c r="P25" s="72"/>
      <c r="Q25" s="72">
        <v>11627.946452479999</v>
      </c>
      <c r="R25" s="67"/>
      <c r="S25" s="72">
        <v>12654.854174549631</v>
      </c>
      <c r="T25" s="72"/>
      <c r="U25" s="72">
        <v>12376.584646257988</v>
      </c>
      <c r="V25" s="72"/>
      <c r="W25" s="72">
        <v>12053.099222966546</v>
      </c>
      <c r="X25" s="100"/>
      <c r="Y25" s="72">
        <v>11320.789137101277</v>
      </c>
      <c r="Z25" s="121"/>
      <c r="AA25" s="72">
        <v>11661.075462619856</v>
      </c>
      <c r="AB25" s="121"/>
      <c r="AC25" s="72">
        <v>10993.033524674798</v>
      </c>
      <c r="AD25" s="33"/>
      <c r="AE25" s="72">
        <v>11325.650980727874</v>
      </c>
      <c r="AF25" s="121"/>
      <c r="AG25" s="72">
        <v>11112.560943836632</v>
      </c>
      <c r="AH25" s="150"/>
      <c r="AI25" s="72">
        <v>12358.947826315845</v>
      </c>
      <c r="AJ25" s="148"/>
      <c r="AK25" s="72">
        <v>12024.311029871387</v>
      </c>
      <c r="AL25" s="121"/>
      <c r="AM25" s="72">
        <v>12223.600908926404</v>
      </c>
      <c r="AN25" s="121"/>
      <c r="AO25" s="72">
        <v>9859.7579983352953</v>
      </c>
      <c r="AP25" s="121"/>
      <c r="AQ25" s="31"/>
      <c r="AR25" s="71" t="s">
        <v>28</v>
      </c>
      <c r="AS25" s="25"/>
      <c r="AT25" s="40"/>
    </row>
    <row r="26" spans="2:51"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1"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1" ht="69.95" customHeight="1" x14ac:dyDescent="0.2">
      <c r="B28" s="271" t="s">
        <v>150</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5"/>
      <c r="AV28" s="161"/>
      <c r="AW28" s="161"/>
      <c r="AX28" s="161"/>
      <c r="AY28" s="161"/>
    </row>
    <row r="29" spans="2:51" ht="6" customHeight="1" x14ac:dyDescent="0.2">
      <c r="B29" s="34"/>
      <c r="C29" s="34"/>
      <c r="D29" s="34"/>
      <c r="E29" s="35"/>
      <c r="F29" s="36"/>
      <c r="G29" s="35"/>
      <c r="H29" s="36"/>
      <c r="I29" s="35"/>
      <c r="J29" s="36"/>
      <c r="K29" s="35"/>
      <c r="L29" s="36"/>
      <c r="M29" s="36"/>
      <c r="N29" s="38"/>
      <c r="O29" s="35"/>
      <c r="P29" s="36"/>
      <c r="Q29" s="35"/>
      <c r="R29" s="36"/>
      <c r="S29" s="35"/>
      <c r="T29" s="39"/>
      <c r="U29" s="35"/>
      <c r="V29" s="39"/>
      <c r="W29" s="35"/>
      <c r="X29" s="33"/>
      <c r="Y29" s="35"/>
      <c r="Z29" s="33"/>
      <c r="AA29" s="35"/>
      <c r="AB29" s="33"/>
      <c r="AC29" s="35"/>
      <c r="AD29" s="33"/>
      <c r="AE29" s="35"/>
      <c r="AF29" s="33"/>
      <c r="AG29" s="35"/>
      <c r="AH29" s="33"/>
      <c r="AI29" s="35"/>
      <c r="AJ29" s="33"/>
      <c r="AK29" s="35"/>
      <c r="AL29" s="33"/>
      <c r="AM29" s="35"/>
      <c r="AN29" s="33"/>
      <c r="AO29" s="35"/>
      <c r="AP29" s="33"/>
      <c r="AQ29" s="31"/>
      <c r="AR29" s="34"/>
      <c r="AS29" s="25"/>
    </row>
    <row r="30" spans="2:51"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1"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AO17:AP17"/>
    <mergeCell ref="AE17:AF17"/>
    <mergeCell ref="AG17:AH17"/>
    <mergeCell ref="AI17:AJ17"/>
    <mergeCell ref="AK17:AL17"/>
    <mergeCell ref="Y17:Z17"/>
    <mergeCell ref="AC17:AD17"/>
    <mergeCell ref="AA17:AB17"/>
    <mergeCell ref="O17:P17"/>
    <mergeCell ref="E17:F17"/>
    <mergeCell ref="G17:H17"/>
    <mergeCell ref="B18:D18"/>
    <mergeCell ref="AQ18:AR18"/>
    <mergeCell ref="B7:D7"/>
    <mergeCell ref="Q17:R17"/>
    <mergeCell ref="AQ6:AR6"/>
    <mergeCell ref="M17:N17"/>
    <mergeCell ref="W17:X17"/>
    <mergeCell ref="AQ17:AR17"/>
    <mergeCell ref="B6:D6"/>
    <mergeCell ref="S17:T17"/>
    <mergeCell ref="B17:D17"/>
    <mergeCell ref="K17:L17"/>
    <mergeCell ref="I17:J17"/>
    <mergeCell ref="AM17:AN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AY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5" x14ac:dyDescent="0.2">
      <c r="B1" s="22" t="s">
        <v>129</v>
      </c>
      <c r="C1" s="22"/>
      <c r="D1" s="23"/>
      <c r="E1" s="23"/>
      <c r="F1" s="23"/>
      <c r="G1" s="23"/>
      <c r="H1" s="23"/>
      <c r="I1" s="23"/>
      <c r="J1" s="23"/>
      <c r="K1" s="23"/>
      <c r="L1" s="23"/>
    </row>
    <row r="2" spans="2:45" x14ac:dyDescent="0.2">
      <c r="B2" s="118" t="s">
        <v>130</v>
      </c>
      <c r="C2" s="22"/>
      <c r="D2" s="23"/>
      <c r="E2" s="23"/>
      <c r="F2" s="23"/>
      <c r="G2" s="23"/>
      <c r="H2" s="23"/>
      <c r="I2" s="23"/>
      <c r="J2" s="23"/>
      <c r="K2" s="23"/>
      <c r="L2" s="23"/>
    </row>
    <row r="3" spans="2:45" ht="6" customHeight="1" x14ac:dyDescent="0.2">
      <c r="B3" s="23"/>
      <c r="C3" s="23"/>
      <c r="D3" s="23"/>
      <c r="E3" s="23"/>
      <c r="F3" s="23"/>
      <c r="G3" s="23"/>
      <c r="H3" s="23"/>
      <c r="I3" s="23"/>
      <c r="J3" s="23"/>
      <c r="K3" s="23"/>
      <c r="L3" s="23"/>
    </row>
    <row r="4" spans="2:45"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5"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5" ht="12.75" customHeight="1" x14ac:dyDescent="0.2">
      <c r="B6" s="270" t="s">
        <v>35</v>
      </c>
      <c r="C6" s="270"/>
      <c r="D6" s="270"/>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70" t="s">
        <v>38</v>
      </c>
      <c r="AR6" s="270"/>
      <c r="AS6" s="25"/>
    </row>
    <row r="7" spans="2:45" ht="12.75" customHeight="1" x14ac:dyDescent="0.2">
      <c r="B7" s="275" t="s">
        <v>36</v>
      </c>
      <c r="C7" s="275"/>
      <c r="D7" s="27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70"/>
      <c r="AR7" s="70" t="s">
        <v>37</v>
      </c>
      <c r="AS7" s="25"/>
    </row>
    <row r="8" spans="2:45"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5" ht="10.5" customHeight="1" x14ac:dyDescent="0.2">
      <c r="B9" s="68">
        <v>1</v>
      </c>
      <c r="C9" s="69"/>
      <c r="D9" s="18" t="s">
        <v>0</v>
      </c>
      <c r="E9" s="117" t="s">
        <v>43</v>
      </c>
      <c r="F9" s="66"/>
      <c r="G9" s="117" t="s">
        <v>43</v>
      </c>
      <c r="H9" s="66"/>
      <c r="I9" s="117" t="s">
        <v>43</v>
      </c>
      <c r="J9" s="66"/>
      <c r="K9" s="117" t="s">
        <v>43</v>
      </c>
      <c r="L9" s="66"/>
      <c r="M9" s="117" t="s">
        <v>43</v>
      </c>
      <c r="N9" s="66"/>
      <c r="O9" s="66">
        <v>2382.1723320893971</v>
      </c>
      <c r="P9" s="66"/>
      <c r="Q9" s="114">
        <v>2037.6337144691913</v>
      </c>
      <c r="R9" s="67"/>
      <c r="S9" s="66">
        <v>2366.5259006489978</v>
      </c>
      <c r="T9" s="66"/>
      <c r="U9" s="66">
        <v>2737.1439327233566</v>
      </c>
      <c r="V9" s="66"/>
      <c r="W9" s="66">
        <v>2686.8053821097392</v>
      </c>
      <c r="X9" s="100"/>
      <c r="Y9" s="66">
        <v>2647.8078933573242</v>
      </c>
      <c r="Z9" s="33"/>
      <c r="AA9" s="66">
        <v>2904.6180149907577</v>
      </c>
      <c r="AB9" s="33"/>
      <c r="AC9" s="66">
        <v>2565.043278645986</v>
      </c>
      <c r="AD9" s="33"/>
      <c r="AE9" s="66">
        <v>2578.8617601466422</v>
      </c>
      <c r="AF9" s="74"/>
      <c r="AG9" s="66">
        <v>2713.443610996881</v>
      </c>
      <c r="AH9" s="149"/>
      <c r="AI9" s="117">
        <v>2917.7647003031443</v>
      </c>
      <c r="AJ9" s="74"/>
      <c r="AK9" s="117">
        <v>2962.6666123820596</v>
      </c>
      <c r="AL9" s="33"/>
      <c r="AM9" s="117">
        <v>3518.0161619810751</v>
      </c>
      <c r="AN9" s="33"/>
      <c r="AO9" s="117">
        <v>3117.7886314060179</v>
      </c>
      <c r="AP9" s="33"/>
      <c r="AQ9" s="74"/>
      <c r="AR9" s="18" t="s">
        <v>31</v>
      </c>
      <c r="AS9" s="163"/>
    </row>
    <row r="10" spans="2:45" ht="10.5" customHeight="1" x14ac:dyDescent="0.2">
      <c r="B10" s="68">
        <v>2</v>
      </c>
      <c r="C10" s="68"/>
      <c r="D10" s="18" t="s">
        <v>1</v>
      </c>
      <c r="E10" s="117" t="s">
        <v>43</v>
      </c>
      <c r="F10" s="66"/>
      <c r="G10" s="117" t="s">
        <v>43</v>
      </c>
      <c r="H10" s="66"/>
      <c r="I10" s="117" t="s">
        <v>43</v>
      </c>
      <c r="J10" s="66"/>
      <c r="K10" s="117" t="s">
        <v>43</v>
      </c>
      <c r="L10" s="66"/>
      <c r="M10" s="117" t="s">
        <v>43</v>
      </c>
      <c r="N10" s="66"/>
      <c r="O10" s="66">
        <v>2450.2227315966529</v>
      </c>
      <c r="P10" s="66"/>
      <c r="Q10" s="114">
        <v>2181.8765437135507</v>
      </c>
      <c r="R10" s="67"/>
      <c r="S10" s="66">
        <v>2676.4110007100335</v>
      </c>
      <c r="T10" s="66"/>
      <c r="U10" s="66">
        <v>2844.1776547231966</v>
      </c>
      <c r="V10" s="66"/>
      <c r="W10" s="66">
        <v>2500.4988840431197</v>
      </c>
      <c r="X10" s="100"/>
      <c r="Y10" s="66">
        <v>3020.3339203289697</v>
      </c>
      <c r="Z10" s="33"/>
      <c r="AA10" s="66">
        <v>3116.8604088948277</v>
      </c>
      <c r="AB10" s="33"/>
      <c r="AC10" s="66">
        <v>2815.6980368420636</v>
      </c>
      <c r="AD10" s="33"/>
      <c r="AE10" s="66">
        <v>2846.5502255535075</v>
      </c>
      <c r="AF10" s="74"/>
      <c r="AG10" s="66">
        <v>3049.4931861938576</v>
      </c>
      <c r="AH10" s="149"/>
      <c r="AI10" s="117">
        <v>3139.4813686675725</v>
      </c>
      <c r="AJ10" s="74"/>
      <c r="AK10" s="117">
        <v>3030.6567698350141</v>
      </c>
      <c r="AL10" s="33"/>
      <c r="AM10" s="117">
        <v>3575.5391121286325</v>
      </c>
      <c r="AN10" s="33"/>
      <c r="AO10" s="117">
        <v>3526.5659549631046</v>
      </c>
      <c r="AP10" s="33"/>
      <c r="AQ10" s="74"/>
      <c r="AR10" s="18" t="s">
        <v>32</v>
      </c>
      <c r="AS10" s="163"/>
    </row>
    <row r="11" spans="2:45" ht="10.5" customHeight="1" x14ac:dyDescent="0.2">
      <c r="B11" s="68">
        <v>3</v>
      </c>
      <c r="C11" s="68"/>
      <c r="D11" s="18" t="s">
        <v>2</v>
      </c>
      <c r="E11" s="117" t="s">
        <v>43</v>
      </c>
      <c r="F11" s="66"/>
      <c r="G11" s="117" t="s">
        <v>43</v>
      </c>
      <c r="H11" s="66"/>
      <c r="I11" s="117" t="s">
        <v>43</v>
      </c>
      <c r="J11" s="66"/>
      <c r="K11" s="117" t="s">
        <v>43</v>
      </c>
      <c r="L11" s="66"/>
      <c r="M11" s="117" t="s">
        <v>43</v>
      </c>
      <c r="N11" s="66"/>
      <c r="O11" s="66">
        <v>2147.40376997166</v>
      </c>
      <c r="P11" s="66"/>
      <c r="Q11" s="114">
        <v>2289.126702634866</v>
      </c>
      <c r="R11" s="67"/>
      <c r="S11" s="66">
        <v>2698.3913808956613</v>
      </c>
      <c r="T11" s="66"/>
      <c r="U11" s="66">
        <v>2647.6235511409805</v>
      </c>
      <c r="V11" s="66"/>
      <c r="W11" s="66">
        <v>2365.3162640251148</v>
      </c>
      <c r="X11" s="100"/>
      <c r="Y11" s="66">
        <v>2918.0765062270157</v>
      </c>
      <c r="Z11" s="33"/>
      <c r="AA11" s="66">
        <v>2802.3026204256103</v>
      </c>
      <c r="AB11" s="33"/>
      <c r="AC11" s="66">
        <v>2764.9400347772817</v>
      </c>
      <c r="AD11" s="33"/>
      <c r="AE11" s="66">
        <v>2868.0322906306064</v>
      </c>
      <c r="AF11" s="74"/>
      <c r="AG11" s="66">
        <v>2962.1910235710366</v>
      </c>
      <c r="AH11" s="149"/>
      <c r="AI11" s="117">
        <v>3188.2173827271486</v>
      </c>
      <c r="AJ11" s="74"/>
      <c r="AK11" s="117">
        <v>3243.9037855257197</v>
      </c>
      <c r="AL11" s="33"/>
      <c r="AM11" s="117">
        <v>3319.2374143419315</v>
      </c>
      <c r="AN11" s="33"/>
      <c r="AO11" s="117">
        <v>3389.8748538787459</v>
      </c>
      <c r="AP11" s="33"/>
      <c r="AQ11" s="74"/>
      <c r="AR11" s="18" t="s">
        <v>33</v>
      </c>
      <c r="AS11" s="163"/>
    </row>
    <row r="12" spans="2:45" ht="10.5" customHeight="1" x14ac:dyDescent="0.2">
      <c r="B12" s="68">
        <v>4</v>
      </c>
      <c r="C12" s="68"/>
      <c r="D12" s="18" t="s">
        <v>3</v>
      </c>
      <c r="E12" s="117" t="s">
        <v>43</v>
      </c>
      <c r="F12" s="66"/>
      <c r="G12" s="117" t="s">
        <v>43</v>
      </c>
      <c r="H12" s="66"/>
      <c r="I12" s="117" t="s">
        <v>43</v>
      </c>
      <c r="J12" s="66"/>
      <c r="K12" s="117" t="s">
        <v>43</v>
      </c>
      <c r="L12" s="66"/>
      <c r="M12" s="117" t="s">
        <v>43</v>
      </c>
      <c r="N12" s="66"/>
      <c r="O12" s="66">
        <v>1964.9150612289795</v>
      </c>
      <c r="P12" s="66"/>
      <c r="Q12" s="114">
        <v>2443.2322321823876</v>
      </c>
      <c r="R12" s="67"/>
      <c r="S12" s="66">
        <v>2716.0091707153124</v>
      </c>
      <c r="T12" s="66"/>
      <c r="U12" s="66">
        <v>2467.2285325809389</v>
      </c>
      <c r="V12" s="66"/>
      <c r="W12" s="66">
        <v>2225.9974408479893</v>
      </c>
      <c r="X12" s="100"/>
      <c r="Y12" s="66">
        <v>3065.5196804389252</v>
      </c>
      <c r="Z12" s="33"/>
      <c r="AA12" s="66">
        <v>3108.2085646888072</v>
      </c>
      <c r="AB12" s="33"/>
      <c r="AC12" s="66">
        <v>2865.7874260534263</v>
      </c>
      <c r="AD12" s="33"/>
      <c r="AE12" s="66">
        <v>3142.3174911255028</v>
      </c>
      <c r="AF12" s="74"/>
      <c r="AG12" s="66">
        <v>3085.2775366784326</v>
      </c>
      <c r="AH12" s="149"/>
      <c r="AI12" s="117">
        <v>3331.6695927085211</v>
      </c>
      <c r="AJ12" s="74"/>
      <c r="AK12" s="117">
        <v>3147.9315411960379</v>
      </c>
      <c r="AL12" s="33"/>
      <c r="AM12" s="117">
        <v>3361.9212731214839</v>
      </c>
      <c r="AN12" s="33"/>
      <c r="AO12" s="117"/>
      <c r="AP12" s="33"/>
      <c r="AQ12" s="74"/>
      <c r="AR12" s="18" t="s">
        <v>34</v>
      </c>
      <c r="AS12" s="163"/>
    </row>
    <row r="13" spans="2:45" ht="6" customHeight="1" x14ac:dyDescent="0.2">
      <c r="B13" s="68"/>
      <c r="C13" s="68"/>
      <c r="D13" s="18"/>
      <c r="E13" s="36"/>
      <c r="F13" s="36"/>
      <c r="G13" s="36"/>
      <c r="H13" s="36"/>
      <c r="I13" s="36"/>
      <c r="J13" s="36"/>
      <c r="K13" s="36"/>
      <c r="L13" s="36"/>
      <c r="M13" s="36"/>
      <c r="N13" s="36"/>
      <c r="O13" s="36"/>
      <c r="P13" s="36"/>
      <c r="Q13" s="115"/>
      <c r="R13" s="36"/>
      <c r="S13" s="36"/>
      <c r="T13" s="113"/>
      <c r="U13" s="36"/>
      <c r="V13" s="113"/>
      <c r="W13" s="36"/>
      <c r="X13" s="100"/>
      <c r="Y13" s="36"/>
      <c r="Z13" s="33"/>
      <c r="AA13" s="36"/>
      <c r="AB13" s="33"/>
      <c r="AC13" s="36"/>
      <c r="AD13" s="33"/>
      <c r="AE13" s="36"/>
      <c r="AF13" s="33"/>
      <c r="AG13" s="36"/>
      <c r="AH13" s="149"/>
      <c r="AI13" s="224"/>
      <c r="AJ13" s="33"/>
      <c r="AK13" s="224"/>
      <c r="AL13" s="33"/>
      <c r="AM13" s="224"/>
      <c r="AN13" s="33"/>
      <c r="AO13" s="224"/>
      <c r="AP13" s="33"/>
      <c r="AQ13" s="31"/>
      <c r="AR13" s="34"/>
      <c r="AS13" s="25"/>
    </row>
    <row r="14" spans="2:45" ht="11.25" customHeight="1" x14ac:dyDescent="0.2">
      <c r="B14" s="68">
        <v>5</v>
      </c>
      <c r="C14" s="68"/>
      <c r="D14" s="71" t="s">
        <v>14</v>
      </c>
      <c r="E14" s="72">
        <v>8316.4001700000008</v>
      </c>
      <c r="F14" s="32"/>
      <c r="G14" s="72">
        <v>8441.3562800000018</v>
      </c>
      <c r="H14" s="32"/>
      <c r="I14" s="72">
        <v>8509.9605903425436</v>
      </c>
      <c r="J14" s="32"/>
      <c r="K14" s="72">
        <v>8444.6249236853873</v>
      </c>
      <c r="L14" s="32"/>
      <c r="M14" s="72">
        <v>8720.6268753839286</v>
      </c>
      <c r="N14" s="72"/>
      <c r="O14" s="72">
        <v>8944.7138948866886</v>
      </c>
      <c r="P14" s="72"/>
      <c r="Q14" s="116">
        <v>8951.869192999995</v>
      </c>
      <c r="R14" s="67"/>
      <c r="S14" s="72">
        <v>10457.337452970005</v>
      </c>
      <c r="T14" s="72"/>
      <c r="U14" s="72">
        <v>10696.173671168472</v>
      </c>
      <c r="V14" s="72"/>
      <c r="W14" s="72">
        <v>9778.6179710259639</v>
      </c>
      <c r="X14" s="100"/>
      <c r="Y14" s="72">
        <v>11651.738000352236</v>
      </c>
      <c r="Z14" s="121"/>
      <c r="AA14" s="72">
        <v>11931.989609000004</v>
      </c>
      <c r="AB14" s="121"/>
      <c r="AC14" s="72">
        <v>11011.468776318758</v>
      </c>
      <c r="AD14" s="33"/>
      <c r="AE14" s="72">
        <v>11435.761767456259</v>
      </c>
      <c r="AF14" s="121"/>
      <c r="AG14" s="72">
        <v>11810.40535744021</v>
      </c>
      <c r="AH14" s="150"/>
      <c r="AI14" s="72">
        <v>12577.133044406386</v>
      </c>
      <c r="AJ14" s="148"/>
      <c r="AK14" s="72">
        <v>12385.15870893883</v>
      </c>
      <c r="AL14" s="121"/>
      <c r="AM14" s="72">
        <v>13774.713961573121</v>
      </c>
      <c r="AN14" s="121"/>
      <c r="AO14" s="72">
        <v>10034.229440247869</v>
      </c>
      <c r="AP14" s="121"/>
      <c r="AQ14" s="31"/>
      <c r="AR14" s="71" t="s">
        <v>28</v>
      </c>
      <c r="AS14" s="25"/>
    </row>
    <row r="15" spans="2:45"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225"/>
      <c r="AJ15" s="47"/>
      <c r="AK15" s="225"/>
      <c r="AL15" s="47"/>
      <c r="AM15" s="225"/>
      <c r="AN15" s="47"/>
      <c r="AO15" s="225"/>
      <c r="AP15" s="47"/>
      <c r="AQ15" s="48"/>
      <c r="AR15" s="42"/>
      <c r="AS15" s="25"/>
    </row>
    <row r="16" spans="2:45" ht="6" customHeight="1" x14ac:dyDescent="0.2">
      <c r="B16" s="68"/>
      <c r="C16" s="68"/>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226"/>
      <c r="AJ16" s="227"/>
      <c r="AK16" s="226"/>
      <c r="AL16" s="227"/>
      <c r="AM16" s="226"/>
      <c r="AN16" s="227"/>
      <c r="AO16" s="226"/>
      <c r="AP16" s="227"/>
      <c r="AQ16" s="31"/>
      <c r="AR16" s="34"/>
      <c r="AS16" s="25"/>
    </row>
    <row r="17" spans="2:51" s="49" customFormat="1" ht="12.75" customHeight="1" x14ac:dyDescent="0.2">
      <c r="B17" s="270" t="s">
        <v>39</v>
      </c>
      <c r="C17" s="270"/>
      <c r="D17" s="270"/>
      <c r="E17" s="273"/>
      <c r="F17" s="273"/>
      <c r="G17" s="273"/>
      <c r="H17" s="273"/>
      <c r="I17" s="273"/>
      <c r="J17" s="273"/>
      <c r="K17" s="273"/>
      <c r="L17" s="273"/>
      <c r="M17" s="273"/>
      <c r="N17" s="273"/>
      <c r="O17" s="273"/>
      <c r="P17" s="273"/>
      <c r="Q17" s="273"/>
      <c r="R17" s="273"/>
      <c r="S17" s="273"/>
      <c r="T17" s="273"/>
      <c r="U17" s="68"/>
      <c r="V17" s="68"/>
      <c r="W17" s="273"/>
      <c r="X17" s="273"/>
      <c r="Y17" s="273"/>
      <c r="Z17" s="273"/>
      <c r="AA17" s="273"/>
      <c r="AB17" s="273"/>
      <c r="AC17" s="273"/>
      <c r="AD17" s="273"/>
      <c r="AE17" s="273"/>
      <c r="AF17" s="273"/>
      <c r="AG17" s="273"/>
      <c r="AH17" s="273"/>
      <c r="AI17" s="276"/>
      <c r="AJ17" s="276"/>
      <c r="AK17" s="276"/>
      <c r="AL17" s="276"/>
      <c r="AM17" s="276"/>
      <c r="AN17" s="276"/>
      <c r="AO17" s="276"/>
      <c r="AP17" s="276"/>
      <c r="AQ17" s="270" t="s">
        <v>41</v>
      </c>
      <c r="AR17" s="270"/>
      <c r="AS17" s="50"/>
    </row>
    <row r="18" spans="2:51" s="49" customFormat="1" ht="12.75" customHeight="1" x14ac:dyDescent="0.2">
      <c r="B18" s="270" t="s">
        <v>40</v>
      </c>
      <c r="C18" s="270"/>
      <c r="D18" s="270"/>
      <c r="E18" s="68"/>
      <c r="F18" s="68"/>
      <c r="G18" s="68"/>
      <c r="H18" s="68"/>
      <c r="I18" s="68"/>
      <c r="J18" s="68"/>
      <c r="K18" s="68"/>
      <c r="L18" s="68"/>
      <c r="M18" s="68"/>
      <c r="N18" s="68"/>
      <c r="O18" s="68"/>
      <c r="P18" s="68"/>
      <c r="Q18" s="68"/>
      <c r="R18" s="68"/>
      <c r="S18" s="68"/>
      <c r="T18" s="68"/>
      <c r="U18" s="68"/>
      <c r="V18" s="68"/>
      <c r="W18" s="68"/>
      <c r="X18" s="68"/>
      <c r="Y18" s="123"/>
      <c r="Z18" s="123"/>
      <c r="AA18" s="123"/>
      <c r="AB18" s="123"/>
      <c r="AC18" s="123"/>
      <c r="AD18" s="123"/>
      <c r="AE18" s="86"/>
      <c r="AF18" s="86"/>
      <c r="AG18" s="131"/>
      <c r="AH18" s="131"/>
      <c r="AI18" s="228"/>
      <c r="AJ18" s="228"/>
      <c r="AK18" s="228"/>
      <c r="AL18" s="228"/>
      <c r="AM18" s="228"/>
      <c r="AN18" s="228"/>
      <c r="AO18" s="228"/>
      <c r="AP18" s="228"/>
      <c r="AQ18" s="270" t="s">
        <v>42</v>
      </c>
      <c r="AR18" s="270"/>
      <c r="AS18" s="50"/>
    </row>
    <row r="19" spans="2:51"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229"/>
      <c r="AJ19" s="229"/>
      <c r="AK19" s="229"/>
      <c r="AL19" s="229"/>
      <c r="AM19" s="229"/>
      <c r="AN19" s="229"/>
      <c r="AO19" s="229"/>
      <c r="AP19" s="229"/>
      <c r="AQ19" s="52"/>
      <c r="AR19" s="52"/>
      <c r="AS19" s="25"/>
    </row>
    <row r="20" spans="2:51" ht="10.5" customHeight="1" x14ac:dyDescent="0.2">
      <c r="B20" s="68">
        <v>6</v>
      </c>
      <c r="C20" s="69"/>
      <c r="D20" s="18" t="s">
        <v>0</v>
      </c>
      <c r="E20" s="117" t="s">
        <v>43</v>
      </c>
      <c r="F20" s="66"/>
      <c r="G20" s="117" t="s">
        <v>43</v>
      </c>
      <c r="H20" s="66"/>
      <c r="I20" s="117" t="s">
        <v>43</v>
      </c>
      <c r="J20" s="66"/>
      <c r="K20" s="117" t="s">
        <v>43</v>
      </c>
      <c r="L20" s="66"/>
      <c r="M20" s="117" t="s">
        <v>43</v>
      </c>
      <c r="N20" s="66"/>
      <c r="O20" s="66">
        <v>1377.7792441513416</v>
      </c>
      <c r="P20" s="66"/>
      <c r="Q20" s="114">
        <v>1201.2192125775418</v>
      </c>
      <c r="R20" s="67"/>
      <c r="S20" s="66">
        <v>1470.1318847756784</v>
      </c>
      <c r="T20" s="66"/>
      <c r="U20" s="66">
        <v>1528.8144097869426</v>
      </c>
      <c r="V20" s="66"/>
      <c r="W20" s="66">
        <v>1444.3422377202482</v>
      </c>
      <c r="X20" s="100"/>
      <c r="Y20" s="66">
        <v>1276.4526612055024</v>
      </c>
      <c r="Z20" s="33"/>
      <c r="AA20" s="66">
        <v>1321.6539722635739</v>
      </c>
      <c r="AB20" s="33"/>
      <c r="AC20" s="66">
        <v>1315.5894394945303</v>
      </c>
      <c r="AD20" s="74"/>
      <c r="AE20" s="66">
        <v>1290.7263161978715</v>
      </c>
      <c r="AF20" s="74"/>
      <c r="AG20" s="66">
        <v>1363.0735152509596</v>
      </c>
      <c r="AH20" s="149"/>
      <c r="AI20" s="117">
        <v>1475.0824716315301</v>
      </c>
      <c r="AJ20" s="74"/>
      <c r="AK20" s="117">
        <v>1361.8134021512456</v>
      </c>
      <c r="AL20" s="33"/>
      <c r="AM20" s="117">
        <v>1353.7978855356189</v>
      </c>
      <c r="AN20" s="33"/>
      <c r="AO20" s="117">
        <v>1218.8825727129556</v>
      </c>
      <c r="AP20" s="33"/>
      <c r="AQ20" s="74"/>
      <c r="AR20" s="18" t="s">
        <v>31</v>
      </c>
      <c r="AS20" s="25"/>
    </row>
    <row r="21" spans="2:51" ht="10.5" customHeight="1" x14ac:dyDescent="0.2">
      <c r="B21" s="68">
        <v>7</v>
      </c>
      <c r="C21" s="68"/>
      <c r="D21" s="18" t="s">
        <v>1</v>
      </c>
      <c r="E21" s="117" t="s">
        <v>43</v>
      </c>
      <c r="F21" s="66"/>
      <c r="G21" s="117" t="s">
        <v>43</v>
      </c>
      <c r="H21" s="66"/>
      <c r="I21" s="117" t="s">
        <v>43</v>
      </c>
      <c r="J21" s="66"/>
      <c r="K21" s="117" t="s">
        <v>43</v>
      </c>
      <c r="L21" s="66"/>
      <c r="M21" s="117" t="s">
        <v>43</v>
      </c>
      <c r="N21" s="66"/>
      <c r="O21" s="66">
        <v>1413.5698004315404</v>
      </c>
      <c r="P21" s="66"/>
      <c r="Q21" s="114">
        <v>1321.1655080272863</v>
      </c>
      <c r="R21" s="67"/>
      <c r="S21" s="66">
        <v>1586.8054061459902</v>
      </c>
      <c r="T21" s="66"/>
      <c r="U21" s="66">
        <v>1549.2807876850081</v>
      </c>
      <c r="V21" s="66"/>
      <c r="W21" s="66">
        <v>1387.6978468942493</v>
      </c>
      <c r="X21" s="100"/>
      <c r="Y21" s="66">
        <v>1338.8660372196921</v>
      </c>
      <c r="Z21" s="33"/>
      <c r="AA21" s="66">
        <v>1400.2224537963177</v>
      </c>
      <c r="AB21" s="33"/>
      <c r="AC21" s="66">
        <v>1408.0853729186806</v>
      </c>
      <c r="AD21" s="74"/>
      <c r="AE21" s="66">
        <v>1414.9377311034136</v>
      </c>
      <c r="AF21" s="74"/>
      <c r="AG21" s="66">
        <v>1528.856583949836</v>
      </c>
      <c r="AH21" s="149"/>
      <c r="AI21" s="117">
        <v>1558.8331809213087</v>
      </c>
      <c r="AJ21" s="74"/>
      <c r="AK21" s="117">
        <v>1449.7351260582589</v>
      </c>
      <c r="AL21" s="33"/>
      <c r="AM21" s="117">
        <v>1393.2333397841001</v>
      </c>
      <c r="AN21" s="33"/>
      <c r="AO21" s="117">
        <v>1479.7819374268747</v>
      </c>
      <c r="AP21" s="33"/>
      <c r="AQ21" s="74"/>
      <c r="AR21" s="18" t="s">
        <v>32</v>
      </c>
      <c r="AS21" s="25"/>
    </row>
    <row r="22" spans="2:51" ht="10.5" customHeight="1" x14ac:dyDescent="0.2">
      <c r="B22" s="68">
        <v>8</v>
      </c>
      <c r="C22" s="68"/>
      <c r="D22" s="18" t="s">
        <v>2</v>
      </c>
      <c r="E22" s="117" t="s">
        <v>43</v>
      </c>
      <c r="F22" s="66"/>
      <c r="G22" s="117" t="s">
        <v>43</v>
      </c>
      <c r="H22" s="66"/>
      <c r="I22" s="117" t="s">
        <v>43</v>
      </c>
      <c r="J22" s="66"/>
      <c r="K22" s="117" t="s">
        <v>43</v>
      </c>
      <c r="L22" s="66"/>
      <c r="M22" s="117" t="s">
        <v>43</v>
      </c>
      <c r="N22" s="66"/>
      <c r="O22" s="66">
        <v>1251.2911933820355</v>
      </c>
      <c r="P22" s="66"/>
      <c r="Q22" s="114">
        <v>1370.7233604046651</v>
      </c>
      <c r="R22" s="67"/>
      <c r="S22" s="66">
        <v>1548.1683666098857</v>
      </c>
      <c r="T22" s="66"/>
      <c r="U22" s="66">
        <v>1447.8520944339743</v>
      </c>
      <c r="V22" s="66"/>
      <c r="W22" s="66">
        <v>1285.2915941104591</v>
      </c>
      <c r="X22" s="100"/>
      <c r="Y22" s="66">
        <v>1154.3926337152875</v>
      </c>
      <c r="Z22" s="33"/>
      <c r="AA22" s="66">
        <v>1105.0898820486493</v>
      </c>
      <c r="AB22" s="33"/>
      <c r="AC22" s="66">
        <v>1222.6764984861757</v>
      </c>
      <c r="AD22" s="74"/>
      <c r="AE22" s="66">
        <v>1239.0136118255632</v>
      </c>
      <c r="AF22" s="74"/>
      <c r="AG22" s="66">
        <v>1332.623835446725</v>
      </c>
      <c r="AH22" s="149"/>
      <c r="AI22" s="117">
        <v>1341.7248942174897</v>
      </c>
      <c r="AJ22" s="74"/>
      <c r="AK22" s="117">
        <v>1395.2678883653055</v>
      </c>
      <c r="AL22" s="33"/>
      <c r="AM22" s="117">
        <v>1185.5505296039917</v>
      </c>
      <c r="AN22" s="33"/>
      <c r="AO22" s="117">
        <v>1354.7927312332436</v>
      </c>
      <c r="AP22" s="33"/>
      <c r="AQ22" s="74"/>
      <c r="AR22" s="18" t="s">
        <v>33</v>
      </c>
      <c r="AS22" s="25"/>
    </row>
    <row r="23" spans="2:51" ht="10.5" customHeight="1" x14ac:dyDescent="0.2">
      <c r="B23" s="68">
        <v>9</v>
      </c>
      <c r="C23" s="68"/>
      <c r="D23" s="18" t="s">
        <v>3</v>
      </c>
      <c r="E23" s="117" t="s">
        <v>43</v>
      </c>
      <c r="F23" s="66"/>
      <c r="G23" s="117" t="s">
        <v>43</v>
      </c>
      <c r="H23" s="66"/>
      <c r="I23" s="117" t="s">
        <v>43</v>
      </c>
      <c r="J23" s="66"/>
      <c r="K23" s="117" t="s">
        <v>43</v>
      </c>
      <c r="L23" s="66"/>
      <c r="M23" s="117" t="s">
        <v>43</v>
      </c>
      <c r="N23" s="66"/>
      <c r="O23" s="66">
        <v>1067.3183674235488</v>
      </c>
      <c r="P23" s="66"/>
      <c r="Q23" s="114">
        <v>1451.3029871270919</v>
      </c>
      <c r="R23" s="67"/>
      <c r="S23" s="66">
        <v>1584.0691504161432</v>
      </c>
      <c r="T23" s="66"/>
      <c r="U23" s="66">
        <v>1291.8557911855819</v>
      </c>
      <c r="V23" s="66"/>
      <c r="W23" s="66">
        <v>1284.2648886628606</v>
      </c>
      <c r="X23" s="100"/>
      <c r="Y23" s="66">
        <v>1368.6686393605946</v>
      </c>
      <c r="Z23" s="33"/>
      <c r="AA23" s="66">
        <v>1304.44932068146</v>
      </c>
      <c r="AB23" s="33"/>
      <c r="AC23" s="66">
        <v>1364.0233317619695</v>
      </c>
      <c r="AD23" s="74"/>
      <c r="AE23" s="66">
        <v>1360.3488427051529</v>
      </c>
      <c r="AF23" s="74"/>
      <c r="AG23" s="66">
        <v>1407.7941541208602</v>
      </c>
      <c r="AH23" s="149"/>
      <c r="AI23" s="117">
        <v>1408.3298774694467</v>
      </c>
      <c r="AJ23" s="74"/>
      <c r="AK23" s="117">
        <v>1375.6647700478477</v>
      </c>
      <c r="AL23" s="33"/>
      <c r="AM23" s="117">
        <v>1282.9794887645085</v>
      </c>
      <c r="AN23" s="33"/>
      <c r="AO23" s="117"/>
      <c r="AP23" s="33"/>
      <c r="AQ23" s="31"/>
      <c r="AR23" s="18" t="s">
        <v>34</v>
      </c>
      <c r="AS23" s="25"/>
    </row>
    <row r="24" spans="2:51" ht="6" customHeight="1" x14ac:dyDescent="0.2">
      <c r="B24" s="68"/>
      <c r="C24" s="68"/>
      <c r="D24" s="18"/>
      <c r="E24" s="36"/>
      <c r="F24" s="36"/>
      <c r="G24" s="36"/>
      <c r="H24" s="36"/>
      <c r="I24" s="36"/>
      <c r="J24" s="36"/>
      <c r="K24" s="36"/>
      <c r="L24" s="36"/>
      <c r="M24" s="36"/>
      <c r="N24" s="36"/>
      <c r="O24" s="36"/>
      <c r="P24" s="36"/>
      <c r="Q24" s="115"/>
      <c r="R24" s="36"/>
      <c r="S24" s="36"/>
      <c r="T24" s="113"/>
      <c r="U24" s="36"/>
      <c r="V24" s="113"/>
      <c r="W24" s="36"/>
      <c r="X24" s="100"/>
      <c r="Y24" s="36"/>
      <c r="Z24" s="33"/>
      <c r="AA24" s="36"/>
      <c r="AB24" s="33"/>
      <c r="AC24" s="36"/>
      <c r="AD24" s="33"/>
      <c r="AE24" s="36"/>
      <c r="AF24" s="33"/>
      <c r="AG24" s="36"/>
      <c r="AH24" s="149"/>
      <c r="AI24" s="224"/>
      <c r="AJ24" s="33"/>
      <c r="AK24" s="224"/>
      <c r="AL24" s="33"/>
      <c r="AM24" s="224"/>
      <c r="AN24" s="33"/>
      <c r="AO24" s="224"/>
      <c r="AP24" s="33"/>
      <c r="AQ24" s="31"/>
      <c r="AR24" s="34"/>
      <c r="AS24" s="25"/>
    </row>
    <row r="25" spans="2:51" ht="11.25" customHeight="1" x14ac:dyDescent="0.2">
      <c r="B25" s="68">
        <v>10</v>
      </c>
      <c r="C25" s="68"/>
      <c r="D25" s="71" t="s">
        <v>14</v>
      </c>
      <c r="E25" s="72">
        <v>5259.0908519999994</v>
      </c>
      <c r="F25" s="32"/>
      <c r="G25" s="72">
        <v>5405.9406949999993</v>
      </c>
      <c r="H25" s="32"/>
      <c r="I25" s="72">
        <v>5198.8043624918282</v>
      </c>
      <c r="J25" s="32"/>
      <c r="K25" s="72">
        <v>5022.8433239402675</v>
      </c>
      <c r="L25" s="32"/>
      <c r="M25" s="72">
        <v>5204.9891914295185</v>
      </c>
      <c r="N25" s="72"/>
      <c r="O25" s="72">
        <v>5109.9586053884668</v>
      </c>
      <c r="P25" s="72"/>
      <c r="Q25" s="116">
        <v>5344.4110681365855</v>
      </c>
      <c r="R25" s="67"/>
      <c r="S25" s="72">
        <v>6189.1748079476974</v>
      </c>
      <c r="T25" s="72"/>
      <c r="U25" s="72">
        <v>5817.8030830915068</v>
      </c>
      <c r="V25" s="72"/>
      <c r="W25" s="72">
        <v>5401.5965673878172</v>
      </c>
      <c r="X25" s="100"/>
      <c r="Y25" s="72">
        <v>5138.3799715010764</v>
      </c>
      <c r="Z25" s="121"/>
      <c r="AA25" s="72">
        <v>5131.4156287900005</v>
      </c>
      <c r="AB25" s="121"/>
      <c r="AC25" s="72">
        <v>5310.3746426613561</v>
      </c>
      <c r="AD25" s="121"/>
      <c r="AE25" s="72">
        <v>5305.0265018320006</v>
      </c>
      <c r="AF25" s="121"/>
      <c r="AG25" s="72">
        <v>5632.3480887683809</v>
      </c>
      <c r="AH25" s="150"/>
      <c r="AI25" s="72">
        <v>5783.9704242397747</v>
      </c>
      <c r="AJ25" s="148"/>
      <c r="AK25" s="72">
        <v>5582.4811866226573</v>
      </c>
      <c r="AL25" s="121"/>
      <c r="AM25" s="72">
        <v>5215.5612436882193</v>
      </c>
      <c r="AN25" s="121"/>
      <c r="AO25" s="72">
        <v>4053.4572413730739</v>
      </c>
      <c r="AP25" s="121"/>
      <c r="AQ25" s="31"/>
      <c r="AR25" s="71" t="s">
        <v>28</v>
      </c>
      <c r="AS25" s="25"/>
    </row>
    <row r="26" spans="2:51"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1"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1" ht="69.95" customHeight="1" x14ac:dyDescent="0.2">
      <c r="B28" s="271" t="s">
        <v>149</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5"/>
      <c r="AV28" s="161"/>
      <c r="AW28" s="161"/>
      <c r="AX28" s="161"/>
      <c r="AY28" s="161"/>
    </row>
    <row r="29" spans="2:51"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1"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1"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Y17:Z17"/>
    <mergeCell ref="AI17:AJ17"/>
    <mergeCell ref="AK17:AL17"/>
    <mergeCell ref="AO17:AP17"/>
    <mergeCell ref="AC17:AD17"/>
    <mergeCell ref="AA17:AB17"/>
    <mergeCell ref="AG17:AH17"/>
    <mergeCell ref="AE17:AF17"/>
    <mergeCell ref="O17:P17"/>
    <mergeCell ref="AM17:AN17"/>
    <mergeCell ref="B18:D18"/>
    <mergeCell ref="AQ18:AR18"/>
    <mergeCell ref="E17:F17"/>
    <mergeCell ref="G17:H17"/>
    <mergeCell ref="AQ6:AR6"/>
    <mergeCell ref="M17:N17"/>
    <mergeCell ref="W17:X17"/>
    <mergeCell ref="AQ17:AR17"/>
    <mergeCell ref="B7:D7"/>
    <mergeCell ref="Q17:R17"/>
    <mergeCell ref="S17:T17"/>
    <mergeCell ref="B17:D17"/>
    <mergeCell ref="K17:L17"/>
    <mergeCell ref="I17:J17"/>
    <mergeCell ref="B6:D6"/>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T35"/>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6" x14ac:dyDescent="0.2">
      <c r="B1" s="22" t="s">
        <v>131</v>
      </c>
      <c r="C1" s="22"/>
      <c r="D1" s="23"/>
      <c r="E1" s="23"/>
      <c r="F1" s="23"/>
      <c r="G1" s="23"/>
      <c r="H1" s="23"/>
      <c r="I1" s="23"/>
      <c r="J1" s="23"/>
      <c r="K1" s="23"/>
      <c r="L1" s="23"/>
    </row>
    <row r="2" spans="2:46" x14ac:dyDescent="0.2">
      <c r="B2" s="118" t="s">
        <v>132</v>
      </c>
      <c r="C2" s="22"/>
      <c r="D2" s="23"/>
      <c r="E2" s="23"/>
      <c r="F2" s="23"/>
      <c r="G2" s="23"/>
      <c r="H2" s="23"/>
      <c r="I2" s="23"/>
      <c r="J2" s="23"/>
      <c r="K2" s="23"/>
      <c r="L2" s="23"/>
    </row>
    <row r="3" spans="2:46" ht="6" customHeight="1" x14ac:dyDescent="0.2">
      <c r="B3" s="23"/>
      <c r="C3" s="23"/>
      <c r="D3" s="23"/>
      <c r="E3" s="23"/>
      <c r="F3" s="23"/>
      <c r="G3" s="23"/>
      <c r="H3" s="23"/>
      <c r="I3" s="23"/>
      <c r="J3" s="23"/>
      <c r="K3" s="23"/>
      <c r="L3" s="23"/>
    </row>
    <row r="4" spans="2:46"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6"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6" ht="12.75" customHeight="1" x14ac:dyDescent="0.2">
      <c r="B6" s="270" t="s">
        <v>87</v>
      </c>
      <c r="C6" s="270"/>
      <c r="D6" s="270"/>
      <c r="E6" s="172">
        <v>2003</v>
      </c>
      <c r="F6" s="93"/>
      <c r="G6" s="172">
        <v>2004</v>
      </c>
      <c r="H6" s="93"/>
      <c r="I6" s="172">
        <v>2005</v>
      </c>
      <c r="J6" s="93"/>
      <c r="K6" s="172">
        <v>2006</v>
      </c>
      <c r="L6" s="93"/>
      <c r="M6" s="172">
        <v>2007</v>
      </c>
      <c r="N6" s="93"/>
      <c r="O6" s="172">
        <v>2008</v>
      </c>
      <c r="P6" s="93"/>
      <c r="Q6" s="172">
        <v>2009</v>
      </c>
      <c r="R6" s="93"/>
      <c r="S6" s="172">
        <v>2010</v>
      </c>
      <c r="T6" s="93"/>
      <c r="U6" s="172">
        <v>2011</v>
      </c>
      <c r="V6" s="93"/>
      <c r="W6" s="172">
        <v>2012</v>
      </c>
      <c r="X6" s="93"/>
      <c r="Y6" s="172">
        <v>2013</v>
      </c>
      <c r="Z6" s="24"/>
      <c r="AA6" s="172">
        <v>2014</v>
      </c>
      <c r="AB6" s="24"/>
      <c r="AC6" s="172">
        <v>2015</v>
      </c>
      <c r="AD6" s="24"/>
      <c r="AE6" s="172">
        <v>2016</v>
      </c>
      <c r="AF6" s="24"/>
      <c r="AG6" s="172">
        <v>2017</v>
      </c>
      <c r="AH6" s="24"/>
      <c r="AI6" s="172">
        <v>2018</v>
      </c>
      <c r="AJ6" s="24"/>
      <c r="AK6" s="172">
        <v>2019</v>
      </c>
      <c r="AL6" s="24"/>
      <c r="AM6" s="218">
        <v>2020</v>
      </c>
      <c r="AN6" s="24"/>
      <c r="AO6" s="172">
        <v>2021</v>
      </c>
      <c r="AP6" s="24"/>
      <c r="AQ6" s="270" t="s">
        <v>88</v>
      </c>
      <c r="AR6" s="270"/>
      <c r="AS6" s="25"/>
    </row>
    <row r="7" spans="2:46" ht="6" customHeight="1" x14ac:dyDescent="0.2">
      <c r="B7" s="176"/>
      <c r="C7" s="176"/>
      <c r="D7" s="176"/>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171"/>
      <c r="AR7" s="171"/>
      <c r="AS7" s="25"/>
    </row>
    <row r="8" spans="2:46" ht="6" customHeight="1" x14ac:dyDescent="0.2">
      <c r="B8" s="168"/>
      <c r="C8" s="168"/>
      <c r="D8" s="168"/>
      <c r="E8" s="169"/>
      <c r="F8" s="169"/>
      <c r="G8" s="169"/>
      <c r="H8" s="169"/>
      <c r="I8" s="169"/>
      <c r="J8" s="169"/>
      <c r="K8" s="169"/>
      <c r="L8" s="169"/>
      <c r="M8" s="169"/>
      <c r="N8" s="169"/>
      <c r="O8" s="169"/>
      <c r="P8" s="169"/>
      <c r="Q8" s="169"/>
      <c r="R8" s="169"/>
      <c r="S8" s="169"/>
      <c r="T8" s="169"/>
      <c r="U8" s="169"/>
      <c r="V8" s="169"/>
      <c r="W8" s="169"/>
      <c r="X8" s="169"/>
      <c r="Y8" s="169"/>
      <c r="Z8" s="168"/>
      <c r="AA8" s="169"/>
      <c r="AB8" s="168"/>
      <c r="AC8" s="169"/>
      <c r="AD8" s="168"/>
      <c r="AE8" s="169"/>
      <c r="AF8" s="168"/>
      <c r="AG8" s="169"/>
      <c r="AH8" s="168"/>
      <c r="AI8" s="169"/>
      <c r="AJ8" s="168"/>
      <c r="AK8" s="169"/>
      <c r="AL8" s="168"/>
      <c r="AM8" s="169"/>
      <c r="AN8" s="216"/>
      <c r="AO8" s="169"/>
      <c r="AP8" s="168"/>
      <c r="AQ8" s="168"/>
      <c r="AR8" s="168"/>
      <c r="AS8" s="25"/>
    </row>
    <row r="9" spans="2:46" ht="10.5" customHeight="1" x14ac:dyDescent="0.2">
      <c r="B9" s="174"/>
      <c r="C9" s="174"/>
      <c r="D9" s="177" t="s">
        <v>89</v>
      </c>
      <c r="E9" s="169"/>
      <c r="F9" s="169"/>
      <c r="G9" s="169"/>
      <c r="H9" s="169"/>
      <c r="I9" s="169"/>
      <c r="J9" s="169"/>
      <c r="K9" s="169"/>
      <c r="L9" s="169"/>
      <c r="M9" s="169"/>
      <c r="N9" s="169"/>
      <c r="O9" s="169"/>
      <c r="P9" s="169"/>
      <c r="Q9" s="169"/>
      <c r="R9" s="169"/>
      <c r="S9" s="169"/>
      <c r="T9" s="169"/>
      <c r="U9" s="169"/>
      <c r="V9" s="169"/>
      <c r="W9" s="169"/>
      <c r="X9" s="169"/>
      <c r="Y9" s="169"/>
      <c r="Z9" s="174"/>
      <c r="AA9" s="169"/>
      <c r="AB9" s="174"/>
      <c r="AC9" s="169"/>
      <c r="AD9" s="174"/>
      <c r="AE9" s="169"/>
      <c r="AF9" s="174"/>
      <c r="AG9" s="169"/>
      <c r="AH9" s="174"/>
      <c r="AI9" s="169"/>
      <c r="AJ9" s="174"/>
      <c r="AK9" s="169"/>
      <c r="AL9" s="174"/>
      <c r="AM9" s="169"/>
      <c r="AN9" s="216"/>
      <c r="AO9" s="169"/>
      <c r="AP9" s="174"/>
      <c r="AQ9" s="174"/>
      <c r="AR9" s="177" t="s">
        <v>90</v>
      </c>
      <c r="AS9" s="25"/>
    </row>
    <row r="10" spans="2:46" ht="10.5" customHeight="1" x14ac:dyDescent="0.2">
      <c r="B10" s="167">
        <v>1</v>
      </c>
      <c r="C10" s="170"/>
      <c r="D10" s="168" t="s">
        <v>0</v>
      </c>
      <c r="E10" s="117" t="s">
        <v>43</v>
      </c>
      <c r="F10" s="66"/>
      <c r="G10" s="117" t="s">
        <v>43</v>
      </c>
      <c r="H10" s="66"/>
      <c r="I10" s="117" t="s">
        <v>43</v>
      </c>
      <c r="J10" s="66"/>
      <c r="K10" s="117" t="s">
        <v>43</v>
      </c>
      <c r="L10" s="66"/>
      <c r="M10" s="117">
        <v>22700.786655077009</v>
      </c>
      <c r="N10" s="66"/>
      <c r="O10" s="117">
        <v>24017.418913976806</v>
      </c>
      <c r="P10" s="66"/>
      <c r="Q10" s="117">
        <v>24343.225487623098</v>
      </c>
      <c r="R10" s="66"/>
      <c r="S10" s="117">
        <v>23613.578075861049</v>
      </c>
      <c r="T10" s="66"/>
      <c r="U10" s="117">
        <v>25663.828419756639</v>
      </c>
      <c r="V10" s="66"/>
      <c r="W10" s="117">
        <v>27105.760074687809</v>
      </c>
      <c r="X10" s="100"/>
      <c r="Y10" s="117">
        <v>28495.837409499851</v>
      </c>
      <c r="Z10" s="66"/>
      <c r="AA10" s="117">
        <v>29348.080804637895</v>
      </c>
      <c r="AB10" s="66"/>
      <c r="AC10" s="117">
        <v>29729.275015350751</v>
      </c>
      <c r="AD10" s="66"/>
      <c r="AE10" s="117">
        <v>30837.196527048665</v>
      </c>
      <c r="AF10" s="66"/>
      <c r="AG10" s="117">
        <v>31718.920638924617</v>
      </c>
      <c r="AH10" s="33"/>
      <c r="AI10" s="117">
        <v>32591.913334824079</v>
      </c>
      <c r="AJ10" s="74"/>
      <c r="AK10" s="117">
        <v>33629.184380954604</v>
      </c>
      <c r="AL10" s="33"/>
      <c r="AM10" s="117">
        <v>33538.535600234209</v>
      </c>
      <c r="AN10" s="33"/>
      <c r="AO10" s="117">
        <v>29779.253739985299</v>
      </c>
      <c r="AP10" s="33"/>
      <c r="AQ10" s="74"/>
      <c r="AR10" s="168" t="s">
        <v>31</v>
      </c>
      <c r="AS10" s="163"/>
      <c r="AT10" s="251"/>
    </row>
    <row r="11" spans="2:46" ht="10.5" customHeight="1" x14ac:dyDescent="0.2">
      <c r="B11" s="167">
        <v>2</v>
      </c>
      <c r="C11" s="167"/>
      <c r="D11" s="168" t="s">
        <v>1</v>
      </c>
      <c r="E11" s="117" t="s">
        <v>43</v>
      </c>
      <c r="F11" s="66"/>
      <c r="G11" s="117" t="s">
        <v>43</v>
      </c>
      <c r="H11" s="66"/>
      <c r="I11" s="117" t="s">
        <v>43</v>
      </c>
      <c r="J11" s="66"/>
      <c r="K11" s="117" t="s">
        <v>43</v>
      </c>
      <c r="L11" s="66"/>
      <c r="M11" s="117">
        <v>22151.37901246098</v>
      </c>
      <c r="N11" s="66"/>
      <c r="O11" s="117">
        <v>23459.190378530358</v>
      </c>
      <c r="P11" s="66"/>
      <c r="Q11" s="117">
        <v>23986.515181423296</v>
      </c>
      <c r="R11" s="66"/>
      <c r="S11" s="117">
        <v>24806.630771956367</v>
      </c>
      <c r="T11" s="66"/>
      <c r="U11" s="117">
        <v>25607.428629859493</v>
      </c>
      <c r="V11" s="66"/>
      <c r="W11" s="117">
        <v>25976.00905968406</v>
      </c>
      <c r="X11" s="100"/>
      <c r="Y11" s="117">
        <v>28092.701873584436</v>
      </c>
      <c r="Z11" s="66"/>
      <c r="AA11" s="117">
        <v>28294.722480647535</v>
      </c>
      <c r="AB11" s="66"/>
      <c r="AC11" s="117">
        <v>29105.767691966808</v>
      </c>
      <c r="AD11" s="66"/>
      <c r="AE11" s="117">
        <v>30621.517348259469</v>
      </c>
      <c r="AF11" s="66"/>
      <c r="AG11" s="117">
        <v>30456.284660914047</v>
      </c>
      <c r="AH11" s="33"/>
      <c r="AI11" s="117">
        <v>31946.764023219344</v>
      </c>
      <c r="AJ11" s="74"/>
      <c r="AK11" s="117">
        <v>32503.003052729498</v>
      </c>
      <c r="AL11" s="33"/>
      <c r="AM11" s="117">
        <v>24264.399497732862</v>
      </c>
      <c r="AN11" s="33"/>
      <c r="AO11" s="117">
        <v>30809.7455486619</v>
      </c>
      <c r="AP11" s="33"/>
      <c r="AQ11" s="74"/>
      <c r="AR11" s="168" t="s">
        <v>32</v>
      </c>
      <c r="AS11" s="163"/>
      <c r="AT11" s="251"/>
    </row>
    <row r="12" spans="2:46" ht="10.5" customHeight="1" x14ac:dyDescent="0.2">
      <c r="B12" s="167">
        <v>3</v>
      </c>
      <c r="C12" s="167"/>
      <c r="D12" s="168" t="s">
        <v>2</v>
      </c>
      <c r="E12" s="117" t="s">
        <v>43</v>
      </c>
      <c r="F12" s="66"/>
      <c r="G12" s="117" t="s">
        <v>43</v>
      </c>
      <c r="H12" s="66"/>
      <c r="I12" s="117" t="s">
        <v>43</v>
      </c>
      <c r="J12" s="66"/>
      <c r="K12" s="117" t="s">
        <v>43</v>
      </c>
      <c r="L12" s="66"/>
      <c r="M12" s="117">
        <v>21966.352606807115</v>
      </c>
      <c r="N12" s="66"/>
      <c r="O12" s="117">
        <v>22929.910772832383</v>
      </c>
      <c r="P12" s="66"/>
      <c r="Q12" s="117">
        <v>22544.261553942099</v>
      </c>
      <c r="R12" s="66"/>
      <c r="S12" s="117">
        <v>24322.423862048341</v>
      </c>
      <c r="T12" s="66"/>
      <c r="U12" s="117">
        <v>25736.683543851908</v>
      </c>
      <c r="V12" s="66"/>
      <c r="W12" s="117">
        <v>25526.953252303345</v>
      </c>
      <c r="X12" s="100"/>
      <c r="Y12" s="117">
        <v>27780.765038796992</v>
      </c>
      <c r="Z12" s="66"/>
      <c r="AA12" s="117">
        <v>28460.662818720306</v>
      </c>
      <c r="AB12" s="66"/>
      <c r="AC12" s="117">
        <v>28513.048379684784</v>
      </c>
      <c r="AD12" s="66"/>
      <c r="AE12" s="117">
        <v>29415.057649310878</v>
      </c>
      <c r="AF12" s="66"/>
      <c r="AG12" s="117">
        <v>29711.981310831114</v>
      </c>
      <c r="AH12" s="33"/>
      <c r="AI12" s="117">
        <v>31096.671007253179</v>
      </c>
      <c r="AJ12" s="74"/>
      <c r="AK12" s="117">
        <v>32135.043333350521</v>
      </c>
      <c r="AL12" s="33"/>
      <c r="AM12" s="117">
        <v>27730.538444877737</v>
      </c>
      <c r="AN12" s="33"/>
      <c r="AO12" s="117">
        <v>30698.992830240299</v>
      </c>
      <c r="AP12" s="33"/>
      <c r="AQ12" s="74"/>
      <c r="AR12" s="168" t="s">
        <v>33</v>
      </c>
      <c r="AS12" s="163"/>
    </row>
    <row r="13" spans="2:46" ht="10.5" customHeight="1" x14ac:dyDescent="0.2">
      <c r="B13" s="167">
        <v>4</v>
      </c>
      <c r="C13" s="167"/>
      <c r="D13" s="168" t="s">
        <v>3</v>
      </c>
      <c r="E13" s="117" t="s">
        <v>43</v>
      </c>
      <c r="F13" s="66"/>
      <c r="G13" s="117" t="s">
        <v>43</v>
      </c>
      <c r="H13" s="66"/>
      <c r="I13" s="117" t="s">
        <v>43</v>
      </c>
      <c r="J13" s="66"/>
      <c r="K13" s="117" t="s">
        <v>43</v>
      </c>
      <c r="L13" s="66"/>
      <c r="M13" s="117">
        <v>23623.117725654891</v>
      </c>
      <c r="N13" s="66"/>
      <c r="O13" s="117">
        <v>24388.37693466046</v>
      </c>
      <c r="P13" s="66"/>
      <c r="Q13" s="117">
        <v>24520.097777011524</v>
      </c>
      <c r="R13" s="66"/>
      <c r="S13" s="117">
        <v>25392.153281534269</v>
      </c>
      <c r="T13" s="66"/>
      <c r="U13" s="117">
        <v>26818.280865971956</v>
      </c>
      <c r="V13" s="66"/>
      <c r="W13" s="117">
        <v>27402.736671255967</v>
      </c>
      <c r="X13" s="100"/>
      <c r="Y13" s="117">
        <v>28666.674555117621</v>
      </c>
      <c r="Z13" s="66"/>
      <c r="AA13" s="117">
        <v>29782.851007834139</v>
      </c>
      <c r="AB13" s="66"/>
      <c r="AC13" s="117">
        <v>30073.864848097513</v>
      </c>
      <c r="AD13" s="66"/>
      <c r="AE13" s="117">
        <v>31097.581088981031</v>
      </c>
      <c r="AF13" s="66"/>
      <c r="AG13" s="117">
        <v>32026.962592333028</v>
      </c>
      <c r="AH13" s="33"/>
      <c r="AI13" s="117">
        <v>33258.832360703105</v>
      </c>
      <c r="AJ13" s="74"/>
      <c r="AK13" s="117">
        <v>34186.571232965376</v>
      </c>
      <c r="AL13" s="33"/>
      <c r="AM13" s="117">
        <v>30768.677582155204</v>
      </c>
      <c r="AN13" s="33"/>
      <c r="AO13" s="117"/>
      <c r="AP13" s="33"/>
      <c r="AQ13" s="74"/>
      <c r="AR13" s="168" t="s">
        <v>34</v>
      </c>
      <c r="AS13" s="163"/>
    </row>
    <row r="14" spans="2:46" ht="6" customHeight="1" x14ac:dyDescent="0.2">
      <c r="B14" s="167"/>
      <c r="C14" s="167"/>
      <c r="D14" s="168"/>
      <c r="E14" s="36"/>
      <c r="F14" s="36"/>
      <c r="G14" s="36"/>
      <c r="H14" s="36"/>
      <c r="I14" s="36"/>
      <c r="J14" s="36"/>
      <c r="K14" s="36"/>
      <c r="L14" s="36"/>
      <c r="M14" s="36"/>
      <c r="N14" s="36"/>
      <c r="O14" s="36"/>
      <c r="P14" s="36"/>
      <c r="Q14" s="36"/>
      <c r="R14" s="36"/>
      <c r="S14" s="36"/>
      <c r="T14" s="113"/>
      <c r="U14" s="36"/>
      <c r="V14" s="113"/>
      <c r="W14" s="36"/>
      <c r="X14" s="100"/>
      <c r="Y14" s="36"/>
      <c r="Z14" s="33"/>
      <c r="AA14" s="36"/>
      <c r="AB14" s="33"/>
      <c r="AC14" s="36"/>
      <c r="AD14" s="33"/>
      <c r="AE14" s="36"/>
      <c r="AF14" s="33"/>
      <c r="AG14" s="36"/>
      <c r="AH14" s="33"/>
      <c r="AI14" s="36"/>
      <c r="AJ14" s="33"/>
      <c r="AK14" s="36"/>
      <c r="AL14" s="33"/>
      <c r="AM14" s="36"/>
      <c r="AN14" s="33"/>
      <c r="AO14" s="36"/>
      <c r="AP14" s="33"/>
      <c r="AQ14" s="169"/>
      <c r="AR14" s="34"/>
      <c r="AS14" s="25"/>
    </row>
    <row r="15" spans="2:46" ht="11.25" customHeight="1" x14ac:dyDescent="0.2">
      <c r="B15" s="167">
        <v>5</v>
      </c>
      <c r="C15" s="167"/>
      <c r="D15" s="91" t="s">
        <v>93</v>
      </c>
      <c r="E15" s="72">
        <v>87880.689176470565</v>
      </c>
      <c r="F15" s="32"/>
      <c r="G15" s="72">
        <v>85806.103999999992</v>
      </c>
      <c r="H15" s="32"/>
      <c r="I15" s="72">
        <v>83817.799999999988</v>
      </c>
      <c r="J15" s="32"/>
      <c r="K15" s="72">
        <v>85995.510999999984</v>
      </c>
      <c r="L15" s="32"/>
      <c r="M15" s="72">
        <v>90441.635999999999</v>
      </c>
      <c r="N15" s="72"/>
      <c r="O15" s="72">
        <v>94794.897000000012</v>
      </c>
      <c r="P15" s="72"/>
      <c r="Q15" s="72">
        <v>95394.1</v>
      </c>
      <c r="R15" s="67"/>
      <c r="S15" s="72">
        <v>98134.785991400015</v>
      </c>
      <c r="T15" s="72"/>
      <c r="U15" s="72">
        <v>103826.22145944001</v>
      </c>
      <c r="V15" s="72"/>
      <c r="W15" s="72">
        <v>106011.45905793118</v>
      </c>
      <c r="X15" s="100"/>
      <c r="Y15" s="72">
        <v>113035.97887699888</v>
      </c>
      <c r="Z15" s="121"/>
      <c r="AA15" s="72">
        <v>115886.31711183987</v>
      </c>
      <c r="AB15" s="121"/>
      <c r="AC15" s="72">
        <v>117421.95593509988</v>
      </c>
      <c r="AD15" s="33"/>
      <c r="AE15" s="72">
        <v>121971.35261360004</v>
      </c>
      <c r="AF15" s="121"/>
      <c r="AG15" s="72">
        <v>123914.1492030028</v>
      </c>
      <c r="AH15" s="121"/>
      <c r="AI15" s="72">
        <v>128894.1807259997</v>
      </c>
      <c r="AJ15" s="148"/>
      <c r="AK15" s="72">
        <v>132453.802</v>
      </c>
      <c r="AL15" s="121"/>
      <c r="AM15" s="144">
        <v>116302.151125</v>
      </c>
      <c r="AN15" s="121"/>
      <c r="AO15" s="72">
        <v>91287.992118887501</v>
      </c>
      <c r="AP15" s="121"/>
      <c r="AQ15" s="169"/>
      <c r="AR15" s="91" t="s">
        <v>28</v>
      </c>
      <c r="AS15" s="25"/>
    </row>
    <row r="16" spans="2:46" ht="6" customHeight="1" x14ac:dyDescent="0.2">
      <c r="B16" s="41"/>
      <c r="C16" s="41"/>
      <c r="D16" s="42"/>
      <c r="E16" s="43"/>
      <c r="F16" s="44"/>
      <c r="G16" s="43"/>
      <c r="H16" s="44"/>
      <c r="I16" s="43"/>
      <c r="J16" s="44"/>
      <c r="K16" s="43"/>
      <c r="L16" s="44"/>
      <c r="M16" s="44"/>
      <c r="N16" s="45"/>
      <c r="O16" s="43"/>
      <c r="P16" s="44"/>
      <c r="Q16" s="43"/>
      <c r="R16" s="44"/>
      <c r="S16" s="43"/>
      <c r="T16" s="46"/>
      <c r="U16" s="43"/>
      <c r="V16" s="46"/>
      <c r="W16" s="43"/>
      <c r="X16" s="47"/>
      <c r="Y16" s="43"/>
      <c r="Z16" s="47"/>
      <c r="AA16" s="43"/>
      <c r="AB16" s="47"/>
      <c r="AC16" s="43"/>
      <c r="AD16" s="47"/>
      <c r="AE16" s="43"/>
      <c r="AF16" s="47"/>
      <c r="AG16" s="43"/>
      <c r="AH16" s="47"/>
      <c r="AI16" s="43"/>
      <c r="AJ16" s="47"/>
      <c r="AK16" s="43"/>
      <c r="AL16" s="47"/>
      <c r="AM16" s="43"/>
      <c r="AN16" s="47"/>
      <c r="AO16" s="43"/>
      <c r="AP16" s="47"/>
      <c r="AQ16" s="48"/>
      <c r="AR16" s="42"/>
      <c r="AS16" s="25"/>
    </row>
    <row r="17" spans="2:45" ht="6" customHeight="1" x14ac:dyDescent="0.2">
      <c r="B17" s="167"/>
      <c r="C17" s="167"/>
      <c r="D17" s="34"/>
      <c r="E17" s="37"/>
      <c r="F17" s="169"/>
      <c r="G17" s="37"/>
      <c r="H17" s="169"/>
      <c r="I17" s="37"/>
      <c r="J17" s="169"/>
      <c r="K17" s="37"/>
      <c r="L17" s="169"/>
      <c r="M17" s="37"/>
      <c r="N17" s="169"/>
      <c r="O17" s="37"/>
      <c r="P17" s="169"/>
      <c r="Q17" s="37"/>
      <c r="R17" s="169"/>
      <c r="S17" s="37"/>
      <c r="T17" s="169"/>
      <c r="U17" s="37"/>
      <c r="V17" s="169"/>
      <c r="W17" s="37"/>
      <c r="X17" s="169"/>
      <c r="Y17" s="37"/>
      <c r="Z17" s="169"/>
      <c r="AA17" s="37"/>
      <c r="AB17" s="169"/>
      <c r="AC17" s="37"/>
      <c r="AD17" s="169"/>
      <c r="AE17" s="37"/>
      <c r="AF17" s="169"/>
      <c r="AG17" s="37"/>
      <c r="AH17" s="169"/>
      <c r="AI17" s="37"/>
      <c r="AJ17" s="169"/>
      <c r="AK17" s="37"/>
      <c r="AL17" s="169"/>
      <c r="AM17" s="37"/>
      <c r="AN17" s="169"/>
      <c r="AO17" s="37"/>
      <c r="AP17" s="169"/>
      <c r="AQ17" s="169"/>
      <c r="AR17" s="34"/>
      <c r="AS17" s="25"/>
    </row>
    <row r="18" spans="2:45" ht="10.5" customHeight="1" x14ac:dyDescent="0.2">
      <c r="B18" s="174"/>
      <c r="C18" s="174"/>
      <c r="D18" s="177" t="s">
        <v>91</v>
      </c>
      <c r="E18" s="174"/>
      <c r="F18" s="174"/>
      <c r="G18" s="174"/>
      <c r="H18" s="174"/>
      <c r="I18" s="174"/>
      <c r="J18" s="174"/>
      <c r="K18" s="174"/>
      <c r="L18" s="174"/>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174"/>
      <c r="AQ18" s="174"/>
      <c r="AR18" s="177" t="s">
        <v>92</v>
      </c>
      <c r="AS18" s="25"/>
    </row>
    <row r="19" spans="2:45" ht="10.5" customHeight="1" x14ac:dyDescent="0.2">
      <c r="B19" s="167">
        <v>6</v>
      </c>
      <c r="C19" s="170"/>
      <c r="D19" s="168" t="s">
        <v>0</v>
      </c>
      <c r="E19" s="117" t="s">
        <v>43</v>
      </c>
      <c r="F19" s="66"/>
      <c r="G19" s="117" t="s">
        <v>43</v>
      </c>
      <c r="H19" s="66"/>
      <c r="I19" s="117" t="s">
        <v>43</v>
      </c>
      <c r="J19" s="66"/>
      <c r="K19" s="117" t="s">
        <v>43</v>
      </c>
      <c r="L19" s="66"/>
      <c r="M19" s="117">
        <v>11466.98819914486</v>
      </c>
      <c r="N19" s="66"/>
      <c r="O19" s="117">
        <v>11485.991290815949</v>
      </c>
      <c r="P19" s="66"/>
      <c r="Q19" s="117">
        <v>10197.854225765039</v>
      </c>
      <c r="R19" s="66"/>
      <c r="S19" s="117">
        <v>10394.619512515004</v>
      </c>
      <c r="T19" s="66"/>
      <c r="U19" s="117">
        <v>11057.104094697796</v>
      </c>
      <c r="V19" s="66"/>
      <c r="W19" s="117">
        <v>10368.032321485731</v>
      </c>
      <c r="X19" s="100"/>
      <c r="Y19" s="117">
        <v>9521.0774635020789</v>
      </c>
      <c r="Z19" s="66"/>
      <c r="AA19" s="117">
        <v>9554.8205181187859</v>
      </c>
      <c r="AB19" s="66"/>
      <c r="AC19" s="117">
        <v>8975.037893549028</v>
      </c>
      <c r="AD19" s="66"/>
      <c r="AE19" s="117">
        <v>8926.60599451493</v>
      </c>
      <c r="AF19" s="66"/>
      <c r="AG19" s="117">
        <v>9295.0413574054164</v>
      </c>
      <c r="AH19" s="33"/>
      <c r="AI19" s="117">
        <v>9108.5812713158848</v>
      </c>
      <c r="AJ19" s="74"/>
      <c r="AK19" s="117">
        <v>9034.3862719305325</v>
      </c>
      <c r="AL19" s="33"/>
      <c r="AM19" s="117">
        <v>8959.263787110367</v>
      </c>
      <c r="AN19" s="33"/>
      <c r="AO19" s="117">
        <v>8916.5858489999991</v>
      </c>
      <c r="AP19" s="33"/>
      <c r="AQ19" s="74"/>
      <c r="AR19" s="168" t="s">
        <v>31</v>
      </c>
      <c r="AS19" s="25"/>
    </row>
    <row r="20" spans="2:45" ht="10.5" customHeight="1" x14ac:dyDescent="0.2">
      <c r="B20" s="167">
        <v>7</v>
      </c>
      <c r="C20" s="167"/>
      <c r="D20" s="168" t="s">
        <v>1</v>
      </c>
      <c r="E20" s="117" t="s">
        <v>43</v>
      </c>
      <c r="F20" s="66"/>
      <c r="G20" s="117" t="s">
        <v>43</v>
      </c>
      <c r="H20" s="66"/>
      <c r="I20" s="117" t="s">
        <v>43</v>
      </c>
      <c r="J20" s="66"/>
      <c r="K20" s="117" t="s">
        <v>43</v>
      </c>
      <c r="L20" s="66"/>
      <c r="M20" s="117">
        <v>11496.570509349727</v>
      </c>
      <c r="N20" s="66"/>
      <c r="O20" s="117">
        <v>11717.914680173057</v>
      </c>
      <c r="P20" s="66"/>
      <c r="Q20" s="117">
        <v>10003.897143165545</v>
      </c>
      <c r="R20" s="66"/>
      <c r="S20" s="117">
        <v>10562.828926849003</v>
      </c>
      <c r="T20" s="66"/>
      <c r="U20" s="117">
        <v>11000.662548664266</v>
      </c>
      <c r="V20" s="66"/>
      <c r="W20" s="117">
        <v>9813.30608256097</v>
      </c>
      <c r="X20" s="100"/>
      <c r="Y20" s="117">
        <v>9550.3904508483065</v>
      </c>
      <c r="Z20" s="66"/>
      <c r="AA20" s="117">
        <v>9255.6905423570533</v>
      </c>
      <c r="AB20" s="66"/>
      <c r="AC20" s="117">
        <v>8762.6929182946933</v>
      </c>
      <c r="AD20" s="66"/>
      <c r="AE20" s="117">
        <v>9066.2389598434693</v>
      </c>
      <c r="AF20" s="66"/>
      <c r="AG20" s="117">
        <v>8873.6230580904976</v>
      </c>
      <c r="AH20" s="33"/>
      <c r="AI20" s="117">
        <v>8969.3964935735039</v>
      </c>
      <c r="AJ20" s="74"/>
      <c r="AK20" s="117">
        <v>8741.2569845927283</v>
      </c>
      <c r="AL20" s="33"/>
      <c r="AM20" s="117">
        <v>8425.0058738802272</v>
      </c>
      <c r="AN20" s="33"/>
      <c r="AO20" s="117">
        <v>8917.2107419999993</v>
      </c>
      <c r="AP20" s="33"/>
      <c r="AQ20" s="74"/>
      <c r="AR20" s="168" t="s">
        <v>32</v>
      </c>
      <c r="AS20" s="25"/>
    </row>
    <row r="21" spans="2:45" ht="10.5" customHeight="1" x14ac:dyDescent="0.2">
      <c r="B21" s="167">
        <v>8</v>
      </c>
      <c r="C21" s="167"/>
      <c r="D21" s="168" t="s">
        <v>2</v>
      </c>
      <c r="E21" s="117" t="s">
        <v>43</v>
      </c>
      <c r="F21" s="66"/>
      <c r="G21" s="117" t="s">
        <v>43</v>
      </c>
      <c r="H21" s="66"/>
      <c r="I21" s="117" t="s">
        <v>43</v>
      </c>
      <c r="J21" s="66"/>
      <c r="K21" s="117" t="s">
        <v>43</v>
      </c>
      <c r="L21" s="66"/>
      <c r="M21" s="117">
        <v>10892.546381127098</v>
      </c>
      <c r="N21" s="66"/>
      <c r="O21" s="117">
        <v>12396.923868607806</v>
      </c>
      <c r="P21" s="66"/>
      <c r="Q21" s="117">
        <v>9560.0399907018109</v>
      </c>
      <c r="R21" s="66"/>
      <c r="S21" s="117">
        <v>10495.400834992499</v>
      </c>
      <c r="T21" s="66"/>
      <c r="U21" s="117">
        <v>10578.30506185734</v>
      </c>
      <c r="V21" s="66"/>
      <c r="W21" s="117">
        <v>9675.173815467957</v>
      </c>
      <c r="X21" s="100"/>
      <c r="Y21" s="117">
        <v>9520.9651580183854</v>
      </c>
      <c r="Z21" s="66"/>
      <c r="AA21" s="117">
        <v>9048.5203523579985</v>
      </c>
      <c r="AB21" s="66"/>
      <c r="AC21" s="117">
        <v>8650.7088286428207</v>
      </c>
      <c r="AD21" s="66"/>
      <c r="AE21" s="117">
        <v>8687.0947229861686</v>
      </c>
      <c r="AF21" s="66"/>
      <c r="AG21" s="117">
        <v>8945.2917686811579</v>
      </c>
      <c r="AH21" s="33"/>
      <c r="AI21" s="117">
        <v>8783.6518028924056</v>
      </c>
      <c r="AJ21" s="74"/>
      <c r="AK21" s="117">
        <v>8802.4485523348485</v>
      </c>
      <c r="AL21" s="33"/>
      <c r="AM21" s="117">
        <v>8707.7803027211867</v>
      </c>
      <c r="AN21" s="33"/>
      <c r="AO21" s="117">
        <v>8963.5919589999976</v>
      </c>
      <c r="AP21" s="33"/>
      <c r="AQ21" s="74"/>
      <c r="AR21" s="168" t="s">
        <v>33</v>
      </c>
      <c r="AS21" s="25"/>
    </row>
    <row r="22" spans="2:45" ht="10.5" customHeight="1" x14ac:dyDescent="0.2">
      <c r="B22" s="167">
        <v>9</v>
      </c>
      <c r="C22" s="167"/>
      <c r="D22" s="168" t="s">
        <v>3</v>
      </c>
      <c r="E22" s="117" t="s">
        <v>43</v>
      </c>
      <c r="F22" s="66"/>
      <c r="G22" s="117" t="s">
        <v>43</v>
      </c>
      <c r="H22" s="66"/>
      <c r="I22" s="117" t="s">
        <v>43</v>
      </c>
      <c r="J22" s="66"/>
      <c r="K22" s="117" t="s">
        <v>43</v>
      </c>
      <c r="L22" s="66"/>
      <c r="M22" s="117">
        <v>11606.552577044973</v>
      </c>
      <c r="N22" s="66"/>
      <c r="O22" s="117">
        <v>12072.484030403191</v>
      </c>
      <c r="P22" s="66"/>
      <c r="Q22" s="117">
        <v>10656.483640367613</v>
      </c>
      <c r="R22" s="66"/>
      <c r="S22" s="117">
        <v>10994.27972564349</v>
      </c>
      <c r="T22" s="66"/>
      <c r="U22" s="117">
        <v>10728.328294780598</v>
      </c>
      <c r="V22" s="66"/>
      <c r="W22" s="117">
        <v>9862.7327475197344</v>
      </c>
      <c r="X22" s="100"/>
      <c r="Y22" s="117">
        <v>9556.8056234312244</v>
      </c>
      <c r="Z22" s="66"/>
      <c r="AA22" s="117">
        <v>9238.6156991861662</v>
      </c>
      <c r="AB22" s="66"/>
      <c r="AC22" s="117">
        <v>9069.8250384982275</v>
      </c>
      <c r="AD22" s="66"/>
      <c r="AE22" s="117">
        <v>9071.892182785401</v>
      </c>
      <c r="AF22" s="66"/>
      <c r="AG22" s="117">
        <v>9355.5183108229285</v>
      </c>
      <c r="AH22" s="33"/>
      <c r="AI22" s="117">
        <v>9339.323729218193</v>
      </c>
      <c r="AJ22" s="74"/>
      <c r="AK22" s="117">
        <v>9023.3245983712441</v>
      </c>
      <c r="AL22" s="33"/>
      <c r="AM22" s="117">
        <v>8958.7528942882145</v>
      </c>
      <c r="AN22" s="33"/>
      <c r="AO22" s="117"/>
      <c r="AP22" s="33"/>
      <c r="AQ22" s="169"/>
      <c r="AR22" s="168" t="s">
        <v>34</v>
      </c>
      <c r="AS22" s="25"/>
    </row>
    <row r="23" spans="2:45" ht="6" customHeight="1" x14ac:dyDescent="0.2">
      <c r="B23" s="167"/>
      <c r="C23" s="167"/>
      <c r="D23" s="168"/>
      <c r="E23" s="36"/>
      <c r="F23" s="36"/>
      <c r="G23" s="36"/>
      <c r="H23" s="36"/>
      <c r="I23" s="36"/>
      <c r="J23" s="36"/>
      <c r="K23" s="36"/>
      <c r="L23" s="36"/>
      <c r="M23" s="36"/>
      <c r="N23" s="36"/>
      <c r="O23" s="36"/>
      <c r="P23" s="36"/>
      <c r="Q23" s="36"/>
      <c r="R23" s="36"/>
      <c r="S23" s="36"/>
      <c r="T23" s="113"/>
      <c r="U23" s="36"/>
      <c r="V23" s="113"/>
      <c r="W23" s="36"/>
      <c r="X23" s="100"/>
      <c r="Y23" s="36"/>
      <c r="Z23" s="33"/>
      <c r="AA23" s="36"/>
      <c r="AB23" s="33"/>
      <c r="AC23" s="36"/>
      <c r="AD23" s="33"/>
      <c r="AE23" s="36"/>
      <c r="AF23" s="33"/>
      <c r="AG23" s="36"/>
      <c r="AH23" s="33"/>
      <c r="AI23" s="36"/>
      <c r="AJ23" s="33"/>
      <c r="AK23" s="36"/>
      <c r="AL23" s="33"/>
      <c r="AM23" s="36"/>
      <c r="AN23" s="33"/>
      <c r="AO23" s="36"/>
      <c r="AP23" s="33"/>
      <c r="AQ23" s="169"/>
      <c r="AR23" s="34"/>
      <c r="AS23" s="25"/>
    </row>
    <row r="24" spans="2:45" ht="11.25" customHeight="1" x14ac:dyDescent="0.2">
      <c r="B24" s="167">
        <v>10</v>
      </c>
      <c r="C24" s="167"/>
      <c r="D24" s="91" t="s">
        <v>93</v>
      </c>
      <c r="E24" s="178">
        <v>39428.888666666666</v>
      </c>
      <c r="F24" s="179"/>
      <c r="G24" s="178">
        <v>41895.60366666667</v>
      </c>
      <c r="H24" s="179"/>
      <c r="I24" s="178">
        <v>43865.128366666664</v>
      </c>
      <c r="J24" s="179"/>
      <c r="K24" s="178">
        <v>45455.603799999997</v>
      </c>
      <c r="L24" s="179"/>
      <c r="M24" s="178">
        <v>45462.657666666666</v>
      </c>
      <c r="N24" s="179"/>
      <c r="O24" s="178">
        <v>47673.313869999998</v>
      </c>
      <c r="P24" s="179"/>
      <c r="Q24" s="178">
        <v>40418.275000000001</v>
      </c>
      <c r="R24" s="179"/>
      <c r="S24" s="178">
        <v>42447.129000000001</v>
      </c>
      <c r="T24" s="180"/>
      <c r="U24" s="178">
        <v>43364.4</v>
      </c>
      <c r="V24" s="180"/>
      <c r="W24" s="178">
        <v>39719.244967034392</v>
      </c>
      <c r="X24" s="180"/>
      <c r="Y24" s="178">
        <v>38149.238695799999</v>
      </c>
      <c r="Z24" s="180"/>
      <c r="AA24" s="178">
        <v>37097.64711202</v>
      </c>
      <c r="AB24" s="181"/>
      <c r="AC24" s="178">
        <v>35458.264678984771</v>
      </c>
      <c r="AD24" s="180"/>
      <c r="AE24" s="178">
        <v>35751.831860129969</v>
      </c>
      <c r="AF24" s="180"/>
      <c r="AG24" s="178">
        <v>36469.474495000002</v>
      </c>
      <c r="AH24" s="180"/>
      <c r="AI24" s="178">
        <v>36200.953296999993</v>
      </c>
      <c r="AJ24" s="182"/>
      <c r="AK24" s="178">
        <v>35601.41640722935</v>
      </c>
      <c r="AL24" s="121"/>
      <c r="AM24" s="144">
        <v>35050.802857999995</v>
      </c>
      <c r="AN24" s="121"/>
      <c r="AO24" s="72">
        <v>26797.388549999996</v>
      </c>
      <c r="AP24" s="121"/>
      <c r="AQ24" s="169"/>
      <c r="AR24" s="91" t="s">
        <v>28</v>
      </c>
      <c r="AS24" s="25"/>
    </row>
    <row r="25" spans="2:45" ht="6" customHeight="1" x14ac:dyDescent="0.2">
      <c r="B25" s="41"/>
      <c r="C25" s="41"/>
      <c r="D25" s="42"/>
      <c r="E25" s="43"/>
      <c r="F25" s="44"/>
      <c r="G25" s="43"/>
      <c r="H25" s="44"/>
      <c r="I25" s="43"/>
      <c r="J25" s="44"/>
      <c r="K25" s="43"/>
      <c r="L25" s="44"/>
      <c r="M25" s="44"/>
      <c r="N25" s="45"/>
      <c r="O25" s="43"/>
      <c r="P25" s="44"/>
      <c r="Q25" s="43"/>
      <c r="R25" s="44"/>
      <c r="S25" s="43"/>
      <c r="T25" s="46"/>
      <c r="U25" s="43"/>
      <c r="V25" s="46"/>
      <c r="W25" s="43"/>
      <c r="X25" s="47"/>
      <c r="Y25" s="43"/>
      <c r="Z25" s="47"/>
      <c r="AA25" s="43"/>
      <c r="AB25" s="47"/>
      <c r="AC25" s="43"/>
      <c r="AD25" s="47"/>
      <c r="AE25" s="43"/>
      <c r="AF25" s="47"/>
      <c r="AG25" s="43"/>
      <c r="AH25" s="47"/>
      <c r="AI25" s="43"/>
      <c r="AJ25" s="47"/>
      <c r="AK25" s="43"/>
      <c r="AL25" s="47"/>
      <c r="AM25" s="43"/>
      <c r="AN25" s="47"/>
      <c r="AO25" s="43"/>
      <c r="AP25" s="47"/>
      <c r="AQ25" s="48"/>
      <c r="AR25" s="42"/>
      <c r="AS25" s="25"/>
    </row>
    <row r="26" spans="2:45" ht="6" customHeight="1" x14ac:dyDescent="0.2">
      <c r="B26" s="173"/>
      <c r="C26" s="173"/>
      <c r="D26" s="34"/>
      <c r="E26" s="37"/>
      <c r="F26" s="169"/>
      <c r="G26" s="37"/>
      <c r="H26" s="169"/>
      <c r="I26" s="37"/>
      <c r="J26" s="169"/>
      <c r="K26" s="37"/>
      <c r="L26" s="169"/>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169"/>
      <c r="AQ26" s="169"/>
      <c r="AR26" s="34"/>
      <c r="AS26" s="25"/>
    </row>
    <row r="27" spans="2:45" ht="10.5" customHeight="1" x14ac:dyDescent="0.2">
      <c r="B27" s="173">
        <v>11</v>
      </c>
      <c r="C27" s="175"/>
      <c r="D27" s="230" t="s">
        <v>141</v>
      </c>
      <c r="E27" s="117" t="s">
        <v>43</v>
      </c>
      <c r="F27" s="66"/>
      <c r="G27" s="117" t="s">
        <v>43</v>
      </c>
      <c r="H27" s="66"/>
      <c r="I27" s="117" t="s">
        <v>43</v>
      </c>
      <c r="J27" s="66"/>
      <c r="K27" s="117" t="s">
        <v>43</v>
      </c>
      <c r="L27" s="66"/>
      <c r="M27" s="117">
        <v>34167.774854221869</v>
      </c>
      <c r="N27" s="66"/>
      <c r="O27" s="117">
        <v>35503.410204792759</v>
      </c>
      <c r="P27" s="66"/>
      <c r="Q27" s="117">
        <v>34541.079713388135</v>
      </c>
      <c r="R27" s="66"/>
      <c r="S27" s="117">
        <v>34008.197588376053</v>
      </c>
      <c r="T27" s="66"/>
      <c r="U27" s="117">
        <v>36720.932514454435</v>
      </c>
      <c r="V27" s="66"/>
      <c r="W27" s="117">
        <v>37473.792396173536</v>
      </c>
      <c r="X27" s="100"/>
      <c r="Y27" s="117">
        <v>38016.91487300193</v>
      </c>
      <c r="Z27" s="66"/>
      <c r="AA27" s="117">
        <v>38902.901322756683</v>
      </c>
      <c r="AB27" s="66"/>
      <c r="AC27" s="117">
        <v>38704.312908899781</v>
      </c>
      <c r="AD27" s="66"/>
      <c r="AE27" s="117">
        <v>39763.802521563593</v>
      </c>
      <c r="AF27" s="66"/>
      <c r="AG27" s="117">
        <v>41013.961996330036</v>
      </c>
      <c r="AH27" s="66"/>
      <c r="AI27" s="117">
        <v>41700.494606139968</v>
      </c>
      <c r="AJ27" s="74"/>
      <c r="AK27" s="117">
        <v>42663.570652885137</v>
      </c>
      <c r="AL27" s="33"/>
      <c r="AM27" s="117">
        <v>42497.799387344574</v>
      </c>
      <c r="AN27" s="33"/>
      <c r="AO27" s="117">
        <v>38695.839588985298</v>
      </c>
      <c r="AP27" s="33"/>
      <c r="AQ27" s="74"/>
      <c r="AR27" s="230" t="s">
        <v>145</v>
      </c>
      <c r="AS27" s="25"/>
    </row>
    <row r="28" spans="2:45" ht="10.5" customHeight="1" x14ac:dyDescent="0.2">
      <c r="B28" s="173">
        <v>12</v>
      </c>
      <c r="C28" s="173"/>
      <c r="D28" s="230" t="s">
        <v>142</v>
      </c>
      <c r="E28" s="117" t="s">
        <v>43</v>
      </c>
      <c r="F28" s="66"/>
      <c r="G28" s="117" t="s">
        <v>43</v>
      </c>
      <c r="H28" s="66"/>
      <c r="I28" s="117" t="s">
        <v>43</v>
      </c>
      <c r="J28" s="66"/>
      <c r="K28" s="117" t="s">
        <v>43</v>
      </c>
      <c r="L28" s="66"/>
      <c r="M28" s="117">
        <v>33647.949521810704</v>
      </c>
      <c r="N28" s="66"/>
      <c r="O28" s="117">
        <v>35177.105058703411</v>
      </c>
      <c r="P28" s="66"/>
      <c r="Q28" s="117">
        <v>33990.41232458884</v>
      </c>
      <c r="R28" s="66"/>
      <c r="S28" s="117">
        <v>35369.459698805367</v>
      </c>
      <c r="T28" s="66"/>
      <c r="U28" s="117">
        <v>36608.091178523755</v>
      </c>
      <c r="V28" s="66"/>
      <c r="W28" s="117">
        <v>35789.315142245032</v>
      </c>
      <c r="X28" s="100"/>
      <c r="Y28" s="117">
        <v>37643.092324432742</v>
      </c>
      <c r="Z28" s="66"/>
      <c r="AA28" s="117">
        <v>37550.413023004585</v>
      </c>
      <c r="AB28" s="66"/>
      <c r="AC28" s="117">
        <v>37868.4606102615</v>
      </c>
      <c r="AD28" s="66"/>
      <c r="AE28" s="117">
        <v>39687.756308102937</v>
      </c>
      <c r="AF28" s="66"/>
      <c r="AG28" s="117">
        <v>39329.907719004543</v>
      </c>
      <c r="AH28" s="66"/>
      <c r="AI28" s="117">
        <v>40916.16051679285</v>
      </c>
      <c r="AJ28" s="74"/>
      <c r="AK28" s="117">
        <v>41244.260037322223</v>
      </c>
      <c r="AL28" s="33"/>
      <c r="AM28" s="117">
        <v>32689.405371613087</v>
      </c>
      <c r="AN28" s="33"/>
      <c r="AO28" s="117">
        <v>39726.956290661896</v>
      </c>
      <c r="AP28" s="33"/>
      <c r="AQ28" s="74"/>
      <c r="AR28" s="230" t="s">
        <v>146</v>
      </c>
      <c r="AS28" s="25"/>
    </row>
    <row r="29" spans="2:45" ht="10.5" customHeight="1" x14ac:dyDescent="0.2">
      <c r="B29" s="173">
        <v>13</v>
      </c>
      <c r="C29" s="173"/>
      <c r="D29" s="230" t="s">
        <v>143</v>
      </c>
      <c r="E29" s="117" t="s">
        <v>43</v>
      </c>
      <c r="F29" s="66"/>
      <c r="G29" s="117" t="s">
        <v>43</v>
      </c>
      <c r="H29" s="66"/>
      <c r="I29" s="117" t="s">
        <v>43</v>
      </c>
      <c r="J29" s="66"/>
      <c r="K29" s="117" t="s">
        <v>43</v>
      </c>
      <c r="L29" s="66"/>
      <c r="M29" s="117">
        <v>32858.898987934212</v>
      </c>
      <c r="N29" s="66"/>
      <c r="O29" s="117">
        <v>35326.834641440189</v>
      </c>
      <c r="P29" s="66"/>
      <c r="Q29" s="117">
        <v>32104.301544643909</v>
      </c>
      <c r="R29" s="66"/>
      <c r="S29" s="117">
        <v>34817.824697040836</v>
      </c>
      <c r="T29" s="66"/>
      <c r="U29" s="117">
        <v>36314.988605709252</v>
      </c>
      <c r="V29" s="66"/>
      <c r="W29" s="117">
        <v>35202.127067771304</v>
      </c>
      <c r="X29" s="100"/>
      <c r="Y29" s="117">
        <v>37301.730196815377</v>
      </c>
      <c r="Z29" s="66"/>
      <c r="AA29" s="117">
        <v>37509.183171078301</v>
      </c>
      <c r="AB29" s="66"/>
      <c r="AC29" s="117">
        <v>37163.757208327603</v>
      </c>
      <c r="AD29" s="66"/>
      <c r="AE29" s="117">
        <v>38102.152372297045</v>
      </c>
      <c r="AF29" s="66"/>
      <c r="AG29" s="117">
        <v>38657.27307951227</v>
      </c>
      <c r="AH29" s="66"/>
      <c r="AI29" s="117">
        <v>39880.322810145582</v>
      </c>
      <c r="AJ29" s="74"/>
      <c r="AK29" s="117">
        <v>40937.491885685369</v>
      </c>
      <c r="AL29" s="33"/>
      <c r="AM29" s="117">
        <v>36438.318747598925</v>
      </c>
      <c r="AN29" s="33"/>
      <c r="AO29" s="117">
        <v>39662.584789240296</v>
      </c>
      <c r="AP29" s="33"/>
      <c r="AQ29" s="74"/>
      <c r="AR29" s="230" t="s">
        <v>147</v>
      </c>
      <c r="AS29" s="25"/>
    </row>
    <row r="30" spans="2:45" ht="10.5" customHeight="1" x14ac:dyDescent="0.2">
      <c r="B30" s="173">
        <v>14</v>
      </c>
      <c r="C30" s="173"/>
      <c r="D30" s="230" t="s">
        <v>144</v>
      </c>
      <c r="E30" s="117" t="s">
        <v>43</v>
      </c>
      <c r="F30" s="66"/>
      <c r="G30" s="117" t="s">
        <v>43</v>
      </c>
      <c r="H30" s="66"/>
      <c r="I30" s="117" t="s">
        <v>43</v>
      </c>
      <c r="J30" s="66"/>
      <c r="K30" s="117" t="s">
        <v>43</v>
      </c>
      <c r="L30" s="66"/>
      <c r="M30" s="117">
        <v>35229.670302699866</v>
      </c>
      <c r="N30" s="66"/>
      <c r="O30" s="117">
        <v>36460.86096506365</v>
      </c>
      <c r="P30" s="66"/>
      <c r="Q30" s="117">
        <v>35176.581417379137</v>
      </c>
      <c r="R30" s="66"/>
      <c r="S30" s="117">
        <v>36386.433007177759</v>
      </c>
      <c r="T30" s="66"/>
      <c r="U30" s="117">
        <v>37546.609160752552</v>
      </c>
      <c r="V30" s="66"/>
      <c r="W30" s="117">
        <v>37265.469418775698</v>
      </c>
      <c r="X30" s="100"/>
      <c r="Y30" s="117">
        <v>38223.480178548845</v>
      </c>
      <c r="Z30" s="66"/>
      <c r="AA30" s="117">
        <v>39021.466707020307</v>
      </c>
      <c r="AB30" s="66"/>
      <c r="AC30" s="117">
        <v>39143.689886595741</v>
      </c>
      <c r="AD30" s="66"/>
      <c r="AE30" s="117">
        <v>40169.47327176643</v>
      </c>
      <c r="AF30" s="66"/>
      <c r="AG30" s="117">
        <v>41382.480903155956</v>
      </c>
      <c r="AH30" s="66"/>
      <c r="AI30" s="117">
        <v>42598.1560899213</v>
      </c>
      <c r="AJ30" s="74"/>
      <c r="AK30" s="117">
        <v>43209.895831336617</v>
      </c>
      <c r="AL30" s="33"/>
      <c r="AM30" s="117">
        <v>39727.43047644342</v>
      </c>
      <c r="AN30" s="33"/>
      <c r="AO30" s="117"/>
      <c r="AP30" s="33"/>
      <c r="AQ30" s="169"/>
      <c r="AR30" s="230" t="s">
        <v>148</v>
      </c>
      <c r="AS30" s="25"/>
    </row>
    <row r="31" spans="2:45" ht="6" customHeight="1" x14ac:dyDescent="0.2">
      <c r="B31" s="173"/>
      <c r="C31" s="173"/>
      <c r="D31" s="174"/>
      <c r="E31" s="36"/>
      <c r="F31" s="36"/>
      <c r="G31" s="36"/>
      <c r="H31" s="36"/>
      <c r="I31" s="36"/>
      <c r="J31" s="36"/>
      <c r="K31" s="36"/>
      <c r="L31" s="36"/>
      <c r="M31" s="36"/>
      <c r="N31" s="36"/>
      <c r="O31" s="36"/>
      <c r="P31" s="36"/>
      <c r="Q31" s="36"/>
      <c r="R31" s="36"/>
      <c r="S31" s="36"/>
      <c r="T31" s="113"/>
      <c r="U31" s="36"/>
      <c r="V31" s="113"/>
      <c r="W31" s="36"/>
      <c r="X31" s="100"/>
      <c r="Y31" s="36"/>
      <c r="Z31" s="33"/>
      <c r="AA31" s="36"/>
      <c r="AB31" s="33"/>
      <c r="AC31" s="36"/>
      <c r="AD31" s="33"/>
      <c r="AE31" s="36"/>
      <c r="AF31" s="33"/>
      <c r="AG31" s="36"/>
      <c r="AH31" s="33"/>
      <c r="AI31" s="36"/>
      <c r="AJ31" s="33"/>
      <c r="AK31" s="36"/>
      <c r="AL31" s="33"/>
      <c r="AM31" s="36"/>
      <c r="AN31" s="33"/>
      <c r="AO31" s="36"/>
      <c r="AP31" s="33"/>
      <c r="AQ31" s="169"/>
      <c r="AR31" s="34"/>
      <c r="AS31" s="25"/>
    </row>
    <row r="32" spans="2:45" ht="11.25" customHeight="1" x14ac:dyDescent="0.2">
      <c r="B32" s="173">
        <v>15</v>
      </c>
      <c r="C32" s="173"/>
      <c r="D32" s="91" t="s">
        <v>14</v>
      </c>
      <c r="E32" s="178">
        <v>127309.57784313723</v>
      </c>
      <c r="F32" s="179"/>
      <c r="G32" s="178">
        <v>127701.70766666667</v>
      </c>
      <c r="H32" s="179"/>
      <c r="I32" s="178">
        <v>127682.92836666666</v>
      </c>
      <c r="J32" s="179"/>
      <c r="K32" s="178">
        <v>131451.11479999998</v>
      </c>
      <c r="L32" s="179"/>
      <c r="M32" s="178">
        <v>135904.29366666666</v>
      </c>
      <c r="N32" s="179"/>
      <c r="O32" s="178">
        <v>142468.21087000001</v>
      </c>
      <c r="P32" s="179"/>
      <c r="Q32" s="178">
        <v>135812.375</v>
      </c>
      <c r="R32" s="179"/>
      <c r="S32" s="178">
        <v>140581.91499140003</v>
      </c>
      <c r="T32" s="180"/>
      <c r="U32" s="178">
        <v>147190.62145944001</v>
      </c>
      <c r="V32" s="180"/>
      <c r="W32" s="178">
        <v>145730.70402496558</v>
      </c>
      <c r="X32" s="180"/>
      <c r="Y32" s="178">
        <v>151185.21757279889</v>
      </c>
      <c r="Z32" s="180"/>
      <c r="AA32" s="178">
        <v>152983.96422385989</v>
      </c>
      <c r="AB32" s="181"/>
      <c r="AC32" s="183">
        <v>152880.22061408465</v>
      </c>
      <c r="AD32" s="180"/>
      <c r="AE32" s="183">
        <v>157723.18447372998</v>
      </c>
      <c r="AF32" s="180"/>
      <c r="AG32" s="183">
        <v>160383.62369800278</v>
      </c>
      <c r="AH32" s="180"/>
      <c r="AI32" s="183">
        <v>165095.1340229997</v>
      </c>
      <c r="AJ32" s="180"/>
      <c r="AK32" s="178">
        <v>168055.21840722935</v>
      </c>
      <c r="AL32" s="121"/>
      <c r="AM32" s="72">
        <v>151352.95398300001</v>
      </c>
      <c r="AN32" s="121"/>
      <c r="AO32" s="72">
        <v>118085.38066888749</v>
      </c>
      <c r="AP32" s="121"/>
      <c r="AQ32" s="169"/>
      <c r="AR32" s="91" t="s">
        <v>94</v>
      </c>
      <c r="AS32" s="25"/>
    </row>
    <row r="33" spans="2:45" ht="6" customHeight="1" x14ac:dyDescent="0.2">
      <c r="B33" s="54"/>
      <c r="C33" s="54"/>
      <c r="D33" s="54"/>
      <c r="E33" s="55"/>
      <c r="F33" s="56"/>
      <c r="G33" s="55"/>
      <c r="H33" s="56"/>
      <c r="I33" s="55"/>
      <c r="J33" s="56"/>
      <c r="K33" s="55"/>
      <c r="L33" s="56"/>
      <c r="M33" s="56"/>
      <c r="N33" s="57"/>
      <c r="O33" s="55"/>
      <c r="P33" s="56"/>
      <c r="Q33" s="55"/>
      <c r="R33" s="56"/>
      <c r="S33" s="55"/>
      <c r="T33" s="58"/>
      <c r="U33" s="55"/>
      <c r="V33" s="58"/>
      <c r="W33" s="55"/>
      <c r="X33" s="59"/>
      <c r="Y33" s="55"/>
      <c r="Z33" s="59"/>
      <c r="AA33" s="55"/>
      <c r="AB33" s="59"/>
      <c r="AC33" s="55"/>
      <c r="AD33" s="59"/>
      <c r="AE33" s="55"/>
      <c r="AF33" s="59"/>
      <c r="AG33" s="55"/>
      <c r="AH33" s="59"/>
      <c r="AI33" s="55"/>
      <c r="AJ33" s="59"/>
      <c r="AK33" s="55"/>
      <c r="AL33" s="59"/>
      <c r="AM33" s="55"/>
      <c r="AN33" s="59"/>
      <c r="AO33" s="55"/>
      <c r="AP33" s="59"/>
      <c r="AQ33" s="29"/>
      <c r="AR33" s="54"/>
      <c r="AS33" s="25"/>
    </row>
    <row r="34" spans="2:45" x14ac:dyDescent="0.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row>
    <row r="35" spans="2:45" x14ac:dyDescent="0.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row>
  </sheetData>
  <mergeCells count="2">
    <mergeCell ref="B6:D6"/>
    <mergeCell ref="AQ6:AR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33203125" defaultRowHeight="11.25" x14ac:dyDescent="0.2"/>
  <cols>
    <col min="1" max="16384" width="9.33203125" style="14"/>
  </cols>
  <sheetData>
    <row r="42" spans="1:18" s="76" customFormat="1" ht="12.75" customHeight="1" x14ac:dyDescent="0.2">
      <c r="A42" s="128" t="s">
        <v>133</v>
      </c>
    </row>
    <row r="43" spans="1:18" s="119" customFormat="1" ht="12.75" customHeight="1" x14ac:dyDescent="0.2">
      <c r="A43" s="129" t="s">
        <v>134</v>
      </c>
    </row>
    <row r="45" spans="1:18" ht="27.75" customHeight="1" x14ac:dyDescent="0.2">
      <c r="A45" s="277" t="s">
        <v>139</v>
      </c>
      <c r="B45" s="277"/>
      <c r="C45" s="277"/>
      <c r="D45" s="277"/>
      <c r="E45" s="277"/>
      <c r="F45" s="277"/>
      <c r="G45" s="277"/>
      <c r="H45" s="277"/>
      <c r="I45" s="277"/>
      <c r="J45" s="277"/>
      <c r="K45" s="277"/>
      <c r="L45" s="277"/>
      <c r="M45" s="277"/>
      <c r="N45" s="277"/>
      <c r="O45" s="277"/>
      <c r="P45" s="277"/>
      <c r="Q45" s="277"/>
      <c r="R45" s="277"/>
    </row>
    <row r="46" spans="1:18" ht="25.5" customHeight="1" x14ac:dyDescent="0.2">
      <c r="A46" s="278" t="s">
        <v>140</v>
      </c>
      <c r="B46" s="278"/>
      <c r="C46" s="278"/>
      <c r="D46" s="278"/>
      <c r="E46" s="278"/>
      <c r="F46" s="278"/>
      <c r="G46" s="278"/>
      <c r="H46" s="278"/>
      <c r="I46" s="278"/>
      <c r="J46" s="278"/>
      <c r="K46" s="278"/>
      <c r="L46" s="278"/>
      <c r="M46" s="278"/>
      <c r="N46" s="278"/>
      <c r="O46" s="278"/>
      <c r="P46" s="278"/>
      <c r="Q46" s="278"/>
      <c r="R46" s="278"/>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33203125" defaultRowHeight="11.25" x14ac:dyDescent="0.2"/>
  <cols>
    <col min="1" max="16384" width="9.33203125" style="14"/>
  </cols>
  <sheetData>
    <row r="42" spans="1:18" s="76" customFormat="1" ht="12.75" customHeight="1" x14ac:dyDescent="0.2">
      <c r="A42" s="81" t="s">
        <v>135</v>
      </c>
    </row>
    <row r="43" spans="1:18" s="119" customFormat="1" ht="12.75" customHeight="1" x14ac:dyDescent="0.2">
      <c r="A43" s="130" t="s">
        <v>136</v>
      </c>
    </row>
    <row r="45" spans="1:18" ht="24.75" customHeight="1" x14ac:dyDescent="0.2">
      <c r="A45" s="277" t="s">
        <v>139</v>
      </c>
      <c r="B45" s="277"/>
      <c r="C45" s="277"/>
      <c r="D45" s="277"/>
      <c r="E45" s="277"/>
      <c r="F45" s="277"/>
      <c r="G45" s="277"/>
      <c r="H45" s="277"/>
      <c r="I45" s="277"/>
      <c r="J45" s="277"/>
      <c r="K45" s="277"/>
      <c r="L45" s="277"/>
      <c r="M45" s="277"/>
      <c r="N45" s="277"/>
      <c r="O45" s="277"/>
      <c r="P45" s="277"/>
      <c r="Q45" s="277"/>
      <c r="R45" s="277"/>
    </row>
    <row r="46" spans="1:18" ht="27" customHeight="1" x14ac:dyDescent="0.2">
      <c r="A46" s="278" t="s">
        <v>140</v>
      </c>
      <c r="B46" s="278"/>
      <c r="C46" s="278"/>
      <c r="D46" s="278"/>
      <c r="E46" s="278"/>
      <c r="F46" s="278"/>
      <c r="G46" s="278"/>
      <c r="H46" s="278"/>
      <c r="I46" s="278"/>
      <c r="J46" s="278"/>
      <c r="K46" s="278"/>
      <c r="L46" s="278"/>
      <c r="M46" s="278"/>
      <c r="N46" s="278"/>
      <c r="O46" s="278"/>
      <c r="P46" s="278"/>
      <c r="Q46" s="278"/>
      <c r="R46" s="278"/>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33203125" defaultRowHeight="11.25" x14ac:dyDescent="0.2"/>
  <cols>
    <col min="1" max="1" width="1.33203125" style="14" customWidth="1"/>
    <col min="2" max="2" width="2" style="14" customWidth="1"/>
    <col min="3" max="16384" width="9.33203125" style="14"/>
  </cols>
  <sheetData>
    <row r="42" spans="1:19" ht="12.75" x14ac:dyDescent="0.2">
      <c r="A42" s="128" t="s">
        <v>137</v>
      </c>
      <c r="B42" s="77"/>
    </row>
    <row r="43" spans="1:19" s="65" customFormat="1" ht="12.75" x14ac:dyDescent="0.2">
      <c r="A43" s="129" t="s">
        <v>138</v>
      </c>
      <c r="B43" s="119"/>
    </row>
    <row r="45" spans="1:19" s="111" customFormat="1" ht="45" customHeight="1" x14ac:dyDescent="0.2">
      <c r="A45" s="279" t="s">
        <v>152</v>
      </c>
      <c r="B45" s="280"/>
      <c r="C45" s="280"/>
      <c r="D45" s="280"/>
      <c r="E45" s="280"/>
      <c r="F45" s="280"/>
      <c r="G45" s="280"/>
      <c r="H45" s="280"/>
      <c r="I45" s="280"/>
      <c r="J45" s="280"/>
      <c r="K45" s="280"/>
      <c r="L45" s="280"/>
      <c r="M45" s="280"/>
      <c r="N45" s="280"/>
      <c r="O45" s="280"/>
      <c r="P45" s="280"/>
      <c r="Q45" s="280"/>
      <c r="R45" s="280"/>
      <c r="S45" s="280"/>
    </row>
    <row r="46" spans="1:19" s="111" customFormat="1" ht="28.5" customHeight="1" x14ac:dyDescent="0.2">
      <c r="A46" s="281" t="s">
        <v>153</v>
      </c>
      <c r="B46" s="281"/>
      <c r="C46" s="281"/>
      <c r="D46" s="281"/>
      <c r="E46" s="281"/>
      <c r="F46" s="281"/>
      <c r="G46" s="281"/>
      <c r="H46" s="281"/>
      <c r="I46" s="281"/>
      <c r="J46" s="281"/>
      <c r="K46" s="281"/>
      <c r="L46" s="281"/>
      <c r="M46" s="281"/>
      <c r="N46" s="281"/>
      <c r="O46" s="281"/>
      <c r="P46" s="281"/>
      <c r="Q46" s="281"/>
      <c r="R46" s="281"/>
      <c r="S46" s="281"/>
    </row>
    <row r="47" spans="1:19" s="111" customFormat="1" ht="12.75" x14ac:dyDescent="0.2">
      <c r="A47" s="151"/>
    </row>
    <row r="48" spans="1:19" s="111" customFormat="1" ht="12.75" x14ac:dyDescent="0.2">
      <c r="A48" s="152"/>
    </row>
    <row r="49" spans="1:2" s="111" customFormat="1" ht="12.75" x14ac:dyDescent="0.2">
      <c r="A49" s="152"/>
    </row>
    <row r="50" spans="1:2" s="111" customFormat="1" ht="12.75" x14ac:dyDescent="0.2">
      <c r="A50" s="153"/>
      <c r="B50" s="130"/>
    </row>
    <row r="51" spans="1:2" s="111" customFormat="1" ht="12.75" x14ac:dyDescent="0.2">
      <c r="A51" s="154"/>
      <c r="B51" s="130"/>
    </row>
    <row r="52" spans="1:2" s="111" customFormat="1" ht="12.75" x14ac:dyDescent="0.2">
      <c r="A52" s="154"/>
      <c r="B52" s="130"/>
    </row>
    <row r="53" spans="1:2" s="111" customFormat="1" ht="12.75" x14ac:dyDescent="0.2">
      <c r="A53" s="153"/>
      <c r="B53" s="130"/>
    </row>
    <row r="54" spans="1:2" s="111" customFormat="1" ht="12.75" x14ac:dyDescent="0.2"/>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33203125" defaultRowHeight="11.25" x14ac:dyDescent="0.2"/>
  <cols>
    <col min="1" max="16384" width="9.33203125" style="14"/>
  </cols>
  <sheetData>
    <row r="42" spans="1:19" ht="12.75" x14ac:dyDescent="0.2">
      <c r="A42" s="128" t="s">
        <v>154</v>
      </c>
    </row>
    <row r="43" spans="1:19" s="65" customFormat="1" ht="12.75" x14ac:dyDescent="0.2">
      <c r="A43" s="129" t="s">
        <v>155</v>
      </c>
    </row>
    <row r="45" spans="1:19" s="111" customFormat="1" ht="41.25" customHeight="1" x14ac:dyDescent="0.2">
      <c r="A45" s="279" t="s">
        <v>152</v>
      </c>
      <c r="B45" s="280"/>
      <c r="C45" s="280"/>
      <c r="D45" s="280"/>
      <c r="E45" s="280"/>
      <c r="F45" s="280"/>
      <c r="G45" s="280"/>
      <c r="H45" s="280"/>
      <c r="I45" s="280"/>
      <c r="J45" s="280"/>
      <c r="K45" s="280"/>
      <c r="L45" s="280"/>
      <c r="M45" s="280"/>
      <c r="N45" s="280"/>
      <c r="O45" s="280"/>
      <c r="P45" s="280"/>
      <c r="Q45" s="280"/>
      <c r="R45" s="280"/>
      <c r="S45" s="280"/>
    </row>
    <row r="46" spans="1:19" s="111" customFormat="1" ht="29.25" customHeight="1" x14ac:dyDescent="0.2">
      <c r="A46" s="281" t="s">
        <v>153</v>
      </c>
      <c r="B46" s="281"/>
      <c r="C46" s="281"/>
      <c r="D46" s="281"/>
      <c r="E46" s="281"/>
      <c r="F46" s="281"/>
      <c r="G46" s="281"/>
      <c r="H46" s="281"/>
      <c r="I46" s="281"/>
      <c r="J46" s="281"/>
      <c r="K46" s="281"/>
      <c r="L46" s="281"/>
      <c r="M46" s="281"/>
      <c r="N46" s="281"/>
      <c r="O46" s="281"/>
      <c r="P46" s="281"/>
      <c r="Q46" s="281"/>
      <c r="R46" s="281"/>
      <c r="S46" s="281"/>
    </row>
    <row r="47" spans="1:19" s="111" customFormat="1" ht="12.75" x14ac:dyDescent="0.2">
      <c r="A47" s="151"/>
    </row>
    <row r="48" spans="1:19" s="111" customFormat="1" ht="12.75" x14ac:dyDescent="0.2">
      <c r="A48" s="152"/>
    </row>
    <row r="49" spans="1:2" s="111" customFormat="1" ht="12.75" x14ac:dyDescent="0.2">
      <c r="A49" s="152"/>
    </row>
    <row r="50" spans="1:2" s="111" customFormat="1" ht="12.75" x14ac:dyDescent="0.2">
      <c r="A50" s="153"/>
      <c r="B50" s="130"/>
    </row>
    <row r="51" spans="1:2" s="111" customFormat="1" ht="12.75" x14ac:dyDescent="0.2">
      <c r="A51" s="154"/>
      <c r="B51" s="130"/>
    </row>
    <row r="52" spans="1:2" s="111" customFormat="1" ht="12.75" x14ac:dyDescent="0.2">
      <c r="A52" s="154"/>
      <c r="B52" s="130"/>
    </row>
    <row r="53" spans="1:2" s="111" customFormat="1" ht="12.75" x14ac:dyDescent="0.2">
      <c r="A53" s="153"/>
      <c r="B53" s="130"/>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87"/>
  <sheetViews>
    <sheetView zoomScaleNormal="100" workbookViewId="0">
      <pane xSplit="3" ySplit="3" topLeftCell="H72" activePane="bottomRight" state="frozen"/>
      <selection pane="topRight" activeCell="C1" sqref="C1"/>
      <selection pane="bottomLeft" activeCell="A3" sqref="A3"/>
      <selection pane="bottomRight" activeCell="K86" sqref="K86"/>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82" t="s">
        <v>30</v>
      </c>
      <c r="E1" s="283"/>
      <c r="F1" s="283"/>
      <c r="G1" s="283"/>
      <c r="H1" s="283"/>
      <c r="I1" s="283"/>
      <c r="J1" s="284"/>
      <c r="K1" s="284"/>
      <c r="L1" s="284"/>
      <c r="M1" s="285"/>
      <c r="N1" s="13"/>
      <c r="O1" s="13"/>
      <c r="P1" s="13"/>
      <c r="Q1" s="13"/>
      <c r="R1" s="288" t="s">
        <v>59</v>
      </c>
      <c r="S1" s="289"/>
      <c r="T1" s="289"/>
      <c r="U1" s="289"/>
      <c r="V1" s="289"/>
      <c r="W1" s="289"/>
      <c r="X1" s="290"/>
      <c r="Y1" s="290"/>
      <c r="Z1" s="290"/>
      <c r="AA1" s="290"/>
      <c r="AB1" s="290"/>
      <c r="AC1" s="290"/>
      <c r="AD1" s="73"/>
      <c r="AE1" s="73"/>
    </row>
    <row r="2" spans="1:31" ht="37.5" customHeight="1" x14ac:dyDescent="0.2">
      <c r="D2" s="286" t="s">
        <v>10</v>
      </c>
      <c r="E2" s="287"/>
      <c r="F2" s="286" t="s">
        <v>11</v>
      </c>
      <c r="G2" s="287"/>
      <c r="H2" s="291" t="s">
        <v>12</v>
      </c>
      <c r="I2" s="291"/>
      <c r="J2" s="286" t="s">
        <v>24</v>
      </c>
      <c r="K2" s="287"/>
      <c r="L2" s="286" t="s">
        <v>25</v>
      </c>
      <c r="M2" s="287"/>
      <c r="N2" s="286" t="s">
        <v>26</v>
      </c>
      <c r="O2" s="287"/>
      <c r="P2" s="286" t="s">
        <v>45</v>
      </c>
      <c r="Q2" s="287"/>
      <c r="R2" s="291" t="s">
        <v>13</v>
      </c>
      <c r="S2" s="291"/>
      <c r="T2" s="286" t="s">
        <v>11</v>
      </c>
      <c r="U2" s="287"/>
      <c r="V2" s="291" t="s">
        <v>12</v>
      </c>
      <c r="W2" s="291"/>
      <c r="X2" s="286" t="s">
        <v>24</v>
      </c>
      <c r="Y2" s="287"/>
      <c r="Z2" s="286" t="s">
        <v>25</v>
      </c>
      <c r="AA2" s="287"/>
      <c r="AB2" s="286" t="s">
        <v>26</v>
      </c>
      <c r="AC2" s="287"/>
      <c r="AD2" s="286" t="s">
        <v>67</v>
      </c>
      <c r="AE2" s="287"/>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89">
        <v>5511.1040042147752</v>
      </c>
      <c r="K4" s="7">
        <v>1828.17099249787</v>
      </c>
      <c r="L4" s="89">
        <v>8316.4001700000008</v>
      </c>
      <c r="M4" s="89">
        <v>5259.0908519999994</v>
      </c>
      <c r="N4" s="89">
        <v>9174.4855850871572</v>
      </c>
      <c r="O4" s="7">
        <v>3292.141953868314</v>
      </c>
      <c r="P4" s="89">
        <v>23959.842266666667</v>
      </c>
      <c r="Q4" s="89">
        <v>10824.755976666665</v>
      </c>
      <c r="R4" s="7"/>
      <c r="S4" s="7"/>
      <c r="T4" s="7"/>
      <c r="U4" s="7"/>
      <c r="V4" s="7"/>
      <c r="W4" s="7"/>
      <c r="X4" s="7"/>
      <c r="Y4" s="7"/>
      <c r="Z4" s="89">
        <f t="shared" ref="Z4:AA4" si="0">IF(L4&gt;0,SUM(L1:L4),"")</f>
        <v>8316.4001700000008</v>
      </c>
      <c r="AA4" s="89">
        <f t="shared" si="0"/>
        <v>5259.0908519999994</v>
      </c>
      <c r="AB4" s="7"/>
      <c r="AC4" s="7"/>
      <c r="AD4" s="89">
        <f t="shared" ref="AD4:AD23" si="1">IF(P4&gt;0,SUM(P1:P4),"")</f>
        <v>23959.842266666667</v>
      </c>
      <c r="AE4" s="89">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89">
        <v>5710.8185488301888</v>
      </c>
      <c r="K5" s="7">
        <v>1894.421300415592</v>
      </c>
      <c r="L5" s="89"/>
      <c r="M5" s="89"/>
      <c r="N5" s="89">
        <v>8966.6233688630164</v>
      </c>
      <c r="O5" s="7">
        <v>3217.5533661694167</v>
      </c>
      <c r="P5" s="89"/>
      <c r="Q5" s="89"/>
      <c r="R5" s="7"/>
      <c r="S5" s="7"/>
      <c r="T5" s="7"/>
      <c r="U5" s="7"/>
      <c r="V5" s="7"/>
      <c r="W5" s="7"/>
      <c r="X5" s="7"/>
      <c r="Y5" s="7"/>
      <c r="Z5" s="89" t="str">
        <f t="shared" ref="Z5:AA5" si="4">IF(L5&gt;0,SUM(L2:L5),"")</f>
        <v/>
      </c>
      <c r="AA5" s="89" t="str">
        <f t="shared" si="4"/>
        <v/>
      </c>
      <c r="AB5" s="7"/>
      <c r="AC5" s="7"/>
      <c r="AD5" s="89" t="str">
        <f t="shared" si="1"/>
        <v/>
      </c>
      <c r="AE5" s="89"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89">
        <v>5203.982401524152</v>
      </c>
      <c r="K6" s="7">
        <v>1726.2910779146841</v>
      </c>
      <c r="L6" s="89"/>
      <c r="M6" s="89"/>
      <c r="N6" s="89">
        <v>8564.7968951164294</v>
      </c>
      <c r="O6" s="7">
        <v>3073.3632881397134</v>
      </c>
      <c r="P6" s="89"/>
      <c r="Q6" s="89"/>
      <c r="R6" s="7"/>
      <c r="S6" s="7"/>
      <c r="T6" s="7"/>
      <c r="U6" s="7"/>
      <c r="V6" s="7"/>
      <c r="W6" s="7"/>
      <c r="X6" s="7"/>
      <c r="Y6" s="7"/>
      <c r="Z6" s="89" t="str">
        <f t="shared" ref="Z6:AA6" si="5">IF(L6&gt;0,SUM(L3:L6),"")</f>
        <v/>
      </c>
      <c r="AA6" s="89" t="str">
        <f t="shared" si="5"/>
        <v/>
      </c>
      <c r="AB6" s="7"/>
      <c r="AC6" s="7"/>
      <c r="AD6" s="89" t="str">
        <f t="shared" si="1"/>
        <v/>
      </c>
      <c r="AE6" s="89"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89">
        <v>5621.1032154308859</v>
      </c>
      <c r="K7" s="7">
        <v>1864.6604811718532</v>
      </c>
      <c r="L7" s="89"/>
      <c r="M7" s="89"/>
      <c r="N7" s="89">
        <v>9121.1254176000602</v>
      </c>
      <c r="O7" s="7">
        <v>3272.994368489221</v>
      </c>
      <c r="P7" s="89"/>
      <c r="Q7" s="89"/>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89">
        <f>IF(J7&gt;0,SUM(J4:J7),"")</f>
        <v>22047.008170000001</v>
      </c>
      <c r="Y7" s="7">
        <f t="shared" ref="Y7" si="7">IF(K7&gt;0,SUM(K4:K7),"")</f>
        <v>7313.5438519999998</v>
      </c>
      <c r="Z7" s="89" t="str">
        <f t="shared" ref="Z7:AA7" si="8">IF(L7&gt;0,SUM(L4:L7),"")</f>
        <v/>
      </c>
      <c r="AA7" s="89" t="str">
        <f t="shared" si="8"/>
        <v/>
      </c>
      <c r="AB7" s="89">
        <f t="shared" ref="AB7:AB23" si="9">IF(N8&gt;0,SUM(N4:N7),"")</f>
        <v>35827.031266666665</v>
      </c>
      <c r="AC7" s="7">
        <f t="shared" ref="AC7:AC23" si="10">IF(O7&gt;0,SUM(O4:O7),"")</f>
        <v>12856.052976666664</v>
      </c>
      <c r="AD7" s="89" t="str">
        <f t="shared" si="1"/>
        <v/>
      </c>
      <c r="AE7" s="89"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89">
        <v>5948.2484039302517</v>
      </c>
      <c r="K8" s="7">
        <v>1931.9621515834758</v>
      </c>
      <c r="L8" s="89">
        <v>8441.3562800000018</v>
      </c>
      <c r="M8" s="89">
        <v>5405.9406949999993</v>
      </c>
      <c r="N8" s="89">
        <v>9218.5088400433597</v>
      </c>
      <c r="O8" s="7">
        <v>3326.3664251783948</v>
      </c>
      <c r="P8" s="89">
        <v>24474.824619999999</v>
      </c>
      <c r="Q8" s="89">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89">
        <f t="shared" ref="X8:AA23" si="11">IF(J8&gt;0,SUM(J5:J8),"")</f>
        <v>22484.152569715476</v>
      </c>
      <c r="Y8" s="7">
        <f t="shared" si="11"/>
        <v>7417.3350110856054</v>
      </c>
      <c r="Z8" s="89">
        <f>IF(L8&gt;0,SUM(L5:L8),"")</f>
        <v>8441.3562800000018</v>
      </c>
      <c r="AA8" s="89">
        <f t="shared" si="11"/>
        <v>5405.9406949999993</v>
      </c>
      <c r="AB8" s="89">
        <f t="shared" si="9"/>
        <v>35871.054521622864</v>
      </c>
      <c r="AC8" s="7">
        <f t="shared" si="10"/>
        <v>12890.277447976747</v>
      </c>
      <c r="AD8" s="89">
        <f t="shared" si="1"/>
        <v>24474.824619999999</v>
      </c>
      <c r="AE8" s="89">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89">
        <v>5994.2830927086898</v>
      </c>
      <c r="K9" s="7">
        <v>1946.9139946035325</v>
      </c>
      <c r="L9" s="89"/>
      <c r="M9" s="89"/>
      <c r="N9" s="89">
        <v>9387.3487277765507</v>
      </c>
      <c r="O9" s="7">
        <v>3387.2898720754679</v>
      </c>
      <c r="P9" s="89"/>
      <c r="Q9" s="89"/>
      <c r="R9" s="7">
        <f t="shared" si="6"/>
        <v>58699.385102248685</v>
      </c>
      <c r="S9" s="7">
        <f t="shared" si="6"/>
        <v>20530.203132994779</v>
      </c>
      <c r="T9" s="7">
        <f t="shared" si="6"/>
        <v>32549.92910224868</v>
      </c>
      <c r="U9" s="7">
        <f t="shared" si="6"/>
        <v>16366.909132994777</v>
      </c>
      <c r="V9" s="7">
        <f t="shared" si="6"/>
        <v>144.54359005791778</v>
      </c>
      <c r="W9" s="7">
        <f t="shared" si="6"/>
        <v>8726.9650400796254</v>
      </c>
      <c r="X9" s="89">
        <f t="shared" ref="X9:Y9" si="14">IF(J9&gt;0,SUM(J6:J9),"")</f>
        <v>22767.61711359398</v>
      </c>
      <c r="Y9" s="7">
        <f t="shared" si="14"/>
        <v>7469.8277052735466</v>
      </c>
      <c r="Z9" s="89" t="str">
        <f t="shared" si="11"/>
        <v/>
      </c>
      <c r="AA9" s="89" t="str">
        <f t="shared" si="11"/>
        <v/>
      </c>
      <c r="AB9" s="89">
        <f t="shared" si="9"/>
        <v>36291.7798805364</v>
      </c>
      <c r="AC9" s="7">
        <f t="shared" si="10"/>
        <v>13060.013953882797</v>
      </c>
      <c r="AD9" s="89" t="str">
        <f t="shared" si="1"/>
        <v/>
      </c>
      <c r="AE9" s="89"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89">
        <v>5553.9717001482913</v>
      </c>
      <c r="K10" s="7">
        <v>1803.9029958067044</v>
      </c>
      <c r="L10" s="89"/>
      <c r="M10" s="89"/>
      <c r="N10" s="89">
        <v>8564.1066240340788</v>
      </c>
      <c r="O10" s="7">
        <v>3090.2347906953746</v>
      </c>
      <c r="P10" s="89"/>
      <c r="Q10" s="89"/>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89">
        <f t="shared" ref="X10:Y10" si="15">IF(J10&gt;0,SUM(J7:J10),"")</f>
        <v>23117.60641221812</v>
      </c>
      <c r="Y10" s="7">
        <f t="shared" si="15"/>
        <v>7547.4396231655664</v>
      </c>
      <c r="Z10" s="89" t="str">
        <f t="shared" si="11"/>
        <v/>
      </c>
      <c r="AA10" s="89" t="str">
        <f t="shared" si="11"/>
        <v/>
      </c>
      <c r="AB10" s="89">
        <f t="shared" si="9"/>
        <v>36291.089609454051</v>
      </c>
      <c r="AC10" s="7">
        <f t="shared" si="10"/>
        <v>13076.885456438458</v>
      </c>
      <c r="AD10" s="89" t="str">
        <f t="shared" si="1"/>
        <v/>
      </c>
      <c r="AE10" s="89"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89">
        <v>6107.473083212768</v>
      </c>
      <c r="K11" s="7">
        <v>1983.6775530062853</v>
      </c>
      <c r="L11" s="89"/>
      <c r="M11" s="89"/>
      <c r="N11" s="89">
        <v>9383.4664281460082</v>
      </c>
      <c r="O11" s="7">
        <v>3385.8890000507618</v>
      </c>
      <c r="P11" s="89"/>
      <c r="Q11" s="89"/>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89">
        <f t="shared" ref="X11:Y11" si="16">IF(J11&gt;0,SUM(J8:J11),"")</f>
        <v>23603.976280000003</v>
      </c>
      <c r="Y11" s="7">
        <f t="shared" si="16"/>
        <v>7666.456694999998</v>
      </c>
      <c r="Z11" s="89" t="str">
        <f t="shared" si="11"/>
        <v/>
      </c>
      <c r="AA11" s="89" t="str">
        <f t="shared" si="11"/>
        <v/>
      </c>
      <c r="AB11" s="89">
        <f t="shared" si="9"/>
        <v>36553.430619999999</v>
      </c>
      <c r="AC11" s="7">
        <f t="shared" si="10"/>
        <v>13189.780088</v>
      </c>
      <c r="AD11" s="89" t="str">
        <f t="shared" si="1"/>
        <v/>
      </c>
      <c r="AE11" s="89"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89">
        <v>6387.9653922997604</v>
      </c>
      <c r="K12" s="7">
        <v>1971.9775586267285</v>
      </c>
      <c r="L12" s="89">
        <v>8509.9605903425436</v>
      </c>
      <c r="M12" s="89">
        <v>5198.8043624918282</v>
      </c>
      <c r="N12" s="89">
        <v>9359.7189046482072</v>
      </c>
      <c r="O12" s="7">
        <v>3412.5639815024783</v>
      </c>
      <c r="P12" s="89">
        <v>26394.643489999999</v>
      </c>
      <c r="Q12" s="89">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89">
        <f t="shared" ref="X12:Y12" si="17">IF(J12&gt;0,SUM(J9:J12),"")</f>
        <v>24043.693268369509</v>
      </c>
      <c r="Y12" s="7">
        <f t="shared" si="17"/>
        <v>7706.4721020432507</v>
      </c>
      <c r="Z12" s="89">
        <f>IF(L12&gt;0,SUM(L9:L12),"")</f>
        <v>8509.9605903425436</v>
      </c>
      <c r="AA12" s="89">
        <f t="shared" si="11"/>
        <v>5198.8043624918282</v>
      </c>
      <c r="AB12" s="89">
        <f t="shared" si="9"/>
        <v>36694.640684604849</v>
      </c>
      <c r="AC12" s="7">
        <f t="shared" si="10"/>
        <v>13275.977644324083</v>
      </c>
      <c r="AD12" s="89">
        <f t="shared" si="1"/>
        <v>26394.643489999999</v>
      </c>
      <c r="AE12" s="89">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89">
        <v>6312.9705552673431</v>
      </c>
      <c r="K13" s="7">
        <v>1948.8265040172178</v>
      </c>
      <c r="L13" s="89"/>
      <c r="M13" s="89"/>
      <c r="N13" s="89">
        <v>10261.224318033332</v>
      </c>
      <c r="O13" s="7">
        <v>3741.2538635586334</v>
      </c>
      <c r="P13" s="89"/>
      <c r="Q13" s="89"/>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89">
        <f t="shared" ref="X13:Y13" si="18">IF(J13&gt;0,SUM(J10:J13),"")</f>
        <v>24362.380730928166</v>
      </c>
      <c r="Y13" s="7">
        <f t="shared" si="18"/>
        <v>7708.3846114569369</v>
      </c>
      <c r="Z13" s="89" t="str">
        <f t="shared" si="11"/>
        <v/>
      </c>
      <c r="AA13" s="89" t="str">
        <f t="shared" si="11"/>
        <v/>
      </c>
      <c r="AB13" s="89">
        <f t="shared" si="9"/>
        <v>37568.516274861628</v>
      </c>
      <c r="AC13" s="7">
        <f t="shared" si="10"/>
        <v>13629.941635807249</v>
      </c>
      <c r="AD13" s="89" t="str">
        <f t="shared" si="1"/>
        <v/>
      </c>
      <c r="AE13" s="89"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89">
        <v>5820.0710837064198</v>
      </c>
      <c r="K14" s="7">
        <v>1796.6674616797661</v>
      </c>
      <c r="L14" s="89"/>
      <c r="M14" s="89"/>
      <c r="N14" s="89">
        <v>9361.2977919037439</v>
      </c>
      <c r="O14" s="7">
        <v>3413.139645561836</v>
      </c>
      <c r="P14" s="89"/>
      <c r="Q14" s="89"/>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89">
        <f t="shared" ref="X14:Y14" si="19">IF(J14&gt;0,SUM(J11:J14),"")</f>
        <v>24628.480114486294</v>
      </c>
      <c r="Y14" s="7">
        <f t="shared" si="19"/>
        <v>7701.1490773299975</v>
      </c>
      <c r="Z14" s="89" t="str">
        <f t="shared" si="11"/>
        <v/>
      </c>
      <c r="AA14" s="89" t="str">
        <f t="shared" si="11"/>
        <v/>
      </c>
      <c r="AB14" s="89">
        <f t="shared" si="9"/>
        <v>38365.707442731291</v>
      </c>
      <c r="AC14" s="7">
        <f t="shared" si="10"/>
        <v>13952.84649067371</v>
      </c>
      <c r="AD14" s="89" t="str">
        <f t="shared" si="1"/>
        <v/>
      </c>
      <c r="AE14" s="89"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89">
        <v>5937.4735590690198</v>
      </c>
      <c r="K15" s="7">
        <v>1832.9098381681158</v>
      </c>
      <c r="L15" s="89"/>
      <c r="M15" s="89"/>
      <c r="N15" s="89">
        <v>9757.3694754147164</v>
      </c>
      <c r="O15" s="7">
        <v>3557.5478243770522</v>
      </c>
      <c r="P15" s="89"/>
      <c r="Q15" s="89"/>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89">
        <f t="shared" ref="X15:Y15" si="20">IF(J15&gt;0,SUM(J12:J15),"")</f>
        <v>24458.480590342544</v>
      </c>
      <c r="Y15" s="7">
        <f t="shared" si="20"/>
        <v>7550.3813624918284</v>
      </c>
      <c r="Z15" s="89" t="str">
        <f t="shared" si="11"/>
        <v/>
      </c>
      <c r="AA15" s="89" t="str">
        <f t="shared" si="11"/>
        <v/>
      </c>
      <c r="AB15" s="89">
        <f t="shared" si="9"/>
        <v>38739.610489999999</v>
      </c>
      <c r="AC15" s="7">
        <f t="shared" si="10"/>
        <v>14124.505315</v>
      </c>
      <c r="AD15" s="89" t="str">
        <f t="shared" si="1"/>
        <v/>
      </c>
      <c r="AE15" s="89"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90">
        <v>6136.9324928052529</v>
      </c>
      <c r="K16" s="8">
        <v>1857.7542020436917</v>
      </c>
      <c r="L16" s="90">
        <v>8444.6249236853873</v>
      </c>
      <c r="M16" s="90">
        <v>5022.8433239402675</v>
      </c>
      <c r="N16" s="90">
        <v>10258.204717591558</v>
      </c>
      <c r="O16" s="8">
        <v>3765.6068938609137</v>
      </c>
      <c r="P16" s="90">
        <v>27844.676356314612</v>
      </c>
      <c r="Q16" s="90">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89">
        <f>IF(J16&gt;0,SUM(J13:J16),"")</f>
        <v>24207.447690848036</v>
      </c>
      <c r="Y16" s="7">
        <f t="shared" ref="Y16" si="24">IF(K16&gt;0,SUM(K13:K16),"")</f>
        <v>7436.1580059087919</v>
      </c>
      <c r="Z16" s="89">
        <f t="shared" si="11"/>
        <v>8444.6249236853873</v>
      </c>
      <c r="AA16" s="89">
        <f t="shared" si="11"/>
        <v>5022.8433239402675</v>
      </c>
      <c r="AB16" s="89">
        <f t="shared" si="9"/>
        <v>39638.096302943348</v>
      </c>
      <c r="AC16" s="7">
        <f t="shared" si="10"/>
        <v>14477.548227358435</v>
      </c>
      <c r="AD16" s="89">
        <f t="shared" si="1"/>
        <v>27844.676356314612</v>
      </c>
      <c r="AE16" s="89">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90">
        <v>6235.9274661167319</v>
      </c>
      <c r="K17" s="8">
        <v>1887.7216699710661</v>
      </c>
      <c r="L17" s="90"/>
      <c r="M17" s="90"/>
      <c r="N17" s="90">
        <v>10244.426594223316</v>
      </c>
      <c r="O17" s="8">
        <v>3760.549186614056</v>
      </c>
      <c r="P17" s="90"/>
      <c r="Q17" s="90"/>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89">
        <f t="shared" ref="X17:Y17" si="25">IF(J17&gt;0,SUM(J14:J17),"")</f>
        <v>24130.404601697424</v>
      </c>
      <c r="Y17" s="7">
        <f t="shared" si="25"/>
        <v>7375.0531718626398</v>
      </c>
      <c r="Z17" s="89" t="str">
        <f t="shared" si="11"/>
        <v/>
      </c>
      <c r="AA17" s="89" t="str">
        <f t="shared" si="11"/>
        <v/>
      </c>
      <c r="AB17" s="89">
        <f t="shared" si="9"/>
        <v>39621.298579133334</v>
      </c>
      <c r="AC17" s="7">
        <f t="shared" si="10"/>
        <v>14496.843550413858</v>
      </c>
      <c r="AD17" s="89" t="str">
        <f t="shared" si="1"/>
        <v/>
      </c>
      <c r="AE17" s="89"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90">
        <v>5978.3456565068254</v>
      </c>
      <c r="K18" s="8">
        <v>1809.7472601606555</v>
      </c>
      <c r="L18" s="90"/>
      <c r="M18" s="90"/>
      <c r="N18" s="90">
        <v>9680.5135914199673</v>
      </c>
      <c r="O18" s="8">
        <v>3553.5466214134804</v>
      </c>
      <c r="P18" s="90"/>
      <c r="Q18" s="90"/>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89">
        <f t="shared" ref="X18:Y18" si="26">IF(J18&gt;0,SUM(J15:J18),"")</f>
        <v>24288.679174497833</v>
      </c>
      <c r="Y18" s="7">
        <f t="shared" si="26"/>
        <v>7388.1329703435295</v>
      </c>
      <c r="Z18" s="89" t="str">
        <f t="shared" si="11"/>
        <v/>
      </c>
      <c r="AA18" s="89" t="str">
        <f t="shared" si="11"/>
        <v/>
      </c>
      <c r="AB18" s="89">
        <f t="shared" si="9"/>
        <v>39940.514378649561</v>
      </c>
      <c r="AC18" s="7">
        <f t="shared" si="10"/>
        <v>14637.250526265503</v>
      </c>
      <c r="AD18" s="89" t="str">
        <f t="shared" si="1"/>
        <v/>
      </c>
      <c r="AE18" s="89"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90">
        <v>6018.1673082565749</v>
      </c>
      <c r="K19" s="8">
        <v>1821.801953764854</v>
      </c>
      <c r="L19" s="90"/>
      <c r="M19" s="90"/>
      <c r="N19" s="90">
        <v>10391.956453079771</v>
      </c>
      <c r="O19" s="8">
        <v>3814.704808270496</v>
      </c>
      <c r="P19" s="90"/>
      <c r="Q19" s="90"/>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89">
        <f t="shared" ref="X19:Y19" si="27">IF(J19&gt;0,SUM(J16:J19),"")</f>
        <v>24369.372923685387</v>
      </c>
      <c r="Y19" s="7">
        <f t="shared" si="27"/>
        <v>7377.0250859402677</v>
      </c>
      <c r="Z19" s="89" t="str">
        <f t="shared" si="11"/>
        <v/>
      </c>
      <c r="AA19" s="89" t="str">
        <f t="shared" si="11"/>
        <v/>
      </c>
      <c r="AB19" s="89">
        <f t="shared" si="9"/>
        <v>40575.101356314612</v>
      </c>
      <c r="AC19" s="7">
        <f t="shared" si="10"/>
        <v>14894.407510158948</v>
      </c>
      <c r="AD19" s="89" t="str">
        <f t="shared" si="1"/>
        <v/>
      </c>
      <c r="AE19" s="89"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90">
        <v>6263.6056086353901</v>
      </c>
      <c r="K20" s="8">
        <v>1899.2458270751313</v>
      </c>
      <c r="L20" s="90">
        <v>8720.6268753839286</v>
      </c>
      <c r="M20" s="90">
        <v>5204.9891914295185</v>
      </c>
      <c r="N20" s="90">
        <v>10819.285663517023</v>
      </c>
      <c r="O20" s="8">
        <v>3959.7321422698651</v>
      </c>
      <c r="P20" s="90">
        <v>29163.762900000002</v>
      </c>
      <c r="Q20" s="90">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89">
        <f t="shared" ref="X20:Y20" si="34">IF(J20&gt;0,SUM(J17:J20),"")</f>
        <v>24496.046039515521</v>
      </c>
      <c r="Y20" s="7">
        <f t="shared" si="34"/>
        <v>7418.5167109717067</v>
      </c>
      <c r="Z20" s="89">
        <f t="shared" si="11"/>
        <v>8720.6268753839286</v>
      </c>
      <c r="AA20" s="89">
        <f t="shared" si="11"/>
        <v>5204.9891914295185</v>
      </c>
      <c r="AB20" s="89">
        <f t="shared" si="9"/>
        <v>41136.182302240079</v>
      </c>
      <c r="AC20" s="7">
        <f t="shared" si="10"/>
        <v>15088.532758567897</v>
      </c>
      <c r="AD20" s="89">
        <f t="shared" si="1"/>
        <v>29163.762900000002</v>
      </c>
      <c r="AE20" s="89">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90">
        <v>6352.3437361493516</v>
      </c>
      <c r="K21" s="8">
        <v>1926.1529360014979</v>
      </c>
      <c r="L21" s="8"/>
      <c r="M21" s="8"/>
      <c r="N21" s="90">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89">
        <f t="shared" ref="X21:Y21" si="35">IF(J21&gt;0,SUM(J18:J21),"")</f>
        <v>24612.462309548144</v>
      </c>
      <c r="Y21" s="7">
        <f t="shared" si="35"/>
        <v>7456.9479770021389</v>
      </c>
      <c r="Z21" s="7" t="str">
        <f t="shared" si="11"/>
        <v/>
      </c>
      <c r="AA21" s="7" t="str">
        <f t="shared" si="11"/>
        <v/>
      </c>
      <c r="AB21" s="89">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90">
        <v>6024.1274184083559</v>
      </c>
      <c r="K22" s="8">
        <v>1826.631428614739</v>
      </c>
      <c r="L22" s="8"/>
      <c r="M22" s="8"/>
      <c r="N22" s="90">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89">
        <f t="shared" ref="X22:Y22" si="36">IF(J22&gt;0,SUM(J19:J22),"")</f>
        <v>24658.244071449673</v>
      </c>
      <c r="Y22" s="7">
        <f t="shared" si="36"/>
        <v>7473.8321454562229</v>
      </c>
      <c r="Z22" s="7" t="str">
        <f t="shared" si="11"/>
        <v/>
      </c>
      <c r="AA22" s="7" t="str">
        <f t="shared" si="11"/>
        <v/>
      </c>
      <c r="AB22" s="89">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90">
        <v>6321.9581121908304</v>
      </c>
      <c r="K23" s="8">
        <v>1916.9394297381509</v>
      </c>
      <c r="L23" s="8"/>
      <c r="M23" s="8"/>
      <c r="N23" s="90">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89">
        <f t="shared" ref="X23:Y23" si="37">IF(J23&gt;0,SUM(J20:J23),"")</f>
        <v>24962.034875383928</v>
      </c>
      <c r="Y23" s="7">
        <f t="shared" si="37"/>
        <v>7568.96962142952</v>
      </c>
      <c r="Z23" s="7" t="str">
        <f t="shared" si="11"/>
        <v/>
      </c>
      <c r="AA23" s="7" t="str">
        <f t="shared" si="11"/>
        <v/>
      </c>
      <c r="AB23" s="89">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57.848412893731478</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57.652275421058199</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52.70007588725872</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61.615120197684476</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1">
        <f t="shared" si="12"/>
        <v>2018</v>
      </c>
      <c r="C64" s="1" t="str">
        <f t="shared" si="13"/>
        <v>Kvartal 1</v>
      </c>
      <c r="D64" s="7">
        <v>17460.513510073848</v>
      </c>
      <c r="E64" s="7">
        <v>5686.3454755110461</v>
      </c>
      <c r="F64" s="10">
        <v>10455.017672181422</v>
      </c>
      <c r="G64" s="10">
        <v>4546.3231187496058</v>
      </c>
      <c r="H64" s="10">
        <v>60.925763210183682</v>
      </c>
      <c r="I64" s="10">
        <v>3303.8834667733177</v>
      </c>
      <c r="J64" s="10">
        <v>8222.3199540181758</v>
      </c>
      <c r="K64" s="10">
        <v>2263.9454009315291</v>
      </c>
      <c r="L64" s="10">
        <v>2917.7647003031443</v>
      </c>
      <c r="M64" s="10">
        <v>1475.0824716315292</v>
      </c>
      <c r="N64" s="10">
        <v>9238.1935560556722</v>
      </c>
      <c r="O64" s="10">
        <v>3422.400074579517</v>
      </c>
      <c r="P64" s="10">
        <v>7537.252971878278</v>
      </c>
      <c r="Q64" s="10">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
      <c r="A65" s="6" t="str">
        <f t="shared" si="3"/>
        <v>2018 Kvartal 2</v>
      </c>
      <c r="B65" s="1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
      <c r="A66" s="6" t="str">
        <f t="shared" si="3"/>
        <v>2018 Kvartal 3</v>
      </c>
      <c r="B66" s="1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
      <c r="A67" s="6" t="str">
        <f t="shared" si="3"/>
        <v>2018 Kvartal 4</v>
      </c>
      <c r="B67" s="1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
      <c r="A68" s="6" t="str">
        <f t="shared" si="3"/>
        <v>2019 Kvartal 1</v>
      </c>
      <c r="B68" s="11">
        <f t="shared" si="12"/>
        <v>2019</v>
      </c>
      <c r="C68" s="1" t="str">
        <f t="shared" si="13"/>
        <v>Kvartal 1</v>
      </c>
      <c r="D68" s="7">
        <v>16938.711358396635</v>
      </c>
      <c r="E68" s="7">
        <v>5509.7733733097457</v>
      </c>
      <c r="F68" s="7">
        <v>10397.83569491474</v>
      </c>
      <c r="G68" s="7">
        <v>4407.5044573104133</v>
      </c>
      <c r="H68" s="10">
        <v>65.885488799323397</v>
      </c>
      <c r="I68" s="10">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10">
        <f t="shared" si="65"/>
        <v>251.45011843144607</v>
      </c>
      <c r="W68" s="10">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
      <c r="A69" s="6" t="str">
        <f t="shared" ref="A69:A76" si="71">CONCATENATE(B69," ",C69)</f>
        <v>2019 Kvartal 2</v>
      </c>
      <c r="B69" s="11">
        <f t="shared" si="12"/>
        <v>2019</v>
      </c>
      <c r="C69" s="1" t="str">
        <f t="shared" si="13"/>
        <v>Kvartal 2</v>
      </c>
      <c r="D69" s="7">
        <v>17647.492720144724</v>
      </c>
      <c r="E69" s="7">
        <v>5641.6115375702657</v>
      </c>
      <c r="F69" s="7">
        <v>10306.712767273184</v>
      </c>
      <c r="G69" s="7">
        <v>4430.1560629718069</v>
      </c>
      <c r="H69" s="10">
        <v>66.840249208460662</v>
      </c>
      <c r="I69" s="10">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10">
        <f t="shared" si="65"/>
        <v>256.03142852403909</v>
      </c>
      <c r="W69" s="10">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
      <c r="A70" s="6" t="str">
        <f t="shared" si="71"/>
        <v>2019 Kvartal 3</v>
      </c>
      <c r="B70" s="1">
        <f t="shared" si="12"/>
        <v>2019</v>
      </c>
      <c r="C70" s="1" t="str">
        <f t="shared" si="13"/>
        <v>Kvartal 3</v>
      </c>
      <c r="D70" s="7">
        <v>16553.158702764591</v>
      </c>
      <c r="E70" s="7">
        <v>5486.3947129451944</v>
      </c>
      <c r="F70" s="7">
        <v>9739.9702921327171</v>
      </c>
      <c r="G70" s="7">
        <v>4341.9975582756379</v>
      </c>
      <c r="H70" s="10">
        <v>62.979340322452664</v>
      </c>
      <c r="I70" s="10">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10">
        <f t="shared" si="65"/>
        <v>262.08357223697232</v>
      </c>
      <c r="W70" s="10">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
      <c r="A71" s="6" t="str">
        <f t="shared" si="71"/>
        <v>2019 Kvartal 4</v>
      </c>
      <c r="B71" s="1">
        <f t="shared" si="12"/>
        <v>2019</v>
      </c>
      <c r="C71" s="1" t="str">
        <f t="shared" si="13"/>
        <v>Kvartal 4</v>
      </c>
      <c r="D71" s="7">
        <v>17080.691013870881</v>
      </c>
      <c r="E71" s="7">
        <v>5584.2860506688357</v>
      </c>
      <c r="F71" s="7">
        <v>10170.600040856192</v>
      </c>
      <c r="G71" s="7">
        <v>4427.1341379361838</v>
      </c>
      <c r="H71" s="10">
        <v>68.897710937091901</v>
      </c>
      <c r="I71" s="10">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10">
        <f t="shared" si="65"/>
        <v>264.6027892673286</v>
      </c>
      <c r="W71" s="10">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
      <c r="A72" s="6" t="str">
        <f t="shared" si="71"/>
        <v>2020 Kvartal 1</v>
      </c>
      <c r="B72" s="1">
        <f t="shared" si="12"/>
        <v>2020</v>
      </c>
      <c r="C72" s="1" t="str">
        <f t="shared" si="13"/>
        <v>Kvartal 1</v>
      </c>
      <c r="D72" s="7">
        <v>17755.323933107415</v>
      </c>
      <c r="E72" s="7">
        <v>5650.9148285538504</v>
      </c>
      <c r="F72" s="7">
        <v>10776.052325058561</v>
      </c>
      <c r="G72" s="7">
        <v>4519.8281844587209</v>
      </c>
      <c r="H72" s="10">
        <v>63.109023250312752</v>
      </c>
      <c r="I72" s="10">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10">
        <f>IF(H72&gt;0,SUM(H69:H72),"")</f>
        <v>261.82632371831801</v>
      </c>
      <c r="W72" s="10">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
      <c r="A73" s="6" t="str">
        <f t="shared" si="71"/>
        <v>2020 Kvartal 2</v>
      </c>
      <c r="B73" s="1">
        <f t="shared" ref="B73:B78" si="72">B69+1</f>
        <v>2020</v>
      </c>
      <c r="C73" s="1" t="str">
        <f t="shared" ref="C73:C78"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
      <c r="A76" s="6" t="str">
        <f t="shared" si="71"/>
        <v>2021 Kvartal 1</v>
      </c>
      <c r="B76" s="1">
        <f t="shared" si="72"/>
        <v>2021</v>
      </c>
      <c r="C76" s="1" t="str">
        <f t="shared" si="73"/>
        <v>Kvartal 1</v>
      </c>
      <c r="D76" s="7">
        <v>17302.53753392959</v>
      </c>
      <c r="E76" s="7">
        <v>5401.9070234455958</v>
      </c>
      <c r="F76" s="7">
        <v>10675.542533929591</v>
      </c>
      <c r="G76" s="7">
        <v>4311.2561698455957</v>
      </c>
      <c r="H76" s="7">
        <v>31.257899610936157</v>
      </c>
      <c r="I76" s="7">
        <v>1315.8367858358492</v>
      </c>
      <c r="J76" s="7">
        <v>7840.4796314060168</v>
      </c>
      <c r="K76" s="7">
        <v>1902.7740919129556</v>
      </c>
      <c r="L76" s="7">
        <v>3117.788631406017</v>
      </c>
      <c r="M76" s="7">
        <v>1218.8825727129556</v>
      </c>
      <c r="N76" s="7">
        <v>9462.0579025235729</v>
      </c>
      <c r="O76" s="7">
        <v>3499.1329315326402</v>
      </c>
      <c r="P76" s="7">
        <v>7557.7539025235728</v>
      </c>
      <c r="Q76" s="7">
        <v>3092.37359713264</v>
      </c>
      <c r="R76" s="7">
        <f t="shared" ref="R76" si="75">IF(D76&gt;0,SUM(D73:D76),"")</f>
        <v>69352.206483713046</v>
      </c>
      <c r="S76" s="7">
        <f t="shared" ref="S76" si="76">IF(E76&gt;0,SUM(E73:E76),"")</f>
        <v>21844.890173906373</v>
      </c>
      <c r="T76" s="7">
        <f t="shared" ref="T76" si="77">IF(F76&gt;0,SUM(F73:F76),"")</f>
        <v>41347.202091761894</v>
      </c>
      <c r="U76" s="7">
        <f t="shared" ref="U76" si="78">IF(G76&gt;0,SUM(G73:G76),"")</f>
        <v>17230.590138001498</v>
      </c>
      <c r="V76" s="7">
        <f t="shared" ref="V76" si="79">IF(H76&gt;0,SUM(H73:H76),"")</f>
        <v>137.3118753272104</v>
      </c>
      <c r="W76" s="7">
        <f t="shared" ref="W76" si="80">IF(I76&gt;0,SUM(I73:I76),"")</f>
        <v>6120.1987233140353</v>
      </c>
      <c r="X76" s="7">
        <f t="shared" ref="X76" si="81">IF(J76&gt;0,SUM(J73:J76),"")</f>
        <v>33072.39777822022</v>
      </c>
      <c r="Y76" s="7">
        <f t="shared" ref="Y76" si="82">IF(K76&gt;0,SUM(K73:K76),"")</f>
        <v>7883.7826717640683</v>
      </c>
      <c r="Z76" s="7">
        <f t="shared" ref="Z76" si="83">IF(L76&gt;0,SUM(L73:L76),"")</f>
        <v>13374.486430998066</v>
      </c>
      <c r="AA76" s="7">
        <f t="shared" ref="AA76" si="84">IF(M76&gt;0,SUM(M73:M76),"")</f>
        <v>5080.6459308655558</v>
      </c>
      <c r="AB76" s="7">
        <f t="shared" ref="AB76" si="85">IF(N76&gt;0,SUM(N73:N76),"")</f>
        <v>36279.808705492818</v>
      </c>
      <c r="AC76" s="7">
        <f t="shared" ref="AC76" si="86">IF(O76&gt;0,SUM(O73:O76),"")</f>
        <v>13961.107502142302</v>
      </c>
      <c r="AD76" s="7">
        <f t="shared" ref="AD76" si="87">IF(P76&gt;0,SUM(P73:P76),"")</f>
        <v>27972.715660763832</v>
      </c>
      <c r="AE76" s="7">
        <f t="shared" ref="AE76" si="88">IF(Q76&gt;0,SUM(Q73:Q76),"")</f>
        <v>12149.944207135943</v>
      </c>
    </row>
    <row r="77" spans="1:31" x14ac:dyDescent="0.2">
      <c r="A77" s="6" t="str">
        <f t="shared" ref="A77:A85" si="89">CONCATENATE(B77," ",C77)</f>
        <v>2021 Kvartal 2</v>
      </c>
      <c r="B77" s="1">
        <f t="shared" si="72"/>
        <v>2021</v>
      </c>
      <c r="C77" s="1" t="str">
        <f t="shared" si="73"/>
        <v>Kvartal 2</v>
      </c>
      <c r="D77" s="7">
        <v>18716.60752634957</v>
      </c>
      <c r="E77" s="7">
        <v>6070.3692438137723</v>
      </c>
      <c r="F77" s="7">
        <v>11446.68352634957</v>
      </c>
      <c r="G77" s="7">
        <v>4930.7163571137726</v>
      </c>
      <c r="H77" s="7">
        <v>35.686628294078488</v>
      </c>
      <c r="I77" s="7">
        <v>1581.25660287445</v>
      </c>
      <c r="J77" s="7">
        <v>8702.500954963105</v>
      </c>
      <c r="K77" s="7">
        <v>2206.8898284268748</v>
      </c>
      <c r="L77" s="7">
        <v>3526.5659549631046</v>
      </c>
      <c r="M77" s="7">
        <v>1479.7819374268747</v>
      </c>
      <c r="N77" s="7">
        <v>10014.106571386465</v>
      </c>
      <c r="O77" s="7">
        <v>3863.4794153868975</v>
      </c>
      <c r="P77" s="7">
        <v>7920.117571386465</v>
      </c>
      <c r="Q77" s="7">
        <v>3450.9344196868979</v>
      </c>
      <c r="R77" s="7">
        <f>IF(D77&gt;0,SUM(D74:D77),"")</f>
        <v>70785.733130267457</v>
      </c>
      <c r="S77" s="7">
        <f t="shared" ref="S77:S78" si="90">IF(E77&gt;0,SUM(E74:E77),"")</f>
        <v>22414.925325927583</v>
      </c>
      <c r="T77" s="7">
        <f t="shared" ref="T77:T78" si="91">IF(F77&gt;0,SUM(F74:F77),"")</f>
        <v>42330.314756639098</v>
      </c>
      <c r="U77" s="7">
        <f t="shared" ref="U77:U78" si="92">IF(G77&gt;0,SUM(G74:G77),"")</f>
        <v>17760.690175856351</v>
      </c>
      <c r="V77" s="7">
        <f t="shared" ref="V77:V78" si="93">IF(H77&gt;0,SUM(H74:H77),"")</f>
        <v>142.37457364484271</v>
      </c>
      <c r="W77" s="7">
        <f t="shared" ref="W77:W78" si="94">IF(I77&gt;0,SUM(I74:I77),"")</f>
        <v>6450.9671537000195</v>
      </c>
      <c r="X77" s="7">
        <f t="shared" ref="X77:X78" si="95">IF(J77&gt;0,SUM(J74:J77),"")</f>
        <v>33280.268979433706</v>
      </c>
      <c r="Y77" s="7">
        <f t="shared" ref="Y77:Y78" si="96">IF(K77&gt;0,SUM(K74:K77),"")</f>
        <v>7997.4069771334052</v>
      </c>
      <c r="Z77" s="7">
        <f t="shared" ref="Z77:Z78" si="97">IF(L77&gt;0,SUM(L74:L77),"")</f>
        <v>13325.513273832537</v>
      </c>
      <c r="AA77" s="7">
        <f t="shared" ref="AA77:AA78" si="98">IF(M77&gt;0,SUM(M74:M77),"")</f>
        <v>5167.1945285083311</v>
      </c>
      <c r="AB77" s="7">
        <f t="shared" ref="AB77:AB78" si="99">IF(N77&gt;0,SUM(N74:N77),"")</f>
        <v>37505.464150833752</v>
      </c>
      <c r="AC77" s="7">
        <f t="shared" ref="AC77:AC78" si="100">IF(O77&gt;0,SUM(O74:O77),"")</f>
        <v>14417.518348794179</v>
      </c>
      <c r="AD77" s="7">
        <f t="shared" ref="AD77:AD78" si="101">IF(P77&gt;0,SUM(P74:P77),"")</f>
        <v>29004.801482806564</v>
      </c>
      <c r="AE77" s="7">
        <f t="shared" ref="AE77:AE78" si="102">IF(Q77&gt;0,SUM(Q74:Q77),"")</f>
        <v>12593.49564734802</v>
      </c>
    </row>
    <row r="78" spans="1:31" x14ac:dyDescent="0.2">
      <c r="A78" s="6" t="str">
        <f t="shared" si="89"/>
        <v>2021 Kvartal 3</v>
      </c>
      <c r="B78" s="1">
        <f t="shared" si="72"/>
        <v>2021</v>
      </c>
      <c r="C78" s="1" t="str">
        <f t="shared" si="73"/>
        <v>Kvartal 3</v>
      </c>
      <c r="D78" s="7">
        <v>18496.256333544665</v>
      </c>
      <c r="E78" s="7">
        <v>5961.4678392490014</v>
      </c>
      <c r="F78" s="7">
        <v>10559.760333544664</v>
      </c>
      <c r="G78" s="7">
        <v>4671.2427127490009</v>
      </c>
      <c r="H78" s="10">
        <v>42.399258547667955</v>
      </c>
      <c r="I78" s="10">
        <v>2325.5440537487425</v>
      </c>
      <c r="J78" s="7">
        <v>9065.8468538787456</v>
      </c>
      <c r="K78" s="7">
        <v>2162.7615982332436</v>
      </c>
      <c r="L78" s="7">
        <v>3389.8748538787459</v>
      </c>
      <c r="M78" s="7">
        <v>1354.7927312332436</v>
      </c>
      <c r="N78" s="7">
        <v>9430.4094796659192</v>
      </c>
      <c r="O78" s="7">
        <v>3798.7062410157578</v>
      </c>
      <c r="P78" s="7">
        <v>7169.8854796659189</v>
      </c>
      <c r="Q78" s="7">
        <v>3316.4499815157578</v>
      </c>
      <c r="R78" s="7">
        <f t="shared" ref="R78" si="103">IF(D78&gt;0,SUM(D75:D78),"")</f>
        <v>72078.804299738214</v>
      </c>
      <c r="S78" s="7">
        <f t="shared" si="90"/>
        <v>22980.406283708151</v>
      </c>
      <c r="T78" s="7">
        <f t="shared" si="91"/>
        <v>43018.86196189007</v>
      </c>
      <c r="U78" s="7">
        <f t="shared" si="92"/>
        <v>18265.104978160794</v>
      </c>
      <c r="V78" s="7">
        <f t="shared" si="93"/>
        <v>146.5191556645633</v>
      </c>
      <c r="W78" s="7">
        <f t="shared" si="94"/>
        <v>6884.1606937197521</v>
      </c>
      <c r="X78" s="7">
        <f t="shared" si="95"/>
        <v>33912.949435849907</v>
      </c>
      <c r="Y78" s="7">
        <f t="shared" si="96"/>
        <v>8262.1071042602416</v>
      </c>
      <c r="Z78" s="7">
        <f t="shared" si="97"/>
        <v>13396.15071336935</v>
      </c>
      <c r="AA78" s="7">
        <f t="shared" si="98"/>
        <v>5336.4367301375823</v>
      </c>
      <c r="AB78" s="7">
        <f t="shared" si="99"/>
        <v>38165.854863888308</v>
      </c>
      <c r="AC78" s="7">
        <f t="shared" si="100"/>
        <v>14718.299179447909</v>
      </c>
      <c r="AD78" s="7">
        <f t="shared" si="101"/>
        <v>29622.711248520714</v>
      </c>
      <c r="AE78" s="7">
        <f t="shared" si="102"/>
        <v>12928.668248023212</v>
      </c>
    </row>
    <row r="79" spans="1:31" x14ac:dyDescent="0.2">
      <c r="A79" s="6" t="str">
        <f t="shared" si="89"/>
        <v xml:space="preserve"> </v>
      </c>
    </row>
    <row r="80" spans="1:31" x14ac:dyDescent="0.2">
      <c r="A80" s="6" t="str">
        <f t="shared" si="89"/>
        <v xml:space="preserve"> </v>
      </c>
    </row>
    <row r="81" spans="1:17" x14ac:dyDescent="0.2">
      <c r="A81" s="6" t="str">
        <f t="shared" si="89"/>
        <v xml:space="preserve"> </v>
      </c>
      <c r="D81" s="249"/>
      <c r="E81" s="249"/>
      <c r="F81" s="249"/>
      <c r="G81" s="249"/>
      <c r="H81" s="249"/>
      <c r="I81" s="249"/>
      <c r="J81" s="249"/>
      <c r="K81" s="249"/>
      <c r="L81" s="249"/>
      <c r="M81" s="249"/>
      <c r="N81" s="249"/>
      <c r="O81" s="249"/>
      <c r="P81" s="249"/>
      <c r="Q81" s="249"/>
    </row>
    <row r="82" spans="1:17" x14ac:dyDescent="0.2">
      <c r="A82" s="6" t="str">
        <f t="shared" si="89"/>
        <v xml:space="preserve"> </v>
      </c>
      <c r="D82" s="249"/>
      <c r="E82" s="249"/>
      <c r="F82" s="249"/>
      <c r="G82" s="249"/>
      <c r="H82" s="249"/>
      <c r="I82" s="249"/>
      <c r="J82" s="249"/>
      <c r="K82" s="249"/>
      <c r="L82" s="249"/>
      <c r="M82" s="249"/>
      <c r="N82" s="249"/>
      <c r="O82" s="249"/>
      <c r="P82" s="249"/>
      <c r="Q82" s="249"/>
    </row>
    <row r="83" spans="1:17" x14ac:dyDescent="0.2">
      <c r="A83" s="6" t="str">
        <f t="shared" si="89"/>
        <v xml:space="preserve"> </v>
      </c>
      <c r="D83" s="249"/>
      <c r="E83" s="249"/>
      <c r="F83" s="249"/>
      <c r="G83" s="249"/>
      <c r="H83" s="249"/>
      <c r="I83" s="249"/>
      <c r="J83" s="249"/>
      <c r="K83" s="249"/>
      <c r="L83" s="249"/>
      <c r="M83" s="249"/>
      <c r="N83" s="249"/>
      <c r="O83" s="249"/>
      <c r="P83" s="249"/>
      <c r="Q83" s="249"/>
    </row>
    <row r="84" spans="1:17" x14ac:dyDescent="0.2">
      <c r="A84" s="6" t="str">
        <f t="shared" si="89"/>
        <v xml:space="preserve"> </v>
      </c>
      <c r="D84" s="250"/>
      <c r="E84" s="250"/>
      <c r="F84" s="250"/>
      <c r="G84" s="250"/>
      <c r="H84" s="250"/>
      <c r="I84" s="250"/>
      <c r="J84" s="250"/>
      <c r="K84" s="250"/>
      <c r="L84" s="250"/>
      <c r="M84" s="250"/>
      <c r="N84" s="250"/>
      <c r="O84" s="250"/>
      <c r="P84" s="250"/>
      <c r="Q84" s="250"/>
    </row>
    <row r="85" spans="1:17" x14ac:dyDescent="0.2">
      <c r="A85" s="6" t="str">
        <f t="shared" si="89"/>
        <v xml:space="preserve"> </v>
      </c>
      <c r="D85" s="250"/>
      <c r="E85" s="250"/>
      <c r="F85" s="250"/>
      <c r="G85" s="250"/>
      <c r="H85" s="250"/>
      <c r="I85" s="250"/>
      <c r="J85" s="250"/>
      <c r="K85" s="250"/>
      <c r="L85" s="250"/>
      <c r="M85" s="250"/>
      <c r="N85" s="250"/>
      <c r="O85" s="250"/>
      <c r="P85" s="250"/>
      <c r="Q85" s="250"/>
    </row>
    <row r="86" spans="1:17" x14ac:dyDescent="0.2">
      <c r="H86" s="250"/>
      <c r="I86" s="250"/>
    </row>
    <row r="87" spans="1:17" x14ac:dyDescent="0.2">
      <c r="H87" s="250"/>
      <c r="I87" s="250"/>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33203125" defaultRowHeight="12.75" x14ac:dyDescent="0.2"/>
  <cols>
    <col min="1" max="1" width="11.5" style="198" customWidth="1"/>
    <col min="2" max="2" width="64.1640625" style="198" customWidth="1"/>
    <col min="3" max="3" width="5.1640625" style="198" customWidth="1"/>
    <col min="4" max="4" width="11.6640625" style="198" customWidth="1"/>
    <col min="5" max="5" width="64.5" style="198" customWidth="1"/>
    <col min="6" max="6" width="2" style="198" customWidth="1"/>
    <col min="7" max="16384" width="9.33203125" style="198"/>
  </cols>
  <sheetData>
    <row r="1" spans="1:115" s="195" customFormat="1" ht="32.25" customHeight="1" x14ac:dyDescent="0.2">
      <c r="A1" s="259" t="s">
        <v>116</v>
      </c>
      <c r="B1" s="259"/>
      <c r="C1" s="259"/>
      <c r="D1" s="259"/>
      <c r="E1" s="259"/>
      <c r="F1" s="211"/>
      <c r="G1" s="211"/>
      <c r="H1" s="211"/>
      <c r="I1" s="211"/>
      <c r="J1" s="211"/>
      <c r="K1" s="211"/>
      <c r="L1" s="211"/>
      <c r="M1" s="211"/>
      <c r="N1" s="211"/>
      <c r="O1" s="211"/>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row>
    <row r="2" spans="1:115" s="195" customFormat="1" ht="19.5" x14ac:dyDescent="0.2">
      <c r="A2" s="196"/>
      <c r="B2" s="196"/>
      <c r="C2" s="196"/>
      <c r="D2" s="196"/>
      <c r="E2" s="196"/>
      <c r="F2" s="196"/>
      <c r="G2" s="196"/>
      <c r="H2" s="196"/>
      <c r="I2" s="196"/>
      <c r="J2" s="196"/>
      <c r="K2" s="196"/>
      <c r="L2" s="196"/>
      <c r="M2" s="196"/>
      <c r="N2" s="196"/>
      <c r="O2" s="196"/>
    </row>
    <row r="3" spans="1:115" x14ac:dyDescent="0.2">
      <c r="A3" s="197" t="s">
        <v>114</v>
      </c>
      <c r="B3" s="197"/>
      <c r="C3" s="197"/>
      <c r="D3" s="197" t="s">
        <v>115</v>
      </c>
      <c r="E3" s="197"/>
      <c r="H3" s="205"/>
      <c r="I3" s="206"/>
      <c r="J3" s="206"/>
      <c r="K3" s="206"/>
      <c r="L3" s="206"/>
      <c r="M3" s="207"/>
      <c r="N3" s="207"/>
      <c r="O3" s="207"/>
    </row>
    <row r="4" spans="1:115" ht="13.5" customHeight="1" x14ac:dyDescent="0.2">
      <c r="A4" s="199"/>
      <c r="B4" s="199"/>
      <c r="C4" s="199"/>
      <c r="D4" s="199"/>
      <c r="E4" s="199"/>
      <c r="H4" s="205"/>
      <c r="I4" s="206"/>
      <c r="J4" s="206"/>
      <c r="K4" s="206"/>
      <c r="L4" s="206"/>
      <c r="M4" s="207"/>
      <c r="N4" s="207"/>
      <c r="O4" s="207"/>
    </row>
    <row r="5" spans="1:115" ht="20.25" customHeight="1" x14ac:dyDescent="0.2">
      <c r="A5" s="212" t="str">
        <f>'Kort om statistiken'!A1:U1</f>
        <v>Kort om statistiken</v>
      </c>
      <c r="B5" s="209"/>
      <c r="C5" s="209"/>
      <c r="D5" s="212" t="str">
        <f>'Kort om statistiken'!A1</f>
        <v>Kort om statistiken</v>
      </c>
      <c r="E5" s="209"/>
      <c r="H5" s="205"/>
      <c r="I5" s="206"/>
      <c r="J5" s="206"/>
      <c r="K5" s="206"/>
      <c r="L5" s="206"/>
      <c r="M5" s="207"/>
      <c r="N5" s="207"/>
      <c r="O5" s="207"/>
    </row>
    <row r="6" spans="1:115" ht="20.25" customHeight="1" x14ac:dyDescent="0.2">
      <c r="A6" s="212" t="str">
        <f>Definitioner!A1</f>
        <v>Definitioner</v>
      </c>
      <c r="B6" s="209"/>
      <c r="C6" s="209"/>
      <c r="D6" s="212" t="str">
        <f>Definitioner!A1</f>
        <v>Definitioner</v>
      </c>
      <c r="E6" s="209"/>
      <c r="H6" s="205"/>
      <c r="I6" s="206"/>
      <c r="J6" s="206"/>
      <c r="K6" s="206"/>
      <c r="L6" s="206"/>
      <c r="M6" s="207"/>
      <c r="N6" s="207"/>
      <c r="O6" s="207"/>
    </row>
    <row r="7" spans="1:115" ht="20.25" customHeight="1" x14ac:dyDescent="0.2">
      <c r="A7" s="212" t="str">
        <f>MID(Teckenförklaring_Legends!A1,1,16)</f>
        <v>Teckenförklaring</v>
      </c>
      <c r="B7" s="209"/>
      <c r="C7" s="209"/>
      <c r="D7" s="212" t="str">
        <f>MID(Teckenförklaring_Legends!A1,18,200)</f>
        <v>Legends</v>
      </c>
      <c r="E7" s="209"/>
      <c r="H7" s="205"/>
      <c r="I7" s="206"/>
      <c r="J7" s="206"/>
      <c r="K7" s="206"/>
      <c r="L7" s="206"/>
      <c r="M7" s="207"/>
      <c r="N7" s="207"/>
      <c r="O7" s="207"/>
    </row>
    <row r="8" spans="1:115" ht="33" customHeight="1" x14ac:dyDescent="0.2">
      <c r="A8" s="212" t="str">
        <f>MID('Tabell 1'!B1,1,9)</f>
        <v>Tabell 1.</v>
      </c>
      <c r="B8" s="213" t="str">
        <f>MID('Tabell 1'!B1,11,200)</f>
        <v>Persontransporter på järnväg, resor och transportarbete, kvartal.</v>
      </c>
      <c r="C8" s="209"/>
      <c r="D8" s="214" t="str">
        <f>MID('Tabell 1'!B2,1,8)</f>
        <v>Table 1.</v>
      </c>
      <c r="E8" s="215" t="str">
        <f>MID('Tabell 1'!B2,10,200)</f>
        <v>Passenger transport by railways, journeys and transport performance, quarterly data.</v>
      </c>
      <c r="H8" s="207"/>
      <c r="I8" s="207"/>
      <c r="J8" s="207"/>
      <c r="K8" s="207"/>
      <c r="L8" s="207"/>
      <c r="M8" s="207"/>
      <c r="N8" s="207"/>
      <c r="O8" s="207"/>
    </row>
    <row r="9" spans="1:115" ht="33" customHeight="1" x14ac:dyDescent="0.2">
      <c r="A9" s="212" t="str">
        <f>MID('Tabell 2'!B1,1,9)</f>
        <v>Tabell 2.</v>
      </c>
      <c r="B9" s="213" t="str">
        <f>MID('Tabell 2'!B1,11,200)</f>
        <v>Godstransporter på järnväg, transporterad godsmängd och transportarbete, kvartal.</v>
      </c>
      <c r="C9" s="209"/>
      <c r="D9" s="214" t="str">
        <f>MID('Tabell 2'!B2,1,8)</f>
        <v>Table 2.</v>
      </c>
      <c r="E9" s="215" t="str">
        <f>MID('Tabell 2'!B2,10,200)</f>
        <v>Goods transport by railway, tonnes carried and transport performance, quarterly data.</v>
      </c>
      <c r="H9" s="208"/>
      <c r="I9" s="207"/>
      <c r="J9" s="207"/>
      <c r="K9" s="207"/>
      <c r="L9" s="207"/>
      <c r="M9" s="207"/>
      <c r="N9" s="207"/>
      <c r="O9" s="207"/>
    </row>
    <row r="10" spans="1:115" ht="33" customHeight="1" x14ac:dyDescent="0.2">
      <c r="A10" s="212" t="str">
        <f>MID('Tabell 3'!B1,1,9)</f>
        <v>Tabell 3.</v>
      </c>
      <c r="B10" s="213" t="str">
        <f>MID('Tabell 3'!B1,11,200)</f>
        <v>Godstransporter på järnväg, transporterad godsmängd och transportarbete, exklusive malm på malmbanan, kvartal.</v>
      </c>
      <c r="C10" s="209"/>
      <c r="D10" s="214" t="str">
        <f>MID('Tabell 3'!B2,1,8)</f>
        <v>Table 3.</v>
      </c>
      <c r="E10" s="215" t="str">
        <f>MID('Tabell 3'!B2,10,200)</f>
        <v>Goods transport by railway, tonnes carried and transport performance, excluding ore on the Ore Railway, quarterly data.</v>
      </c>
    </row>
    <row r="11" spans="1:115" ht="33" customHeight="1" x14ac:dyDescent="0.2">
      <c r="A11" s="212" t="str">
        <f>MID('Tabell 4'!B1,1,9)</f>
        <v>Tabell 4.</v>
      </c>
      <c r="B11" s="213" t="str">
        <f>MID('Tabell 4'!B1,11,200)</f>
        <v>Godstransporter på järnväg, inrikes, transporterad godsmängd och transportarbete, kvartal.</v>
      </c>
      <c r="C11" s="209"/>
      <c r="D11" s="214" t="str">
        <f>MID('Tabell 4'!B2,1,8)</f>
        <v>Table 4.</v>
      </c>
      <c r="E11" s="215" t="str">
        <f>MID('Tabell 4'!B2,10,200)</f>
        <v>Goods transport by railway, domestic consignments, tonnes carried and transport performance, quarterly data.</v>
      </c>
    </row>
    <row r="12" spans="1:115" ht="33" customHeight="1" x14ac:dyDescent="0.2">
      <c r="A12" s="212" t="str">
        <f>MID('Tabell 5'!B1,1,9)</f>
        <v>Tabell 5.</v>
      </c>
      <c r="B12" s="213" t="str">
        <f>MID('Tabell 5'!B1,11,200)</f>
        <v>Godstransporter på järnväg, utrikes, transporterad godsmängd och transportarbete, kvartal.</v>
      </c>
      <c r="C12" s="209"/>
      <c r="D12" s="214" t="str">
        <f>MID('Tabell 5'!B2,1,8)</f>
        <v>Table 5.</v>
      </c>
      <c r="E12" s="215" t="str">
        <f>MID('Tabell 5'!B2,10,200)</f>
        <v>Goods transport by railway, cross-border consignments, tonnes carried and transport performance, quarterly data.</v>
      </c>
    </row>
    <row r="13" spans="1:115" ht="47.25" customHeight="1" x14ac:dyDescent="0.2">
      <c r="A13" s="212" t="str">
        <f>MID('Tabell 6'!B1,1,9)</f>
        <v>Tabell 6.</v>
      </c>
      <c r="B13" s="213" t="str">
        <f>MID('Tabell 6'!B1,11,200)</f>
        <v>Godstransporter på järnväg, inrikes, transporterad godsmängd och transportarbete, exklusive malm på malmbanan, kvartal.</v>
      </c>
      <c r="C13" s="209"/>
      <c r="D13" s="214" t="str">
        <f>MID('Tabell 6'!B2,1,8)</f>
        <v>Table 6.</v>
      </c>
      <c r="E13" s="215" t="str">
        <f>MID('Tabell 6'!B2,10,200)</f>
        <v>Goods transport by railway, domestic consignments, tonnes carried and transport performance, excluding ore on the Ore Railway, quarterly data.</v>
      </c>
    </row>
    <row r="14" spans="1:115" ht="47.25" customHeight="1" x14ac:dyDescent="0.2">
      <c r="A14" s="212" t="str">
        <f>MID('Tabell 7'!B1,1,9)</f>
        <v>Tabell 7.</v>
      </c>
      <c r="B14" s="213" t="str">
        <f>MID('Tabell 7'!B1,11,200)</f>
        <v>Godstransporter på järnväg, utrikes, transporterad godsmängd och transportarbete, exklusive malm på malmbanan, kvartal.</v>
      </c>
      <c r="C14" s="209"/>
      <c r="D14" s="214" t="str">
        <f>MID('Tabell 7'!B2,1,8)</f>
        <v>Table 7.</v>
      </c>
      <c r="E14" s="215" t="str">
        <f>MID('Tabell 7'!B2,10,200)</f>
        <v>Goods transport by railway, cross-border consignments, tonnes carried and transport performance, excluding ore on the Ore Railway, quarterly data.</v>
      </c>
    </row>
    <row r="15" spans="1:115" ht="33" customHeight="1" x14ac:dyDescent="0.2">
      <c r="A15" s="212" t="str">
        <f>MID('Tabell 8'!B1,1,9)</f>
        <v>Tabell 8.</v>
      </c>
      <c r="B15" s="213" t="str">
        <f>MID('Tabell 8'!B1,11,200)</f>
        <v>Person- och godstrafik på järnväg, tågkilometer, kvartal.</v>
      </c>
      <c r="C15" s="209"/>
      <c r="D15" s="214" t="str">
        <f>MID('Tabell 8'!B2,1,8)</f>
        <v>Table 8.</v>
      </c>
      <c r="E15" s="215" t="str">
        <f>MID('Tabell 8'!B2,10,200)</f>
        <v>Passenger and freight train traffic by railways, train-kilometres, quarterly data.</v>
      </c>
      <c r="F15" s="202"/>
    </row>
    <row r="16" spans="1:115" ht="22.5" customHeight="1" x14ac:dyDescent="0.2">
      <c r="A16" s="212" t="str">
        <f>MID('Figur 1'!A42,1,8)</f>
        <v>Figur 1.</v>
      </c>
      <c r="B16" s="213" t="str">
        <f>MID('Figur 1'!A42,10,200)</f>
        <v>Persontransporter på järnväg, resor.</v>
      </c>
      <c r="C16" s="210"/>
      <c r="D16" s="212" t="str">
        <f>MID('Figur 1'!A43,1,9)</f>
        <v>Figure 1.</v>
      </c>
      <c r="E16" s="213" t="str">
        <f>MID('Figur 1'!A43,11,200)</f>
        <v>Passenger transport by railway, journeys.</v>
      </c>
    </row>
    <row r="17" spans="1:6" ht="22.5" customHeight="1" x14ac:dyDescent="0.2">
      <c r="A17" s="212" t="str">
        <f>MID('Figur 2'!A42,1,8)</f>
        <v>Figur 2.</v>
      </c>
      <c r="B17" s="213" t="str">
        <f>MID('Figur 2'!A42,10,200)</f>
        <v>Persontransporter på järnväg, transportarbete.</v>
      </c>
      <c r="C17" s="210"/>
      <c r="D17" s="212" t="str">
        <f>MID('Figur 2'!A43,1,9)</f>
        <v>Figure 2.</v>
      </c>
      <c r="E17" s="213" t="str">
        <f>MID('Figur 2'!A43,11,200)</f>
        <v>Passenger transport by railway, transport performance.</v>
      </c>
    </row>
    <row r="18" spans="1:6" ht="22.5" customHeight="1" x14ac:dyDescent="0.2">
      <c r="A18" s="212" t="str">
        <f>MID('Figur 3'!A42,1,8)</f>
        <v>Figur 3.</v>
      </c>
      <c r="B18" s="213" t="str">
        <f>MID('Figur 3'!A42,10,200)</f>
        <v>Godstransporter på järnväg, transporterad godsmängd.</v>
      </c>
      <c r="C18" s="210"/>
      <c r="D18" s="212" t="str">
        <f>MID('Figur 3'!A43,1,9)</f>
        <v>Figure 3.</v>
      </c>
      <c r="E18" s="213" t="str">
        <f>MID('Figur 3'!A43,11,200)</f>
        <v>Goods transport by railway, tonnes carried.</v>
      </c>
    </row>
    <row r="19" spans="1:6" ht="22.5" customHeight="1" x14ac:dyDescent="0.2">
      <c r="A19" s="212" t="str">
        <f>MID('Figur 4'!A42,1,8)</f>
        <v>Figur 4.</v>
      </c>
      <c r="B19" s="212" t="str">
        <f>MID('Figur 4'!A42,10,200)</f>
        <v>Godstransporter på järnväg, transportarbete.</v>
      </c>
      <c r="C19" s="210"/>
      <c r="D19" s="212" t="str">
        <f>MID('Figur 4'!A43,1,9)</f>
        <v>Figure 4.</v>
      </c>
      <c r="E19" s="212" t="str">
        <f>MID('Figur 4'!A43,11,200)</f>
        <v>Goods transport by railway, transport performance.</v>
      </c>
    </row>
    <row r="20" spans="1:6" ht="31.5" customHeight="1" x14ac:dyDescent="0.2">
      <c r="A20" s="200"/>
      <c r="B20" s="201"/>
      <c r="C20" s="201"/>
      <c r="D20" s="200"/>
      <c r="E20" s="201"/>
    </row>
    <row r="21" spans="1:6" ht="31.5" customHeight="1" x14ac:dyDescent="0.2">
      <c r="A21" s="203"/>
      <c r="B21" s="204"/>
      <c r="C21" s="204"/>
      <c r="D21" s="203"/>
      <c r="E21" s="204"/>
    </row>
    <row r="22" spans="1:6" ht="31.5" customHeight="1" x14ac:dyDescent="0.2">
      <c r="A22" s="200"/>
      <c r="B22" s="201"/>
      <c r="C22" s="201"/>
      <c r="D22" s="200"/>
      <c r="E22" s="201"/>
    </row>
    <row r="23" spans="1:6" ht="31.5" customHeight="1" x14ac:dyDescent="0.2">
      <c r="A23" s="200"/>
      <c r="B23" s="201"/>
      <c r="C23" s="201"/>
      <c r="D23" s="200"/>
      <c r="E23" s="201"/>
    </row>
    <row r="24" spans="1:6" ht="31.5" customHeight="1" x14ac:dyDescent="0.2">
      <c r="A24" s="200"/>
      <c r="B24" s="201"/>
      <c r="C24" s="201"/>
      <c r="D24" s="200"/>
      <c r="E24" s="201"/>
    </row>
    <row r="25" spans="1:6" ht="88.5" customHeight="1" x14ac:dyDescent="0.2">
      <c r="A25" s="200"/>
      <c r="B25" s="201"/>
      <c r="C25" s="201"/>
      <c r="D25" s="200"/>
      <c r="E25" s="201"/>
    </row>
    <row r="26" spans="1:6" ht="71.25" customHeight="1" x14ac:dyDescent="0.2">
      <c r="A26" s="200"/>
      <c r="B26" s="201"/>
      <c r="C26" s="201"/>
      <c r="D26" s="200"/>
      <c r="E26" s="201"/>
    </row>
    <row r="27" spans="1:6" ht="66.75" customHeight="1" x14ac:dyDescent="0.2">
      <c r="A27" s="200"/>
      <c r="B27" s="201"/>
      <c r="C27" s="201"/>
      <c r="D27" s="200"/>
      <c r="E27" s="201"/>
    </row>
    <row r="28" spans="1:6" ht="101.25" customHeight="1" x14ac:dyDescent="0.2">
      <c r="A28" s="200"/>
      <c r="B28" s="201"/>
      <c r="C28" s="201"/>
      <c r="D28" s="200"/>
      <c r="E28" s="201"/>
    </row>
    <row r="29" spans="1:6" ht="101.25" customHeight="1" x14ac:dyDescent="0.2">
      <c r="A29" s="200"/>
      <c r="B29" s="201"/>
      <c r="C29" s="201"/>
      <c r="D29" s="200"/>
      <c r="E29" s="201"/>
    </row>
    <row r="30" spans="1:6" ht="87.75" customHeight="1" x14ac:dyDescent="0.2">
      <c r="A30" s="200"/>
      <c r="B30" s="201"/>
      <c r="C30" s="201"/>
      <c r="D30" s="200"/>
      <c r="E30" s="201"/>
    </row>
    <row r="31" spans="1:6" ht="87.75" customHeight="1" x14ac:dyDescent="0.2">
      <c r="A31" s="200"/>
      <c r="B31" s="201"/>
      <c r="C31" s="201"/>
      <c r="D31" s="200"/>
      <c r="E31" s="201"/>
    </row>
    <row r="32" spans="1:6" ht="90" customHeight="1" x14ac:dyDescent="0.2">
      <c r="A32" s="200"/>
      <c r="B32" s="201"/>
      <c r="C32" s="201"/>
      <c r="D32" s="200"/>
      <c r="E32" s="258"/>
      <c r="F32" s="258"/>
    </row>
    <row r="33" spans="1:6" ht="19.5" customHeight="1" x14ac:dyDescent="0.2">
      <c r="A33" s="203"/>
      <c r="B33" s="204"/>
      <c r="C33" s="204"/>
      <c r="D33" s="203"/>
      <c r="E33" s="204"/>
    </row>
    <row r="34" spans="1:6" ht="93" customHeight="1" x14ac:dyDescent="0.2">
      <c r="A34" s="200"/>
      <c r="B34" s="201"/>
      <c r="C34" s="201"/>
      <c r="D34" s="200"/>
      <c r="E34" s="201"/>
      <c r="F34" s="201"/>
    </row>
    <row r="35" spans="1:6" ht="90.75" customHeight="1" x14ac:dyDescent="0.2">
      <c r="A35" s="200"/>
      <c r="B35" s="201"/>
      <c r="C35" s="201"/>
      <c r="D35" s="200"/>
      <c r="E35" s="201"/>
      <c r="F35" s="201"/>
    </row>
    <row r="36" spans="1:6" ht="102.75" customHeight="1" x14ac:dyDescent="0.2">
      <c r="A36" s="200"/>
      <c r="B36" s="201"/>
      <c r="C36" s="201"/>
      <c r="D36" s="200"/>
      <c r="E36" s="201"/>
      <c r="F36" s="201"/>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s>
  <pageMargins left="0.75" right="0.75" top="1" bottom="1" header="0.5" footer="0.5"/>
  <pageSetup paperSize="9" scale="95"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O134"/>
  <sheetViews>
    <sheetView zoomScaleNormal="100" workbookViewId="0">
      <selection sqref="A1:N1"/>
    </sheetView>
  </sheetViews>
  <sheetFormatPr defaultColWidth="9.33203125" defaultRowHeight="35.25" customHeight="1" x14ac:dyDescent="0.2"/>
  <cols>
    <col min="1" max="16384" width="9.33203125" style="14"/>
  </cols>
  <sheetData>
    <row r="1" spans="1:38" ht="32.25" customHeight="1" x14ac:dyDescent="0.2">
      <c r="A1" s="260" t="s">
        <v>86</v>
      </c>
      <c r="B1" s="260"/>
      <c r="C1" s="260"/>
      <c r="D1" s="260"/>
      <c r="E1" s="260"/>
      <c r="F1" s="260"/>
      <c r="G1" s="260"/>
      <c r="H1" s="260"/>
      <c r="I1" s="260"/>
      <c r="J1" s="260"/>
      <c r="K1" s="260"/>
      <c r="L1" s="260"/>
      <c r="M1" s="260"/>
      <c r="N1" s="260"/>
      <c r="O1" s="241"/>
      <c r="P1" s="241"/>
      <c r="Q1" s="241"/>
      <c r="R1" s="241"/>
      <c r="S1" s="241"/>
      <c r="T1" s="241"/>
      <c r="U1" s="242"/>
    </row>
    <row r="2" spans="1:38" ht="15" customHeight="1" x14ac:dyDescent="0.2">
      <c r="A2" s="237"/>
      <c r="B2" s="237"/>
      <c r="C2" s="237"/>
      <c r="D2" s="237"/>
      <c r="E2" s="237"/>
      <c r="F2" s="237"/>
      <c r="G2" s="237"/>
      <c r="H2" s="237"/>
      <c r="I2" s="237"/>
      <c r="J2" s="237"/>
      <c r="K2" s="237"/>
      <c r="L2" s="237"/>
      <c r="M2" s="237"/>
      <c r="N2" s="237"/>
      <c r="O2" s="243"/>
      <c r="P2" s="243"/>
      <c r="Q2" s="243"/>
      <c r="R2" s="243"/>
      <c r="S2" s="243"/>
      <c r="T2" s="244"/>
      <c r="U2" s="244"/>
    </row>
    <row r="3" spans="1:38" ht="15" customHeight="1" x14ac:dyDescent="0.2">
      <c r="A3" s="81"/>
      <c r="B3" s="103"/>
      <c r="C3" s="104"/>
      <c r="D3" s="104"/>
      <c r="E3" s="104"/>
      <c r="F3" s="104"/>
      <c r="G3" s="104"/>
      <c r="H3" s="104"/>
      <c r="I3" s="104"/>
      <c r="J3" s="104"/>
      <c r="K3" s="104"/>
      <c r="L3" s="104"/>
      <c r="M3" s="104"/>
      <c r="N3" s="104"/>
      <c r="O3" s="245"/>
      <c r="P3" s="245"/>
      <c r="Q3" s="245"/>
      <c r="R3" s="245"/>
      <c r="S3" s="245"/>
      <c r="T3" s="244"/>
      <c r="U3" s="244"/>
    </row>
    <row r="4" spans="1:38" ht="6" customHeight="1" x14ac:dyDescent="0.2">
      <c r="A4" s="81"/>
      <c r="B4" s="103"/>
      <c r="C4" s="104"/>
      <c r="D4" s="104"/>
      <c r="E4" s="104"/>
      <c r="F4" s="104"/>
      <c r="G4" s="104"/>
      <c r="H4" s="104"/>
      <c r="I4" s="104"/>
      <c r="J4" s="104"/>
      <c r="K4" s="104"/>
      <c r="L4" s="104"/>
      <c r="M4" s="104"/>
      <c r="N4" s="104"/>
      <c r="O4" s="245"/>
      <c r="P4" s="245"/>
      <c r="Q4" s="245"/>
      <c r="R4" s="245"/>
      <c r="S4" s="245"/>
      <c r="T4" s="244"/>
      <c r="U4" s="244"/>
    </row>
    <row r="5" spans="1:38" ht="46.5" customHeight="1" x14ac:dyDescent="0.2">
      <c r="A5" s="238"/>
      <c r="B5" s="238"/>
      <c r="C5" s="238"/>
      <c r="D5" s="238"/>
      <c r="E5" s="238"/>
      <c r="F5" s="238"/>
      <c r="G5" s="238"/>
      <c r="H5" s="238"/>
      <c r="I5" s="238"/>
      <c r="J5" s="238"/>
      <c r="K5" s="238"/>
      <c r="L5" s="238"/>
      <c r="M5" s="238"/>
      <c r="N5" s="238"/>
      <c r="O5" s="246"/>
      <c r="P5" s="246"/>
      <c r="Q5" s="246"/>
      <c r="R5" s="246"/>
      <c r="S5" s="246"/>
      <c r="T5" s="242"/>
      <c r="U5" s="242"/>
    </row>
    <row r="6" spans="1:38" ht="6" customHeight="1" x14ac:dyDescent="0.2">
      <c r="A6" s="239"/>
      <c r="B6" s="239"/>
      <c r="C6" s="239"/>
      <c r="D6" s="239"/>
      <c r="E6" s="239"/>
      <c r="F6" s="239"/>
      <c r="G6" s="239"/>
      <c r="H6" s="239"/>
      <c r="I6" s="239"/>
      <c r="J6" s="239"/>
      <c r="K6" s="239"/>
      <c r="L6" s="239"/>
      <c r="M6" s="239"/>
      <c r="N6" s="239"/>
      <c r="O6" s="247"/>
      <c r="P6" s="247"/>
      <c r="Q6" s="247"/>
      <c r="R6" s="247"/>
      <c r="S6" s="247"/>
      <c r="T6" s="244"/>
      <c r="U6" s="244"/>
    </row>
    <row r="7" spans="1:38" ht="18" customHeight="1" x14ac:dyDescent="0.2">
      <c r="A7" s="238"/>
      <c r="B7" s="238"/>
      <c r="C7" s="238"/>
      <c r="D7" s="238"/>
      <c r="E7" s="238"/>
      <c r="F7" s="238"/>
      <c r="G7" s="238"/>
      <c r="H7" s="238"/>
      <c r="I7" s="238"/>
      <c r="J7" s="238"/>
      <c r="K7" s="238"/>
      <c r="L7" s="238"/>
      <c r="M7" s="238"/>
      <c r="N7" s="238"/>
      <c r="O7" s="246"/>
      <c r="P7" s="246"/>
      <c r="Q7" s="246"/>
      <c r="R7" s="246"/>
      <c r="S7" s="246"/>
      <c r="T7" s="242"/>
      <c r="U7" s="242"/>
    </row>
    <row r="8" spans="1:38" ht="6" customHeight="1" x14ac:dyDescent="0.2">
      <c r="A8" s="239"/>
      <c r="B8" s="239"/>
      <c r="C8" s="239"/>
      <c r="D8" s="239"/>
      <c r="E8" s="239"/>
      <c r="F8" s="239"/>
      <c r="G8" s="239"/>
      <c r="H8" s="239"/>
      <c r="I8" s="239"/>
      <c r="J8" s="239"/>
      <c r="K8" s="239"/>
      <c r="L8" s="239"/>
      <c r="M8" s="239"/>
      <c r="N8" s="239"/>
      <c r="O8" s="247"/>
      <c r="P8" s="247"/>
      <c r="Q8" s="247"/>
      <c r="R8" s="247"/>
      <c r="S8" s="248"/>
      <c r="T8" s="244"/>
      <c r="U8" s="244"/>
    </row>
    <row r="9" spans="1:38" ht="51.75" customHeight="1" x14ac:dyDescent="0.2">
      <c r="A9" s="238"/>
      <c r="B9" s="238"/>
      <c r="C9" s="238"/>
      <c r="D9" s="238"/>
      <c r="E9" s="238"/>
      <c r="F9" s="238"/>
      <c r="G9" s="238"/>
      <c r="H9" s="238"/>
      <c r="I9" s="238"/>
      <c r="J9" s="238"/>
      <c r="K9" s="238"/>
      <c r="L9" s="238"/>
      <c r="M9" s="238"/>
      <c r="N9" s="238"/>
      <c r="O9" s="246"/>
      <c r="P9" s="246"/>
      <c r="Q9" s="246"/>
      <c r="R9" s="246"/>
      <c r="S9" s="246"/>
      <c r="T9" s="242"/>
      <c r="U9" s="242"/>
    </row>
    <row r="10" spans="1:38" ht="6" customHeight="1" x14ac:dyDescent="0.2">
      <c r="A10" s="239"/>
      <c r="B10" s="239"/>
      <c r="C10" s="239"/>
      <c r="D10" s="239"/>
      <c r="E10" s="239"/>
      <c r="F10" s="239"/>
      <c r="G10" s="239"/>
      <c r="H10" s="239"/>
      <c r="I10" s="239"/>
      <c r="J10" s="239"/>
      <c r="K10" s="239"/>
      <c r="L10" s="239"/>
      <c r="M10" s="239"/>
      <c r="N10" s="239"/>
      <c r="O10" s="247"/>
      <c r="P10" s="247"/>
      <c r="Q10" s="247"/>
      <c r="R10" s="247"/>
      <c r="S10" s="247"/>
      <c r="T10" s="244"/>
      <c r="U10" s="244"/>
    </row>
    <row r="11" spans="1:38" ht="42" customHeight="1" x14ac:dyDescent="0.2">
      <c r="A11" s="238"/>
      <c r="B11" s="238"/>
      <c r="C11" s="238"/>
      <c r="D11" s="238"/>
      <c r="E11" s="238"/>
      <c r="F11" s="238"/>
      <c r="G11" s="238"/>
      <c r="H11" s="238"/>
      <c r="I11" s="238"/>
      <c r="J11" s="238"/>
      <c r="K11" s="238"/>
      <c r="L11" s="238"/>
      <c r="M11" s="238"/>
      <c r="N11" s="238"/>
      <c r="O11" s="246"/>
      <c r="P11" s="246"/>
      <c r="Q11" s="246"/>
      <c r="R11" s="246"/>
      <c r="S11" s="246"/>
      <c r="T11" s="246"/>
      <c r="U11" s="246"/>
    </row>
    <row r="12" spans="1:38" ht="6" customHeight="1" x14ac:dyDescent="0.2">
      <c r="A12" s="238"/>
      <c r="B12" s="238"/>
      <c r="C12" s="238"/>
      <c r="D12" s="238"/>
      <c r="E12" s="238"/>
      <c r="F12" s="238"/>
      <c r="G12" s="238"/>
      <c r="H12" s="238"/>
      <c r="I12" s="238"/>
      <c r="J12" s="238"/>
      <c r="K12" s="238"/>
      <c r="L12" s="238"/>
      <c r="M12" s="238"/>
      <c r="N12" s="238"/>
      <c r="O12" s="246"/>
      <c r="P12" s="246"/>
      <c r="Q12" s="246"/>
      <c r="R12" s="246"/>
      <c r="S12" s="246"/>
      <c r="T12" s="246"/>
      <c r="U12" s="246"/>
      <c r="V12" s="109"/>
      <c r="W12" s="109"/>
      <c r="X12" s="109"/>
      <c r="Y12" s="109"/>
      <c r="Z12" s="109"/>
      <c r="AA12" s="109"/>
      <c r="AB12" s="109"/>
      <c r="AC12" s="109"/>
      <c r="AD12" s="109"/>
      <c r="AE12" s="109"/>
      <c r="AF12" s="109"/>
      <c r="AG12" s="109"/>
      <c r="AH12" s="109"/>
      <c r="AI12" s="109"/>
      <c r="AJ12" s="109"/>
      <c r="AK12" s="109"/>
      <c r="AL12" s="109"/>
    </row>
    <row r="13" spans="1:38" ht="82.5" customHeight="1" x14ac:dyDescent="0.2">
      <c r="A13" s="238"/>
      <c r="B13" s="238"/>
      <c r="C13" s="238"/>
      <c r="D13" s="238"/>
      <c r="E13" s="238"/>
      <c r="F13" s="238"/>
      <c r="G13" s="238"/>
      <c r="H13" s="238"/>
      <c r="I13" s="238"/>
      <c r="J13" s="238"/>
      <c r="K13" s="238"/>
      <c r="L13" s="238"/>
      <c r="M13" s="238"/>
      <c r="N13" s="238"/>
      <c r="O13" s="246"/>
      <c r="P13" s="246"/>
      <c r="Q13" s="246"/>
      <c r="R13" s="246"/>
      <c r="S13" s="246"/>
      <c r="T13" s="246"/>
      <c r="U13" s="246"/>
    </row>
    <row r="14" spans="1:38" ht="6" customHeight="1" x14ac:dyDescent="0.2">
      <c r="A14" s="238"/>
      <c r="B14" s="238"/>
      <c r="C14" s="238"/>
      <c r="D14" s="238"/>
      <c r="E14" s="238"/>
      <c r="F14" s="238"/>
      <c r="G14" s="238"/>
      <c r="H14" s="238"/>
      <c r="I14" s="238"/>
      <c r="J14" s="238"/>
      <c r="K14" s="238"/>
      <c r="L14" s="238"/>
      <c r="M14" s="238"/>
      <c r="N14" s="238"/>
      <c r="O14" s="246"/>
      <c r="P14" s="246"/>
      <c r="Q14" s="246"/>
      <c r="R14" s="246"/>
      <c r="S14" s="246"/>
      <c r="T14" s="246"/>
      <c r="U14" s="246"/>
    </row>
    <row r="15" spans="1:38" ht="30.75" customHeight="1" x14ac:dyDescent="0.2">
      <c r="A15" s="238"/>
      <c r="B15" s="238"/>
      <c r="C15" s="238"/>
      <c r="D15" s="238"/>
      <c r="E15" s="238"/>
      <c r="F15" s="238"/>
      <c r="G15" s="238"/>
      <c r="H15" s="238"/>
      <c r="I15" s="238"/>
      <c r="J15" s="238"/>
      <c r="K15" s="238"/>
      <c r="L15" s="238"/>
      <c r="M15" s="238"/>
      <c r="N15" s="238"/>
      <c r="O15" s="246"/>
      <c r="P15" s="246"/>
      <c r="Q15" s="246"/>
      <c r="R15" s="246"/>
      <c r="S15" s="246"/>
      <c r="T15" s="246"/>
      <c r="U15" s="246"/>
    </row>
    <row r="16" spans="1:38" ht="10.5" customHeight="1" x14ac:dyDescent="0.2">
      <c r="A16" s="238"/>
      <c r="B16" s="238"/>
      <c r="C16" s="238"/>
      <c r="D16" s="238"/>
      <c r="E16" s="238"/>
      <c r="F16" s="238"/>
      <c r="G16" s="238"/>
      <c r="H16" s="238"/>
      <c r="I16" s="238"/>
      <c r="J16" s="238"/>
      <c r="K16" s="238"/>
      <c r="L16" s="238"/>
      <c r="M16" s="238"/>
      <c r="N16" s="238"/>
      <c r="O16" s="246"/>
      <c r="P16" s="246"/>
      <c r="Q16" s="246"/>
      <c r="R16" s="246"/>
      <c r="S16" s="246"/>
      <c r="T16" s="246"/>
      <c r="U16" s="246"/>
    </row>
    <row r="17" spans="1:21" ht="6" customHeight="1" x14ac:dyDescent="0.2">
      <c r="A17" s="238"/>
      <c r="B17" s="238"/>
      <c r="C17" s="238"/>
      <c r="D17" s="238"/>
      <c r="E17" s="238"/>
      <c r="F17" s="238"/>
      <c r="G17" s="238"/>
      <c r="H17" s="238"/>
      <c r="I17" s="238"/>
      <c r="J17" s="238"/>
      <c r="K17" s="238"/>
      <c r="L17" s="238"/>
      <c r="M17" s="238"/>
      <c r="N17" s="238"/>
      <c r="O17" s="246"/>
      <c r="P17" s="246"/>
      <c r="Q17" s="246"/>
      <c r="R17" s="246"/>
      <c r="S17" s="246"/>
      <c r="T17" s="246"/>
      <c r="U17" s="246"/>
    </row>
    <row r="18" spans="1:21" ht="26.25" customHeight="1" x14ac:dyDescent="0.2">
      <c r="A18" s="240"/>
      <c r="B18" s="240"/>
      <c r="C18" s="240"/>
      <c r="D18" s="240"/>
      <c r="E18" s="240"/>
      <c r="F18" s="240"/>
      <c r="G18" s="240"/>
      <c r="H18" s="240"/>
      <c r="I18" s="240"/>
      <c r="J18" s="240"/>
      <c r="K18" s="240"/>
      <c r="L18" s="240"/>
      <c r="M18" s="240"/>
      <c r="N18" s="240"/>
      <c r="O18" s="247"/>
      <c r="P18" s="247"/>
      <c r="Q18" s="247"/>
      <c r="R18" s="247"/>
      <c r="S18" s="247"/>
      <c r="T18" s="244"/>
      <c r="U18" s="244"/>
    </row>
    <row r="19" spans="1:21" ht="11.25" customHeight="1" x14ac:dyDescent="0.2">
      <c r="A19" s="105"/>
      <c r="B19" s="105"/>
      <c r="C19" s="105"/>
      <c r="D19" s="105"/>
      <c r="E19" s="105"/>
      <c r="F19" s="105"/>
      <c r="G19" s="105"/>
      <c r="H19" s="105"/>
      <c r="I19" s="105"/>
      <c r="J19" s="105"/>
      <c r="K19" s="105"/>
      <c r="L19" s="105"/>
      <c r="M19" s="105"/>
      <c r="N19" s="105"/>
      <c r="O19" s="248"/>
      <c r="P19" s="248"/>
      <c r="Q19" s="248"/>
      <c r="R19" s="248"/>
      <c r="S19" s="248"/>
      <c r="T19" s="244"/>
      <c r="U19" s="244"/>
    </row>
    <row r="20" spans="1:21" ht="11.25" customHeight="1" x14ac:dyDescent="0.2">
      <c r="A20" s="102"/>
      <c r="B20" s="239"/>
      <c r="C20" s="239"/>
      <c r="D20" s="239"/>
      <c r="E20" s="239"/>
      <c r="F20" s="239"/>
      <c r="G20" s="239"/>
      <c r="H20" s="239"/>
      <c r="I20" s="239"/>
      <c r="J20" s="239"/>
      <c r="K20" s="239"/>
      <c r="L20" s="239"/>
      <c r="M20" s="239"/>
      <c r="N20" s="239"/>
      <c r="O20" s="247"/>
      <c r="P20" s="247"/>
      <c r="Q20" s="247"/>
      <c r="R20" s="247"/>
      <c r="S20" s="247"/>
      <c r="T20" s="244"/>
      <c r="U20" s="244"/>
    </row>
    <row r="21" spans="1:21" ht="11.25" customHeight="1" x14ac:dyDescent="0.2">
      <c r="A21" s="239"/>
      <c r="B21" s="239"/>
      <c r="C21" s="239"/>
      <c r="D21" s="239"/>
      <c r="E21" s="239"/>
      <c r="F21" s="239"/>
      <c r="G21" s="239"/>
      <c r="H21" s="239"/>
      <c r="I21" s="239"/>
      <c r="J21" s="239"/>
      <c r="K21" s="239"/>
      <c r="L21" s="239"/>
      <c r="M21" s="239"/>
      <c r="N21" s="239"/>
      <c r="O21" s="239"/>
      <c r="P21" s="239"/>
      <c r="Q21" s="239"/>
      <c r="R21" s="239"/>
      <c r="S21" s="239"/>
    </row>
    <row r="22" spans="1:21" ht="11.25" customHeight="1" x14ac:dyDescent="0.2">
      <c r="A22" s="239"/>
      <c r="B22" s="239"/>
      <c r="C22" s="239"/>
      <c r="D22" s="239"/>
      <c r="E22" s="239"/>
      <c r="F22" s="239"/>
      <c r="G22" s="239"/>
      <c r="H22" s="239"/>
      <c r="I22" s="239"/>
      <c r="J22" s="239"/>
      <c r="K22" s="239"/>
      <c r="L22" s="239"/>
      <c r="M22" s="239"/>
      <c r="N22" s="239"/>
      <c r="O22" s="239"/>
      <c r="P22" s="239"/>
      <c r="Q22" s="239"/>
      <c r="R22" s="239"/>
      <c r="S22" s="239"/>
    </row>
    <row r="23" spans="1:21" ht="11.25" customHeight="1" x14ac:dyDescent="0.2">
      <c r="A23" s="102"/>
      <c r="B23" s="105"/>
      <c r="C23" s="105"/>
      <c r="D23" s="105"/>
      <c r="E23" s="105"/>
      <c r="F23" s="105"/>
      <c r="G23" s="105"/>
      <c r="H23" s="105"/>
      <c r="I23" s="105"/>
      <c r="J23" s="105"/>
      <c r="K23" s="105"/>
      <c r="L23" s="105"/>
      <c r="M23" s="105"/>
      <c r="N23" s="105"/>
      <c r="O23" s="105"/>
      <c r="P23" s="105"/>
      <c r="Q23" s="105"/>
      <c r="R23" s="105"/>
      <c r="S23" s="105"/>
    </row>
    <row r="24" spans="1:21" ht="11.25" customHeight="1" x14ac:dyDescent="0.2">
      <c r="A24" s="239"/>
      <c r="B24" s="239"/>
      <c r="C24" s="239"/>
      <c r="D24" s="239"/>
      <c r="E24" s="239"/>
      <c r="F24" s="239"/>
      <c r="G24" s="239"/>
      <c r="H24" s="239"/>
      <c r="I24" s="239"/>
      <c r="J24" s="239"/>
      <c r="K24" s="239"/>
      <c r="L24" s="239"/>
      <c r="M24" s="239"/>
      <c r="N24" s="239"/>
      <c r="O24" s="239"/>
      <c r="P24" s="239"/>
      <c r="Q24" s="239"/>
      <c r="R24" s="239"/>
      <c r="S24" s="239"/>
    </row>
    <row r="25" spans="1:21" ht="11.25" customHeight="1" x14ac:dyDescent="0.2">
      <c r="A25" s="239"/>
      <c r="B25" s="239"/>
      <c r="C25" s="239"/>
      <c r="D25" s="239"/>
      <c r="E25" s="239"/>
      <c r="F25" s="239"/>
      <c r="G25" s="239"/>
      <c r="H25" s="239"/>
      <c r="I25" s="239"/>
      <c r="J25" s="239"/>
      <c r="K25" s="239"/>
      <c r="L25" s="239"/>
      <c r="M25" s="239"/>
      <c r="N25" s="239"/>
      <c r="O25" s="239"/>
      <c r="P25" s="239"/>
      <c r="Q25" s="239"/>
      <c r="R25" s="239"/>
      <c r="S25" s="239"/>
    </row>
    <row r="26" spans="1:21" ht="11.25" customHeight="1" x14ac:dyDescent="0.2">
      <c r="A26" s="106"/>
      <c r="B26" s="106"/>
      <c r="C26" s="106"/>
      <c r="D26" s="106"/>
      <c r="E26" s="106"/>
      <c r="F26" s="106"/>
      <c r="G26" s="106"/>
      <c r="H26" s="106"/>
      <c r="I26" s="106"/>
      <c r="J26" s="106"/>
      <c r="K26" s="106"/>
      <c r="L26" s="106"/>
      <c r="M26" s="106"/>
      <c r="N26" s="106"/>
      <c r="O26" s="106"/>
      <c r="P26" s="106"/>
      <c r="Q26" s="106"/>
      <c r="R26" s="106"/>
      <c r="S26" s="106"/>
    </row>
    <row r="27" spans="1:21" ht="11.25" customHeight="1" x14ac:dyDescent="0.2">
      <c r="A27" s="102"/>
      <c r="B27" s="105"/>
      <c r="C27" s="105"/>
      <c r="D27" s="105"/>
      <c r="E27" s="105"/>
      <c r="F27" s="105"/>
      <c r="G27" s="105"/>
      <c r="H27" s="105"/>
      <c r="I27" s="105"/>
      <c r="J27" s="105"/>
      <c r="K27" s="105"/>
      <c r="L27" s="105"/>
      <c r="M27" s="105"/>
      <c r="N27" s="105"/>
      <c r="O27" s="105"/>
      <c r="P27" s="105"/>
      <c r="Q27" s="105"/>
      <c r="R27" s="105"/>
      <c r="S27" s="105"/>
    </row>
    <row r="28" spans="1:21" ht="11.25" customHeight="1" x14ac:dyDescent="0.2">
      <c r="A28" s="261"/>
      <c r="B28" s="261"/>
      <c r="C28" s="261"/>
      <c r="D28" s="261"/>
      <c r="E28" s="261"/>
      <c r="F28" s="261"/>
      <c r="G28" s="261"/>
      <c r="H28" s="261"/>
      <c r="I28" s="261"/>
      <c r="J28" s="261"/>
      <c r="K28" s="261"/>
      <c r="L28" s="261"/>
      <c r="M28" s="261"/>
      <c r="N28" s="261"/>
      <c r="O28" s="261"/>
      <c r="P28" s="261"/>
      <c r="Q28" s="261"/>
      <c r="R28" s="261"/>
      <c r="S28" s="261"/>
    </row>
    <row r="29" spans="1:21" ht="11.25" customHeight="1" x14ac:dyDescent="0.2">
      <c r="A29" s="261"/>
      <c r="B29" s="261"/>
      <c r="C29" s="261"/>
      <c r="D29" s="261"/>
      <c r="E29" s="261"/>
      <c r="F29" s="261"/>
      <c r="G29" s="261"/>
      <c r="H29" s="261"/>
      <c r="I29" s="261"/>
      <c r="J29" s="261"/>
      <c r="K29" s="261"/>
      <c r="L29" s="261"/>
      <c r="M29" s="261"/>
      <c r="N29" s="261"/>
      <c r="O29" s="261"/>
      <c r="P29" s="261"/>
      <c r="Q29" s="261"/>
      <c r="R29" s="261"/>
      <c r="S29" s="261"/>
    </row>
    <row r="30" spans="1:21" ht="11.25" customHeight="1" x14ac:dyDescent="0.2">
      <c r="A30" s="261"/>
      <c r="B30" s="261"/>
      <c r="C30" s="261"/>
      <c r="D30" s="261"/>
      <c r="E30" s="261"/>
      <c r="F30" s="261"/>
      <c r="G30" s="261"/>
      <c r="H30" s="261"/>
      <c r="I30" s="261"/>
      <c r="J30" s="261"/>
      <c r="K30" s="261"/>
      <c r="L30" s="261"/>
      <c r="M30" s="261"/>
      <c r="N30" s="261"/>
      <c r="O30" s="261"/>
      <c r="P30" s="261"/>
      <c r="Q30" s="261"/>
      <c r="R30" s="261"/>
      <c r="S30" s="261"/>
    </row>
    <row r="31" spans="1:21" ht="11.25" customHeight="1" x14ac:dyDescent="0.2">
      <c r="A31" s="261"/>
      <c r="B31" s="261"/>
      <c r="C31" s="261"/>
      <c r="D31" s="261"/>
      <c r="E31" s="261"/>
      <c r="F31" s="261"/>
      <c r="G31" s="261"/>
      <c r="H31" s="261"/>
      <c r="I31" s="261"/>
      <c r="J31" s="261"/>
      <c r="K31" s="261"/>
      <c r="L31" s="261"/>
      <c r="M31" s="261"/>
      <c r="N31" s="261"/>
      <c r="O31" s="261"/>
      <c r="P31" s="261"/>
      <c r="Q31" s="261"/>
      <c r="R31" s="261"/>
      <c r="S31" s="261"/>
    </row>
    <row r="32" spans="1:21" ht="11.25" customHeight="1" x14ac:dyDescent="0.2">
      <c r="A32" s="261"/>
      <c r="B32" s="261"/>
      <c r="C32" s="261"/>
      <c r="D32" s="261"/>
      <c r="E32" s="261"/>
      <c r="F32" s="261"/>
      <c r="G32" s="261"/>
      <c r="H32" s="261"/>
      <c r="I32" s="261"/>
      <c r="J32" s="261"/>
      <c r="K32" s="261"/>
      <c r="L32" s="261"/>
      <c r="M32" s="261"/>
      <c r="N32" s="261"/>
      <c r="O32" s="261"/>
      <c r="P32" s="261"/>
      <c r="Q32" s="261"/>
      <c r="R32" s="261"/>
      <c r="S32" s="261"/>
    </row>
    <row r="33" spans="41:41" ht="11.25" customHeight="1" x14ac:dyDescent="0.2"/>
    <row r="34" spans="41:41" ht="11.25" customHeight="1" x14ac:dyDescent="0.2"/>
    <row r="35" spans="41:41" ht="11.25" customHeight="1" x14ac:dyDescent="0.2"/>
    <row r="36" spans="41:41" ht="11.25" customHeight="1" x14ac:dyDescent="0.2"/>
    <row r="37" spans="41:41" ht="11.25" customHeight="1" x14ac:dyDescent="0.2"/>
    <row r="38" spans="41:41" ht="11.25" customHeight="1" x14ac:dyDescent="0.2">
      <c r="AO38" s="141"/>
    </row>
    <row r="39" spans="41:41" ht="11.25" customHeight="1" x14ac:dyDescent="0.2"/>
    <row r="40" spans="41:41" ht="11.25" customHeight="1" x14ac:dyDescent="0.2"/>
    <row r="41" spans="41:41" ht="11.25" customHeight="1" x14ac:dyDescent="0.2"/>
    <row r="42" spans="41:41" ht="11.25" customHeight="1" x14ac:dyDescent="0.2"/>
    <row r="43" spans="41:41" ht="11.25" customHeight="1" x14ac:dyDescent="0.2"/>
    <row r="44" spans="41:41" ht="11.25" customHeight="1" x14ac:dyDescent="0.2"/>
    <row r="45" spans="41:41" ht="11.25" customHeight="1" x14ac:dyDescent="0.2"/>
    <row r="46" spans="41:41" ht="11.25" customHeight="1" x14ac:dyDescent="0.2"/>
    <row r="47" spans="41:41" ht="11.25" customHeight="1" x14ac:dyDescent="0.2"/>
    <row r="48" spans="41:41" ht="11.25" customHeight="1" x14ac:dyDescent="0.2"/>
    <row r="49" spans="3:3" ht="11.25" customHeight="1" x14ac:dyDescent="0.2">
      <c r="C49" s="107"/>
    </row>
    <row r="50" spans="3:3" ht="11.25" customHeight="1" x14ac:dyDescent="0.2">
      <c r="C50" s="108"/>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N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AO145"/>
  <sheetViews>
    <sheetView zoomScaleNormal="100"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60" t="s">
        <v>48</v>
      </c>
      <c r="B1" s="262"/>
      <c r="C1" s="262"/>
      <c r="D1" s="262"/>
      <c r="E1" s="262"/>
      <c r="F1" s="262"/>
      <c r="G1" s="262"/>
      <c r="H1" s="262"/>
      <c r="I1" s="262"/>
      <c r="J1" s="262"/>
      <c r="K1" s="262"/>
      <c r="L1" s="262"/>
      <c r="M1" s="262"/>
      <c r="N1" s="262"/>
      <c r="O1" s="262"/>
      <c r="P1" s="262"/>
      <c r="Q1" s="262"/>
      <c r="R1" s="262"/>
      <c r="S1" s="262"/>
    </row>
    <row r="2" spans="1:19" ht="6" customHeight="1" x14ac:dyDescent="0.2">
      <c r="A2" s="266"/>
      <c r="B2" s="266"/>
      <c r="C2" s="266"/>
      <c r="D2" s="266"/>
      <c r="E2" s="266"/>
      <c r="F2" s="266"/>
      <c r="G2" s="266"/>
      <c r="H2" s="266"/>
      <c r="I2" s="266"/>
      <c r="J2" s="266"/>
      <c r="K2" s="266"/>
      <c r="L2" s="266"/>
    </row>
    <row r="3" spans="1:19" ht="12" customHeight="1" x14ac:dyDescent="0.2">
      <c r="A3" s="81"/>
      <c r="B3" s="110"/>
      <c r="C3" s="88"/>
      <c r="D3" s="88"/>
      <c r="E3" s="88"/>
      <c r="F3" s="88"/>
      <c r="G3" s="88"/>
      <c r="H3" s="88"/>
      <c r="I3" s="88"/>
      <c r="J3" s="88"/>
      <c r="K3" s="88"/>
      <c r="L3" s="88"/>
    </row>
    <row r="4" spans="1:19" ht="45" customHeight="1" x14ac:dyDescent="0.2">
      <c r="A4" s="112" t="s">
        <v>66</v>
      </c>
      <c r="B4" s="105"/>
      <c r="C4" s="263" t="s">
        <v>84</v>
      </c>
      <c r="D4" s="264"/>
      <c r="E4" s="264"/>
      <c r="F4" s="264"/>
      <c r="G4" s="264"/>
      <c r="H4" s="264"/>
      <c r="I4" s="264"/>
      <c r="J4" s="264"/>
      <c r="K4" s="264"/>
      <c r="L4" s="264"/>
      <c r="M4" s="264"/>
      <c r="N4" s="264"/>
      <c r="O4" s="264"/>
      <c r="P4" s="264"/>
      <c r="Q4" s="264"/>
      <c r="R4" s="264"/>
      <c r="S4" s="264"/>
    </row>
    <row r="5" spans="1:19" ht="6" customHeight="1" x14ac:dyDescent="0.2">
      <c r="A5" s="105"/>
      <c r="B5" s="105"/>
      <c r="C5" s="263"/>
      <c r="D5" s="264"/>
      <c r="E5" s="264"/>
      <c r="F5" s="264"/>
      <c r="G5" s="264"/>
      <c r="H5" s="264"/>
      <c r="I5" s="264"/>
      <c r="J5" s="264"/>
      <c r="K5" s="264"/>
      <c r="L5" s="264"/>
      <c r="M5" s="264"/>
      <c r="N5" s="264"/>
      <c r="O5" s="264"/>
      <c r="P5" s="264"/>
      <c r="Q5" s="264"/>
      <c r="R5" s="264"/>
      <c r="S5" s="264"/>
    </row>
    <row r="6" spans="1:19" ht="54.75" customHeight="1" x14ac:dyDescent="0.2">
      <c r="A6" s="112" t="s">
        <v>44</v>
      </c>
      <c r="B6" s="105"/>
      <c r="C6" s="263" t="s">
        <v>63</v>
      </c>
      <c r="D6" s="264"/>
      <c r="E6" s="264"/>
      <c r="F6" s="264"/>
      <c r="G6" s="264"/>
      <c r="H6" s="264"/>
      <c r="I6" s="264"/>
      <c r="J6" s="264"/>
      <c r="K6" s="264"/>
      <c r="L6" s="264"/>
      <c r="M6" s="264"/>
      <c r="N6" s="264"/>
      <c r="O6" s="264"/>
      <c r="P6" s="264"/>
      <c r="Q6" s="264"/>
      <c r="R6" s="264"/>
      <c r="S6" s="264"/>
    </row>
    <row r="7" spans="1:19" ht="6" customHeight="1" x14ac:dyDescent="0.2">
      <c r="A7" s="112"/>
      <c r="B7" s="105"/>
      <c r="C7" s="105"/>
      <c r="D7" s="105"/>
      <c r="E7" s="105"/>
      <c r="F7" s="105"/>
      <c r="G7" s="105"/>
      <c r="H7" s="105"/>
      <c r="I7" s="105"/>
      <c r="J7" s="105"/>
      <c r="K7" s="105"/>
      <c r="L7" s="105"/>
      <c r="M7" s="105"/>
      <c r="N7" s="105"/>
      <c r="O7" s="105"/>
      <c r="P7" s="105"/>
      <c r="Q7" s="105"/>
      <c r="R7" s="105"/>
      <c r="S7" s="105"/>
    </row>
    <row r="8" spans="1:19" ht="45" customHeight="1" x14ac:dyDescent="0.2">
      <c r="A8" s="112" t="s">
        <v>56</v>
      </c>
      <c r="B8" s="105"/>
      <c r="C8" s="263" t="s">
        <v>160</v>
      </c>
      <c r="D8" s="267"/>
      <c r="E8" s="267"/>
      <c r="F8" s="267"/>
      <c r="G8" s="267"/>
      <c r="H8" s="267"/>
      <c r="I8" s="267"/>
      <c r="J8" s="267"/>
      <c r="K8" s="267"/>
      <c r="L8" s="267"/>
      <c r="M8" s="267"/>
      <c r="N8" s="267"/>
      <c r="O8" s="267"/>
      <c r="P8" s="267"/>
      <c r="Q8" s="267"/>
      <c r="R8" s="267"/>
      <c r="S8" s="267"/>
    </row>
    <row r="9" spans="1:19" ht="6" customHeight="1" x14ac:dyDescent="0.2">
      <c r="A9" s="112"/>
      <c r="B9" s="105"/>
      <c r="C9" s="263"/>
      <c r="D9" s="267"/>
      <c r="E9" s="267"/>
      <c r="F9" s="267"/>
      <c r="G9" s="267"/>
      <c r="H9" s="267"/>
      <c r="I9" s="267"/>
      <c r="J9" s="267"/>
      <c r="K9" s="267"/>
      <c r="L9" s="267"/>
      <c r="M9" s="267"/>
      <c r="N9" s="267"/>
      <c r="O9" s="267"/>
      <c r="P9" s="267"/>
      <c r="Q9" s="267"/>
      <c r="R9" s="267"/>
      <c r="S9" s="267"/>
    </row>
    <row r="10" spans="1:19" ht="33" customHeight="1" x14ac:dyDescent="0.2">
      <c r="A10" s="112" t="s">
        <v>64</v>
      </c>
      <c r="B10" s="105"/>
      <c r="C10" s="263" t="s">
        <v>82</v>
      </c>
      <c r="D10" s="264"/>
      <c r="E10" s="264"/>
      <c r="F10" s="264"/>
      <c r="G10" s="264"/>
      <c r="H10" s="264"/>
      <c r="I10" s="264"/>
      <c r="J10" s="264"/>
      <c r="K10" s="264"/>
      <c r="L10" s="264"/>
      <c r="M10" s="264"/>
      <c r="N10" s="264"/>
      <c r="O10" s="264"/>
      <c r="P10" s="264"/>
      <c r="Q10" s="264"/>
      <c r="R10" s="264"/>
      <c r="S10" s="264"/>
    </row>
    <row r="11" spans="1:19" ht="6" customHeight="1" x14ac:dyDescent="0.2">
      <c r="A11" s="112"/>
      <c r="B11" s="105"/>
      <c r="C11" s="105"/>
      <c r="D11" s="105"/>
      <c r="E11" s="105"/>
      <c r="F11" s="105"/>
      <c r="G11" s="105"/>
      <c r="H11" s="105"/>
      <c r="I11" s="105"/>
      <c r="J11" s="105"/>
      <c r="K11" s="105"/>
      <c r="L11" s="105"/>
      <c r="M11" s="105"/>
      <c r="N11" s="105"/>
      <c r="O11" s="105"/>
      <c r="P11" s="105"/>
      <c r="Q11" s="105"/>
      <c r="R11" s="105"/>
      <c r="S11" s="105"/>
    </row>
    <row r="12" spans="1:19" ht="33" customHeight="1" x14ac:dyDescent="0.2">
      <c r="A12" s="112" t="s">
        <v>65</v>
      </c>
      <c r="B12" s="105"/>
      <c r="C12" s="263" t="s">
        <v>83</v>
      </c>
      <c r="D12" s="264"/>
      <c r="E12" s="264"/>
      <c r="F12" s="264"/>
      <c r="G12" s="264"/>
      <c r="H12" s="264"/>
      <c r="I12" s="264"/>
      <c r="J12" s="264"/>
      <c r="K12" s="264"/>
      <c r="L12" s="264"/>
      <c r="M12" s="264"/>
      <c r="N12" s="264"/>
      <c r="O12" s="264"/>
      <c r="P12" s="264"/>
      <c r="Q12" s="264"/>
      <c r="R12" s="264"/>
      <c r="S12" s="264"/>
    </row>
    <row r="13" spans="1:19" ht="6" customHeight="1" x14ac:dyDescent="0.2">
      <c r="A13" s="112"/>
      <c r="B13" s="105"/>
      <c r="C13" s="105"/>
      <c r="D13" s="105"/>
      <c r="E13" s="105"/>
      <c r="F13" s="105"/>
      <c r="G13" s="105"/>
      <c r="H13" s="105"/>
      <c r="I13" s="105"/>
      <c r="J13" s="105"/>
      <c r="K13" s="105"/>
      <c r="L13" s="105"/>
      <c r="M13" s="105"/>
      <c r="N13" s="105"/>
      <c r="O13" s="105"/>
      <c r="P13" s="105"/>
      <c r="Q13" s="105"/>
      <c r="R13" s="105"/>
      <c r="S13" s="105"/>
    </row>
    <row r="14" spans="1:19" ht="27" customHeight="1" x14ac:dyDescent="0.2">
      <c r="A14" s="112" t="s">
        <v>111</v>
      </c>
      <c r="B14" s="105"/>
      <c r="C14" s="263" t="s">
        <v>112</v>
      </c>
      <c r="D14" s="263"/>
      <c r="E14" s="263"/>
      <c r="F14" s="263"/>
      <c r="G14" s="263"/>
      <c r="H14" s="263"/>
      <c r="I14" s="263"/>
      <c r="J14" s="263"/>
      <c r="K14" s="263"/>
      <c r="L14" s="263"/>
      <c r="M14" s="263"/>
      <c r="N14" s="263"/>
      <c r="O14" s="263"/>
      <c r="P14" s="263"/>
      <c r="Q14" s="263"/>
      <c r="R14" s="263"/>
      <c r="S14" s="263"/>
    </row>
    <row r="15" spans="1:19" ht="6" customHeight="1" x14ac:dyDescent="0.2">
      <c r="A15" s="112"/>
      <c r="B15" s="105"/>
      <c r="C15" s="105"/>
      <c r="D15" s="105"/>
      <c r="E15" s="105"/>
      <c r="F15" s="105"/>
      <c r="G15" s="105"/>
      <c r="H15" s="105"/>
      <c r="I15" s="105"/>
      <c r="J15" s="105"/>
      <c r="K15" s="105"/>
      <c r="L15" s="105"/>
      <c r="M15" s="105"/>
      <c r="N15" s="105"/>
      <c r="O15" s="105"/>
      <c r="P15" s="105"/>
      <c r="Q15" s="105"/>
      <c r="R15" s="105"/>
      <c r="S15" s="105"/>
    </row>
    <row r="16" spans="1:19" ht="45.75" customHeight="1" x14ac:dyDescent="0.2">
      <c r="A16" s="112" t="s">
        <v>60</v>
      </c>
      <c r="B16" s="105"/>
      <c r="C16" s="263" t="s">
        <v>161</v>
      </c>
      <c r="D16" s="264"/>
      <c r="E16" s="264"/>
      <c r="F16" s="264"/>
      <c r="G16" s="264"/>
      <c r="H16" s="264"/>
      <c r="I16" s="264"/>
      <c r="J16" s="264"/>
      <c r="K16" s="264"/>
      <c r="L16" s="264"/>
      <c r="M16" s="264"/>
      <c r="N16" s="264"/>
      <c r="O16" s="264"/>
      <c r="P16" s="264"/>
      <c r="Q16" s="264"/>
      <c r="R16" s="264"/>
      <c r="S16" s="264"/>
    </row>
    <row r="17" spans="1:41" ht="6" customHeight="1" x14ac:dyDescent="0.2">
      <c r="A17" s="112"/>
      <c r="B17" s="105"/>
      <c r="C17" s="105"/>
      <c r="D17" s="105"/>
      <c r="E17" s="105"/>
      <c r="F17" s="105"/>
      <c r="G17" s="105"/>
      <c r="H17" s="105"/>
      <c r="I17" s="105"/>
      <c r="J17" s="105"/>
      <c r="K17" s="105"/>
      <c r="L17" s="105"/>
      <c r="M17" s="105"/>
      <c r="N17" s="105"/>
      <c r="O17" s="105"/>
      <c r="P17" s="105"/>
      <c r="Q17" s="105"/>
      <c r="R17" s="105"/>
      <c r="S17" s="105"/>
    </row>
    <row r="18" spans="1:41" ht="32.25" customHeight="1" x14ac:dyDescent="0.2">
      <c r="A18" s="112" t="s">
        <v>57</v>
      </c>
      <c r="B18" s="105"/>
      <c r="C18" s="263" t="s">
        <v>71</v>
      </c>
      <c r="D18" s="264"/>
      <c r="E18" s="264"/>
      <c r="F18" s="264"/>
      <c r="G18" s="264"/>
      <c r="H18" s="264"/>
      <c r="I18" s="264"/>
      <c r="J18" s="264"/>
      <c r="K18" s="264"/>
      <c r="L18" s="264"/>
      <c r="M18" s="264"/>
      <c r="N18" s="264"/>
      <c r="O18" s="264"/>
      <c r="P18" s="264"/>
      <c r="Q18" s="264"/>
      <c r="R18" s="264"/>
      <c r="S18" s="264"/>
      <c r="T18" s="136"/>
    </row>
    <row r="19" spans="1:41" ht="6" customHeight="1" x14ac:dyDescent="0.2">
      <c r="A19" s="112"/>
      <c r="B19" s="105"/>
      <c r="C19" s="105"/>
      <c r="D19" s="105"/>
      <c r="E19" s="105"/>
      <c r="F19" s="105"/>
      <c r="G19" s="105"/>
      <c r="H19" s="105"/>
      <c r="I19" s="105"/>
      <c r="J19" s="105"/>
      <c r="K19" s="105"/>
      <c r="L19" s="105"/>
      <c r="M19" s="105"/>
      <c r="N19" s="105"/>
      <c r="O19" s="105"/>
      <c r="P19" s="105"/>
      <c r="Q19" s="105"/>
      <c r="R19" s="105"/>
      <c r="S19" s="105"/>
    </row>
    <row r="20" spans="1:41" ht="15.75" customHeight="1" x14ac:dyDescent="0.2">
      <c r="A20" s="112" t="s">
        <v>68</v>
      </c>
      <c r="B20" s="105"/>
      <c r="C20" s="263" t="s">
        <v>70</v>
      </c>
      <c r="D20" s="267"/>
      <c r="E20" s="267"/>
      <c r="F20" s="267"/>
      <c r="G20" s="267"/>
      <c r="H20" s="267"/>
      <c r="I20" s="267"/>
      <c r="J20" s="267"/>
      <c r="K20" s="267"/>
      <c r="L20" s="267"/>
      <c r="M20" s="267"/>
      <c r="N20" s="267"/>
      <c r="O20" s="267"/>
      <c r="P20" s="267"/>
      <c r="Q20" s="267"/>
      <c r="R20" s="267"/>
      <c r="S20" s="267"/>
    </row>
    <row r="21" spans="1:41" ht="6" customHeight="1" x14ac:dyDescent="0.2">
      <c r="A21" s="112"/>
      <c r="B21" s="105"/>
      <c r="C21" s="105"/>
      <c r="D21" s="105"/>
      <c r="E21" s="105"/>
      <c r="F21" s="105"/>
      <c r="G21" s="105"/>
      <c r="H21" s="105"/>
      <c r="I21" s="105"/>
      <c r="J21" s="105"/>
      <c r="K21" s="105"/>
      <c r="L21" s="105"/>
      <c r="M21" s="105"/>
      <c r="N21" s="105"/>
      <c r="O21" s="105"/>
      <c r="P21" s="105"/>
      <c r="Q21" s="105"/>
      <c r="R21" s="105"/>
      <c r="S21" s="105"/>
    </row>
    <row r="22" spans="1:41" ht="33.75" customHeight="1" x14ac:dyDescent="0.2">
      <c r="A22" s="112" t="s">
        <v>69</v>
      </c>
      <c r="B22" s="105"/>
      <c r="C22" s="263" t="s">
        <v>72</v>
      </c>
      <c r="D22" s="264"/>
      <c r="E22" s="264"/>
      <c r="F22" s="264"/>
      <c r="G22" s="264"/>
      <c r="H22" s="264"/>
      <c r="I22" s="264"/>
      <c r="J22" s="264"/>
      <c r="K22" s="264"/>
      <c r="L22" s="264"/>
      <c r="M22" s="264"/>
      <c r="N22" s="264"/>
      <c r="O22" s="264"/>
      <c r="P22" s="264"/>
      <c r="Q22" s="264"/>
      <c r="R22" s="264"/>
      <c r="S22" s="264"/>
    </row>
    <row r="23" spans="1:41" ht="6" customHeight="1" x14ac:dyDescent="0.2">
      <c r="A23" s="112"/>
      <c r="B23" s="105"/>
      <c r="C23" s="105"/>
      <c r="D23" s="105"/>
      <c r="E23" s="105"/>
      <c r="F23" s="105"/>
      <c r="G23" s="105"/>
      <c r="H23" s="105"/>
      <c r="I23" s="105"/>
      <c r="J23" s="105"/>
      <c r="K23" s="105"/>
      <c r="L23" s="105"/>
      <c r="M23" s="105"/>
      <c r="N23" s="105"/>
      <c r="O23" s="105"/>
      <c r="P23" s="105"/>
      <c r="Q23" s="105"/>
      <c r="R23" s="105"/>
      <c r="S23" s="105"/>
    </row>
    <row r="24" spans="1:41" ht="15.75" customHeight="1" x14ac:dyDescent="0.2">
      <c r="A24" s="112" t="s">
        <v>15</v>
      </c>
      <c r="B24" s="105"/>
      <c r="C24" s="105" t="s">
        <v>58</v>
      </c>
      <c r="D24" s="105"/>
      <c r="E24" s="105"/>
      <c r="F24" s="105"/>
      <c r="G24" s="105"/>
      <c r="H24" s="105"/>
      <c r="I24" s="105"/>
      <c r="J24" s="105"/>
      <c r="K24" s="105"/>
      <c r="L24" s="105"/>
      <c r="M24" s="105"/>
      <c r="N24" s="105"/>
      <c r="O24" s="105"/>
      <c r="P24" s="105"/>
      <c r="Q24" s="105"/>
      <c r="R24" s="105"/>
      <c r="S24" s="105"/>
    </row>
    <row r="25" spans="1:41" ht="6" customHeight="1" x14ac:dyDescent="0.2">
      <c r="A25" s="112"/>
      <c r="B25" s="105"/>
      <c r="C25" s="105"/>
      <c r="D25" s="105"/>
      <c r="E25" s="105"/>
      <c r="F25" s="105"/>
      <c r="G25" s="105"/>
      <c r="H25" s="105"/>
      <c r="I25" s="105"/>
      <c r="J25" s="105"/>
      <c r="K25" s="105"/>
      <c r="L25" s="105"/>
      <c r="M25" s="105"/>
      <c r="N25" s="105"/>
      <c r="O25" s="105"/>
      <c r="P25" s="105"/>
      <c r="Q25" s="105"/>
      <c r="R25" s="105"/>
      <c r="S25" s="105"/>
    </row>
    <row r="26" spans="1:41" ht="15.75" customHeight="1" x14ac:dyDescent="0.2">
      <c r="A26" s="112" t="s">
        <v>61</v>
      </c>
      <c r="B26" s="105"/>
      <c r="C26" s="105"/>
      <c r="D26" s="105"/>
      <c r="E26" s="105"/>
      <c r="F26" s="105"/>
      <c r="G26" s="105"/>
      <c r="H26" s="105"/>
      <c r="I26" s="105"/>
      <c r="J26" s="105"/>
      <c r="K26" s="105"/>
      <c r="L26" s="105"/>
      <c r="M26" s="105"/>
      <c r="N26" s="105"/>
      <c r="O26" s="105"/>
      <c r="P26" s="105"/>
      <c r="Q26" s="105"/>
      <c r="R26" s="105"/>
      <c r="S26" s="105"/>
    </row>
    <row r="27" spans="1:41" ht="18" customHeight="1" x14ac:dyDescent="0.2">
      <c r="A27" s="265"/>
      <c r="B27" s="254"/>
      <c r="C27" s="254"/>
      <c r="D27" s="254"/>
      <c r="E27" s="254"/>
      <c r="F27" s="254"/>
      <c r="G27" s="254"/>
      <c r="H27" s="254"/>
      <c r="I27" s="254"/>
      <c r="J27" s="254"/>
      <c r="K27" s="254"/>
      <c r="L27" s="254"/>
    </row>
    <row r="28" spans="1:41" ht="11.25" customHeight="1" x14ac:dyDescent="0.2">
      <c r="A28" s="84"/>
      <c r="B28" s="84"/>
      <c r="C28" s="84"/>
      <c r="D28" s="84"/>
      <c r="E28" s="84"/>
      <c r="F28" s="84"/>
      <c r="G28" s="84"/>
      <c r="H28" s="84"/>
      <c r="I28" s="84"/>
      <c r="J28" s="84"/>
      <c r="K28" s="84"/>
      <c r="L28" s="84"/>
      <c r="M28" s="84"/>
      <c r="N28" s="84"/>
      <c r="O28" s="84"/>
      <c r="P28" s="84"/>
      <c r="Q28" s="84"/>
      <c r="R28" s="84"/>
      <c r="S28" s="84"/>
    </row>
    <row r="29" spans="1:41" ht="11.25" customHeight="1" x14ac:dyDescent="0.2"/>
    <row r="30" spans="1:41" ht="11.25" customHeight="1" x14ac:dyDescent="0.2">
      <c r="AO30" s="141"/>
    </row>
    <row r="31" spans="1:41" ht="11.25" customHeight="1" x14ac:dyDescent="0.2"/>
    <row r="32" spans="1:41"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C1"/>
    </sheetView>
  </sheetViews>
  <sheetFormatPr defaultColWidth="9.33203125" defaultRowHeight="12.75" x14ac:dyDescent="0.2"/>
  <cols>
    <col min="1" max="1" width="5.1640625" style="184" bestFit="1" customWidth="1"/>
    <col min="2" max="2" width="55.5" style="184" customWidth="1"/>
    <col min="3" max="3" width="58.1640625" style="184" customWidth="1"/>
    <col min="4" max="16384" width="9.33203125" style="184"/>
  </cols>
  <sheetData>
    <row r="1" spans="1:3" ht="32.25" customHeight="1" x14ac:dyDescent="0.2">
      <c r="A1" s="268" t="s">
        <v>110</v>
      </c>
      <c r="B1" s="268"/>
      <c r="C1" s="268"/>
    </row>
    <row r="3" spans="1:3" x14ac:dyDescent="0.2">
      <c r="A3" s="191" t="s">
        <v>49</v>
      </c>
      <c r="C3" s="190" t="s">
        <v>109</v>
      </c>
    </row>
    <row r="4" spans="1:3" x14ac:dyDescent="0.2">
      <c r="A4" s="189"/>
    </row>
    <row r="5" spans="1:3" ht="18" customHeight="1" x14ac:dyDescent="0.2">
      <c r="A5" s="186" t="s">
        <v>50</v>
      </c>
      <c r="B5" s="184" t="s">
        <v>108</v>
      </c>
      <c r="C5" s="184" t="s">
        <v>107</v>
      </c>
    </row>
    <row r="6" spans="1:3" ht="18" customHeight="1" x14ac:dyDescent="0.2">
      <c r="A6" s="186" t="s">
        <v>51</v>
      </c>
      <c r="B6" s="184" t="s">
        <v>106</v>
      </c>
      <c r="C6" s="184" t="s">
        <v>105</v>
      </c>
    </row>
    <row r="7" spans="1:3" ht="18" customHeight="1" x14ac:dyDescent="0.2">
      <c r="A7" s="188" t="s">
        <v>62</v>
      </c>
      <c r="B7" s="185" t="s">
        <v>104</v>
      </c>
      <c r="C7" s="184" t="s">
        <v>103</v>
      </c>
    </row>
    <row r="8" spans="1:3" ht="18" customHeight="1" x14ac:dyDescent="0.2">
      <c r="A8" s="187" t="s">
        <v>52</v>
      </c>
      <c r="B8" s="184" t="s">
        <v>102</v>
      </c>
      <c r="C8" s="184" t="s">
        <v>101</v>
      </c>
    </row>
    <row r="9" spans="1:3" ht="18" customHeight="1" x14ac:dyDescent="0.2">
      <c r="A9" s="186" t="s">
        <v>53</v>
      </c>
      <c r="B9" s="185" t="s">
        <v>100</v>
      </c>
      <c r="C9" s="184" t="s">
        <v>99</v>
      </c>
    </row>
    <row r="10" spans="1:3" ht="18" customHeight="1" x14ac:dyDescent="0.2">
      <c r="A10" s="233" t="s">
        <v>54</v>
      </c>
      <c r="B10" s="234" t="s">
        <v>98</v>
      </c>
      <c r="C10" s="235" t="s">
        <v>97</v>
      </c>
    </row>
    <row r="11" spans="1:3" ht="27" customHeight="1" x14ac:dyDescent="0.2">
      <c r="A11" s="192" t="s">
        <v>55</v>
      </c>
      <c r="B11" s="231" t="s">
        <v>96</v>
      </c>
      <c r="C11" s="232" t="s">
        <v>95</v>
      </c>
    </row>
    <row r="12" spans="1:3" x14ac:dyDescent="0.2">
      <c r="A12" s="193"/>
      <c r="B12" s="193"/>
      <c r="C12" s="193"/>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AZ33"/>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45" width="10.5" style="21" bestFit="1" customWidth="1"/>
    <col min="46" max="46" width="9.6640625" style="21" bestFit="1" customWidth="1"/>
    <col min="47" max="47" width="9.83203125" style="21" bestFit="1" customWidth="1"/>
    <col min="48" max="48" width="9.5" style="21" bestFit="1" customWidth="1"/>
    <col min="49" max="49" width="9.83203125" style="21" bestFit="1" customWidth="1"/>
    <col min="50" max="16384" width="9.33203125" style="21"/>
  </cols>
  <sheetData>
    <row r="1" spans="2:52" x14ac:dyDescent="0.2">
      <c r="B1" s="22" t="s">
        <v>117</v>
      </c>
      <c r="AR1" s="135"/>
    </row>
    <row r="2" spans="2:52" x14ac:dyDescent="0.2">
      <c r="B2" s="118" t="s">
        <v>118</v>
      </c>
      <c r="C2" s="22"/>
      <c r="D2" s="23"/>
      <c r="E2" s="23"/>
      <c r="F2" s="23"/>
      <c r="G2" s="23"/>
      <c r="H2" s="23"/>
      <c r="I2" s="23"/>
      <c r="J2" s="23"/>
      <c r="K2" s="23"/>
      <c r="L2" s="23"/>
    </row>
    <row r="3" spans="2:52" ht="6" customHeight="1" x14ac:dyDescent="0.2">
      <c r="B3" s="23"/>
      <c r="C3" s="23"/>
      <c r="D3" s="23"/>
      <c r="E3" s="23"/>
      <c r="F3" s="23"/>
      <c r="G3" s="23"/>
      <c r="H3" s="23"/>
      <c r="I3" s="23"/>
      <c r="J3" s="23"/>
      <c r="K3" s="23"/>
      <c r="L3" s="23"/>
    </row>
    <row r="4" spans="2:52"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52"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2" ht="14.25" customHeight="1" x14ac:dyDescent="0.2">
      <c r="B6" s="270" t="s">
        <v>29</v>
      </c>
      <c r="C6" s="270"/>
      <c r="D6" s="270"/>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92">
        <v>2013</v>
      </c>
      <c r="Z6" s="24"/>
      <c r="AA6" s="164">
        <v>2014</v>
      </c>
      <c r="AB6" s="24"/>
      <c r="AC6" s="164">
        <v>2015</v>
      </c>
      <c r="AD6" s="24"/>
      <c r="AE6" s="164">
        <v>2016</v>
      </c>
      <c r="AF6" s="24"/>
      <c r="AG6" s="164">
        <v>2017</v>
      </c>
      <c r="AH6" s="24"/>
      <c r="AI6" s="164">
        <v>2018</v>
      </c>
      <c r="AJ6" s="24"/>
      <c r="AK6" s="164">
        <v>2019</v>
      </c>
      <c r="AL6" s="24"/>
      <c r="AM6" s="218">
        <v>2020</v>
      </c>
      <c r="AN6" s="24"/>
      <c r="AO6" s="166">
        <v>2021</v>
      </c>
      <c r="AP6" s="24"/>
      <c r="AQ6" s="270" t="s">
        <v>27</v>
      </c>
      <c r="AR6" s="270"/>
      <c r="AS6" s="25"/>
      <c r="AU6" s="135"/>
    </row>
    <row r="7" spans="2:52" ht="6" customHeight="1" x14ac:dyDescent="0.2">
      <c r="B7" s="28"/>
      <c r="C7" s="28"/>
      <c r="D7" s="28"/>
      <c r="E7" s="29"/>
      <c r="F7" s="30"/>
      <c r="G7" s="29"/>
      <c r="H7" s="30"/>
      <c r="I7" s="29"/>
      <c r="J7" s="30"/>
      <c r="K7" s="29"/>
      <c r="L7" s="30"/>
      <c r="M7" s="29"/>
      <c r="N7" s="30"/>
      <c r="O7" s="29"/>
      <c r="P7" s="30"/>
      <c r="Q7" s="29"/>
      <c r="R7" s="30"/>
      <c r="S7" s="29"/>
      <c r="T7" s="30"/>
      <c r="U7" s="29"/>
      <c r="V7" s="30"/>
      <c r="W7" s="29"/>
      <c r="X7" s="30"/>
      <c r="Y7" s="29"/>
      <c r="Z7" s="27"/>
      <c r="AA7" s="29"/>
      <c r="AB7" s="30"/>
      <c r="AC7" s="29"/>
      <c r="AD7" s="30"/>
      <c r="AE7" s="29"/>
      <c r="AF7" s="30"/>
      <c r="AG7" s="30"/>
      <c r="AH7" s="30"/>
      <c r="AI7" s="30"/>
      <c r="AJ7" s="30"/>
      <c r="AK7" s="30"/>
      <c r="AL7" s="30"/>
      <c r="AM7" s="29"/>
      <c r="AN7" s="30"/>
      <c r="AO7" s="29"/>
      <c r="AP7" s="30"/>
      <c r="AQ7" s="28"/>
      <c r="AR7" s="28"/>
      <c r="AS7" s="25"/>
    </row>
    <row r="8" spans="2:52"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01"/>
      <c r="Z8" s="18"/>
      <c r="AA8" s="18"/>
      <c r="AB8" s="18"/>
      <c r="AC8" s="18"/>
      <c r="AD8" s="18"/>
      <c r="AE8" s="18"/>
      <c r="AF8" s="18"/>
      <c r="AG8" s="132"/>
      <c r="AH8" s="132"/>
      <c r="AI8" s="132"/>
      <c r="AJ8" s="132"/>
      <c r="AK8" s="132"/>
      <c r="AL8" s="132"/>
      <c r="AM8" s="216"/>
      <c r="AN8" s="216"/>
      <c r="AO8" s="132"/>
      <c r="AP8" s="132"/>
      <c r="AQ8" s="18"/>
      <c r="AR8" s="18"/>
      <c r="AS8" s="25"/>
    </row>
    <row r="9" spans="2:52" ht="10.5" customHeight="1" x14ac:dyDescent="0.2">
      <c r="B9" s="17">
        <v>1</v>
      </c>
      <c r="C9" s="20"/>
      <c r="D9" s="18" t="s">
        <v>0</v>
      </c>
      <c r="E9" s="66">
        <v>37.567237212695908</v>
      </c>
      <c r="F9" s="100"/>
      <c r="G9" s="66">
        <v>37.443936401372035</v>
      </c>
      <c r="H9" s="66"/>
      <c r="I9" s="66">
        <v>37.529956203387982</v>
      </c>
      <c r="J9" s="66"/>
      <c r="K9" s="66">
        <v>39.477660485007483</v>
      </c>
      <c r="L9" s="66"/>
      <c r="M9" s="66">
        <v>41.943025260861646</v>
      </c>
      <c r="N9" s="66"/>
      <c r="O9" s="66">
        <v>44.745374446044949</v>
      </c>
      <c r="P9" s="66"/>
      <c r="Q9" s="66">
        <v>45.394447937076876</v>
      </c>
      <c r="R9" s="66"/>
      <c r="S9" s="66">
        <v>43.925039349061286</v>
      </c>
      <c r="T9" s="66"/>
      <c r="U9" s="66">
        <v>45.979371815083326</v>
      </c>
      <c r="V9" s="66"/>
      <c r="W9" s="66">
        <v>48.213810622995233</v>
      </c>
      <c r="X9" s="100"/>
      <c r="Y9" s="66">
        <v>49.458089342591705</v>
      </c>
      <c r="Z9" s="94"/>
      <c r="AA9" s="66">
        <v>51.450806285522582</v>
      </c>
      <c r="AB9" s="94"/>
      <c r="AC9" s="66">
        <v>53.862103549906479</v>
      </c>
      <c r="AD9" s="33"/>
      <c r="AE9" s="66">
        <v>54.272886199154449</v>
      </c>
      <c r="AF9" s="100"/>
      <c r="AG9" s="66">
        <v>57.848412893731478</v>
      </c>
      <c r="AH9" s="74"/>
      <c r="AI9" s="66">
        <v>60.925763210183682</v>
      </c>
      <c r="AJ9" s="74"/>
      <c r="AK9" s="66">
        <v>65.885488799323397</v>
      </c>
      <c r="AL9" s="94"/>
      <c r="AM9" s="66">
        <v>63.109023250312802</v>
      </c>
      <c r="AN9" s="94"/>
      <c r="AO9" s="66">
        <v>31.2578996109362</v>
      </c>
      <c r="AP9" s="94"/>
      <c r="AQ9" s="74"/>
      <c r="AR9" s="122" t="s">
        <v>31</v>
      </c>
      <c r="AS9" s="25"/>
      <c r="AU9" s="146"/>
      <c r="AV9" s="162"/>
      <c r="AW9" s="159"/>
      <c r="AY9" s="162"/>
      <c r="AZ9" s="159"/>
    </row>
    <row r="10" spans="2:52" ht="10.5" customHeight="1" x14ac:dyDescent="0.2">
      <c r="B10" s="16">
        <v>2</v>
      </c>
      <c r="C10" s="16"/>
      <c r="D10" s="18" t="s">
        <v>1</v>
      </c>
      <c r="E10" s="66">
        <v>36.462644565644048</v>
      </c>
      <c r="F10" s="100"/>
      <c r="G10" s="66">
        <v>36.213202736270681</v>
      </c>
      <c r="H10" s="66"/>
      <c r="I10" s="66">
        <v>37.135568619236651</v>
      </c>
      <c r="J10" s="66"/>
      <c r="K10" s="66">
        <v>38.518124533659282</v>
      </c>
      <c r="L10" s="66"/>
      <c r="M10" s="66">
        <v>41.3130755530267</v>
      </c>
      <c r="N10" s="66"/>
      <c r="O10" s="66">
        <v>44.770592480080886</v>
      </c>
      <c r="P10" s="66"/>
      <c r="Q10" s="66">
        <v>45.19996807638708</v>
      </c>
      <c r="R10" s="66"/>
      <c r="S10" s="66">
        <v>45.004556646937878</v>
      </c>
      <c r="T10" s="66"/>
      <c r="U10" s="66">
        <v>46.664152184058388</v>
      </c>
      <c r="V10" s="66"/>
      <c r="W10" s="66">
        <v>48.25033275387068</v>
      </c>
      <c r="X10" s="100"/>
      <c r="Y10" s="66">
        <v>50.596240982387378</v>
      </c>
      <c r="Z10" s="94"/>
      <c r="AA10" s="66">
        <v>51.588667250114909</v>
      </c>
      <c r="AB10" s="94"/>
      <c r="AC10" s="66">
        <v>53.194142117500661</v>
      </c>
      <c r="AD10" s="33"/>
      <c r="AE10" s="66">
        <v>55.792928325638897</v>
      </c>
      <c r="AF10" s="100"/>
      <c r="AG10" s="66">
        <v>57.652275421058199</v>
      </c>
      <c r="AH10" s="74"/>
      <c r="AI10" s="66">
        <v>62.258939115867676</v>
      </c>
      <c r="AJ10" s="74"/>
      <c r="AK10" s="66">
        <v>66.840249208460662</v>
      </c>
      <c r="AL10" s="94"/>
      <c r="AM10" s="66">
        <v>30.623929976446199</v>
      </c>
      <c r="AN10" s="94"/>
      <c r="AO10" s="66">
        <v>35.686628294078488</v>
      </c>
      <c r="AP10" s="94"/>
      <c r="AQ10" s="74"/>
      <c r="AR10" s="122" t="s">
        <v>32</v>
      </c>
      <c r="AS10" s="25"/>
      <c r="AU10" s="146"/>
      <c r="AV10" s="162"/>
      <c r="AW10" s="160"/>
      <c r="AX10" s="140"/>
      <c r="AY10" s="162"/>
      <c r="AZ10" s="160"/>
    </row>
    <row r="11" spans="2:52" ht="10.5" customHeight="1" x14ac:dyDescent="0.2">
      <c r="B11" s="16">
        <v>3</v>
      </c>
      <c r="C11" s="16"/>
      <c r="D11" s="18" t="s">
        <v>2</v>
      </c>
      <c r="E11" s="66">
        <v>32.931254875736023</v>
      </c>
      <c r="F11" s="100"/>
      <c r="G11" s="66">
        <v>33.678471049895521</v>
      </c>
      <c r="H11" s="66"/>
      <c r="I11" s="66">
        <v>34.782898913582251</v>
      </c>
      <c r="J11" s="66"/>
      <c r="K11" s="66">
        <v>36.802952466897722</v>
      </c>
      <c r="L11" s="66"/>
      <c r="M11" s="66">
        <v>39.218096407686438</v>
      </c>
      <c r="N11" s="66"/>
      <c r="O11" s="66">
        <v>42.388919550586138</v>
      </c>
      <c r="P11" s="66"/>
      <c r="Q11" s="66">
        <v>41.639537733105861</v>
      </c>
      <c r="R11" s="66"/>
      <c r="S11" s="66">
        <v>43.026455428589351</v>
      </c>
      <c r="T11" s="66"/>
      <c r="U11" s="66">
        <v>45.658277731005491</v>
      </c>
      <c r="V11" s="66"/>
      <c r="W11" s="66">
        <v>46.214981386504512</v>
      </c>
      <c r="X11" s="100"/>
      <c r="Y11" s="66">
        <v>48.335060262031135</v>
      </c>
      <c r="Z11" s="94"/>
      <c r="AA11" s="66">
        <v>49.365823557402095</v>
      </c>
      <c r="AB11" s="94"/>
      <c r="AC11" s="66">
        <v>50.545514303293011</v>
      </c>
      <c r="AD11" s="33"/>
      <c r="AE11" s="66">
        <v>51.58676008371647</v>
      </c>
      <c r="AF11" s="100"/>
      <c r="AG11" s="66">
        <v>52.70007588725872</v>
      </c>
      <c r="AH11" s="74"/>
      <c r="AI11" s="66">
        <v>56.927196609519449</v>
      </c>
      <c r="AJ11" s="74"/>
      <c r="AK11" s="66">
        <v>62.979340322452664</v>
      </c>
      <c r="AL11" s="94"/>
      <c r="AM11" s="66">
        <v>38.254676527947403</v>
      </c>
      <c r="AN11" s="33"/>
      <c r="AO11" s="66">
        <v>42.399258547667955</v>
      </c>
      <c r="AP11" s="33"/>
      <c r="AQ11" s="74"/>
      <c r="AR11" s="122" t="s">
        <v>33</v>
      </c>
      <c r="AS11" s="25"/>
      <c r="AU11" s="146"/>
      <c r="AV11" s="162"/>
      <c r="AW11" s="160"/>
      <c r="AX11" s="140"/>
      <c r="AY11" s="162"/>
      <c r="AZ11" s="160"/>
    </row>
    <row r="12" spans="2:52" ht="10.5" customHeight="1" x14ac:dyDescent="0.2">
      <c r="B12" s="16">
        <v>4</v>
      </c>
      <c r="C12" s="16"/>
      <c r="D12" s="18" t="s">
        <v>3</v>
      </c>
      <c r="E12" s="66">
        <v>37.955196044539029</v>
      </c>
      <c r="F12" s="100"/>
      <c r="G12" s="66">
        <v>39.320489952493723</v>
      </c>
      <c r="H12" s="66"/>
      <c r="I12" s="66">
        <v>40.648994110027672</v>
      </c>
      <c r="J12" s="66"/>
      <c r="K12" s="66">
        <v>44.268271322302006</v>
      </c>
      <c r="L12" s="66"/>
      <c r="M12" s="66">
        <v>46.593639516547228</v>
      </c>
      <c r="N12" s="66"/>
      <c r="O12" s="66">
        <v>47.023636503405541</v>
      </c>
      <c r="P12" s="66"/>
      <c r="Q12" s="66">
        <v>46.861242799638994</v>
      </c>
      <c r="R12" s="66"/>
      <c r="S12" s="66">
        <v>47.386706905671652</v>
      </c>
      <c r="T12" s="66"/>
      <c r="U12" s="66">
        <v>48.75295605187943</v>
      </c>
      <c r="V12" s="66"/>
      <c r="W12" s="66">
        <v>50.483969799049419</v>
      </c>
      <c r="X12" s="100"/>
      <c r="Y12" s="66">
        <v>52.316744246472282</v>
      </c>
      <c r="Z12" s="94"/>
      <c r="AA12" s="66">
        <v>54.874274627105414</v>
      </c>
      <c r="AB12" s="94"/>
      <c r="AC12" s="66">
        <v>56.831863387553391</v>
      </c>
      <c r="AD12" s="33"/>
      <c r="AE12" s="66">
        <v>59.292524822335992</v>
      </c>
      <c r="AF12" s="100"/>
      <c r="AG12" s="66">
        <v>61.615120197684476</v>
      </c>
      <c r="AH12" s="74"/>
      <c r="AI12" s="66">
        <v>66.378493906735571</v>
      </c>
      <c r="AJ12" s="74"/>
      <c r="AK12" s="66">
        <v>68.897710937091901</v>
      </c>
      <c r="AL12" s="94"/>
      <c r="AM12" s="66">
        <v>37.1753692118807</v>
      </c>
      <c r="AN12" s="33"/>
      <c r="AO12" s="66"/>
      <c r="AP12" s="33"/>
      <c r="AQ12" s="31"/>
      <c r="AR12" s="122" t="s">
        <v>34</v>
      </c>
      <c r="AS12" s="25"/>
      <c r="AU12" s="146"/>
      <c r="AV12" s="162"/>
      <c r="AW12" s="160"/>
      <c r="AX12" s="140"/>
      <c r="AY12" s="162"/>
      <c r="AZ12" s="160"/>
    </row>
    <row r="13" spans="2:52" ht="6" customHeight="1" x14ac:dyDescent="0.2">
      <c r="B13" s="16"/>
      <c r="C13" s="16"/>
      <c r="D13" s="18"/>
      <c r="E13" s="66"/>
      <c r="F13" s="36"/>
      <c r="G13" s="36"/>
      <c r="H13" s="36"/>
      <c r="I13" s="36"/>
      <c r="J13" s="36"/>
      <c r="K13" s="36"/>
      <c r="L13" s="36"/>
      <c r="M13" s="36"/>
      <c r="N13" s="36"/>
      <c r="O13" s="36"/>
      <c r="P13" s="36"/>
      <c r="Q13" s="36"/>
      <c r="R13" s="36"/>
      <c r="S13" s="36"/>
      <c r="T13" s="113"/>
      <c r="U13" s="36"/>
      <c r="V13" s="113"/>
      <c r="W13" s="36"/>
      <c r="X13" s="100"/>
      <c r="Y13" s="36"/>
      <c r="Z13" s="94"/>
      <c r="AA13" s="35"/>
      <c r="AB13" s="94"/>
      <c r="AC13" s="35"/>
      <c r="AD13" s="33"/>
      <c r="AE13" s="35"/>
      <c r="AF13" s="33"/>
      <c r="AG13" s="33"/>
      <c r="AH13" s="33"/>
      <c r="AI13" s="33"/>
      <c r="AJ13" s="33"/>
      <c r="AK13" s="33"/>
      <c r="AL13" s="33"/>
      <c r="AM13" s="35"/>
      <c r="AN13" s="33"/>
      <c r="AO13" s="35"/>
      <c r="AP13" s="33"/>
      <c r="AQ13" s="31"/>
      <c r="AR13" s="34"/>
      <c r="AS13" s="25"/>
      <c r="AU13" s="40"/>
      <c r="AV13" s="162"/>
      <c r="AW13" s="159"/>
      <c r="AY13" s="162"/>
      <c r="AZ13" s="159"/>
    </row>
    <row r="14" spans="2:52" ht="11.25" customHeight="1" x14ac:dyDescent="0.2">
      <c r="B14" s="16">
        <v>5</v>
      </c>
      <c r="C14" s="16"/>
      <c r="D14" s="19" t="s">
        <v>14</v>
      </c>
      <c r="E14" s="72">
        <v>144.91633269861501</v>
      </c>
      <c r="F14" s="100"/>
      <c r="G14" s="72">
        <v>146.65610014003195</v>
      </c>
      <c r="H14" s="72"/>
      <c r="I14" s="72">
        <v>150.09741784623455</v>
      </c>
      <c r="J14" s="72"/>
      <c r="K14" s="72">
        <v>159.0670088078665</v>
      </c>
      <c r="L14" s="72"/>
      <c r="M14" s="72">
        <v>169.067836738122</v>
      </c>
      <c r="N14" s="72"/>
      <c r="O14" s="72">
        <v>178.92852298011752</v>
      </c>
      <c r="P14" s="72"/>
      <c r="Q14" s="72">
        <v>179.09519654620883</v>
      </c>
      <c r="R14" s="72"/>
      <c r="S14" s="72">
        <v>179.34275833026015</v>
      </c>
      <c r="T14" s="72"/>
      <c r="U14" s="72">
        <v>187.05475778202663</v>
      </c>
      <c r="V14" s="72"/>
      <c r="W14" s="72">
        <v>193.16309456241984</v>
      </c>
      <c r="X14" s="120"/>
      <c r="Y14" s="72">
        <v>200.70613483348251</v>
      </c>
      <c r="Z14" s="127"/>
      <c r="AA14" s="72">
        <v>207.27957172014499</v>
      </c>
      <c r="AB14" s="127"/>
      <c r="AC14" s="72">
        <v>214.43362335825356</v>
      </c>
      <c r="AD14" s="121"/>
      <c r="AE14" s="72">
        <v>220.94509943084583</v>
      </c>
      <c r="AF14" s="120"/>
      <c r="AG14" s="72">
        <v>229.81588439973285</v>
      </c>
      <c r="AH14" s="74"/>
      <c r="AI14" s="144">
        <v>246.49039284230639</v>
      </c>
      <c r="AJ14" s="74"/>
      <c r="AK14" s="72">
        <v>264.6027892673286</v>
      </c>
      <c r="AL14" s="127"/>
      <c r="AM14" s="72">
        <v>169.162998966587</v>
      </c>
      <c r="AN14" s="121"/>
      <c r="AO14" s="72">
        <v>109.34378645268265</v>
      </c>
      <c r="AP14" s="32"/>
      <c r="AQ14" s="31"/>
      <c r="AR14" s="64" t="s">
        <v>28</v>
      </c>
      <c r="AS14" s="25"/>
      <c r="AU14" s="40"/>
      <c r="AV14" s="162"/>
      <c r="AW14" s="159"/>
      <c r="AY14" s="162"/>
      <c r="AZ14" s="159"/>
    </row>
    <row r="15" spans="2:52" ht="6" customHeight="1" x14ac:dyDescent="0.2">
      <c r="B15" s="41"/>
      <c r="C15" s="41"/>
      <c r="D15" s="42"/>
      <c r="E15" s="43"/>
      <c r="F15" s="43"/>
      <c r="G15" s="43"/>
      <c r="H15" s="43"/>
      <c r="I15" s="43"/>
      <c r="J15" s="43"/>
      <c r="K15" s="43"/>
      <c r="L15" s="43"/>
      <c r="M15" s="43"/>
      <c r="N15" s="43"/>
      <c r="O15" s="43"/>
      <c r="P15" s="43"/>
      <c r="Q15" s="43"/>
      <c r="R15" s="43"/>
      <c r="S15" s="43"/>
      <c r="T15" s="95"/>
      <c r="U15" s="43"/>
      <c r="V15" s="95"/>
      <c r="W15" s="43"/>
      <c r="X15" s="96"/>
      <c r="Y15" s="43"/>
      <c r="Z15" s="96"/>
      <c r="AA15" s="43"/>
      <c r="AB15" s="47"/>
      <c r="AC15" s="43"/>
      <c r="AD15" s="47"/>
      <c r="AE15" s="43"/>
      <c r="AF15" s="47"/>
      <c r="AG15" s="47"/>
      <c r="AH15" s="47"/>
      <c r="AI15" s="47"/>
      <c r="AJ15" s="47"/>
      <c r="AK15" s="47"/>
      <c r="AL15" s="47"/>
      <c r="AM15" s="43"/>
      <c r="AN15" s="47"/>
      <c r="AO15" s="43"/>
      <c r="AP15" s="47"/>
      <c r="AQ15" s="48"/>
      <c r="AR15" s="42"/>
      <c r="AS15" s="25"/>
      <c r="AV15" s="162"/>
      <c r="AW15" s="159"/>
      <c r="AY15" s="162"/>
      <c r="AZ15" s="159"/>
    </row>
    <row r="16" spans="2:52" ht="6" customHeight="1" x14ac:dyDescent="0.2">
      <c r="B16" s="16"/>
      <c r="C16" s="16"/>
      <c r="D16" s="34"/>
      <c r="E16" s="97"/>
      <c r="F16" s="18"/>
      <c r="G16" s="97"/>
      <c r="H16" s="18"/>
      <c r="I16" s="97"/>
      <c r="J16" s="18"/>
      <c r="K16" s="97"/>
      <c r="L16" s="18"/>
      <c r="M16" s="97"/>
      <c r="N16" s="18"/>
      <c r="O16" s="97"/>
      <c r="P16" s="18"/>
      <c r="Q16" s="97"/>
      <c r="R16" s="18"/>
      <c r="S16" s="97"/>
      <c r="T16" s="18"/>
      <c r="U16" s="97"/>
      <c r="V16" s="18"/>
      <c r="W16" s="97"/>
      <c r="X16" s="18"/>
      <c r="Y16" s="97"/>
      <c r="Z16" s="18"/>
      <c r="AA16" s="37"/>
      <c r="AB16" s="31"/>
      <c r="AC16" s="37"/>
      <c r="AD16" s="31"/>
      <c r="AE16" s="37"/>
      <c r="AF16" s="31"/>
      <c r="AG16" s="133"/>
      <c r="AH16" s="133"/>
      <c r="AI16" s="133"/>
      <c r="AJ16" s="133"/>
      <c r="AK16" s="133"/>
      <c r="AL16" s="133"/>
      <c r="AM16" s="37"/>
      <c r="AN16" s="169"/>
      <c r="AO16" s="37"/>
      <c r="AP16" s="133"/>
      <c r="AQ16" s="31"/>
      <c r="AR16" s="34"/>
      <c r="AS16" s="25"/>
      <c r="AV16" s="162"/>
      <c r="AW16" s="159"/>
      <c r="AY16" s="162"/>
      <c r="AZ16" s="159"/>
    </row>
    <row r="17" spans="2:52" s="49" customFormat="1" ht="12.75" customHeight="1" x14ac:dyDescent="0.2">
      <c r="B17" s="270" t="s">
        <v>39</v>
      </c>
      <c r="C17" s="270"/>
      <c r="D17" s="270"/>
      <c r="E17" s="272"/>
      <c r="F17" s="272"/>
      <c r="G17" s="272"/>
      <c r="H17" s="272"/>
      <c r="I17" s="272"/>
      <c r="J17" s="272"/>
      <c r="K17" s="272"/>
      <c r="L17" s="272"/>
      <c r="M17" s="272"/>
      <c r="N17" s="272"/>
      <c r="O17" s="272"/>
      <c r="P17" s="272"/>
      <c r="Q17" s="272"/>
      <c r="R17" s="272"/>
      <c r="S17" s="272"/>
      <c r="T17" s="272"/>
      <c r="U17" s="18"/>
      <c r="V17" s="18"/>
      <c r="W17" s="272"/>
      <c r="X17" s="272"/>
      <c r="Y17" s="272"/>
      <c r="Z17" s="272"/>
      <c r="AA17" s="273"/>
      <c r="AB17" s="273"/>
      <c r="AC17" s="274"/>
      <c r="AD17" s="273"/>
      <c r="AE17" s="273"/>
      <c r="AF17" s="273"/>
      <c r="AG17" s="131"/>
      <c r="AH17" s="131"/>
      <c r="AI17" s="131"/>
      <c r="AJ17" s="131"/>
      <c r="AK17" s="131"/>
      <c r="AL17" s="131"/>
      <c r="AM17" s="273"/>
      <c r="AN17" s="273"/>
      <c r="AO17" s="273"/>
      <c r="AP17" s="273"/>
      <c r="AQ17" s="270" t="s">
        <v>41</v>
      </c>
      <c r="AR17" s="270"/>
      <c r="AS17" s="50"/>
      <c r="AV17" s="156"/>
      <c r="AW17" s="158"/>
      <c r="AY17" s="156"/>
      <c r="AZ17" s="158"/>
    </row>
    <row r="18" spans="2:52" s="49" customFormat="1" ht="12.75" customHeight="1" x14ac:dyDescent="0.2">
      <c r="B18" s="270" t="s">
        <v>46</v>
      </c>
      <c r="C18" s="270"/>
      <c r="D18" s="270"/>
      <c r="E18" s="18"/>
      <c r="F18" s="18"/>
      <c r="G18" s="18"/>
      <c r="H18" s="18"/>
      <c r="I18" s="18"/>
      <c r="J18" s="18"/>
      <c r="K18" s="18"/>
      <c r="L18" s="18"/>
      <c r="M18" s="18"/>
      <c r="N18" s="18"/>
      <c r="O18" s="18"/>
      <c r="P18" s="18"/>
      <c r="Q18" s="18"/>
      <c r="R18" s="18"/>
      <c r="S18" s="18"/>
      <c r="T18" s="18"/>
      <c r="U18" s="18"/>
      <c r="V18" s="18"/>
      <c r="W18" s="18"/>
      <c r="X18" s="18"/>
      <c r="Y18" s="18"/>
      <c r="Z18" s="18"/>
      <c r="AA18" s="86"/>
      <c r="AB18" s="86"/>
      <c r="AC18" s="86"/>
      <c r="AD18" s="86"/>
      <c r="AE18" s="86"/>
      <c r="AF18" s="86"/>
      <c r="AG18" s="131"/>
      <c r="AH18" s="131"/>
      <c r="AI18" s="131"/>
      <c r="AJ18" s="131"/>
      <c r="AK18" s="131"/>
      <c r="AL18" s="131"/>
      <c r="AM18" s="217"/>
      <c r="AN18" s="217"/>
      <c r="AO18" s="131"/>
      <c r="AP18" s="131"/>
      <c r="AQ18" s="270" t="s">
        <v>47</v>
      </c>
      <c r="AR18" s="270"/>
      <c r="AS18" s="50"/>
      <c r="AV18" s="156"/>
      <c r="AW18" s="158"/>
      <c r="AY18" s="156"/>
      <c r="AZ18" s="158"/>
    </row>
    <row r="19" spans="2:52" s="49" customFormat="1" ht="6" customHeight="1" x14ac:dyDescent="0.2">
      <c r="B19" s="51"/>
      <c r="C19" s="51"/>
      <c r="D19" s="51"/>
      <c r="E19" s="18"/>
      <c r="F19" s="18"/>
      <c r="G19" s="18"/>
      <c r="H19" s="18"/>
      <c r="I19" s="18"/>
      <c r="J19" s="18"/>
      <c r="K19" s="18"/>
      <c r="L19" s="18"/>
      <c r="M19" s="18"/>
      <c r="N19" s="18"/>
      <c r="O19" s="18"/>
      <c r="P19" s="18"/>
      <c r="Q19" s="18"/>
      <c r="R19" s="18"/>
      <c r="S19" s="18"/>
      <c r="T19" s="18"/>
      <c r="U19" s="18"/>
      <c r="V19" s="18"/>
      <c r="W19" s="18"/>
      <c r="X19" s="18"/>
      <c r="Y19" s="18"/>
      <c r="Z19" s="18"/>
      <c r="AA19" s="86"/>
      <c r="AB19" s="86"/>
      <c r="AC19" s="86"/>
      <c r="AD19" s="86"/>
      <c r="AE19" s="86"/>
      <c r="AF19" s="86"/>
      <c r="AG19" s="131"/>
      <c r="AH19" s="131"/>
      <c r="AI19" s="131"/>
      <c r="AJ19" s="131"/>
      <c r="AK19" s="131"/>
      <c r="AL19" s="131"/>
      <c r="AM19" s="217"/>
      <c r="AN19" s="217"/>
      <c r="AO19" s="131"/>
      <c r="AP19" s="131"/>
      <c r="AQ19" s="51"/>
      <c r="AR19" s="51"/>
      <c r="AS19" s="50"/>
    </row>
    <row r="20" spans="2:52" ht="4.5" customHeight="1" x14ac:dyDescent="0.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25"/>
    </row>
    <row r="21" spans="2:52" ht="10.5" customHeight="1" x14ac:dyDescent="0.2">
      <c r="B21" s="61">
        <v>6</v>
      </c>
      <c r="C21" s="62"/>
      <c r="D21" s="18" t="s">
        <v>0</v>
      </c>
      <c r="E21" s="66">
        <v>2220.892079232362</v>
      </c>
      <c r="F21" s="100"/>
      <c r="G21" s="66">
        <v>2181.3599702938559</v>
      </c>
      <c r="H21" s="66"/>
      <c r="I21" s="66">
        <v>2183.8944088423586</v>
      </c>
      <c r="J21" s="66"/>
      <c r="K21" s="66">
        <v>2330.0813791686346</v>
      </c>
      <c r="L21" s="66"/>
      <c r="M21" s="66">
        <v>2485.1274971754478</v>
      </c>
      <c r="N21" s="66"/>
      <c r="O21" s="66">
        <v>2698.6431116496665</v>
      </c>
      <c r="P21" s="66"/>
      <c r="Q21" s="66">
        <v>2808.643278702536</v>
      </c>
      <c r="R21" s="66"/>
      <c r="S21" s="66">
        <v>2664.4959439233849</v>
      </c>
      <c r="T21" s="66"/>
      <c r="U21" s="66">
        <v>2738.515246655274</v>
      </c>
      <c r="V21" s="66"/>
      <c r="W21" s="66">
        <v>2874.329893388247</v>
      </c>
      <c r="X21" s="100"/>
      <c r="Y21" s="66">
        <v>2899.2811972374084</v>
      </c>
      <c r="Z21" s="94"/>
      <c r="AA21" s="66">
        <v>2950.1297044583148</v>
      </c>
      <c r="AB21" s="33"/>
      <c r="AC21" s="66">
        <v>3046.2194922591675</v>
      </c>
      <c r="AD21" s="100"/>
      <c r="AE21" s="66">
        <v>3054.3287078747458</v>
      </c>
      <c r="AF21" s="100"/>
      <c r="AG21" s="66">
        <v>3256.1015457775611</v>
      </c>
      <c r="AH21" s="100"/>
      <c r="AI21" s="66">
        <v>3303.8834667733177</v>
      </c>
      <c r="AJ21" s="74"/>
      <c r="AK21" s="66">
        <v>3540.4796253853756</v>
      </c>
      <c r="AL21" s="33"/>
      <c r="AM21" s="66">
        <v>3324.3827272134117</v>
      </c>
      <c r="AN21" s="94"/>
      <c r="AO21" s="66">
        <v>1315.8367858358492</v>
      </c>
      <c r="AP21" s="94"/>
      <c r="AQ21" s="74"/>
      <c r="AR21" s="18" t="s">
        <v>31</v>
      </c>
      <c r="AS21" s="25"/>
    </row>
    <row r="22" spans="2:52" ht="10.5" customHeight="1" x14ac:dyDescent="0.2">
      <c r="B22" s="61">
        <v>7</v>
      </c>
      <c r="C22" s="61"/>
      <c r="D22" s="18" t="s">
        <v>1</v>
      </c>
      <c r="E22" s="66">
        <v>2209.447375655574</v>
      </c>
      <c r="F22" s="100"/>
      <c r="G22" s="66">
        <v>2142.3485593410514</v>
      </c>
      <c r="H22" s="66"/>
      <c r="I22" s="66">
        <v>2193.1142250241037</v>
      </c>
      <c r="J22" s="66"/>
      <c r="K22" s="66">
        <v>2387.9481230906545</v>
      </c>
      <c r="L22" s="66"/>
      <c r="M22" s="66">
        <v>2592.0895641715711</v>
      </c>
      <c r="N22" s="66"/>
      <c r="O22" s="66">
        <v>2815.8862508899983</v>
      </c>
      <c r="P22" s="66"/>
      <c r="Q22" s="66">
        <v>2837.9865368667047</v>
      </c>
      <c r="R22" s="66"/>
      <c r="S22" s="66">
        <v>2842.1449956940164</v>
      </c>
      <c r="T22" s="66"/>
      <c r="U22" s="66">
        <v>2867.1148942773552</v>
      </c>
      <c r="V22" s="66"/>
      <c r="W22" s="66">
        <v>2939.7765651112804</v>
      </c>
      <c r="X22" s="100"/>
      <c r="Y22" s="66">
        <v>3014.5743609545907</v>
      </c>
      <c r="Z22" s="94"/>
      <c r="AA22" s="66">
        <v>3075.7520798661149</v>
      </c>
      <c r="AB22" s="33"/>
      <c r="AC22" s="66">
        <v>3154.2296504759502</v>
      </c>
      <c r="AD22" s="100"/>
      <c r="AE22" s="66">
        <v>3222.5098849440537</v>
      </c>
      <c r="AF22" s="100"/>
      <c r="AG22" s="66">
        <v>3368.6296314712486</v>
      </c>
      <c r="AH22" s="100"/>
      <c r="AI22" s="66">
        <v>3454.2547655821031</v>
      </c>
      <c r="AJ22" s="74"/>
      <c r="AK22" s="66">
        <v>3692.2477037765625</v>
      </c>
      <c r="AL22" s="33"/>
      <c r="AM22" s="66">
        <v>1250.4881724884658</v>
      </c>
      <c r="AN22" s="94"/>
      <c r="AO22" s="66">
        <v>1581.25660287445</v>
      </c>
      <c r="AP22" s="94"/>
      <c r="AQ22" s="74"/>
      <c r="AR22" s="18" t="s">
        <v>32</v>
      </c>
      <c r="AS22" s="25"/>
      <c r="AU22" s="40"/>
    </row>
    <row r="23" spans="2:52" ht="10.5" customHeight="1" x14ac:dyDescent="0.2">
      <c r="B23" s="61">
        <v>8</v>
      </c>
      <c r="C23" s="61"/>
      <c r="D23" s="18" t="s">
        <v>2</v>
      </c>
      <c r="E23" s="66">
        <v>2148.1416755372702</v>
      </c>
      <c r="F23" s="100"/>
      <c r="G23" s="66">
        <v>2095.5097162047032</v>
      </c>
      <c r="H23" s="66"/>
      <c r="I23" s="66">
        <v>2186.8733336151035</v>
      </c>
      <c r="J23" s="66"/>
      <c r="K23" s="66">
        <v>2301.5300087100477</v>
      </c>
      <c r="L23" s="66"/>
      <c r="M23" s="66">
        <v>2467.1833387338543</v>
      </c>
      <c r="N23" s="66"/>
      <c r="O23" s="66">
        <v>2704.2671071861892</v>
      </c>
      <c r="P23" s="66"/>
      <c r="Q23" s="66">
        <v>2721.9442696199849</v>
      </c>
      <c r="R23" s="66"/>
      <c r="S23" s="66">
        <v>2739.2657402810992</v>
      </c>
      <c r="T23" s="66"/>
      <c r="U23" s="66">
        <v>2817.7336484402344</v>
      </c>
      <c r="V23" s="66"/>
      <c r="W23" s="66">
        <v>2900.6382680223733</v>
      </c>
      <c r="X23" s="100"/>
      <c r="Y23" s="66">
        <v>2932.5634628432276</v>
      </c>
      <c r="Z23" s="94"/>
      <c r="AA23" s="66">
        <v>2999.7738739558968</v>
      </c>
      <c r="AB23" s="33"/>
      <c r="AC23" s="66">
        <v>3170.4332547363792</v>
      </c>
      <c r="AD23" s="100"/>
      <c r="AE23" s="66">
        <v>3209.2275186064003</v>
      </c>
      <c r="AF23" s="100"/>
      <c r="AG23" s="66">
        <v>3285.240695004517</v>
      </c>
      <c r="AH23" s="100"/>
      <c r="AI23" s="66">
        <v>3264.0658915842396</v>
      </c>
      <c r="AJ23" s="74"/>
      <c r="AK23" s="66">
        <v>3619.7207610235773</v>
      </c>
      <c r="AL23" s="33"/>
      <c r="AM23" s="66">
        <v>1892.3505137290099</v>
      </c>
      <c r="AN23" s="33"/>
      <c r="AO23" s="66">
        <v>2325.5440537487425</v>
      </c>
      <c r="AP23" s="33"/>
      <c r="AQ23" s="74"/>
      <c r="AR23" s="18" t="s">
        <v>33</v>
      </c>
      <c r="AS23" s="142"/>
    </row>
    <row r="24" spans="2:52" ht="10.5" customHeight="1" x14ac:dyDescent="0.2">
      <c r="B24" s="61">
        <v>9</v>
      </c>
      <c r="C24" s="61"/>
      <c r="D24" s="18" t="s">
        <v>3</v>
      </c>
      <c r="E24" s="66">
        <v>2255.1148349074483</v>
      </c>
      <c r="F24" s="100"/>
      <c r="G24" s="66">
        <v>2238.6069268388255</v>
      </c>
      <c r="H24" s="66"/>
      <c r="I24" s="66">
        <v>2372.1584525184348</v>
      </c>
      <c r="J24" s="66"/>
      <c r="K24" s="66">
        <v>2597.2619801279666</v>
      </c>
      <c r="L24" s="66"/>
      <c r="M24" s="66">
        <v>2716.1405999191265</v>
      </c>
      <c r="N24" s="66"/>
      <c r="O24" s="66">
        <v>2927.4245302741465</v>
      </c>
      <c r="P24" s="66"/>
      <c r="Q24" s="66">
        <v>2952.7594028107756</v>
      </c>
      <c r="R24" s="66"/>
      <c r="S24" s="66">
        <v>2909.5086891014998</v>
      </c>
      <c r="T24" s="66"/>
      <c r="U24" s="66">
        <v>2955.1125546413941</v>
      </c>
      <c r="V24" s="66"/>
      <c r="W24" s="66">
        <v>3077.393279668644</v>
      </c>
      <c r="X24" s="100"/>
      <c r="Y24" s="66">
        <v>2995.2456998471416</v>
      </c>
      <c r="Z24" s="94"/>
      <c r="AA24" s="66">
        <v>3095.5218463764013</v>
      </c>
      <c r="AB24" s="33"/>
      <c r="AC24" s="66">
        <v>3279.0613789860163</v>
      </c>
      <c r="AD24" s="100"/>
      <c r="AE24" s="66">
        <v>3314.2453726949893</v>
      </c>
      <c r="AF24" s="100"/>
      <c r="AG24" s="66">
        <v>3420.6405132162727</v>
      </c>
      <c r="AH24" s="100"/>
      <c r="AI24" s="66">
        <v>3524.5941233158082</v>
      </c>
      <c r="AJ24" s="74"/>
      <c r="AK24" s="66">
        <v>3764.7591439351249</v>
      </c>
      <c r="AL24" s="33"/>
      <c r="AM24" s="66">
        <v>1661.5232512607104</v>
      </c>
      <c r="AN24" s="33"/>
      <c r="AO24" s="66"/>
      <c r="AP24" s="33"/>
      <c r="AQ24" s="31"/>
      <c r="AR24" s="18" t="s">
        <v>34</v>
      </c>
      <c r="AS24" s="25"/>
    </row>
    <row r="25" spans="2:52" ht="6" customHeight="1" x14ac:dyDescent="0.2">
      <c r="B25" s="61"/>
      <c r="C25" s="61"/>
      <c r="D25" s="18"/>
      <c r="E25" s="36"/>
      <c r="F25" s="36"/>
      <c r="G25" s="36"/>
      <c r="H25" s="36"/>
      <c r="I25" s="36"/>
      <c r="J25" s="36"/>
      <c r="K25" s="36"/>
      <c r="L25" s="36"/>
      <c r="M25" s="36"/>
      <c r="N25" s="36"/>
      <c r="O25" s="36"/>
      <c r="P25" s="36"/>
      <c r="Q25" s="36"/>
      <c r="R25" s="36"/>
      <c r="S25" s="36"/>
      <c r="T25" s="113"/>
      <c r="U25" s="36"/>
      <c r="V25" s="113"/>
      <c r="W25" s="36"/>
      <c r="X25" s="100"/>
      <c r="Y25" s="36"/>
      <c r="Z25" s="94"/>
      <c r="AA25" s="36"/>
      <c r="AB25" s="33"/>
      <c r="AC25" s="36"/>
      <c r="AD25" s="33"/>
      <c r="AE25" s="35"/>
      <c r="AF25" s="33"/>
      <c r="AG25" s="33"/>
      <c r="AH25" s="33"/>
      <c r="AI25" s="158"/>
      <c r="AJ25" s="33"/>
      <c r="AK25" s="33"/>
      <c r="AL25" s="33"/>
      <c r="AM25" s="35"/>
      <c r="AN25" s="33"/>
      <c r="AO25" s="35"/>
      <c r="AP25" s="33"/>
      <c r="AQ25" s="31"/>
      <c r="AR25" s="34"/>
      <c r="AS25" s="25"/>
    </row>
    <row r="26" spans="2:52" ht="11.25" customHeight="1" x14ac:dyDescent="0.2">
      <c r="B26" s="61">
        <v>10</v>
      </c>
      <c r="C26" s="61"/>
      <c r="D26" s="63" t="s">
        <v>14</v>
      </c>
      <c r="E26" s="72">
        <v>8833.5959653326536</v>
      </c>
      <c r="F26" s="100"/>
      <c r="G26" s="72">
        <v>8657.8251726784365</v>
      </c>
      <c r="H26" s="72"/>
      <c r="I26" s="72">
        <v>8936.0404200000012</v>
      </c>
      <c r="J26" s="72"/>
      <c r="K26" s="72">
        <v>9616.8214910973038</v>
      </c>
      <c r="L26" s="72"/>
      <c r="M26" s="72">
        <v>10260.540999999999</v>
      </c>
      <c r="N26" s="72"/>
      <c r="O26" s="72">
        <v>11146.221000000001</v>
      </c>
      <c r="P26" s="72"/>
      <c r="Q26" s="72">
        <v>11321.333488000002</v>
      </c>
      <c r="R26" s="72"/>
      <c r="S26" s="72">
        <v>11155.415369</v>
      </c>
      <c r="T26" s="72"/>
      <c r="U26" s="72">
        <v>11378.47634401426</v>
      </c>
      <c r="V26" s="72"/>
      <c r="W26" s="72">
        <v>11792.138006190546</v>
      </c>
      <c r="X26" s="120"/>
      <c r="Y26" s="72">
        <v>11841.664720882367</v>
      </c>
      <c r="Z26" s="127"/>
      <c r="AA26" s="72">
        <v>12121.177504656727</v>
      </c>
      <c r="AB26" s="121"/>
      <c r="AC26" s="72">
        <v>12649.943776457514</v>
      </c>
      <c r="AD26" s="120"/>
      <c r="AE26" s="72">
        <v>12800.31148412019</v>
      </c>
      <c r="AF26" s="120"/>
      <c r="AG26" s="72">
        <v>13330.6123854696</v>
      </c>
      <c r="AH26" s="120"/>
      <c r="AI26" s="144">
        <v>13546.798247255469</v>
      </c>
      <c r="AJ26" s="74"/>
      <c r="AK26" s="72">
        <v>14617.207234120642</v>
      </c>
      <c r="AL26" s="127"/>
      <c r="AM26" s="72">
        <v>8128.7446646915969</v>
      </c>
      <c r="AN26" s="121"/>
      <c r="AO26" s="72">
        <v>5222.6374424590413</v>
      </c>
      <c r="AP26" s="32"/>
      <c r="AQ26" s="31"/>
      <c r="AR26" s="63" t="s">
        <v>28</v>
      </c>
      <c r="AS26" s="25"/>
      <c r="AT26" s="137"/>
    </row>
    <row r="27" spans="2:52" ht="6" customHeight="1" x14ac:dyDescent="0.2">
      <c r="B27" s="54"/>
      <c r="C27" s="54"/>
      <c r="D27" s="54"/>
      <c r="E27" s="55"/>
      <c r="F27" s="55"/>
      <c r="G27" s="55"/>
      <c r="H27" s="55"/>
      <c r="I27" s="55"/>
      <c r="J27" s="55"/>
      <c r="K27" s="55"/>
      <c r="L27" s="55"/>
      <c r="M27" s="55"/>
      <c r="N27" s="55"/>
      <c r="O27" s="55"/>
      <c r="P27" s="55"/>
      <c r="Q27" s="55"/>
      <c r="R27" s="55"/>
      <c r="S27" s="55"/>
      <c r="T27" s="98"/>
      <c r="U27" s="55"/>
      <c r="V27" s="98"/>
      <c r="W27" s="55"/>
      <c r="X27" s="99"/>
      <c r="Y27" s="55"/>
      <c r="Z27" s="99"/>
      <c r="AA27" s="55"/>
      <c r="AB27" s="59"/>
      <c r="AC27" s="55"/>
      <c r="AD27" s="59"/>
      <c r="AE27" s="55"/>
      <c r="AF27" s="59"/>
      <c r="AG27" s="59"/>
      <c r="AH27" s="59"/>
      <c r="AI27" s="59"/>
      <c r="AJ27" s="59"/>
      <c r="AK27" s="59"/>
      <c r="AL27" s="59"/>
      <c r="AM27" s="55"/>
      <c r="AN27" s="59"/>
      <c r="AO27" s="55"/>
      <c r="AP27" s="59"/>
      <c r="AQ27" s="29"/>
      <c r="AR27" s="54"/>
      <c r="AS27" s="25"/>
    </row>
    <row r="28" spans="2:52" ht="6" customHeight="1" x14ac:dyDescent="0.2">
      <c r="B28" s="34"/>
      <c r="C28" s="34"/>
      <c r="D28" s="34"/>
      <c r="E28" s="35"/>
      <c r="F28" s="35"/>
      <c r="G28" s="35"/>
      <c r="H28" s="35"/>
      <c r="I28" s="35"/>
      <c r="J28" s="35"/>
      <c r="K28" s="35"/>
      <c r="L28" s="35"/>
      <c r="M28" s="35"/>
      <c r="N28" s="35"/>
      <c r="O28" s="35"/>
      <c r="P28" s="35"/>
      <c r="Q28" s="35"/>
      <c r="R28" s="35"/>
      <c r="S28" s="35"/>
      <c r="T28" s="139"/>
      <c r="U28" s="35"/>
      <c r="V28" s="139"/>
      <c r="W28" s="35"/>
      <c r="X28" s="94"/>
      <c r="Y28" s="35"/>
      <c r="Z28" s="94"/>
      <c r="AA28" s="35"/>
      <c r="AB28" s="33"/>
      <c r="AC28" s="35"/>
      <c r="AD28" s="33"/>
      <c r="AE28" s="35"/>
      <c r="AF28" s="33"/>
      <c r="AG28" s="33"/>
      <c r="AH28" s="33"/>
      <c r="AI28" s="33"/>
      <c r="AJ28" s="33"/>
      <c r="AK28" s="33"/>
      <c r="AL28" s="33"/>
      <c r="AM28" s="35"/>
      <c r="AN28" s="33"/>
      <c r="AO28" s="35"/>
      <c r="AP28" s="33"/>
      <c r="AQ28" s="138"/>
      <c r="AR28" s="34"/>
      <c r="AS28" s="25"/>
    </row>
    <row r="29" spans="2:52" ht="27.75" customHeight="1" x14ac:dyDescent="0.2">
      <c r="B29" s="271" t="s">
        <v>139</v>
      </c>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c r="AR29" s="271"/>
    </row>
    <row r="30" spans="2:52" ht="28.5" customHeight="1" x14ac:dyDescent="0.2">
      <c r="B30" s="269" t="s">
        <v>140</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5"/>
    </row>
    <row r="31" spans="2:52"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52" ht="18.75" customHeight="1" x14ac:dyDescent="0.2">
      <c r="B32" s="60"/>
      <c r="C32" s="60"/>
      <c r="D32" s="24"/>
      <c r="E32" s="24"/>
      <c r="F32" s="24"/>
      <c r="G32" s="24"/>
      <c r="H32" s="24"/>
      <c r="I32" s="24"/>
      <c r="J32" s="24"/>
      <c r="K32" s="24"/>
      <c r="L32" s="24"/>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4" ht="18.75" customHeight="1" x14ac:dyDescent="0.2">
      <c r="B33" s="60"/>
      <c r="C33" s="60"/>
      <c r="D33" s="24"/>
      <c r="E33" s="24"/>
      <c r="F33" s="24"/>
      <c r="G33" s="24"/>
      <c r="H33" s="24"/>
      <c r="I33" s="24"/>
      <c r="J33" s="24"/>
      <c r="K33" s="24"/>
      <c r="L33" s="24"/>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sheetData>
  <mergeCells count="23">
    <mergeCell ref="K17:L17"/>
    <mergeCell ref="AM17:AN17"/>
    <mergeCell ref="O17:P17"/>
    <mergeCell ref="W17:X17"/>
    <mergeCell ref="AE17:AF17"/>
    <mergeCell ref="AC17:AD17"/>
    <mergeCell ref="AA17:AB17"/>
    <mergeCell ref="B30:AR30"/>
    <mergeCell ref="B17:D17"/>
    <mergeCell ref="B29:AR29"/>
    <mergeCell ref="AQ6:AR6"/>
    <mergeCell ref="B18:D18"/>
    <mergeCell ref="B6:D6"/>
    <mergeCell ref="Q17:R17"/>
    <mergeCell ref="Y17:Z17"/>
    <mergeCell ref="AQ17:AR17"/>
    <mergeCell ref="E17:F17"/>
    <mergeCell ref="G17:H17"/>
    <mergeCell ref="I17:J17"/>
    <mergeCell ref="AQ18:AR18"/>
    <mergeCell ref="S17:T17"/>
    <mergeCell ref="AO17:AP17"/>
    <mergeCell ref="M17:N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E30"/>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45" width="9.33203125" style="21"/>
    <col min="46" max="46" width="16" style="21" bestFit="1" customWidth="1"/>
    <col min="47" max="47" width="13.83203125" style="21" bestFit="1" customWidth="1"/>
    <col min="48" max="16384" width="9.33203125" style="21"/>
  </cols>
  <sheetData>
    <row r="1" spans="2:57" x14ac:dyDescent="0.2">
      <c r="B1" s="22" t="s">
        <v>119</v>
      </c>
    </row>
    <row r="2" spans="2:57" x14ac:dyDescent="0.2">
      <c r="B2" s="118" t="s">
        <v>120</v>
      </c>
      <c r="C2" s="22"/>
      <c r="D2" s="23"/>
      <c r="E2" s="23"/>
      <c r="F2" s="23"/>
      <c r="G2" s="23"/>
      <c r="H2" s="23"/>
      <c r="I2" s="23"/>
      <c r="J2" s="23"/>
      <c r="K2" s="23"/>
      <c r="L2" s="23"/>
    </row>
    <row r="3" spans="2:57" ht="6" customHeight="1" x14ac:dyDescent="0.2">
      <c r="B3" s="23"/>
      <c r="C3" s="23"/>
      <c r="D3" s="23"/>
      <c r="E3" s="23"/>
      <c r="F3" s="23"/>
      <c r="G3" s="23"/>
      <c r="H3" s="23"/>
      <c r="I3" s="23"/>
      <c r="J3" s="23"/>
      <c r="K3" s="23"/>
      <c r="L3" s="23"/>
    </row>
    <row r="4" spans="2:5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5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7" ht="12.75" customHeight="1" x14ac:dyDescent="0.2">
      <c r="B6" s="270" t="s">
        <v>35</v>
      </c>
      <c r="C6" s="270"/>
      <c r="D6" s="270"/>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70" t="s">
        <v>38</v>
      </c>
      <c r="AR6" s="270"/>
      <c r="AS6" s="25"/>
      <c r="AU6" s="135"/>
    </row>
    <row r="7" spans="2:57" ht="12.75" customHeight="1" x14ac:dyDescent="0.2">
      <c r="B7" s="275" t="s">
        <v>36</v>
      </c>
      <c r="C7" s="275"/>
      <c r="D7" s="27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75" t="s">
        <v>37</v>
      </c>
      <c r="AS7" s="25"/>
    </row>
    <row r="8" spans="2:57"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57" ht="10.5" customHeight="1" x14ac:dyDescent="0.2">
      <c r="B9" s="61">
        <v>1</v>
      </c>
      <c r="C9" s="62"/>
      <c r="D9" s="18" t="s">
        <v>0</v>
      </c>
      <c r="E9" s="66">
        <v>14562.311912726471</v>
      </c>
      <c r="F9" s="66"/>
      <c r="G9" s="66">
        <v>14912.647291666666</v>
      </c>
      <c r="H9" s="66"/>
      <c r="I9" s="66">
        <v>15694.44594074097</v>
      </c>
      <c r="J9" s="66"/>
      <c r="K9" s="66">
        <v>16283.881621194932</v>
      </c>
      <c r="L9" s="66"/>
      <c r="M9" s="66">
        <v>16898.284716024711</v>
      </c>
      <c r="N9" s="66"/>
      <c r="O9" s="66">
        <v>16925.227258079009</v>
      </c>
      <c r="P9" s="66"/>
      <c r="Q9" s="114">
        <v>11778.683898519348</v>
      </c>
      <c r="R9" s="67"/>
      <c r="S9" s="66">
        <v>16220.875784524556</v>
      </c>
      <c r="T9" s="66"/>
      <c r="U9" s="66">
        <v>17077.753193770859</v>
      </c>
      <c r="V9" s="66"/>
      <c r="W9" s="66">
        <v>16927.734980909852</v>
      </c>
      <c r="X9" s="100"/>
      <c r="Y9" s="66">
        <v>16072.217443639069</v>
      </c>
      <c r="Z9" s="33"/>
      <c r="AA9" s="66">
        <v>17146.805340773608</v>
      </c>
      <c r="AB9" s="33"/>
      <c r="AC9" s="66">
        <v>16376.706540718946</v>
      </c>
      <c r="AD9" s="33"/>
      <c r="AE9" s="66">
        <v>16483.647252192062</v>
      </c>
      <c r="AF9" s="74"/>
      <c r="AG9" s="66">
        <v>17570.533737326416</v>
      </c>
      <c r="AH9" s="149"/>
      <c r="AI9" s="66">
        <v>17460.513510073848</v>
      </c>
      <c r="AJ9" s="74"/>
      <c r="AK9" s="66">
        <v>16938.711358396635</v>
      </c>
      <c r="AL9" s="74"/>
      <c r="AM9" s="66">
        <v>17755.323933107415</v>
      </c>
      <c r="AN9" s="33"/>
      <c r="AO9" s="66">
        <v>17302.53753392959</v>
      </c>
      <c r="AP9" s="33"/>
      <c r="AQ9" s="74"/>
      <c r="AR9" s="18" t="s">
        <v>31</v>
      </c>
      <c r="AS9" s="25"/>
      <c r="AT9" s="40"/>
      <c r="AU9" s="40"/>
    </row>
    <row r="10" spans="2:57" ht="10.5" customHeight="1" x14ac:dyDescent="0.2">
      <c r="B10" s="61">
        <v>2</v>
      </c>
      <c r="C10" s="61"/>
      <c r="D10" s="18" t="s">
        <v>1</v>
      </c>
      <c r="E10" s="66">
        <v>14666.707843453816</v>
      </c>
      <c r="F10" s="66"/>
      <c r="G10" s="66">
        <v>15141.326858333332</v>
      </c>
      <c r="H10" s="66"/>
      <c r="I10" s="66">
        <v>16046.068613738551</v>
      </c>
      <c r="J10" s="66"/>
      <c r="K10" s="66">
        <v>16296.543747523167</v>
      </c>
      <c r="L10" s="66"/>
      <c r="M10" s="66">
        <v>16908.728612983479</v>
      </c>
      <c r="N10" s="66"/>
      <c r="O10" s="66">
        <v>16960.44884901982</v>
      </c>
      <c r="P10" s="66"/>
      <c r="Q10" s="114">
        <v>12962.038339657431</v>
      </c>
      <c r="R10" s="67"/>
      <c r="S10" s="66">
        <v>17298.566485841602</v>
      </c>
      <c r="T10" s="66"/>
      <c r="U10" s="66">
        <v>17564.602990990428</v>
      </c>
      <c r="V10" s="66"/>
      <c r="W10" s="66">
        <v>15787.92369051694</v>
      </c>
      <c r="X10" s="100"/>
      <c r="Y10" s="66">
        <v>16100.045440761342</v>
      </c>
      <c r="Z10" s="33"/>
      <c r="AA10" s="66">
        <v>17105.17899356216</v>
      </c>
      <c r="AB10" s="33"/>
      <c r="AC10" s="66">
        <v>16145.019139300521</v>
      </c>
      <c r="AD10" s="33"/>
      <c r="AE10" s="66">
        <v>16682.728836429513</v>
      </c>
      <c r="AF10" s="74"/>
      <c r="AG10" s="66">
        <v>16840.891028668964</v>
      </c>
      <c r="AH10" s="149"/>
      <c r="AI10" s="66">
        <v>16931.206880601752</v>
      </c>
      <c r="AJ10" s="74"/>
      <c r="AK10" s="66">
        <v>17647.492720144724</v>
      </c>
      <c r="AL10" s="74"/>
      <c r="AM10" s="66">
        <v>17283.080879795154</v>
      </c>
      <c r="AN10" s="33"/>
      <c r="AO10" s="66">
        <v>18716.60752634957</v>
      </c>
      <c r="AP10" s="33"/>
      <c r="AQ10" s="74"/>
      <c r="AR10" s="18" t="s">
        <v>32</v>
      </c>
      <c r="AS10" s="25"/>
      <c r="AT10" s="40"/>
      <c r="AU10" s="40"/>
      <c r="BD10" s="157"/>
      <c r="BE10" s="157"/>
    </row>
    <row r="11" spans="2:57" ht="10.5" customHeight="1" x14ac:dyDescent="0.2">
      <c r="B11" s="61">
        <v>3</v>
      </c>
      <c r="C11" s="61"/>
      <c r="D11" s="18" t="s">
        <v>2</v>
      </c>
      <c r="E11" s="66">
        <v>13734.573852404546</v>
      </c>
      <c r="F11" s="66"/>
      <c r="G11" s="66">
        <v>14589.495380555554</v>
      </c>
      <c r="H11" s="66"/>
      <c r="I11" s="66">
        <v>15373.798777224547</v>
      </c>
      <c r="J11" s="66"/>
      <c r="K11" s="66">
        <v>15835.93379325479</v>
      </c>
      <c r="L11" s="66"/>
      <c r="M11" s="66">
        <v>16669.976185862193</v>
      </c>
      <c r="N11" s="66"/>
      <c r="O11" s="66">
        <v>16707.434765379403</v>
      </c>
      <c r="P11" s="66"/>
      <c r="Q11" s="114">
        <v>14105.132545509248</v>
      </c>
      <c r="R11" s="67"/>
      <c r="S11" s="66">
        <v>17187.881133003353</v>
      </c>
      <c r="T11" s="66"/>
      <c r="U11" s="66">
        <v>16470.51461644379</v>
      </c>
      <c r="V11" s="66"/>
      <c r="W11" s="66">
        <v>16503.473587991499</v>
      </c>
      <c r="X11" s="100"/>
      <c r="Y11" s="66">
        <v>17062.958263308283</v>
      </c>
      <c r="Z11" s="33"/>
      <c r="AA11" s="66">
        <v>16579.66335418278</v>
      </c>
      <c r="AB11" s="33"/>
      <c r="AC11" s="66">
        <v>16026.933422173168</v>
      </c>
      <c r="AD11" s="33"/>
      <c r="AE11" s="66">
        <v>16654.381146771739</v>
      </c>
      <c r="AF11" s="74"/>
      <c r="AG11" s="66">
        <v>16693.736688118908</v>
      </c>
      <c r="AH11" s="149"/>
      <c r="AI11" s="66">
        <v>16884.530411691601</v>
      </c>
      <c r="AJ11" s="74"/>
      <c r="AK11" s="66">
        <v>16553.158702764591</v>
      </c>
      <c r="AL11" s="74"/>
      <c r="AM11" s="66">
        <v>17203.185164073908</v>
      </c>
      <c r="AN11" s="33"/>
      <c r="AO11" s="66">
        <v>18496.256333544665</v>
      </c>
      <c r="AP11" s="33"/>
      <c r="AQ11" s="74"/>
      <c r="AR11" s="18" t="s">
        <v>33</v>
      </c>
      <c r="AS11" s="25"/>
      <c r="AT11" s="40"/>
      <c r="AU11" s="40"/>
      <c r="BD11" s="157"/>
    </row>
    <row r="12" spans="2:57" ht="10.5" customHeight="1" x14ac:dyDescent="0.2">
      <c r="B12" s="61">
        <v>4</v>
      </c>
      <c r="C12" s="61"/>
      <c r="D12" s="18" t="s">
        <v>3</v>
      </c>
      <c r="E12" s="66">
        <v>14910.837099844139</v>
      </c>
      <c r="F12" s="66"/>
      <c r="G12" s="66">
        <v>15513.931469444446</v>
      </c>
      <c r="H12" s="66"/>
      <c r="I12" s="66">
        <v>16083.450715115579</v>
      </c>
      <c r="J12" s="66"/>
      <c r="K12" s="66">
        <v>16528.132078027091</v>
      </c>
      <c r="L12" s="66"/>
      <c r="M12" s="66">
        <v>17331.600372513549</v>
      </c>
      <c r="N12" s="66"/>
      <c r="O12" s="66">
        <v>15039.150636408423</v>
      </c>
      <c r="P12" s="66"/>
      <c r="Q12" s="114">
        <v>17620.525794314002</v>
      </c>
      <c r="R12" s="67"/>
      <c r="S12" s="66">
        <v>17621.231547600499</v>
      </c>
      <c r="T12" s="66"/>
      <c r="U12" s="66">
        <v>16793.813988163394</v>
      </c>
      <c r="V12" s="66"/>
      <c r="W12" s="66">
        <v>16569.563162011087</v>
      </c>
      <c r="X12" s="100"/>
      <c r="Y12" s="66">
        <v>17811.356636462238</v>
      </c>
      <c r="Z12" s="33"/>
      <c r="AA12" s="66">
        <v>17203.241801579003</v>
      </c>
      <c r="AB12" s="33"/>
      <c r="AC12" s="66">
        <v>16449.974996949408</v>
      </c>
      <c r="AD12" s="33"/>
      <c r="AE12" s="66">
        <v>17657.952172642385</v>
      </c>
      <c r="AF12" s="74"/>
      <c r="AG12" s="66">
        <v>18245.095703641826</v>
      </c>
      <c r="AH12" s="149"/>
      <c r="AI12" s="66">
        <v>17846.54059264754</v>
      </c>
      <c r="AJ12" s="74"/>
      <c r="AK12" s="66">
        <v>17080.691013870881</v>
      </c>
      <c r="AL12" s="74"/>
      <c r="AM12" s="66">
        <v>17563.40290591439</v>
      </c>
      <c r="AN12" s="33"/>
      <c r="AO12" s="66"/>
      <c r="AP12" s="33"/>
      <c r="AQ12" s="31"/>
      <c r="AR12" s="18" t="s">
        <v>34</v>
      </c>
      <c r="AS12" s="25"/>
      <c r="AT12" s="40"/>
      <c r="AU12" s="40"/>
      <c r="BD12" s="157"/>
    </row>
    <row r="13" spans="2:57" ht="6" customHeight="1" x14ac:dyDescent="0.2">
      <c r="B13" s="61"/>
      <c r="C13" s="61"/>
      <c r="D13" s="18"/>
      <c r="E13" s="36"/>
      <c r="F13" s="36"/>
      <c r="G13" s="36"/>
      <c r="H13" s="36"/>
      <c r="I13" s="36"/>
      <c r="J13" s="36"/>
      <c r="K13" s="36"/>
      <c r="L13" s="36"/>
      <c r="M13" s="36"/>
      <c r="N13" s="36"/>
      <c r="O13" s="36"/>
      <c r="P13" s="36"/>
      <c r="Q13" s="115"/>
      <c r="R13" s="36"/>
      <c r="S13" s="36"/>
      <c r="T13" s="113"/>
      <c r="U13" s="36"/>
      <c r="V13" s="113"/>
      <c r="W13" s="36"/>
      <c r="X13" s="100"/>
      <c r="Y13" s="36"/>
      <c r="Z13" s="33"/>
      <c r="AA13" s="36"/>
      <c r="AB13" s="33"/>
      <c r="AC13" s="36"/>
      <c r="AD13" s="33"/>
      <c r="AE13" s="36"/>
      <c r="AF13" s="33"/>
      <c r="AG13" s="36"/>
      <c r="AH13" s="149"/>
      <c r="AI13" s="36"/>
      <c r="AJ13" s="33"/>
      <c r="AK13" s="36"/>
      <c r="AL13" s="33"/>
      <c r="AM13" s="36"/>
      <c r="AN13" s="33"/>
      <c r="AO13" s="36"/>
      <c r="AP13" s="33"/>
      <c r="AQ13" s="31"/>
      <c r="AR13" s="34"/>
      <c r="AS13" s="25"/>
      <c r="AT13" s="40"/>
      <c r="AU13" s="40"/>
      <c r="BD13" s="157"/>
    </row>
    <row r="14" spans="2:57" ht="11.25" customHeight="1" x14ac:dyDescent="0.2">
      <c r="B14" s="61">
        <v>5</v>
      </c>
      <c r="C14" s="61"/>
      <c r="D14" s="63" t="s">
        <v>14</v>
      </c>
      <c r="E14" s="72">
        <v>57874.430708428969</v>
      </c>
      <c r="F14" s="72"/>
      <c r="G14" s="72">
        <v>60157.400999999998</v>
      </c>
      <c r="H14" s="72"/>
      <c r="I14" s="72">
        <v>63197.764046819648</v>
      </c>
      <c r="J14" s="67"/>
      <c r="K14" s="72">
        <v>64944.491239999974</v>
      </c>
      <c r="L14" s="72"/>
      <c r="M14" s="72">
        <v>67808.589887383932</v>
      </c>
      <c r="N14" s="72"/>
      <c r="O14" s="72">
        <v>65632.261508886659</v>
      </c>
      <c r="P14" s="72"/>
      <c r="Q14" s="116">
        <v>56466.380578000026</v>
      </c>
      <c r="R14" s="67"/>
      <c r="S14" s="72">
        <v>68328.554950970007</v>
      </c>
      <c r="T14" s="72"/>
      <c r="U14" s="72">
        <v>67906.684789368475</v>
      </c>
      <c r="V14" s="72"/>
      <c r="W14" s="72">
        <v>65788.69542142938</v>
      </c>
      <c r="X14" s="100"/>
      <c r="Y14" s="72">
        <v>67046.577784170935</v>
      </c>
      <c r="Z14" s="121"/>
      <c r="AA14" s="72">
        <v>68034.889490097543</v>
      </c>
      <c r="AB14" s="121"/>
      <c r="AC14" s="72">
        <v>64998.634099142044</v>
      </c>
      <c r="AD14" s="33"/>
      <c r="AE14" s="72">
        <v>67478.709408035706</v>
      </c>
      <c r="AF14" s="121"/>
      <c r="AG14" s="72">
        <v>69350.257157756118</v>
      </c>
      <c r="AH14" s="150"/>
      <c r="AI14" s="72">
        <v>69122.791395014734</v>
      </c>
      <c r="AJ14" s="148"/>
      <c r="AK14" s="72">
        <v>68220.053795176835</v>
      </c>
      <c r="AL14" s="148"/>
      <c r="AM14" s="72">
        <v>69804.992882890874</v>
      </c>
      <c r="AN14" s="121"/>
      <c r="AO14" s="72">
        <v>54515.40139382382</v>
      </c>
      <c r="AP14" s="121"/>
      <c r="AQ14" s="31"/>
      <c r="AR14" s="63" t="s">
        <v>28</v>
      </c>
      <c r="AS14" s="25"/>
      <c r="AT14" s="40"/>
      <c r="AU14" s="40"/>
    </row>
    <row r="15" spans="2:5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57"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37"/>
      <c r="AJ16" s="133"/>
      <c r="AK16" s="37"/>
      <c r="AL16" s="133"/>
      <c r="AM16" s="37"/>
      <c r="AN16" s="169"/>
      <c r="AO16" s="37"/>
      <c r="AP16" s="133"/>
      <c r="AQ16" s="31"/>
      <c r="AR16" s="34"/>
      <c r="AS16" s="25"/>
    </row>
    <row r="17" spans="2:57" s="49" customFormat="1" ht="12.75" customHeight="1" x14ac:dyDescent="0.2">
      <c r="B17" s="270" t="s">
        <v>39</v>
      </c>
      <c r="C17" s="270"/>
      <c r="D17" s="270"/>
      <c r="E17" s="273"/>
      <c r="F17" s="273"/>
      <c r="G17" s="273"/>
      <c r="H17" s="273"/>
      <c r="I17" s="273"/>
      <c r="J17" s="273"/>
      <c r="K17" s="273"/>
      <c r="L17" s="273"/>
      <c r="M17" s="273"/>
      <c r="N17" s="273"/>
      <c r="O17" s="273"/>
      <c r="P17" s="273"/>
      <c r="Q17" s="273"/>
      <c r="R17" s="273"/>
      <c r="S17" s="273"/>
      <c r="T17" s="273"/>
      <c r="U17" s="16"/>
      <c r="V17" s="16"/>
      <c r="W17" s="273"/>
      <c r="X17" s="273"/>
      <c r="Y17" s="273"/>
      <c r="Z17" s="273"/>
      <c r="AA17" s="273"/>
      <c r="AB17" s="273"/>
      <c r="AC17" s="273"/>
      <c r="AD17" s="273"/>
      <c r="AE17" s="273"/>
      <c r="AF17" s="273"/>
      <c r="AG17" s="273"/>
      <c r="AH17" s="273"/>
      <c r="AI17" s="273"/>
      <c r="AJ17" s="273"/>
      <c r="AK17" s="273"/>
      <c r="AL17" s="273"/>
      <c r="AM17" s="273"/>
      <c r="AN17" s="273"/>
      <c r="AO17" s="273"/>
      <c r="AP17" s="273"/>
      <c r="AQ17" s="270" t="s">
        <v>41</v>
      </c>
      <c r="AR17" s="270"/>
      <c r="AS17" s="50"/>
    </row>
    <row r="18" spans="2:57" s="49" customFormat="1" ht="12.75" customHeight="1" x14ac:dyDescent="0.2">
      <c r="B18" s="270" t="s">
        <v>40</v>
      </c>
      <c r="C18" s="270"/>
      <c r="D18" s="270"/>
      <c r="E18" s="16"/>
      <c r="F18" s="16"/>
      <c r="G18" s="16"/>
      <c r="H18" s="16"/>
      <c r="I18" s="16"/>
      <c r="J18" s="16"/>
      <c r="K18" s="16"/>
      <c r="L18" s="16"/>
      <c r="M18" s="16"/>
      <c r="N18" s="16"/>
      <c r="O18" s="16"/>
      <c r="P18" s="16"/>
      <c r="Q18" s="16"/>
      <c r="R18" s="16"/>
      <c r="S18" s="16"/>
      <c r="T18" s="16"/>
      <c r="U18" s="16"/>
      <c r="V18" s="16"/>
      <c r="W18" s="16"/>
      <c r="X18" s="16"/>
      <c r="Y18" s="123"/>
      <c r="Z18" s="123"/>
      <c r="AA18" s="123"/>
      <c r="AB18" s="123"/>
      <c r="AC18" s="123"/>
      <c r="AD18" s="123"/>
      <c r="AE18" s="86"/>
      <c r="AF18" s="86"/>
      <c r="AG18" s="131"/>
      <c r="AH18" s="131"/>
      <c r="AI18" s="131"/>
      <c r="AJ18" s="131"/>
      <c r="AK18" s="131"/>
      <c r="AL18" s="131"/>
      <c r="AM18" s="217"/>
      <c r="AN18" s="217"/>
      <c r="AO18" s="131"/>
      <c r="AP18" s="131"/>
      <c r="AQ18" s="270" t="s">
        <v>42</v>
      </c>
      <c r="AR18" s="270"/>
      <c r="AS18" s="50"/>
    </row>
    <row r="19" spans="2:57"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c r="BD19" s="157"/>
    </row>
    <row r="20" spans="2:57" ht="10.5" customHeight="1" x14ac:dyDescent="0.2">
      <c r="B20" s="61">
        <v>6</v>
      </c>
      <c r="C20" s="62"/>
      <c r="D20" s="18" t="s">
        <v>0</v>
      </c>
      <c r="E20" s="66">
        <v>5120.501304612626</v>
      </c>
      <c r="F20" s="66"/>
      <c r="G20" s="66">
        <v>5258.3284555</v>
      </c>
      <c r="H20" s="66"/>
      <c r="I20" s="66">
        <v>5384.4600850757488</v>
      </c>
      <c r="J20" s="66"/>
      <c r="K20" s="66">
        <v>5623.3561604440829</v>
      </c>
      <c r="L20" s="66"/>
      <c r="M20" s="66">
        <v>5811.7885941092954</v>
      </c>
      <c r="N20" s="66"/>
      <c r="O20" s="66">
        <v>6061.5228362342377</v>
      </c>
      <c r="P20" s="66"/>
      <c r="Q20" s="114">
        <v>4537.6897476094427</v>
      </c>
      <c r="R20" s="67"/>
      <c r="S20" s="66">
        <v>5636.1222059135744</v>
      </c>
      <c r="T20" s="66"/>
      <c r="U20" s="66">
        <v>5884.8666702746377</v>
      </c>
      <c r="V20" s="66"/>
      <c r="W20" s="66">
        <v>5769.7242172605602</v>
      </c>
      <c r="X20" s="100"/>
      <c r="Y20" s="66">
        <v>5227.648135483716</v>
      </c>
      <c r="Z20" s="33"/>
      <c r="AA20" s="66">
        <v>5364.5777218960502</v>
      </c>
      <c r="AB20" s="33"/>
      <c r="AC20" s="66">
        <v>5237.8507109725651</v>
      </c>
      <c r="AD20" s="74"/>
      <c r="AE20" s="66">
        <v>5165.4941808099493</v>
      </c>
      <c r="AF20" s="74"/>
      <c r="AG20" s="66">
        <v>5444.8533382835503</v>
      </c>
      <c r="AH20" s="149"/>
      <c r="AI20" s="66">
        <v>5686.3454755110461</v>
      </c>
      <c r="AJ20" s="74"/>
      <c r="AK20" s="66">
        <v>5509.7733733097457</v>
      </c>
      <c r="AL20" s="74"/>
      <c r="AM20" s="66">
        <v>5650.9148285538504</v>
      </c>
      <c r="AN20" s="33"/>
      <c r="AO20" s="66">
        <v>5401.9070234455958</v>
      </c>
      <c r="AP20" s="33"/>
      <c r="AQ20" s="74"/>
      <c r="AR20" s="18" t="s">
        <v>31</v>
      </c>
      <c r="AS20" s="25"/>
      <c r="BD20" s="157"/>
    </row>
    <row r="21" spans="2:57" ht="10.5" customHeight="1" x14ac:dyDescent="0.2">
      <c r="B21" s="61">
        <v>7</v>
      </c>
      <c r="C21" s="61"/>
      <c r="D21" s="18" t="s">
        <v>1</v>
      </c>
      <c r="E21" s="66">
        <v>5112.1592277910422</v>
      </c>
      <c r="F21" s="66"/>
      <c r="G21" s="66">
        <v>5334.2020665000009</v>
      </c>
      <c r="H21" s="66"/>
      <c r="I21" s="66">
        <v>5690.0784994496325</v>
      </c>
      <c r="J21" s="66"/>
      <c r="K21" s="66">
        <v>5648.2722793199828</v>
      </c>
      <c r="L21" s="66"/>
      <c r="M21" s="66">
        <v>5897.2288876263337</v>
      </c>
      <c r="N21" s="66"/>
      <c r="O21" s="66">
        <v>6137.8661562813013</v>
      </c>
      <c r="P21" s="66"/>
      <c r="Q21" s="114">
        <v>4972.8613513466344</v>
      </c>
      <c r="R21" s="67"/>
      <c r="S21" s="66">
        <v>6077.7438238173163</v>
      </c>
      <c r="T21" s="66"/>
      <c r="U21" s="66">
        <v>6001.151396710914</v>
      </c>
      <c r="V21" s="66"/>
      <c r="W21" s="66">
        <v>5521.3071628763773</v>
      </c>
      <c r="X21" s="100"/>
      <c r="Y21" s="66">
        <v>5161.7717036274762</v>
      </c>
      <c r="Z21" s="33"/>
      <c r="AA21" s="66">
        <v>5397.4752614078698</v>
      </c>
      <c r="AB21" s="33"/>
      <c r="AC21" s="66">
        <v>5180.9994331316047</v>
      </c>
      <c r="AD21" s="74"/>
      <c r="AE21" s="66">
        <v>5361.5606288687086</v>
      </c>
      <c r="AF21" s="74"/>
      <c r="AG21" s="66">
        <v>5297.2787885193438</v>
      </c>
      <c r="AH21" s="149"/>
      <c r="AI21" s="66">
        <v>5626.7839197849344</v>
      </c>
      <c r="AJ21" s="74"/>
      <c r="AK21" s="66">
        <v>5641.6115375702657</v>
      </c>
      <c r="AL21" s="74"/>
      <c r="AM21" s="66">
        <v>5500.334091792557</v>
      </c>
      <c r="AN21" s="33"/>
      <c r="AO21" s="66">
        <v>6070.3692438137723</v>
      </c>
      <c r="AP21" s="33"/>
      <c r="AQ21" s="74"/>
      <c r="AR21" s="18" t="s">
        <v>32</v>
      </c>
      <c r="AS21" s="25"/>
      <c r="AU21" s="40"/>
      <c r="BD21" s="157"/>
      <c r="BE21" s="157"/>
    </row>
    <row r="22" spans="2:57" ht="10.5" customHeight="1" x14ac:dyDescent="0.2">
      <c r="B22" s="61">
        <v>8</v>
      </c>
      <c r="C22" s="61"/>
      <c r="D22" s="18" t="s">
        <v>2</v>
      </c>
      <c r="E22" s="66">
        <v>4799.8302926867973</v>
      </c>
      <c r="F22" s="66"/>
      <c r="G22" s="66">
        <v>4894.1384195000001</v>
      </c>
      <c r="H22" s="66"/>
      <c r="I22" s="66">
        <v>5209.7977069948092</v>
      </c>
      <c r="J22" s="66"/>
      <c r="K22" s="66">
        <v>5363.3003007235984</v>
      </c>
      <c r="L22" s="66"/>
      <c r="M22" s="66">
        <v>5488.0439303101239</v>
      </c>
      <c r="N22" s="66"/>
      <c r="O22" s="66">
        <v>5666.7657331793753</v>
      </c>
      <c r="P22" s="66"/>
      <c r="Q22" s="114">
        <v>4962.9555961676715</v>
      </c>
      <c r="R22" s="67"/>
      <c r="S22" s="66">
        <v>5755.1253352640369</v>
      </c>
      <c r="T22" s="66"/>
      <c r="U22" s="66">
        <v>5455.124675167719</v>
      </c>
      <c r="V22" s="66"/>
      <c r="W22" s="66">
        <v>5376.5776363061623</v>
      </c>
      <c r="X22" s="100"/>
      <c r="Y22" s="66">
        <v>5111.0130281038028</v>
      </c>
      <c r="Z22" s="33"/>
      <c r="AA22" s="66">
        <v>5026.7287728103702</v>
      </c>
      <c r="AB22" s="33"/>
      <c r="AC22" s="66">
        <v>4890.9295413522086</v>
      </c>
      <c r="AD22" s="74"/>
      <c r="AE22" s="66">
        <v>5197.0152899173763</v>
      </c>
      <c r="AF22" s="74"/>
      <c r="AG22" s="66">
        <v>5301.8754917113638</v>
      </c>
      <c r="AH22" s="149"/>
      <c r="AI22" s="66">
        <v>5577.6340968248132</v>
      </c>
      <c r="AJ22" s="74"/>
      <c r="AK22" s="66">
        <v>5486.3947129451944</v>
      </c>
      <c r="AL22" s="74"/>
      <c r="AM22" s="66">
        <v>5395.986881468436</v>
      </c>
      <c r="AN22" s="33"/>
      <c r="AO22" s="66">
        <v>5961.4678392490014</v>
      </c>
      <c r="AP22" s="33"/>
      <c r="AQ22" s="74"/>
      <c r="AR22" s="18" t="s">
        <v>33</v>
      </c>
      <c r="AS22" s="25"/>
      <c r="AT22" s="137"/>
      <c r="BD22" s="157"/>
    </row>
    <row r="23" spans="2:57" ht="10.5" customHeight="1" x14ac:dyDescent="0.2">
      <c r="B23" s="61">
        <v>9</v>
      </c>
      <c r="C23" s="61"/>
      <c r="D23" s="18" t="s">
        <v>3</v>
      </c>
      <c r="E23" s="66">
        <v>5137.8423183079785</v>
      </c>
      <c r="F23" s="66"/>
      <c r="G23" s="66">
        <v>5369.5678365000003</v>
      </c>
      <c r="H23" s="66"/>
      <c r="I23" s="66">
        <v>5390.4641842539131</v>
      </c>
      <c r="J23" s="66"/>
      <c r="K23" s="66">
        <v>5636.4899886115463</v>
      </c>
      <c r="L23" s="66"/>
      <c r="M23" s="66">
        <v>6053.2462123837677</v>
      </c>
      <c r="N23" s="66"/>
      <c r="O23" s="66">
        <v>5057.6175585117235</v>
      </c>
      <c r="P23" s="66"/>
      <c r="Q23" s="114">
        <v>5915.275988292834</v>
      </c>
      <c r="R23" s="67"/>
      <c r="S23" s="66">
        <v>5994.7881815024029</v>
      </c>
      <c r="T23" s="66"/>
      <c r="U23" s="66">
        <v>5523.1709321962271</v>
      </c>
      <c r="V23" s="66"/>
      <c r="W23" s="66">
        <v>5375.0306343112634</v>
      </c>
      <c r="X23" s="100"/>
      <c r="Y23" s="66">
        <v>5469.5416441873585</v>
      </c>
      <c r="Z23" s="33"/>
      <c r="AA23" s="66">
        <v>5507.5466629955654</v>
      </c>
      <c r="AB23" s="33"/>
      <c r="AC23" s="66">
        <v>5389.5366912797763</v>
      </c>
      <c r="AD23" s="74"/>
      <c r="AE23" s="66">
        <v>5681.6855131638395</v>
      </c>
      <c r="AF23" s="74"/>
      <c r="AG23" s="66">
        <v>5794.1681463907535</v>
      </c>
      <c r="AH23" s="149"/>
      <c r="AI23" s="66">
        <v>5903.542577011006</v>
      </c>
      <c r="AJ23" s="74"/>
      <c r="AK23" s="66">
        <v>5584.2860506688357</v>
      </c>
      <c r="AL23" s="74"/>
      <c r="AM23" s="66">
        <v>5546.6621771997807</v>
      </c>
      <c r="AN23" s="33"/>
      <c r="AO23" s="66"/>
      <c r="AP23" s="33"/>
      <c r="AQ23" s="31"/>
      <c r="AR23" s="18" t="s">
        <v>34</v>
      </c>
      <c r="AS23" s="25"/>
    </row>
    <row r="24" spans="2:57" ht="6" customHeight="1" x14ac:dyDescent="0.2">
      <c r="B24" s="61"/>
      <c r="C24" s="61"/>
      <c r="D24" s="18"/>
      <c r="E24" s="36"/>
      <c r="F24" s="36"/>
      <c r="G24" s="36"/>
      <c r="H24" s="36"/>
      <c r="I24" s="36"/>
      <c r="J24" s="36"/>
      <c r="K24" s="36"/>
      <c r="L24" s="36"/>
      <c r="M24" s="36"/>
      <c r="N24" s="36"/>
      <c r="O24" s="36"/>
      <c r="P24" s="36"/>
      <c r="Q24" s="115"/>
      <c r="R24" s="36"/>
      <c r="S24" s="36"/>
      <c r="T24" s="113"/>
      <c r="U24" s="36"/>
      <c r="V24" s="113"/>
      <c r="W24" s="36"/>
      <c r="X24" s="100"/>
      <c r="Y24" s="36"/>
      <c r="Z24" s="33"/>
      <c r="AA24" s="36"/>
      <c r="AB24" s="33"/>
      <c r="AC24" s="36"/>
      <c r="AD24" s="33"/>
      <c r="AE24" s="36"/>
      <c r="AF24" s="33"/>
      <c r="AG24" s="36"/>
      <c r="AH24" s="149"/>
      <c r="AI24" s="36"/>
      <c r="AJ24" s="33"/>
      <c r="AK24" s="36"/>
      <c r="AL24" s="33"/>
      <c r="AM24" s="36"/>
      <c r="AN24" s="33"/>
      <c r="AO24" s="36"/>
      <c r="AP24" s="33"/>
      <c r="AQ24" s="31"/>
      <c r="AR24" s="34"/>
      <c r="AS24" s="25"/>
    </row>
    <row r="25" spans="2:57" ht="11.25" customHeight="1" x14ac:dyDescent="0.2">
      <c r="B25" s="61">
        <v>10</v>
      </c>
      <c r="C25" s="61"/>
      <c r="D25" s="63" t="s">
        <v>14</v>
      </c>
      <c r="E25" s="72">
        <v>20170.333143398446</v>
      </c>
      <c r="F25" s="72"/>
      <c r="G25" s="72">
        <v>20856.236777999999</v>
      </c>
      <c r="H25" s="72"/>
      <c r="I25" s="72">
        <v>21674.800475774104</v>
      </c>
      <c r="J25" s="67"/>
      <c r="K25" s="72">
        <v>22271.418729099212</v>
      </c>
      <c r="L25" s="72"/>
      <c r="M25" s="72">
        <v>23250.307624429523</v>
      </c>
      <c r="N25" s="72"/>
      <c r="O25" s="72">
        <v>22923.772284206636</v>
      </c>
      <c r="P25" s="32"/>
      <c r="Q25" s="116">
        <v>20388.782683416583</v>
      </c>
      <c r="R25" s="67"/>
      <c r="S25" s="72">
        <v>23463.779546497331</v>
      </c>
      <c r="T25" s="72"/>
      <c r="U25" s="72">
        <v>22864.313674349498</v>
      </c>
      <c r="V25" s="72"/>
      <c r="W25" s="72">
        <v>22042.639650754365</v>
      </c>
      <c r="X25" s="100"/>
      <c r="Y25" s="72">
        <v>20969.974511402354</v>
      </c>
      <c r="Z25" s="121"/>
      <c r="AA25" s="72">
        <v>21296.328419109857</v>
      </c>
      <c r="AB25" s="121"/>
      <c r="AC25" s="72">
        <v>20699.316376736155</v>
      </c>
      <c r="AD25" s="121"/>
      <c r="AE25" s="72">
        <v>21405.755612759876</v>
      </c>
      <c r="AF25" s="121"/>
      <c r="AG25" s="72">
        <v>21838.175764905012</v>
      </c>
      <c r="AH25" s="150"/>
      <c r="AI25" s="72">
        <v>22794.306069131799</v>
      </c>
      <c r="AJ25" s="148"/>
      <c r="AK25" s="72">
        <v>22222.065674494042</v>
      </c>
      <c r="AL25" s="148"/>
      <c r="AM25" s="72">
        <v>22093.897979014619</v>
      </c>
      <c r="AN25" s="121"/>
      <c r="AO25" s="72">
        <v>17433.744106508369</v>
      </c>
      <c r="AP25" s="121"/>
      <c r="AQ25" s="31"/>
      <c r="AR25" s="63" t="s">
        <v>28</v>
      </c>
      <c r="AS25" s="25"/>
    </row>
    <row r="26" spans="2:57"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7" ht="5.25"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7" ht="69.95" customHeight="1" x14ac:dyDescent="0.2">
      <c r="B28" s="271" t="s">
        <v>149</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5"/>
      <c r="AX28" s="161"/>
      <c r="AY28" s="161"/>
      <c r="AZ28" s="161"/>
      <c r="BA28" s="161"/>
    </row>
    <row r="29" spans="2:57"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X29" s="161"/>
      <c r="AY29" s="161"/>
      <c r="AZ29" s="161"/>
      <c r="BA29" s="161"/>
    </row>
    <row r="30" spans="2:57"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X30" s="161"/>
      <c r="AY30" s="161"/>
      <c r="AZ30" s="161"/>
      <c r="BA30" s="161"/>
    </row>
  </sheetData>
  <mergeCells count="26">
    <mergeCell ref="B28:AR28"/>
    <mergeCell ref="Y17:Z17"/>
    <mergeCell ref="AA17:AB17"/>
    <mergeCell ref="AC17:AD17"/>
    <mergeCell ref="Q17:R17"/>
    <mergeCell ref="S17:T17"/>
    <mergeCell ref="W17:X17"/>
    <mergeCell ref="I17:J17"/>
    <mergeCell ref="K17:L17"/>
    <mergeCell ref="AQ17:AR17"/>
    <mergeCell ref="B18:D18"/>
    <mergeCell ref="AQ18:AR18"/>
    <mergeCell ref="AM17:AN17"/>
    <mergeCell ref="AQ6:AR6"/>
    <mergeCell ref="B7:D7"/>
    <mergeCell ref="M17:N17"/>
    <mergeCell ref="AE17:AF17"/>
    <mergeCell ref="B6:D6"/>
    <mergeCell ref="B17:D17"/>
    <mergeCell ref="E17:F17"/>
    <mergeCell ref="G17:H17"/>
    <mergeCell ref="O17:P17"/>
    <mergeCell ref="AO17:AP17"/>
    <mergeCell ref="AG17:AH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47" width="9.33203125" style="21"/>
    <col min="48" max="48" width="11" style="21" bestFit="1" customWidth="1"/>
    <col min="49" max="16384" width="9.33203125" style="21"/>
  </cols>
  <sheetData>
    <row r="1" spans="2:49" x14ac:dyDescent="0.2">
      <c r="B1" s="22" t="s">
        <v>121</v>
      </c>
      <c r="C1" s="22"/>
      <c r="D1" s="23"/>
      <c r="E1" s="23"/>
      <c r="F1" s="23"/>
      <c r="G1" s="23"/>
      <c r="H1" s="23"/>
      <c r="I1" s="23"/>
      <c r="J1" s="23"/>
      <c r="K1" s="23"/>
      <c r="L1" s="23"/>
    </row>
    <row r="2" spans="2:49" x14ac:dyDescent="0.2">
      <c r="B2" s="118" t="s">
        <v>122</v>
      </c>
      <c r="C2" s="22"/>
      <c r="D2" s="23"/>
      <c r="E2" s="23"/>
      <c r="F2" s="23"/>
      <c r="G2" s="23"/>
      <c r="H2" s="23"/>
      <c r="I2" s="23"/>
      <c r="J2" s="23"/>
      <c r="K2" s="23"/>
      <c r="L2" s="23"/>
    </row>
    <row r="3" spans="2:49" ht="6" customHeight="1" x14ac:dyDescent="0.2">
      <c r="B3" s="23"/>
      <c r="C3" s="23"/>
      <c r="D3" s="23"/>
      <c r="E3" s="23"/>
      <c r="F3" s="23"/>
      <c r="G3" s="23"/>
      <c r="H3" s="23"/>
      <c r="I3" s="23"/>
      <c r="J3" s="23"/>
      <c r="K3" s="23"/>
      <c r="L3" s="23"/>
    </row>
    <row r="4" spans="2:49"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9"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9" ht="12.75" customHeight="1" x14ac:dyDescent="0.2">
      <c r="B6" s="270" t="s">
        <v>35</v>
      </c>
      <c r="C6" s="270"/>
      <c r="D6" s="270"/>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70" t="s">
        <v>38</v>
      </c>
      <c r="AR6" s="270"/>
      <c r="AS6" s="25"/>
      <c r="AU6" s="135"/>
    </row>
    <row r="7" spans="2:49" ht="12.75" customHeight="1" x14ac:dyDescent="0.2">
      <c r="B7" s="275" t="s">
        <v>36</v>
      </c>
      <c r="C7" s="275"/>
      <c r="D7" s="27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28" t="s">
        <v>37</v>
      </c>
      <c r="AS7" s="25"/>
    </row>
    <row r="8" spans="2:49"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9" ht="10.5" customHeight="1" x14ac:dyDescent="0.2">
      <c r="B9" s="61">
        <v>1</v>
      </c>
      <c r="C9" s="62"/>
      <c r="D9" s="18" t="s">
        <v>0</v>
      </c>
      <c r="E9" s="66">
        <v>8445.7959127264712</v>
      </c>
      <c r="F9" s="66"/>
      <c r="G9" s="66">
        <v>8528.900291666665</v>
      </c>
      <c r="H9" s="66"/>
      <c r="I9" s="66">
        <v>8470.0269377409713</v>
      </c>
      <c r="J9" s="66"/>
      <c r="K9" s="66">
        <v>9201.0296211949317</v>
      </c>
      <c r="L9" s="66"/>
      <c r="M9" s="66">
        <v>9628.4457130247101</v>
      </c>
      <c r="N9" s="66"/>
      <c r="O9" s="66">
        <v>10040.865729512891</v>
      </c>
      <c r="P9" s="66"/>
      <c r="Q9" s="114">
        <v>8182.7107826256488</v>
      </c>
      <c r="R9" s="67"/>
      <c r="S9" s="66">
        <v>9066.7017845245573</v>
      </c>
      <c r="T9" s="66"/>
      <c r="U9" s="66">
        <v>10049.668193770856</v>
      </c>
      <c r="V9" s="66"/>
      <c r="W9" s="66">
        <v>9766.2449809098525</v>
      </c>
      <c r="X9" s="100"/>
      <c r="Y9" s="66">
        <v>9419.9134436390705</v>
      </c>
      <c r="Z9" s="33"/>
      <c r="AA9" s="66">
        <v>10283.241340773608</v>
      </c>
      <c r="AB9" s="33"/>
      <c r="AC9" s="66">
        <v>9789.1974090704753</v>
      </c>
      <c r="AD9" s="33"/>
      <c r="AE9" s="66">
        <v>9380.1161395355084</v>
      </c>
      <c r="AF9" s="74"/>
      <c r="AG9" s="66">
        <v>9731.9634559900987</v>
      </c>
      <c r="AH9" s="149"/>
      <c r="AI9" s="117">
        <v>10455.0176721814</v>
      </c>
      <c r="AJ9" s="74"/>
      <c r="AK9" s="117">
        <v>10397.83569491474</v>
      </c>
      <c r="AL9" s="33"/>
      <c r="AM9" s="66">
        <v>10776.052325058561</v>
      </c>
      <c r="AN9" s="33"/>
      <c r="AO9" s="66">
        <v>10675.542533929593</v>
      </c>
      <c r="AP9" s="33"/>
      <c r="AQ9" s="74"/>
      <c r="AR9" s="18" t="s">
        <v>31</v>
      </c>
      <c r="AS9" s="25"/>
      <c r="AT9" s="40"/>
      <c r="AU9" s="40"/>
      <c r="AW9" s="157"/>
    </row>
    <row r="10" spans="2:49" ht="10.5" customHeight="1" x14ac:dyDescent="0.2">
      <c r="B10" s="61">
        <v>2</v>
      </c>
      <c r="C10" s="61"/>
      <c r="D10" s="18" t="s">
        <v>1</v>
      </c>
      <c r="E10" s="66">
        <v>8181.8548434538161</v>
      </c>
      <c r="F10" s="66"/>
      <c r="G10" s="66">
        <v>8372.0458583333311</v>
      </c>
      <c r="H10" s="66"/>
      <c r="I10" s="66">
        <v>9184.6366107385511</v>
      </c>
      <c r="J10" s="66"/>
      <c r="K10" s="66">
        <v>9209.4577475231672</v>
      </c>
      <c r="L10" s="66"/>
      <c r="M10" s="66">
        <v>9647.5646099834776</v>
      </c>
      <c r="N10" s="66"/>
      <c r="O10" s="66">
        <v>9938.0600226268652</v>
      </c>
      <c r="P10" s="66"/>
      <c r="Q10" s="114">
        <v>8588.9032777382909</v>
      </c>
      <c r="R10" s="67"/>
      <c r="S10" s="66">
        <v>9785.9704858416026</v>
      </c>
      <c r="T10" s="66"/>
      <c r="U10" s="66">
        <v>10131.665990990428</v>
      </c>
      <c r="V10" s="66"/>
      <c r="W10" s="66">
        <v>9478.0326905169404</v>
      </c>
      <c r="X10" s="100"/>
      <c r="Y10" s="66">
        <v>9687.0369407613434</v>
      </c>
      <c r="Z10" s="33"/>
      <c r="AA10" s="66">
        <v>10152.42699356216</v>
      </c>
      <c r="AB10" s="33"/>
      <c r="AC10" s="66">
        <v>9575.0737739095639</v>
      </c>
      <c r="AD10" s="33"/>
      <c r="AE10" s="66">
        <v>9599.6044067918519</v>
      </c>
      <c r="AF10" s="74"/>
      <c r="AG10" s="66">
        <v>9388.5093014034755</v>
      </c>
      <c r="AH10" s="149"/>
      <c r="AI10" s="117">
        <v>10388.688552885666</v>
      </c>
      <c r="AJ10" s="74"/>
      <c r="AK10" s="117">
        <v>10306.71276727318</v>
      </c>
      <c r="AL10" s="33"/>
      <c r="AM10" s="66">
        <v>10463.570861472366</v>
      </c>
      <c r="AN10" s="33"/>
      <c r="AO10" s="66">
        <v>11446.68352634957</v>
      </c>
      <c r="AP10" s="33"/>
      <c r="AQ10" s="74"/>
      <c r="AR10" s="18" t="s">
        <v>32</v>
      </c>
      <c r="AS10" s="25"/>
      <c r="AT10" s="40"/>
      <c r="AU10" s="40"/>
      <c r="AW10" s="157"/>
    </row>
    <row r="11" spans="2:49" ht="10.5" customHeight="1" x14ac:dyDescent="0.2">
      <c r="B11" s="61">
        <v>3</v>
      </c>
      <c r="C11" s="61"/>
      <c r="D11" s="18" t="s">
        <v>2</v>
      </c>
      <c r="E11" s="66">
        <v>7408.9218524045464</v>
      </c>
      <c r="F11" s="66"/>
      <c r="G11" s="66">
        <v>7525.3003805555545</v>
      </c>
      <c r="H11" s="66"/>
      <c r="I11" s="66">
        <v>8531.9807742245466</v>
      </c>
      <c r="J11" s="66"/>
      <c r="K11" s="66">
        <v>8494.16779325479</v>
      </c>
      <c r="L11" s="66"/>
      <c r="M11" s="66">
        <v>8816.1101828621941</v>
      </c>
      <c r="N11" s="66"/>
      <c r="O11" s="66">
        <v>9013.9132082487085</v>
      </c>
      <c r="P11" s="66"/>
      <c r="Q11" s="114">
        <v>8331.6797792294856</v>
      </c>
      <c r="R11" s="67"/>
      <c r="S11" s="66">
        <v>9353.9911330033538</v>
      </c>
      <c r="T11" s="66"/>
      <c r="U11" s="66">
        <v>9078.3556164437887</v>
      </c>
      <c r="V11" s="66"/>
      <c r="W11" s="66">
        <v>8790.3665879914988</v>
      </c>
      <c r="X11" s="100"/>
      <c r="Y11" s="66">
        <v>9429.3572633082822</v>
      </c>
      <c r="Z11" s="33"/>
      <c r="AA11" s="66">
        <v>9146.1443541827794</v>
      </c>
      <c r="AB11" s="33"/>
      <c r="AC11" s="66">
        <v>8821.2926404949139</v>
      </c>
      <c r="AD11" s="33"/>
      <c r="AE11" s="66">
        <v>8644.1307572367587</v>
      </c>
      <c r="AF11" s="74"/>
      <c r="AG11" s="66">
        <v>8606.0474750250905</v>
      </c>
      <c r="AH11" s="149"/>
      <c r="AI11" s="117">
        <v>9764.162615513289</v>
      </c>
      <c r="AJ11" s="74"/>
      <c r="AK11" s="117">
        <v>9739.9702921327134</v>
      </c>
      <c r="AL11" s="33"/>
      <c r="AM11" s="66">
        <v>9871.2131282936971</v>
      </c>
      <c r="AN11" s="33"/>
      <c r="AO11" s="66">
        <v>10559.760333544664</v>
      </c>
      <c r="AP11" s="33"/>
      <c r="AQ11" s="74"/>
      <c r="AR11" s="18" t="s">
        <v>33</v>
      </c>
      <c r="AS11" s="25"/>
      <c r="AT11" s="40"/>
      <c r="AU11" s="40"/>
      <c r="AW11" s="157"/>
    </row>
    <row r="12" spans="2:49" ht="10.5" customHeight="1" x14ac:dyDescent="0.2">
      <c r="B12" s="61">
        <v>4</v>
      </c>
      <c r="C12" s="61"/>
      <c r="D12" s="18" t="s">
        <v>3</v>
      </c>
      <c r="E12" s="66">
        <v>8240.0610998441389</v>
      </c>
      <c r="F12" s="66"/>
      <c r="G12" s="66">
        <v>8489.9284694444468</v>
      </c>
      <c r="H12" s="66"/>
      <c r="I12" s="66">
        <v>8717.6327121155791</v>
      </c>
      <c r="J12" s="66"/>
      <c r="K12" s="66">
        <v>9384.6630780270898</v>
      </c>
      <c r="L12" s="66"/>
      <c r="M12" s="66">
        <v>9792.2693695135495</v>
      </c>
      <c r="N12" s="66"/>
      <c r="O12" s="66">
        <v>8394.6655484981948</v>
      </c>
      <c r="P12" s="66"/>
      <c r="Q12" s="114">
        <v>9377.9897384066026</v>
      </c>
      <c r="R12" s="67"/>
      <c r="S12" s="66">
        <v>9907.1795476004991</v>
      </c>
      <c r="T12" s="66"/>
      <c r="U12" s="66">
        <v>9316.5549881633924</v>
      </c>
      <c r="V12" s="66"/>
      <c r="W12" s="66">
        <v>8698.2901620110879</v>
      </c>
      <c r="X12" s="100"/>
      <c r="Y12" s="66">
        <v>9705.7556364622396</v>
      </c>
      <c r="Z12" s="33"/>
      <c r="AA12" s="66">
        <v>9854.9738015790026</v>
      </c>
      <c r="AB12" s="33"/>
      <c r="AC12" s="66">
        <v>9393.4442756670906</v>
      </c>
      <c r="AD12" s="33"/>
      <c r="AE12" s="66">
        <v>9877.4261044715822</v>
      </c>
      <c r="AF12" s="74"/>
      <c r="AG12" s="66">
        <v>9648.6099253374559</v>
      </c>
      <c r="AH12" s="149"/>
      <c r="AI12" s="117">
        <v>10478.419554434366</v>
      </c>
      <c r="AJ12" s="74"/>
      <c r="AK12" s="117">
        <v>10170.600040856192</v>
      </c>
      <c r="AL12" s="33"/>
      <c r="AM12" s="66">
        <v>10336.875568066243</v>
      </c>
      <c r="AN12" s="33"/>
      <c r="AO12" s="66"/>
      <c r="AP12" s="33"/>
      <c r="AQ12" s="31"/>
      <c r="AR12" s="18" t="s">
        <v>34</v>
      </c>
      <c r="AS12" s="25"/>
      <c r="AT12" s="40"/>
      <c r="AU12" s="40"/>
      <c r="AW12" s="157"/>
    </row>
    <row r="13" spans="2:49" ht="6" customHeight="1" x14ac:dyDescent="0.2">
      <c r="B13" s="61"/>
      <c r="C13" s="61"/>
      <c r="D13" s="18"/>
      <c r="E13" s="36"/>
      <c r="F13" s="36"/>
      <c r="G13" s="36"/>
      <c r="H13" s="36"/>
      <c r="I13" s="36"/>
      <c r="J13" s="36"/>
      <c r="K13" s="36"/>
      <c r="L13" s="36"/>
      <c r="M13" s="36"/>
      <c r="N13" s="36"/>
      <c r="O13" s="36"/>
      <c r="P13" s="36"/>
      <c r="Q13" s="115"/>
      <c r="R13" s="36"/>
      <c r="S13" s="36"/>
      <c r="T13" s="113"/>
      <c r="U13" s="36"/>
      <c r="V13" s="113"/>
      <c r="W13" s="36"/>
      <c r="X13" s="100"/>
      <c r="Y13" s="36"/>
      <c r="Z13" s="33"/>
      <c r="AA13" s="36"/>
      <c r="AB13" s="33"/>
      <c r="AC13" s="36"/>
      <c r="AD13" s="33"/>
      <c r="AE13" s="36"/>
      <c r="AF13" s="33"/>
      <c r="AG13" s="36"/>
      <c r="AH13" s="149"/>
      <c r="AI13" s="224"/>
      <c r="AJ13" s="33"/>
      <c r="AK13" s="224"/>
      <c r="AL13" s="33"/>
      <c r="AM13" s="36"/>
      <c r="AN13" s="33"/>
      <c r="AO13" s="36"/>
      <c r="AP13" s="33"/>
      <c r="AQ13" s="31"/>
      <c r="AR13" s="34"/>
      <c r="AS13" s="25"/>
      <c r="AT13" s="40"/>
      <c r="AU13" s="40"/>
      <c r="AW13" s="157"/>
    </row>
    <row r="14" spans="2:49" ht="11.25" customHeight="1" x14ac:dyDescent="0.2">
      <c r="B14" s="61">
        <v>5</v>
      </c>
      <c r="C14" s="61"/>
      <c r="D14" s="63" t="s">
        <v>14</v>
      </c>
      <c r="E14" s="72">
        <v>32276.63370842897</v>
      </c>
      <c r="F14" s="72"/>
      <c r="G14" s="72">
        <v>32916.175000000003</v>
      </c>
      <c r="H14" s="72"/>
      <c r="I14" s="72">
        <v>34904.27703481965</v>
      </c>
      <c r="J14" s="67"/>
      <c r="K14" s="72">
        <v>36289.318239999979</v>
      </c>
      <c r="L14" s="72"/>
      <c r="M14" s="72">
        <v>37884.389875383931</v>
      </c>
      <c r="N14" s="72"/>
      <c r="O14" s="72">
        <v>37387.504508886661</v>
      </c>
      <c r="P14" s="72"/>
      <c r="Q14" s="116">
        <v>34481.283578000031</v>
      </c>
      <c r="R14" s="67"/>
      <c r="S14" s="72">
        <v>38113.842950970007</v>
      </c>
      <c r="T14" s="72"/>
      <c r="U14" s="72">
        <v>38576.244789368466</v>
      </c>
      <c r="V14" s="72"/>
      <c r="W14" s="72">
        <v>36732.934421429381</v>
      </c>
      <c r="X14" s="100"/>
      <c r="Y14" s="72">
        <v>38242.06328417093</v>
      </c>
      <c r="Z14" s="121"/>
      <c r="AA14" s="72">
        <v>39436.786490097547</v>
      </c>
      <c r="AB14" s="121"/>
      <c r="AC14" s="72">
        <v>37579.00809914204</v>
      </c>
      <c r="AD14" s="33"/>
      <c r="AE14" s="72">
        <v>37501.277408035705</v>
      </c>
      <c r="AF14" s="121"/>
      <c r="AG14" s="72">
        <v>37375.130157756124</v>
      </c>
      <c r="AH14" s="150"/>
      <c r="AI14" s="72">
        <v>41086.288395014722</v>
      </c>
      <c r="AJ14" s="148"/>
      <c r="AK14" s="72">
        <v>40615.118795176822</v>
      </c>
      <c r="AL14" s="121"/>
      <c r="AM14" s="72">
        <v>41447.711882890871</v>
      </c>
      <c r="AN14" s="121"/>
      <c r="AO14" s="72">
        <v>32681.986393823827</v>
      </c>
      <c r="AP14" s="121"/>
      <c r="AQ14" s="31"/>
      <c r="AR14" s="63" t="s">
        <v>28</v>
      </c>
      <c r="AS14" s="25"/>
      <c r="AT14" s="40"/>
      <c r="AU14" s="40"/>
    </row>
    <row r="15" spans="2:49"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49"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37"/>
      <c r="AJ16" s="133"/>
      <c r="AK16" s="37"/>
      <c r="AL16" s="133"/>
      <c r="AM16" s="37"/>
      <c r="AN16" s="169"/>
      <c r="AO16" s="37"/>
      <c r="AP16" s="133"/>
      <c r="AQ16" s="31"/>
      <c r="AR16" s="34"/>
      <c r="AS16" s="25"/>
    </row>
    <row r="17" spans="1:53" s="49" customFormat="1" ht="12.75" customHeight="1" x14ac:dyDescent="0.2">
      <c r="A17" s="21"/>
      <c r="B17" s="270" t="s">
        <v>39</v>
      </c>
      <c r="C17" s="270"/>
      <c r="D17" s="270"/>
      <c r="E17" s="273"/>
      <c r="F17" s="273"/>
      <c r="G17" s="273"/>
      <c r="H17" s="273"/>
      <c r="I17" s="273"/>
      <c r="J17" s="273"/>
      <c r="K17" s="273"/>
      <c r="L17" s="273"/>
      <c r="M17" s="273"/>
      <c r="N17" s="273"/>
      <c r="O17" s="273"/>
      <c r="P17" s="273"/>
      <c r="Q17" s="273"/>
      <c r="R17" s="273"/>
      <c r="S17" s="273"/>
      <c r="T17" s="273"/>
      <c r="U17" s="16"/>
      <c r="V17" s="16"/>
      <c r="W17" s="273"/>
      <c r="X17" s="273"/>
      <c r="Y17" s="273"/>
      <c r="Z17" s="273"/>
      <c r="AA17" s="273"/>
      <c r="AB17" s="273"/>
      <c r="AC17" s="273"/>
      <c r="AD17" s="273"/>
      <c r="AE17" s="273"/>
      <c r="AF17" s="273"/>
      <c r="AG17" s="273"/>
      <c r="AH17" s="273"/>
      <c r="AI17" s="273"/>
      <c r="AJ17" s="273"/>
      <c r="AK17" s="273"/>
      <c r="AL17" s="273"/>
      <c r="AM17" s="273"/>
      <c r="AN17" s="273"/>
      <c r="AO17" s="273"/>
      <c r="AP17" s="273"/>
      <c r="AQ17" s="270" t="s">
        <v>41</v>
      </c>
      <c r="AR17" s="270"/>
      <c r="AS17" s="50"/>
    </row>
    <row r="18" spans="1:53" s="49" customFormat="1" ht="12.75" customHeight="1" x14ac:dyDescent="0.2">
      <c r="A18" s="21"/>
      <c r="B18" s="270" t="s">
        <v>40</v>
      </c>
      <c r="C18" s="270"/>
      <c r="D18" s="270"/>
      <c r="E18" s="16"/>
      <c r="F18" s="16"/>
      <c r="G18" s="16"/>
      <c r="H18" s="16"/>
      <c r="I18" s="16"/>
      <c r="J18" s="16"/>
      <c r="K18" s="16"/>
      <c r="L18" s="16"/>
      <c r="M18" s="16"/>
      <c r="N18" s="16"/>
      <c r="O18" s="16"/>
      <c r="P18" s="16"/>
      <c r="Q18" s="16"/>
      <c r="R18" s="16"/>
      <c r="S18" s="16"/>
      <c r="T18" s="16"/>
      <c r="U18" s="16"/>
      <c r="V18" s="16"/>
      <c r="W18" s="16"/>
      <c r="X18" s="16"/>
      <c r="Y18" s="123"/>
      <c r="Z18" s="123"/>
      <c r="AA18" s="123"/>
      <c r="AB18" s="123"/>
      <c r="AC18" s="123"/>
      <c r="AD18" s="123"/>
      <c r="AE18" s="86"/>
      <c r="AF18" s="86"/>
      <c r="AG18" s="131"/>
      <c r="AH18" s="131"/>
      <c r="AI18" s="131"/>
      <c r="AJ18" s="131"/>
      <c r="AK18" s="131"/>
      <c r="AL18" s="131"/>
      <c r="AM18" s="217"/>
      <c r="AN18" s="217"/>
      <c r="AO18" s="131"/>
      <c r="AP18" s="131"/>
      <c r="AQ18" s="270" t="s">
        <v>42</v>
      </c>
      <c r="AR18" s="270"/>
      <c r="AS18" s="50"/>
    </row>
    <row r="19" spans="1: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row>
    <row r="20" spans="1:53" ht="10.5" customHeight="1" x14ac:dyDescent="0.2">
      <c r="B20" s="61">
        <v>6</v>
      </c>
      <c r="C20" s="62"/>
      <c r="D20" s="18" t="s">
        <v>0</v>
      </c>
      <c r="E20" s="66">
        <v>4139.421304612626</v>
      </c>
      <c r="F20" s="66"/>
      <c r="G20" s="66">
        <v>4251.6334555000003</v>
      </c>
      <c r="H20" s="66"/>
      <c r="I20" s="66">
        <v>4267.7100850757488</v>
      </c>
      <c r="J20" s="66"/>
      <c r="K20" s="66">
        <v>4527.764205444083</v>
      </c>
      <c r="L20" s="66"/>
      <c r="M20" s="66">
        <v>4704.699152109295</v>
      </c>
      <c r="N20" s="66"/>
      <c r="O20" s="66">
        <v>4996.4267610419356</v>
      </c>
      <c r="P20" s="66"/>
      <c r="Q20" s="114">
        <v>3991.2982775418591</v>
      </c>
      <c r="R20" s="67"/>
      <c r="S20" s="66">
        <v>4557.540031653657</v>
      </c>
      <c r="T20" s="66"/>
      <c r="U20" s="66">
        <v>4746.0879342746375</v>
      </c>
      <c r="V20" s="66"/>
      <c r="W20" s="66">
        <v>4639.60518936056</v>
      </c>
      <c r="X20" s="100"/>
      <c r="Y20" s="66">
        <v>4185.8374734837162</v>
      </c>
      <c r="Z20" s="33"/>
      <c r="AA20" s="66">
        <v>4296.2251332960504</v>
      </c>
      <c r="AB20" s="33"/>
      <c r="AC20" s="66">
        <v>4166.0392025233532</v>
      </c>
      <c r="AD20" s="74"/>
      <c r="AE20" s="66">
        <v>4059.671307737518</v>
      </c>
      <c r="AF20" s="74"/>
      <c r="AG20" s="66">
        <v>4212.4238439253513</v>
      </c>
      <c r="AH20" s="149"/>
      <c r="AI20" s="117">
        <v>4546.3231187496058</v>
      </c>
      <c r="AJ20" s="74"/>
      <c r="AK20" s="117">
        <v>4407.5044573104142</v>
      </c>
      <c r="AL20" s="33"/>
      <c r="AM20" s="117">
        <v>4519.8281844587209</v>
      </c>
      <c r="AN20" s="33"/>
      <c r="AO20" s="66">
        <v>4311.2561698455957</v>
      </c>
      <c r="AP20" s="33"/>
      <c r="AQ20" s="74"/>
      <c r="AR20" s="18" t="s">
        <v>31</v>
      </c>
      <c r="AS20" s="25"/>
      <c r="AV20" s="165"/>
    </row>
    <row r="21" spans="1:53" ht="10.5" customHeight="1" x14ac:dyDescent="0.2">
      <c r="B21" s="61">
        <v>7</v>
      </c>
      <c r="C21" s="61"/>
      <c r="D21" s="18" t="s">
        <v>1</v>
      </c>
      <c r="E21" s="66">
        <v>4082.2172277910422</v>
      </c>
      <c r="F21" s="66"/>
      <c r="G21" s="66">
        <v>4252.3310665000008</v>
      </c>
      <c r="H21" s="66"/>
      <c r="I21" s="66">
        <v>4606.9444994496325</v>
      </c>
      <c r="J21" s="66"/>
      <c r="K21" s="66">
        <v>4519.7164493199825</v>
      </c>
      <c r="L21" s="66"/>
      <c r="M21" s="66">
        <v>4775.3225286263332</v>
      </c>
      <c r="N21" s="66"/>
      <c r="O21" s="66">
        <v>5045.5668258167316</v>
      </c>
      <c r="P21" s="66"/>
      <c r="Q21" s="114">
        <v>4285.38816461235</v>
      </c>
      <c r="R21" s="67"/>
      <c r="S21" s="66">
        <v>4938.2842552653055</v>
      </c>
      <c r="T21" s="66"/>
      <c r="U21" s="66">
        <v>4837.5651056109136</v>
      </c>
      <c r="V21" s="66"/>
      <c r="W21" s="66">
        <v>4478.1812773763777</v>
      </c>
      <c r="X21" s="100"/>
      <c r="Y21" s="66">
        <v>4161.6146006274757</v>
      </c>
      <c r="Z21" s="33"/>
      <c r="AA21" s="66">
        <v>4306.1682107078705</v>
      </c>
      <c r="AB21" s="33"/>
      <c r="AC21" s="66">
        <v>4110.7770766668718</v>
      </c>
      <c r="AD21" s="74"/>
      <c r="AE21" s="66">
        <v>4198.8441346319296</v>
      </c>
      <c r="AF21" s="74"/>
      <c r="AG21" s="66">
        <v>4114.4095752009853</v>
      </c>
      <c r="AH21" s="149"/>
      <c r="AI21" s="117">
        <v>4548.6627137980377</v>
      </c>
      <c r="AJ21" s="74"/>
      <c r="AK21" s="117">
        <v>4430.1560629718078</v>
      </c>
      <c r="AL21" s="33"/>
      <c r="AM21" s="117">
        <v>4400.6163192589211</v>
      </c>
      <c r="AN21" s="33"/>
      <c r="AO21" s="66">
        <v>4930.7163571137726</v>
      </c>
      <c r="AP21" s="33"/>
      <c r="AQ21" s="74"/>
      <c r="AR21" s="18" t="s">
        <v>32</v>
      </c>
      <c r="AS21" s="25"/>
      <c r="AU21" s="40"/>
      <c r="AV21" s="165"/>
    </row>
    <row r="22" spans="1:53" ht="10.5" customHeight="1" x14ac:dyDescent="0.2">
      <c r="B22" s="61">
        <v>8</v>
      </c>
      <c r="C22" s="61"/>
      <c r="D22" s="18" t="s">
        <v>2</v>
      </c>
      <c r="E22" s="66">
        <v>3786.6242926867972</v>
      </c>
      <c r="F22" s="66"/>
      <c r="G22" s="66">
        <v>3769.8364195000004</v>
      </c>
      <c r="H22" s="66"/>
      <c r="I22" s="66">
        <v>4127.7707069948092</v>
      </c>
      <c r="J22" s="66"/>
      <c r="K22" s="66">
        <v>4197.3886627235988</v>
      </c>
      <c r="L22" s="66"/>
      <c r="M22" s="66">
        <v>4276.7768633101241</v>
      </c>
      <c r="N22" s="66"/>
      <c r="O22" s="66">
        <v>4458.6208667378251</v>
      </c>
      <c r="P22" s="66"/>
      <c r="Q22" s="114">
        <v>4048.3374063257602</v>
      </c>
      <c r="R22" s="67"/>
      <c r="S22" s="66">
        <v>4541.1275430217074</v>
      </c>
      <c r="T22" s="66"/>
      <c r="U22" s="66">
        <v>4286.7136348677186</v>
      </c>
      <c r="V22" s="66"/>
      <c r="W22" s="66">
        <v>4169.2106444061628</v>
      </c>
      <c r="X22" s="100"/>
      <c r="Y22" s="66">
        <v>3901.5569312038033</v>
      </c>
      <c r="Z22" s="33"/>
      <c r="AA22" s="66">
        <v>3848.4347882103702</v>
      </c>
      <c r="AB22" s="33"/>
      <c r="AC22" s="66">
        <v>3763.8821237164893</v>
      </c>
      <c r="AD22" s="74"/>
      <c r="AE22" s="66">
        <v>3914.5779363588954</v>
      </c>
      <c r="AF22" s="74"/>
      <c r="AG22" s="66">
        <v>4005.0393892701495</v>
      </c>
      <c r="AH22" s="149"/>
      <c r="AI22" s="117">
        <v>4368.3081109134419</v>
      </c>
      <c r="AJ22" s="74"/>
      <c r="AK22" s="117">
        <v>4341.9975582756388</v>
      </c>
      <c r="AL22" s="33"/>
      <c r="AM22" s="117">
        <v>4166.8279104445555</v>
      </c>
      <c r="AN22" s="33"/>
      <c r="AO22" s="66">
        <v>4671.2427127490009</v>
      </c>
      <c r="AP22" s="33"/>
      <c r="AQ22" s="74"/>
      <c r="AR22" s="18" t="s">
        <v>33</v>
      </c>
      <c r="AS22" s="25"/>
      <c r="AV22" s="165"/>
    </row>
    <row r="23" spans="1:53" ht="10.5" customHeight="1" x14ac:dyDescent="0.2">
      <c r="B23" s="61">
        <v>9</v>
      </c>
      <c r="C23" s="61"/>
      <c r="D23" s="18" t="s">
        <v>3</v>
      </c>
      <c r="E23" s="66">
        <v>4076.3203183079786</v>
      </c>
      <c r="F23" s="66"/>
      <c r="G23" s="66">
        <v>4271.6508365000009</v>
      </c>
      <c r="H23" s="66"/>
      <c r="I23" s="66">
        <v>4272.4841842539136</v>
      </c>
      <c r="J23" s="66"/>
      <c r="K23" s="66">
        <v>4507.8915786115467</v>
      </c>
      <c r="L23" s="66"/>
      <c r="M23" s="66">
        <v>4891.3766683837675</v>
      </c>
      <c r="N23" s="66"/>
      <c r="O23" s="66">
        <v>4059.828269610146</v>
      </c>
      <c r="P23" s="66"/>
      <c r="Q23" s="114">
        <v>4647.3336721366131</v>
      </c>
      <c r="R23" s="67"/>
      <c r="S23" s="66">
        <v>4807.0771525566588</v>
      </c>
      <c r="T23" s="66"/>
      <c r="U23" s="66">
        <v>4324.0210545962263</v>
      </c>
      <c r="V23" s="66"/>
      <c r="W23" s="66">
        <v>4167.6986792112639</v>
      </c>
      <c r="X23" s="100"/>
      <c r="Y23" s="66">
        <v>4210.1601032873587</v>
      </c>
      <c r="Z23" s="33"/>
      <c r="AA23" s="66">
        <v>4341.6629591955661</v>
      </c>
      <c r="AB23" s="33"/>
      <c r="AC23" s="66">
        <v>4262.7097644294408</v>
      </c>
      <c r="AD23" s="74"/>
      <c r="AE23" s="66">
        <v>4457.584103831532</v>
      </c>
      <c r="AF23" s="74"/>
      <c r="AG23" s="66">
        <v>4413.0362242085257</v>
      </c>
      <c r="AH23" s="149"/>
      <c r="AI23" s="117">
        <v>4679.6467282707154</v>
      </c>
      <c r="AJ23" s="74"/>
      <c r="AK23" s="117">
        <v>4427.1341379361847</v>
      </c>
      <c r="AL23" s="33"/>
      <c r="AM23" s="117">
        <v>4351.8897384524253</v>
      </c>
      <c r="AN23" s="33"/>
      <c r="AO23" s="66"/>
      <c r="AP23" s="33"/>
      <c r="AQ23" s="31"/>
      <c r="AR23" s="18" t="s">
        <v>34</v>
      </c>
      <c r="AS23" s="25"/>
    </row>
    <row r="24" spans="1:53" ht="6" customHeight="1" x14ac:dyDescent="0.2">
      <c r="B24" s="61"/>
      <c r="C24" s="61"/>
      <c r="D24" s="18"/>
      <c r="E24" s="36"/>
      <c r="F24" s="36"/>
      <c r="G24" s="36"/>
      <c r="H24" s="36"/>
      <c r="I24" s="36"/>
      <c r="J24" s="36"/>
      <c r="K24" s="36"/>
      <c r="L24" s="36"/>
      <c r="M24" s="36"/>
      <c r="N24" s="36"/>
      <c r="O24" s="36"/>
      <c r="P24" s="36"/>
      <c r="Q24" s="115"/>
      <c r="R24" s="36"/>
      <c r="S24" s="36"/>
      <c r="T24" s="113"/>
      <c r="U24" s="36"/>
      <c r="V24" s="113"/>
      <c r="W24" s="36"/>
      <c r="X24" s="100"/>
      <c r="Y24" s="36"/>
      <c r="Z24" s="33"/>
      <c r="AA24" s="36"/>
      <c r="AB24" s="33"/>
      <c r="AC24" s="36"/>
      <c r="AD24" s="33"/>
      <c r="AE24" s="36"/>
      <c r="AF24" s="33"/>
      <c r="AG24" s="36"/>
      <c r="AH24" s="149"/>
      <c r="AI24" s="224"/>
      <c r="AJ24" s="33"/>
      <c r="AK24" s="224"/>
      <c r="AL24" s="33"/>
      <c r="AM24" s="224"/>
      <c r="AN24" s="33"/>
      <c r="AO24" s="36"/>
      <c r="AP24" s="33"/>
      <c r="AQ24" s="31"/>
      <c r="AR24" s="34"/>
      <c r="AS24" s="25"/>
    </row>
    <row r="25" spans="1:53" ht="11.25" customHeight="1" x14ac:dyDescent="0.2">
      <c r="B25" s="61">
        <v>10</v>
      </c>
      <c r="C25" s="61"/>
      <c r="D25" s="63" t="s">
        <v>14</v>
      </c>
      <c r="E25" s="72">
        <v>16084.583143398442</v>
      </c>
      <c r="F25" s="72"/>
      <c r="G25" s="72">
        <v>16545.451778000002</v>
      </c>
      <c r="H25" s="72"/>
      <c r="I25" s="72">
        <v>17274.909475774104</v>
      </c>
      <c r="J25" s="67"/>
      <c r="K25" s="72">
        <v>17752.760896099211</v>
      </c>
      <c r="L25" s="72"/>
      <c r="M25" s="72">
        <v>18648.17521242952</v>
      </c>
      <c r="N25" s="72"/>
      <c r="O25" s="72">
        <v>18560.442723206637</v>
      </c>
      <c r="P25" s="72"/>
      <c r="Q25" s="116">
        <v>16972.357520616581</v>
      </c>
      <c r="R25" s="67"/>
      <c r="S25" s="72">
        <v>18844.02898249733</v>
      </c>
      <c r="T25" s="72"/>
      <c r="U25" s="72">
        <v>18194.387729349495</v>
      </c>
      <c r="V25" s="72"/>
      <c r="W25" s="72">
        <v>17454.695790354366</v>
      </c>
      <c r="X25" s="100"/>
      <c r="Y25" s="72">
        <v>16459.169108602353</v>
      </c>
      <c r="Z25" s="121"/>
      <c r="AA25" s="72">
        <v>16792.491091409858</v>
      </c>
      <c r="AB25" s="121"/>
      <c r="AC25" s="72">
        <v>16303.408167336154</v>
      </c>
      <c r="AD25" s="121"/>
      <c r="AE25" s="72">
        <v>16630.677482559877</v>
      </c>
      <c r="AF25" s="121"/>
      <c r="AG25" s="72">
        <v>16744.90903260501</v>
      </c>
      <c r="AH25" s="150"/>
      <c r="AI25" s="72">
        <v>18142.940671731802</v>
      </c>
      <c r="AJ25" s="148"/>
      <c r="AK25" s="72">
        <v>17606.792216494043</v>
      </c>
      <c r="AL25" s="121"/>
      <c r="AM25" s="72">
        <v>17439.162152614623</v>
      </c>
      <c r="AN25" s="121"/>
      <c r="AO25" s="72">
        <v>13913.21523970837</v>
      </c>
      <c r="AP25" s="121"/>
      <c r="AQ25" s="31"/>
      <c r="AR25" s="63" t="s">
        <v>28</v>
      </c>
      <c r="AS25" s="25"/>
    </row>
    <row r="26" spans="1: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1: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1:53" ht="69.95" customHeight="1" x14ac:dyDescent="0.2">
      <c r="B28" s="271" t="s">
        <v>149</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5"/>
      <c r="AX28" s="161"/>
      <c r="AY28" s="161"/>
      <c r="AZ28" s="161"/>
      <c r="BA28" s="161"/>
    </row>
    <row r="29" spans="1:53"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1: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1: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AC17:AD17"/>
    <mergeCell ref="AG17:AH17"/>
    <mergeCell ref="AO17:AP17"/>
    <mergeCell ref="AA17:AB17"/>
    <mergeCell ref="AM17:AN17"/>
    <mergeCell ref="B28:AR28"/>
    <mergeCell ref="B7:D7"/>
    <mergeCell ref="B17:D17"/>
    <mergeCell ref="B6:D6"/>
    <mergeCell ref="E17:F17"/>
    <mergeCell ref="G17:H17"/>
    <mergeCell ref="AQ17:AR17"/>
    <mergeCell ref="AE17:AF17"/>
    <mergeCell ref="O17:P17"/>
    <mergeCell ref="B18:D18"/>
    <mergeCell ref="AQ6:AR6"/>
    <mergeCell ref="Q17:R17"/>
    <mergeCell ref="S17:T17"/>
    <mergeCell ref="AQ18:AR18"/>
    <mergeCell ref="AI17:AJ17"/>
    <mergeCell ref="AK17:AL17"/>
    <mergeCell ref="I17:J17"/>
    <mergeCell ref="M17:N17"/>
    <mergeCell ref="W17:X17"/>
    <mergeCell ref="Y17:Z17"/>
    <mergeCell ref="K17: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9" x14ac:dyDescent="0.2">
      <c r="B1" s="22" t="s">
        <v>123</v>
      </c>
    </row>
    <row r="2" spans="2:49" x14ac:dyDescent="0.2">
      <c r="B2" s="118" t="s">
        <v>124</v>
      </c>
      <c r="C2" s="22"/>
      <c r="D2" s="23"/>
      <c r="E2" s="23"/>
      <c r="F2" s="23"/>
      <c r="G2" s="23"/>
      <c r="H2" s="23"/>
      <c r="I2" s="23"/>
      <c r="J2" s="23"/>
      <c r="K2" s="23"/>
      <c r="L2" s="23"/>
    </row>
    <row r="3" spans="2:49" ht="6" customHeight="1" x14ac:dyDescent="0.2">
      <c r="B3" s="23"/>
      <c r="C3" s="23"/>
      <c r="D3" s="23"/>
      <c r="E3" s="23"/>
      <c r="F3" s="23"/>
      <c r="G3" s="23"/>
      <c r="H3" s="23"/>
      <c r="I3" s="23"/>
      <c r="J3" s="23"/>
      <c r="K3" s="23"/>
      <c r="L3" s="23"/>
    </row>
    <row r="4" spans="2:49"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9"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9" ht="12.75" customHeight="1" x14ac:dyDescent="0.2">
      <c r="B6" s="270" t="s">
        <v>35</v>
      </c>
      <c r="C6" s="270"/>
      <c r="D6" s="270"/>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70" t="s">
        <v>38</v>
      </c>
      <c r="AR6" s="270"/>
      <c r="AS6" s="25"/>
      <c r="AU6" s="135"/>
    </row>
    <row r="7" spans="2:49" ht="12.75" customHeight="1" x14ac:dyDescent="0.2">
      <c r="B7" s="275" t="s">
        <v>36</v>
      </c>
      <c r="C7" s="275"/>
      <c r="D7" s="27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28" t="s">
        <v>37</v>
      </c>
      <c r="AS7" s="25"/>
    </row>
    <row r="8" spans="2:49"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9" ht="10.5" customHeight="1" x14ac:dyDescent="0.2">
      <c r="B9" s="61">
        <v>1</v>
      </c>
      <c r="C9" s="62"/>
      <c r="D9" s="18" t="s">
        <v>0</v>
      </c>
      <c r="E9" s="117" t="s">
        <v>43</v>
      </c>
      <c r="F9" s="66"/>
      <c r="G9" s="117" t="s">
        <v>43</v>
      </c>
      <c r="H9" s="66"/>
      <c r="I9" s="117" t="s">
        <v>43</v>
      </c>
      <c r="J9" s="66"/>
      <c r="K9" s="117" t="s">
        <v>43</v>
      </c>
      <c r="L9" s="66"/>
      <c r="M9" s="117" t="s">
        <v>43</v>
      </c>
      <c r="N9" s="66"/>
      <c r="O9" s="66">
        <v>11097.759770964145</v>
      </c>
      <c r="P9" s="66"/>
      <c r="Q9" s="66">
        <v>8031.0694655921307</v>
      </c>
      <c r="R9" s="66"/>
      <c r="S9" s="66">
        <v>9846.2508838755584</v>
      </c>
      <c r="T9" s="66"/>
      <c r="U9" s="66">
        <v>10270.327261047501</v>
      </c>
      <c r="V9" s="66"/>
      <c r="W9" s="66">
        <v>9546.151598800112</v>
      </c>
      <c r="X9" s="100"/>
      <c r="Y9" s="66">
        <v>9017.273550281745</v>
      </c>
      <c r="Z9" s="33"/>
      <c r="AA9" s="66">
        <v>9522.9593257828492</v>
      </c>
      <c r="AB9" s="33"/>
      <c r="AC9" s="66">
        <v>9487.3221232143733</v>
      </c>
      <c r="AD9" s="33"/>
      <c r="AE9" s="66">
        <v>9067.1549125380934</v>
      </c>
      <c r="AF9" s="74"/>
      <c r="AG9" s="66">
        <v>9865.5219247806053</v>
      </c>
      <c r="AH9" s="149"/>
      <c r="AI9" s="66">
        <v>9238.1935560556722</v>
      </c>
      <c r="AJ9" s="74"/>
      <c r="AK9" s="66">
        <v>9040.3260312970306</v>
      </c>
      <c r="AL9" s="74"/>
      <c r="AM9" s="66">
        <v>9418.4311183484933</v>
      </c>
      <c r="AN9" s="33"/>
      <c r="AO9" s="66">
        <v>9462.0579025235729</v>
      </c>
      <c r="AP9" s="33"/>
      <c r="AQ9" s="74"/>
      <c r="AR9" s="18" t="s">
        <v>31</v>
      </c>
      <c r="AS9" s="25"/>
      <c r="AT9" s="40"/>
      <c r="AU9" s="40"/>
      <c r="AV9" s="40"/>
      <c r="AW9" s="40"/>
    </row>
    <row r="10" spans="2:49" ht="10.5" customHeight="1" x14ac:dyDescent="0.2">
      <c r="B10" s="61">
        <v>2</v>
      </c>
      <c r="C10" s="61"/>
      <c r="D10" s="18" t="s">
        <v>1</v>
      </c>
      <c r="E10" s="117" t="s">
        <v>43</v>
      </c>
      <c r="F10" s="66"/>
      <c r="G10" s="117" t="s">
        <v>43</v>
      </c>
      <c r="H10" s="66"/>
      <c r="I10" s="117" t="s">
        <v>43</v>
      </c>
      <c r="J10" s="66"/>
      <c r="K10" s="117" t="s">
        <v>43</v>
      </c>
      <c r="L10" s="66"/>
      <c r="M10" s="117" t="s">
        <v>43</v>
      </c>
      <c r="N10" s="66"/>
      <c r="O10" s="66">
        <v>11200.942614262847</v>
      </c>
      <c r="P10" s="66"/>
      <c r="Q10" s="66">
        <v>8082.0692193192472</v>
      </c>
      <c r="R10" s="66"/>
      <c r="S10" s="66">
        <v>10331.502485131568</v>
      </c>
      <c r="T10" s="66"/>
      <c r="U10" s="66">
        <v>10524.100336267233</v>
      </c>
      <c r="V10" s="66"/>
      <c r="W10" s="66">
        <v>9580.1938064738206</v>
      </c>
      <c r="X10" s="100"/>
      <c r="Y10" s="66">
        <v>8848.1155204323732</v>
      </c>
      <c r="Z10" s="33"/>
      <c r="AA10" s="66">
        <v>9317.2515846673341</v>
      </c>
      <c r="AB10" s="33"/>
      <c r="AC10" s="66">
        <v>8934.9042944614685</v>
      </c>
      <c r="AD10" s="33"/>
      <c r="AE10" s="66">
        <v>8954.1769104140185</v>
      </c>
      <c r="AF10" s="74"/>
      <c r="AG10" s="66">
        <v>9114.4666942907606</v>
      </c>
      <c r="AH10" s="149"/>
      <c r="AI10" s="66">
        <v>8991.0487268340166</v>
      </c>
      <c r="AJ10" s="74"/>
      <c r="AK10" s="66">
        <v>9167.5410133330115</v>
      </c>
      <c r="AL10" s="74"/>
      <c r="AM10" s="66">
        <v>8788.4511260455347</v>
      </c>
      <c r="AN10" s="33"/>
      <c r="AO10" s="66">
        <v>10014.106571386465</v>
      </c>
      <c r="AP10" s="33"/>
      <c r="AQ10" s="74"/>
      <c r="AR10" s="18" t="s">
        <v>32</v>
      </c>
      <c r="AS10" s="25"/>
      <c r="AT10" s="236"/>
      <c r="AU10" s="40"/>
      <c r="AV10" s="40"/>
      <c r="AW10" s="40"/>
    </row>
    <row r="11" spans="2:49" ht="10.5" customHeight="1" x14ac:dyDescent="0.2">
      <c r="B11" s="61">
        <v>3</v>
      </c>
      <c r="C11" s="61"/>
      <c r="D11" s="18" t="s">
        <v>2</v>
      </c>
      <c r="E11" s="117" t="s">
        <v>43</v>
      </c>
      <c r="F11" s="66"/>
      <c r="G11" s="117" t="s">
        <v>43</v>
      </c>
      <c r="H11" s="66"/>
      <c r="I11" s="117" t="s">
        <v>43</v>
      </c>
      <c r="J11" s="66"/>
      <c r="K11" s="117" t="s">
        <v>43</v>
      </c>
      <c r="L11" s="66"/>
      <c r="M11" s="117" t="s">
        <v>43</v>
      </c>
      <c r="N11" s="66"/>
      <c r="O11" s="66">
        <v>10462.679979969958</v>
      </c>
      <c r="P11" s="66"/>
      <c r="Q11" s="66">
        <v>8093.0938219935761</v>
      </c>
      <c r="R11" s="66"/>
      <c r="S11" s="66">
        <v>9826.5547521076915</v>
      </c>
      <c r="T11" s="66"/>
      <c r="U11" s="66">
        <v>9109.3260653028083</v>
      </c>
      <c r="V11" s="66"/>
      <c r="W11" s="66">
        <v>8974.501323966384</v>
      </c>
      <c r="X11" s="100"/>
      <c r="Y11" s="66">
        <v>9281.9617570812661</v>
      </c>
      <c r="Z11" s="33"/>
      <c r="AA11" s="66">
        <v>9061.0847337571722</v>
      </c>
      <c r="AB11" s="33"/>
      <c r="AC11" s="66">
        <v>8852.0796747066925</v>
      </c>
      <c r="AD11" s="33"/>
      <c r="AE11" s="66">
        <v>8707.9446997463456</v>
      </c>
      <c r="AF11" s="74"/>
      <c r="AG11" s="66">
        <v>8811.8871127499588</v>
      </c>
      <c r="AH11" s="149"/>
      <c r="AI11" s="66">
        <v>8587.8265285378984</v>
      </c>
      <c r="AJ11" s="74"/>
      <c r="AK11" s="66">
        <v>8374.6416323656267</v>
      </c>
      <c r="AL11" s="74"/>
      <c r="AM11" s="66">
        <v>8770.0187666113634</v>
      </c>
      <c r="AN11" s="33"/>
      <c r="AO11" s="66">
        <v>9430.4094796659192</v>
      </c>
      <c r="AP11" s="33"/>
      <c r="AQ11" s="74"/>
      <c r="AR11" s="18" t="s">
        <v>33</v>
      </c>
      <c r="AS11" s="25"/>
      <c r="AT11" s="40"/>
      <c r="AU11" s="40"/>
      <c r="AV11" s="40"/>
      <c r="AW11" s="40"/>
    </row>
    <row r="12" spans="2:49" ht="10.5" customHeight="1" x14ac:dyDescent="0.2">
      <c r="B12" s="61">
        <v>4</v>
      </c>
      <c r="C12" s="61"/>
      <c r="D12" s="18" t="s">
        <v>3</v>
      </c>
      <c r="E12" s="117" t="s">
        <v>43</v>
      </c>
      <c r="F12" s="66"/>
      <c r="G12" s="117" t="s">
        <v>43</v>
      </c>
      <c r="H12" s="66"/>
      <c r="I12" s="117" t="s">
        <v>43</v>
      </c>
      <c r="J12" s="66"/>
      <c r="K12" s="117" t="s">
        <v>43</v>
      </c>
      <c r="L12" s="66"/>
      <c r="M12" s="117" t="s">
        <v>43</v>
      </c>
      <c r="N12" s="66"/>
      <c r="O12" s="66">
        <v>9626.9402488030173</v>
      </c>
      <c r="P12" s="66"/>
      <c r="Q12" s="66">
        <v>10626.344878095082</v>
      </c>
      <c r="R12" s="66"/>
      <c r="S12" s="66">
        <v>10395.042376885187</v>
      </c>
      <c r="T12" s="66"/>
      <c r="U12" s="66">
        <v>9490.4864555824552</v>
      </c>
      <c r="V12" s="66"/>
      <c r="W12" s="66">
        <v>9012.2007211630989</v>
      </c>
      <c r="X12" s="100"/>
      <c r="Y12" s="66">
        <v>9366.581956023314</v>
      </c>
      <c r="Z12" s="33"/>
      <c r="AA12" s="66">
        <v>9429.9972368901963</v>
      </c>
      <c r="AB12" s="33"/>
      <c r="AC12" s="66">
        <v>9028.4152304407526</v>
      </c>
      <c r="AD12" s="33"/>
      <c r="AE12" s="66">
        <v>9599.3891178809881</v>
      </c>
      <c r="AF12" s="74"/>
      <c r="AG12" s="66">
        <v>9838.9530684945821</v>
      </c>
      <c r="AH12" s="149"/>
      <c r="AI12" s="66">
        <v>9190.9245391807763</v>
      </c>
      <c r="AJ12" s="74"/>
      <c r="AK12" s="66">
        <v>8779.2864092423333</v>
      </c>
      <c r="AL12" s="74"/>
      <c r="AM12" s="66">
        <v>9259.2809103123509</v>
      </c>
      <c r="AN12" s="33"/>
      <c r="AO12" s="66"/>
      <c r="AP12" s="33"/>
      <c r="AQ12" s="31"/>
      <c r="AR12" s="18" t="s">
        <v>34</v>
      </c>
      <c r="AS12" s="25"/>
      <c r="AT12" s="40"/>
      <c r="AU12" s="40"/>
    </row>
    <row r="13" spans="2:49" ht="6" customHeight="1" x14ac:dyDescent="0.2">
      <c r="B13" s="61"/>
      <c r="C13" s="61"/>
      <c r="D13" s="18"/>
      <c r="E13" s="36"/>
      <c r="F13" s="36"/>
      <c r="G13" s="36"/>
      <c r="H13" s="36"/>
      <c r="I13" s="36"/>
      <c r="J13" s="36"/>
      <c r="K13" s="36"/>
      <c r="L13" s="36"/>
      <c r="M13" s="36"/>
      <c r="N13" s="36"/>
      <c r="O13" s="36"/>
      <c r="P13" s="36"/>
      <c r="Q13" s="36"/>
      <c r="R13" s="36"/>
      <c r="S13" s="36"/>
      <c r="T13" s="113"/>
      <c r="U13" s="36"/>
      <c r="V13" s="113"/>
      <c r="W13" s="36"/>
      <c r="X13" s="100"/>
      <c r="Y13" s="36"/>
      <c r="Z13" s="33"/>
      <c r="AA13" s="36"/>
      <c r="AB13" s="33"/>
      <c r="AC13" s="36"/>
      <c r="AD13" s="33"/>
      <c r="AE13" s="36"/>
      <c r="AF13" s="33"/>
      <c r="AG13" s="36"/>
      <c r="AH13" s="149"/>
      <c r="AI13" s="36"/>
      <c r="AJ13" s="33"/>
      <c r="AK13" s="36"/>
      <c r="AL13" s="33"/>
      <c r="AM13" s="36"/>
      <c r="AN13" s="33"/>
      <c r="AO13" s="36"/>
      <c r="AP13" s="33"/>
      <c r="AQ13" s="31"/>
      <c r="AR13" s="34"/>
      <c r="AS13" s="25"/>
      <c r="AT13" s="40"/>
      <c r="AU13" s="40"/>
    </row>
    <row r="14" spans="2:49" ht="11.25" customHeight="1" x14ac:dyDescent="0.2">
      <c r="B14" s="61">
        <v>5</v>
      </c>
      <c r="C14" s="61"/>
      <c r="D14" s="63" t="s">
        <v>14</v>
      </c>
      <c r="E14" s="72">
        <v>35827.031266666665</v>
      </c>
      <c r="F14" s="32"/>
      <c r="G14" s="72">
        <v>36553.430619999999</v>
      </c>
      <c r="H14" s="32"/>
      <c r="I14" s="72">
        <v>38739.610489999999</v>
      </c>
      <c r="J14" s="32"/>
      <c r="K14" s="72">
        <v>40575.101356314612</v>
      </c>
      <c r="L14" s="32"/>
      <c r="M14" s="72">
        <v>42846.554900000003</v>
      </c>
      <c r="N14" s="72"/>
      <c r="O14" s="72">
        <v>42388.322613999968</v>
      </c>
      <c r="P14" s="72"/>
      <c r="Q14" s="72">
        <v>34832.577385000041</v>
      </c>
      <c r="R14" s="72"/>
      <c r="S14" s="72">
        <v>40399.350498000007</v>
      </c>
      <c r="T14" s="72"/>
      <c r="U14" s="72">
        <v>39394.240118199996</v>
      </c>
      <c r="V14" s="72"/>
      <c r="W14" s="72">
        <v>37113.047450403414</v>
      </c>
      <c r="X14" s="100"/>
      <c r="Y14" s="72">
        <v>36513.932783818702</v>
      </c>
      <c r="Z14" s="121"/>
      <c r="AA14" s="72">
        <v>37331.29288109755</v>
      </c>
      <c r="AB14" s="121"/>
      <c r="AC14" s="72">
        <v>36302.721322823287</v>
      </c>
      <c r="AD14" s="33"/>
      <c r="AE14" s="72">
        <v>36328.665640579442</v>
      </c>
      <c r="AF14" s="121"/>
      <c r="AG14" s="72">
        <v>37630.82880031591</v>
      </c>
      <c r="AH14" s="150"/>
      <c r="AI14" s="72">
        <v>36007.993350608362</v>
      </c>
      <c r="AJ14" s="148"/>
      <c r="AK14" s="72">
        <v>35361.795086238002</v>
      </c>
      <c r="AL14" s="148"/>
      <c r="AM14" s="72">
        <v>36236.181921317744</v>
      </c>
      <c r="AN14" s="121"/>
      <c r="AO14" s="72">
        <v>28906.573953575957</v>
      </c>
      <c r="AP14" s="121"/>
      <c r="AQ14" s="31"/>
      <c r="AR14" s="63" t="s">
        <v>28</v>
      </c>
      <c r="AS14" s="25"/>
      <c r="AT14" s="40"/>
      <c r="AU14" s="40"/>
    </row>
    <row r="15" spans="2:49"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49"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37"/>
      <c r="AJ16" s="133"/>
      <c r="AK16" s="37"/>
      <c r="AL16" s="133"/>
      <c r="AM16" s="37"/>
      <c r="AN16" s="169"/>
      <c r="AO16" s="37"/>
      <c r="AP16" s="169"/>
      <c r="AQ16" s="31"/>
      <c r="AR16" s="34"/>
      <c r="AS16" s="25"/>
    </row>
    <row r="17" spans="2:53" s="49" customFormat="1" ht="12.75" customHeight="1" x14ac:dyDescent="0.2">
      <c r="B17" s="270" t="s">
        <v>39</v>
      </c>
      <c r="C17" s="270"/>
      <c r="D17" s="270"/>
      <c r="E17" s="273"/>
      <c r="F17" s="273"/>
      <c r="G17" s="273"/>
      <c r="H17" s="273"/>
      <c r="I17" s="273"/>
      <c r="J17" s="273"/>
      <c r="K17" s="273"/>
      <c r="L17" s="273"/>
      <c r="M17" s="273"/>
      <c r="N17" s="273"/>
      <c r="O17" s="273"/>
      <c r="P17" s="273"/>
      <c r="Q17" s="273"/>
      <c r="R17" s="273"/>
      <c r="S17" s="273"/>
      <c r="T17" s="273"/>
      <c r="U17" s="16"/>
      <c r="V17" s="16"/>
      <c r="W17" s="273"/>
      <c r="X17" s="273"/>
      <c r="Y17" s="273"/>
      <c r="Z17" s="273"/>
      <c r="AA17" s="273"/>
      <c r="AB17" s="273"/>
      <c r="AC17" s="273"/>
      <c r="AD17" s="273"/>
      <c r="AE17" s="273"/>
      <c r="AF17" s="273"/>
      <c r="AG17" s="273"/>
      <c r="AH17" s="273"/>
      <c r="AI17" s="273"/>
      <c r="AJ17" s="273"/>
      <c r="AK17" s="273"/>
      <c r="AL17" s="273"/>
      <c r="AM17" s="273"/>
      <c r="AN17" s="273"/>
      <c r="AO17" s="273"/>
      <c r="AP17" s="273"/>
      <c r="AQ17" s="270" t="s">
        <v>41</v>
      </c>
      <c r="AR17" s="270"/>
      <c r="AS17" s="50"/>
    </row>
    <row r="18" spans="2:53" s="49" customFormat="1" ht="12.75" customHeight="1" x14ac:dyDescent="0.2">
      <c r="B18" s="270" t="s">
        <v>40</v>
      </c>
      <c r="C18" s="270"/>
      <c r="D18" s="270"/>
      <c r="E18" s="16"/>
      <c r="F18" s="16"/>
      <c r="G18" s="16"/>
      <c r="H18" s="16"/>
      <c r="I18" s="16"/>
      <c r="J18" s="16"/>
      <c r="K18" s="16"/>
      <c r="L18" s="16"/>
      <c r="M18" s="16"/>
      <c r="N18" s="16"/>
      <c r="O18" s="16"/>
      <c r="P18" s="16"/>
      <c r="Q18" s="16"/>
      <c r="R18" s="16"/>
      <c r="S18" s="16"/>
      <c r="T18" s="16"/>
      <c r="U18" s="16"/>
      <c r="V18" s="16"/>
      <c r="W18" s="16"/>
      <c r="X18" s="16"/>
      <c r="Y18" s="123"/>
      <c r="Z18" s="123"/>
      <c r="AA18" s="123"/>
      <c r="AB18" s="123"/>
      <c r="AC18" s="123"/>
      <c r="AD18" s="123"/>
      <c r="AE18" s="86"/>
      <c r="AF18" s="86"/>
      <c r="AG18" s="131"/>
      <c r="AH18" s="131"/>
      <c r="AI18" s="131"/>
      <c r="AJ18" s="131"/>
      <c r="AK18" s="131"/>
      <c r="AL18" s="131"/>
      <c r="AM18" s="217"/>
      <c r="AN18" s="217"/>
      <c r="AO18" s="217"/>
      <c r="AP18" s="217"/>
      <c r="AQ18" s="270" t="s">
        <v>42</v>
      </c>
      <c r="AR18" s="270"/>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row>
    <row r="20" spans="2:53" ht="10.5" customHeight="1" x14ac:dyDescent="0.2">
      <c r="B20" s="61">
        <v>6</v>
      </c>
      <c r="C20" s="62"/>
      <c r="D20" s="18" t="s">
        <v>0</v>
      </c>
      <c r="E20" s="66">
        <v>3292.141953868314</v>
      </c>
      <c r="F20" s="66"/>
      <c r="G20" s="66">
        <v>3326.3664251783948</v>
      </c>
      <c r="H20" s="66"/>
      <c r="I20" s="66">
        <v>3412.5639815024783</v>
      </c>
      <c r="J20" s="66"/>
      <c r="K20" s="66">
        <v>3765.6068938609137</v>
      </c>
      <c r="L20" s="66"/>
      <c r="M20" s="66">
        <v>3959.7321422698651</v>
      </c>
      <c r="N20" s="66"/>
      <c r="O20" s="66">
        <v>4182.1497582334123</v>
      </c>
      <c r="P20" s="66"/>
      <c r="Q20" s="66">
        <v>3091.4248232551354</v>
      </c>
      <c r="R20" s="66"/>
      <c r="S20" s="66">
        <v>3603.1985186167544</v>
      </c>
      <c r="T20" s="66"/>
      <c r="U20" s="66">
        <v>3716.6959794876952</v>
      </c>
      <c r="V20" s="66"/>
      <c r="W20" s="66">
        <v>3655.4991203403119</v>
      </c>
      <c r="X20" s="100"/>
      <c r="Y20" s="66">
        <v>3304.2458250782138</v>
      </c>
      <c r="Z20" s="33"/>
      <c r="AA20" s="66">
        <v>3360.3269841324764</v>
      </c>
      <c r="AB20" s="33"/>
      <c r="AC20" s="66">
        <v>3303.2523648707311</v>
      </c>
      <c r="AD20" s="33"/>
      <c r="AE20" s="66">
        <v>3131.9076537120782</v>
      </c>
      <c r="AF20" s="74"/>
      <c r="AG20" s="66">
        <v>3331.4680479753429</v>
      </c>
      <c r="AH20" s="149"/>
      <c r="AI20" s="66">
        <v>3422.400074579517</v>
      </c>
      <c r="AJ20" s="74"/>
      <c r="AK20" s="66">
        <v>3418.8324227888834</v>
      </c>
      <c r="AL20" s="74"/>
      <c r="AM20" s="66">
        <v>3608.9317709167444</v>
      </c>
      <c r="AN20" s="33"/>
      <c r="AO20" s="66">
        <v>3499.1329315326402</v>
      </c>
      <c r="AP20" s="33"/>
      <c r="AQ20" s="74"/>
      <c r="AR20" s="18" t="s">
        <v>31</v>
      </c>
      <c r="AS20" s="25"/>
    </row>
    <row r="21" spans="2:53" ht="10.5" customHeight="1" x14ac:dyDescent="0.2">
      <c r="B21" s="61">
        <v>7</v>
      </c>
      <c r="C21" s="61"/>
      <c r="D21" s="18" t="s">
        <v>1</v>
      </c>
      <c r="E21" s="66">
        <v>3217.5533661694167</v>
      </c>
      <c r="F21" s="66"/>
      <c r="G21" s="66">
        <v>3387.2898720754679</v>
      </c>
      <c r="H21" s="66"/>
      <c r="I21" s="66">
        <v>3741.2538635586334</v>
      </c>
      <c r="J21" s="66"/>
      <c r="K21" s="66">
        <v>3760.549186614056</v>
      </c>
      <c r="L21" s="66"/>
      <c r="M21" s="66">
        <v>3927.5697964864003</v>
      </c>
      <c r="N21" s="66"/>
      <c r="O21" s="66">
        <v>4257.6742036431697</v>
      </c>
      <c r="P21" s="66"/>
      <c r="Q21" s="66">
        <v>3251.0409165965525</v>
      </c>
      <c r="R21" s="66"/>
      <c r="S21" s="66">
        <v>3892.8205939111963</v>
      </c>
      <c r="T21" s="66"/>
      <c r="U21" s="66">
        <v>3863.1815859259059</v>
      </c>
      <c r="V21" s="66"/>
      <c r="W21" s="66">
        <v>3588.319821282128</v>
      </c>
      <c r="X21" s="100"/>
      <c r="Y21" s="66">
        <v>3230.749137707784</v>
      </c>
      <c r="Z21" s="33"/>
      <c r="AA21" s="66">
        <v>3318.9460572115522</v>
      </c>
      <c r="AB21" s="33"/>
      <c r="AC21" s="66">
        <v>3139.108120706303</v>
      </c>
      <c r="AD21" s="33"/>
      <c r="AE21" s="66">
        <v>3189.179321065295</v>
      </c>
      <c r="AF21" s="74"/>
      <c r="AG21" s="66">
        <v>3054.2431693457279</v>
      </c>
      <c r="AH21" s="149"/>
      <c r="AI21" s="66">
        <v>3350.532213663626</v>
      </c>
      <c r="AJ21" s="74"/>
      <c r="AK21" s="66">
        <v>3387.5888782660058</v>
      </c>
      <c r="AL21" s="74"/>
      <c r="AM21" s="66">
        <v>3407.0685687350192</v>
      </c>
      <c r="AN21" s="33"/>
      <c r="AO21" s="66">
        <v>3863.4794153868975</v>
      </c>
      <c r="AP21" s="33"/>
      <c r="AQ21" s="74"/>
      <c r="AR21" s="18" t="s">
        <v>32</v>
      </c>
      <c r="AS21" s="25"/>
      <c r="AU21" s="40"/>
    </row>
    <row r="22" spans="2:53" ht="10.5" customHeight="1" x14ac:dyDescent="0.2">
      <c r="B22" s="61">
        <v>8</v>
      </c>
      <c r="C22" s="61"/>
      <c r="D22" s="18" t="s">
        <v>2</v>
      </c>
      <c r="E22" s="66">
        <v>3073.3632881397134</v>
      </c>
      <c r="F22" s="66"/>
      <c r="G22" s="66">
        <v>3090.2347906953746</v>
      </c>
      <c r="H22" s="66"/>
      <c r="I22" s="66">
        <v>3413.139645561836</v>
      </c>
      <c r="J22" s="66"/>
      <c r="K22" s="66">
        <v>3553.5466214134804</v>
      </c>
      <c r="L22" s="66"/>
      <c r="M22" s="66">
        <v>3769.510041057657</v>
      </c>
      <c r="N22" s="66"/>
      <c r="O22" s="66">
        <v>3834.944624525328</v>
      </c>
      <c r="P22" s="66"/>
      <c r="Q22" s="66">
        <v>3024.7251117846881</v>
      </c>
      <c r="R22" s="66"/>
      <c r="S22" s="66">
        <v>3556.6588722364313</v>
      </c>
      <c r="T22" s="66"/>
      <c r="U22" s="66">
        <v>3342.0191893337446</v>
      </c>
      <c r="V22" s="66"/>
      <c r="W22" s="66">
        <v>3356.4779357957032</v>
      </c>
      <c r="X22" s="100"/>
      <c r="Y22" s="66">
        <v>3266.2445686885158</v>
      </c>
      <c r="Z22" s="33"/>
      <c r="AA22" s="66">
        <v>3257.730861061721</v>
      </c>
      <c r="AB22" s="33"/>
      <c r="AC22" s="66">
        <v>3027.8497266621171</v>
      </c>
      <c r="AD22" s="33"/>
      <c r="AE22" s="66">
        <v>3172.4003554918131</v>
      </c>
      <c r="AF22" s="74"/>
      <c r="AG22" s="66">
        <v>3253.0494035037204</v>
      </c>
      <c r="AH22" s="149"/>
      <c r="AI22" s="66">
        <v>3482.114861583324</v>
      </c>
      <c r="AJ22" s="74"/>
      <c r="AK22" s="66">
        <v>3343.3549452137268</v>
      </c>
      <c r="AL22" s="74"/>
      <c r="AM22" s="66">
        <v>3497.9254103620283</v>
      </c>
      <c r="AN22" s="33"/>
      <c r="AO22" s="66">
        <v>3798.7062410157578</v>
      </c>
      <c r="AP22" s="33"/>
      <c r="AQ22" s="74"/>
      <c r="AR22" s="18" t="s">
        <v>33</v>
      </c>
      <c r="AS22" s="25"/>
    </row>
    <row r="23" spans="2:53" ht="10.5" customHeight="1" x14ac:dyDescent="0.2">
      <c r="B23" s="61">
        <v>9</v>
      </c>
      <c r="C23" s="61"/>
      <c r="D23" s="18" t="s">
        <v>3</v>
      </c>
      <c r="E23" s="66">
        <v>3272.994368489221</v>
      </c>
      <c r="F23" s="66"/>
      <c r="G23" s="66">
        <v>3385.8890000507618</v>
      </c>
      <c r="H23" s="66"/>
      <c r="I23" s="66">
        <v>3557.5478243770522</v>
      </c>
      <c r="J23" s="66"/>
      <c r="K23" s="66">
        <v>3814.704808270496</v>
      </c>
      <c r="L23" s="66"/>
      <c r="M23" s="66">
        <v>4024.5265021860782</v>
      </c>
      <c r="N23" s="66"/>
      <c r="O23" s="66">
        <v>3507.6899844162613</v>
      </c>
      <c r="P23" s="66"/>
      <c r="Q23" s="66">
        <v>3808.9634397436216</v>
      </c>
      <c r="R23" s="66"/>
      <c r="S23" s="66">
        <v>3775.5631137852515</v>
      </c>
      <c r="T23" s="66"/>
      <c r="U23" s="66">
        <v>3527.2736131106449</v>
      </c>
      <c r="V23" s="66"/>
      <c r="W23" s="66">
        <v>3321.3085010484028</v>
      </c>
      <c r="X23" s="100"/>
      <c r="Y23" s="66">
        <v>3327.5097291267639</v>
      </c>
      <c r="Z23" s="33"/>
      <c r="AA23" s="66">
        <v>3518.716506014106</v>
      </c>
      <c r="AB23" s="33"/>
      <c r="AC23" s="66">
        <v>3329.6859860356476</v>
      </c>
      <c r="AD23" s="33"/>
      <c r="AE23" s="66">
        <v>3550.9165751586866</v>
      </c>
      <c r="AF23" s="74"/>
      <c r="AG23" s="66">
        <v>3556.0289468118399</v>
      </c>
      <c r="AH23" s="149"/>
      <c r="AI23" s="66">
        <v>3735.9384592655597</v>
      </c>
      <c r="AJ23" s="74"/>
      <c r="AK23" s="66">
        <v>3422.7894532027676</v>
      </c>
      <c r="AL23" s="74"/>
      <c r="AM23" s="66">
        <v>3556.9805915126135</v>
      </c>
      <c r="AN23" s="33"/>
      <c r="AO23" s="66"/>
      <c r="AP23" s="33"/>
      <c r="AQ23" s="31"/>
      <c r="AR23" s="18" t="s">
        <v>34</v>
      </c>
      <c r="AS23" s="25"/>
    </row>
    <row r="24" spans="2:53" ht="6" customHeight="1" x14ac:dyDescent="0.2">
      <c r="B24" s="61"/>
      <c r="C24" s="61"/>
      <c r="D24" s="18"/>
      <c r="E24" s="36"/>
      <c r="F24" s="36"/>
      <c r="G24" s="36"/>
      <c r="H24" s="36"/>
      <c r="I24" s="36"/>
      <c r="J24" s="36"/>
      <c r="K24" s="36"/>
      <c r="L24" s="36"/>
      <c r="M24" s="36"/>
      <c r="N24" s="36"/>
      <c r="O24" s="36"/>
      <c r="P24" s="36"/>
      <c r="Q24" s="36"/>
      <c r="R24" s="36"/>
      <c r="S24" s="36"/>
      <c r="T24" s="113"/>
      <c r="U24" s="36"/>
      <c r="V24" s="113"/>
      <c r="W24" s="36"/>
      <c r="X24" s="100"/>
      <c r="Y24" s="36"/>
      <c r="Z24" s="33"/>
      <c r="AA24" s="36"/>
      <c r="AB24" s="33"/>
      <c r="AC24" s="36"/>
      <c r="AD24" s="33"/>
      <c r="AE24" s="36"/>
      <c r="AF24" s="33"/>
      <c r="AG24" s="36"/>
      <c r="AH24" s="149"/>
      <c r="AI24" s="36"/>
      <c r="AJ24" s="33"/>
      <c r="AK24" s="36"/>
      <c r="AL24" s="33"/>
      <c r="AM24" s="36"/>
      <c r="AN24" s="33"/>
      <c r="AO24" s="36"/>
      <c r="AP24" s="33"/>
      <c r="AQ24" s="31"/>
      <c r="AR24" s="34"/>
      <c r="AS24" s="25"/>
    </row>
    <row r="25" spans="2:53" ht="11.25" customHeight="1" x14ac:dyDescent="0.2">
      <c r="B25" s="61">
        <v>10</v>
      </c>
      <c r="C25" s="61"/>
      <c r="D25" s="63" t="s">
        <v>14</v>
      </c>
      <c r="E25" s="72">
        <v>12856.052976666664</v>
      </c>
      <c r="F25" s="32"/>
      <c r="G25" s="72">
        <v>13189.780088</v>
      </c>
      <c r="H25" s="32"/>
      <c r="I25" s="72">
        <v>14124.505315</v>
      </c>
      <c r="J25" s="32"/>
      <c r="K25" s="72">
        <v>14894.407510158948</v>
      </c>
      <c r="L25" s="32"/>
      <c r="M25" s="72">
        <v>15681.338482000001</v>
      </c>
      <c r="N25" s="72"/>
      <c r="O25" s="72">
        <v>15782.458570818171</v>
      </c>
      <c r="P25" s="72"/>
      <c r="Q25" s="72">
        <v>13176.154291379999</v>
      </c>
      <c r="R25" s="72"/>
      <c r="S25" s="72">
        <v>14828.241098549632</v>
      </c>
      <c r="T25" s="72"/>
      <c r="U25" s="72">
        <v>14449.170367857991</v>
      </c>
      <c r="V25" s="72"/>
      <c r="W25" s="72">
        <v>13921.605378466546</v>
      </c>
      <c r="X25" s="100"/>
      <c r="Y25" s="72">
        <v>13128.749260601278</v>
      </c>
      <c r="Z25" s="121"/>
      <c r="AA25" s="72">
        <v>13455.720408419857</v>
      </c>
      <c r="AB25" s="121"/>
      <c r="AC25" s="72">
        <v>12799.896198274799</v>
      </c>
      <c r="AD25" s="33"/>
      <c r="AE25" s="72">
        <v>13044.4039054279</v>
      </c>
      <c r="AF25" s="121"/>
      <c r="AG25" s="72">
        <v>13194.789567636632</v>
      </c>
      <c r="AH25" s="150"/>
      <c r="AI25" s="72">
        <v>13990.985609092026</v>
      </c>
      <c r="AJ25" s="148"/>
      <c r="AK25" s="72">
        <v>13572.565699471383</v>
      </c>
      <c r="AL25" s="148"/>
      <c r="AM25" s="72">
        <v>14070.906341526406</v>
      </c>
      <c r="AN25" s="121"/>
      <c r="AO25" s="72">
        <v>11161.318587935295</v>
      </c>
      <c r="AP25" s="121"/>
      <c r="AQ25" s="31"/>
      <c r="AR25" s="63" t="s">
        <v>28</v>
      </c>
      <c r="AS25" s="25"/>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71" t="s">
        <v>151</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5"/>
      <c r="AX28" s="161"/>
      <c r="AY28" s="161"/>
      <c r="AZ28" s="161"/>
      <c r="BA28" s="161"/>
    </row>
    <row r="29" spans="2:53" ht="15" customHeight="1" x14ac:dyDescent="0.2">
      <c r="B29" s="34"/>
      <c r="C29" s="34"/>
      <c r="D29" s="34"/>
      <c r="E29" s="35"/>
      <c r="F29" s="36"/>
      <c r="G29" s="35"/>
      <c r="H29" s="36"/>
      <c r="I29" s="35"/>
      <c r="J29" s="36"/>
      <c r="K29" s="35"/>
      <c r="L29" s="36"/>
      <c r="M29" s="36"/>
      <c r="N29" s="38"/>
      <c r="O29" s="35"/>
      <c r="P29" s="36"/>
      <c r="Q29" s="35"/>
      <c r="R29" s="36"/>
      <c r="S29" s="35"/>
      <c r="T29" s="39"/>
      <c r="U29" s="35"/>
      <c r="V29" s="39"/>
      <c r="W29" s="35"/>
      <c r="X29" s="33"/>
      <c r="Y29" s="35"/>
      <c r="Z29" s="33"/>
      <c r="AA29" s="35"/>
      <c r="AB29" s="33"/>
      <c r="AC29" s="35"/>
      <c r="AD29" s="33"/>
      <c r="AE29" s="35"/>
      <c r="AF29" s="33"/>
      <c r="AG29" s="35"/>
      <c r="AH29" s="33"/>
      <c r="AI29" s="35"/>
      <c r="AJ29" s="33"/>
      <c r="AK29" s="35"/>
      <c r="AL29" s="33"/>
      <c r="AM29" s="35"/>
      <c r="AN29" s="33"/>
      <c r="AO29" s="35"/>
      <c r="AP29" s="33"/>
      <c r="AQ29" s="31"/>
      <c r="AR29" s="34"/>
      <c r="AS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E17:F17"/>
    <mergeCell ref="G17:H17"/>
    <mergeCell ref="AQ17:AR17"/>
    <mergeCell ref="AE17:AF17"/>
    <mergeCell ref="O17:P17"/>
    <mergeCell ref="K17:L17"/>
    <mergeCell ref="I17:J17"/>
    <mergeCell ref="AQ18:AR18"/>
    <mergeCell ref="B18:D18"/>
    <mergeCell ref="Y17:Z17"/>
    <mergeCell ref="AC17:AD17"/>
    <mergeCell ref="AA17:AB17"/>
    <mergeCell ref="AM17:AN17"/>
    <mergeCell ref="AQ6:AR6"/>
    <mergeCell ref="Q17:R17"/>
    <mergeCell ref="S17:T17"/>
    <mergeCell ref="B7:D7"/>
    <mergeCell ref="B17:D17"/>
    <mergeCell ref="B6:D6"/>
    <mergeCell ref="AG17:AH17"/>
    <mergeCell ref="AO17:AP17"/>
    <mergeCell ref="M17:N17"/>
    <mergeCell ref="W17:X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vt:lpstr>
      <vt:lpstr>Kort om statistiken</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Innehåll_Content!Utskriftsområde</vt:lpstr>
      <vt:lpstr>'Kort om statistiken'!Utskriftsområde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Fredrik Lindberg</cp:lastModifiedBy>
  <cp:lastPrinted>2021-12-02T09:37:43Z</cp:lastPrinted>
  <dcterms:created xsi:type="dcterms:W3CDTF">2006-04-04T13:19:40Z</dcterms:created>
  <dcterms:modified xsi:type="dcterms:W3CDTF">2021-12-08T14:56:53Z</dcterms:modified>
</cp:coreProperties>
</file>