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7.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8.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9.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2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21.xml" ContentType="application/vnd.openxmlformats-officedocument.drawing+xml"/>
  <Override PartName="/xl/charts/chart6.xml" ContentType="application/vnd.openxmlformats-officedocument.drawingml.chart+xml"/>
  <Override PartName="/xl/drawings/drawing22.xml" ContentType="application/vnd.openxmlformats-officedocument.drawing+xml"/>
  <Override PartName="/xl/charts/chart7.xml" ContentType="application/vnd.openxmlformats-officedocument.drawingml.chart+xml"/>
  <Override PartName="/xl/drawings/drawing23.xml" ContentType="application/vnd.openxmlformats-officedocument.drawing+xml"/>
  <Override PartName="/xl/charts/chart8.xml" ContentType="application/vnd.openxmlformats-officedocument.drawingml.chart+xml"/>
  <Override PartName="/xl/drawings/drawing24.xml" ContentType="application/vnd.openxmlformats-officedocument.drawing+xml"/>
  <Override PartName="/xl/charts/chart9.xml" ContentType="application/vnd.openxmlformats-officedocument.drawingml.chart+xml"/>
  <Override PartName="/xl/drawings/drawing25.xml" ContentType="application/vnd.openxmlformats-officedocument.drawing+xml"/>
  <Override PartName="/xl/charts/chart10.xml" ContentType="application/vnd.openxmlformats-officedocument.drawingml.chart+xml"/>
  <Override PartName="/xl/drawings/drawing26.xml" ContentType="application/vnd.openxmlformats-officedocument.drawing+xml"/>
  <Override PartName="/xl/charts/chart11.xml" ContentType="application/vnd.openxmlformats-officedocument.drawingml.chart+xml"/>
  <Override PartName="/xl/drawings/drawing27.xml" ContentType="application/vnd.openxmlformats-officedocument.drawing+xml"/>
  <Override PartName="/xl/charts/chart1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S:\Verksamhetsstöd\Kommunikation\Publikationer\Statistik\Bantrafik\2023\2023_20\"/>
    </mc:Choice>
  </mc:AlternateContent>
  <xr:revisionPtr revIDLastSave="0" documentId="13_ncr:1_{8309C30D-8D07-4411-8D2A-3B0100DABA5D}" xr6:coauthVersionLast="47" xr6:coauthVersionMax="47" xr10:uidLastSave="{00000000-0000-0000-0000-000000000000}"/>
  <bookViews>
    <workbookView xWindow="28680" yWindow="-120" windowWidth="51840" windowHeight="21120" tabRatio="837" xr2:uid="{00000000-000D-0000-FFFF-FFFF00000000}"/>
  </bookViews>
  <sheets>
    <sheet name="Titel_Title" sheetId="1" r:id="rId1"/>
    <sheet name="Innehåll_Content" sheetId="53" r:id="rId2"/>
    <sheet name="Kort om statistiken_In brief" sheetId="52" r:id="rId3"/>
    <sheet name="Definitioner_Definitions (1)" sheetId="49" r:id="rId4"/>
    <sheet name="Definitioner_Definitions (2)" sheetId="51" r:id="rId5"/>
    <sheet name="Teckenförklaring_Legends" sheetId="50" r:id="rId6"/>
    <sheet name="Tabell 0 Översikt" sheetId="34" r:id="rId7"/>
    <sheet name="Tabell 1 Järnväg" sheetId="5" r:id="rId8"/>
    <sheet name="Tabell 2 Järnväg" sheetId="6" r:id="rId9"/>
    <sheet name="Tabell 3 Järnväg" sheetId="7" r:id="rId10"/>
    <sheet name="Tabell 4 Järnväg" sheetId="8" r:id="rId11"/>
    <sheet name="Tabell 5 Spårväg" sheetId="9" r:id="rId12"/>
    <sheet name="Tabell 6 Spårväg" sheetId="32" r:id="rId13"/>
    <sheet name="Tabell 7 Spårväg" sheetId="10" r:id="rId14"/>
    <sheet name="Tabell 8 Tunnelbana" sheetId="36" r:id="rId15"/>
    <sheet name="Tabell 9 Tunnelbana" sheetId="35" r:id="rId16"/>
    <sheet name="Tabell 10 Tunnelbana" sheetId="12" r:id="rId17"/>
    <sheet name="Figur 1.1" sheetId="13" r:id="rId18"/>
    <sheet name="Figur 1.2" sheetId="14" r:id="rId19"/>
    <sheet name="Figur 1.3" sheetId="15" r:id="rId20"/>
    <sheet name="Figur 1.4" sheetId="16" r:id="rId21"/>
    <sheet name="Figur 2.1" sheetId="17" r:id="rId22"/>
    <sheet name="Figur 2.2" sheetId="18" r:id="rId23"/>
    <sheet name="Figur 2.3" sheetId="19" r:id="rId24"/>
    <sheet name="Figur 2.4" sheetId="20" r:id="rId25"/>
    <sheet name="Figur 3.1" sheetId="21" r:id="rId26"/>
    <sheet name="Figur 3.2" sheetId="22" r:id="rId27"/>
    <sheet name="Figur 3.3" sheetId="23" r:id="rId28"/>
    <sheet name="Figur 3.4" sheetId="24" r:id="rId29"/>
    <sheet name="Järnv diagramdata" sheetId="25" state="hidden" r:id="rId30"/>
    <sheet name="Spårv diagramdata" sheetId="26" state="hidden" r:id="rId31"/>
    <sheet name="Tbana diagramdata" sheetId="27" state="hidden" r:id="rId32"/>
  </sheets>
  <definedNames>
    <definedName name="_ftnref1" localSheetId="3">'Definitioner_Definitions (1)'!#REF!</definedName>
    <definedName name="_Toc358624595">#REF!</definedName>
    <definedName name="_Toc358624596" localSheetId="3">'Definitioner_Definitions (1)'!$A$1</definedName>
    <definedName name="_Toc388528051" localSheetId="3">'Definitioner_Definitions (1)'!#REF!</definedName>
    <definedName name="_Toc388528052" localSheetId="3">'Definitioner_Definitions (1)'!#REF!</definedName>
    <definedName name="_Toc388528053" localSheetId="3">'Definitioner_Definitions (1)'!#REF!</definedName>
    <definedName name="_Toc388528054" localSheetId="3">'Definitioner_Definitions (1)'!#REF!</definedName>
    <definedName name="_Toc388528055" localSheetId="3">'Definitioner_Definitions (1)'!#REF!</definedName>
    <definedName name="_Toc388528056" localSheetId="3">'Definitioner_Definitions (1)'!#REF!</definedName>
    <definedName name="_Toc388528057" localSheetId="3">'Definitioner_Definitions (1)'!#REF!</definedName>
    <definedName name="_Toc388528058" localSheetId="3">'Definitioner_Definitions (1)'!#REF!</definedName>
    <definedName name="_Toc388528059" localSheetId="3">'Definitioner_Definitions (1)'!#REF!</definedName>
    <definedName name="_Toc388528060" localSheetId="3">'Definitioner_Definitions (1)'!#REF!</definedName>
    <definedName name="_xlnm.Print_Area" localSheetId="3">'Definitioner_Definitions (1)'!$A$1:$D$21</definedName>
    <definedName name="_xlnm.Print_Area" localSheetId="4">'Definitioner_Definitions (2)'!$A$1:$E$72</definedName>
    <definedName name="_xlnm.Print_Area" localSheetId="17">'Figur 1.1'!$A$1:$L$37</definedName>
    <definedName name="_xlnm.Print_Area" localSheetId="18">'Figur 1.2'!$A$1:$K$28</definedName>
    <definedName name="_xlnm.Print_Area" localSheetId="19">'Figur 1.3'!$A$1:$J$26</definedName>
    <definedName name="_xlnm.Print_Area" localSheetId="20">'Figur 1.4'!$A$1:$J$26</definedName>
    <definedName name="_xlnm.Print_Area" localSheetId="21">'Figur 2.1'!$A$1:$M$36</definedName>
    <definedName name="_xlnm.Print_Area" localSheetId="22">'Figur 2.2'!$A$1:$K$28</definedName>
    <definedName name="_xlnm.Print_Area" localSheetId="23">'Figur 2.3'!$A$1:$J$31</definedName>
    <definedName name="_xlnm.Print_Area" localSheetId="24">'Figur 2.4'!$A$1:$J$26</definedName>
    <definedName name="_xlnm.Print_Area" localSheetId="25">'Figur 3.1'!$A$1:$L$36</definedName>
    <definedName name="_xlnm.Print_Area" localSheetId="26">'Figur 3.2'!$A$1:$K$30</definedName>
    <definedName name="_xlnm.Print_Area" localSheetId="27">'Figur 3.3'!$A$1:$J$31</definedName>
    <definedName name="_xlnm.Print_Area" localSheetId="28">'Figur 3.4'!$A$1:$K$27</definedName>
    <definedName name="_xlnm.Print_Area" localSheetId="1">Innehåll_Content!$A$1:$E$32</definedName>
    <definedName name="_xlnm.Print_Area" localSheetId="2">'Kort om statistiken_In brief'!$A$1:$T$32</definedName>
    <definedName name="_xlnm.Print_Area" localSheetId="6">'Tabell 0 Översikt'!$A$1:$Y$58</definedName>
    <definedName name="_xlnm.Print_Area" localSheetId="7">'Tabell 1 Järnväg'!$A$1:$AR$35</definedName>
    <definedName name="_xlnm.Print_Area" localSheetId="16">'Tabell 10 Tunnelbana'!$A$1:$AB$32</definedName>
    <definedName name="_xlnm.Print_Area" localSheetId="8">'Tabell 2 Järnväg'!$A$1:$U$11</definedName>
    <definedName name="_xlnm.Print_Area" localSheetId="9">'Tabell 3 Järnväg'!$A$1:$AA$35</definedName>
    <definedName name="_xlnm.Print_Area" localSheetId="10">'Tabell 4 Järnväg'!$A$1:$AD$39</definedName>
    <definedName name="_xlnm.Print_Area" localSheetId="11">'Tabell 5 Spårväg'!$A$1:$AV$22</definedName>
    <definedName name="_xlnm.Print_Area" localSheetId="12">'Tabell 6 Spårväg'!$A$1:$AA$35</definedName>
    <definedName name="_xlnm.Print_Area" localSheetId="13">'Tabell 7 Spårväg'!$A$1:$AA$40</definedName>
    <definedName name="_xlnm.Print_Area" localSheetId="14">'Tabell 8 Tunnelbana'!$A$1:$AB$20</definedName>
    <definedName name="_xlnm.Print_Area" localSheetId="15">'Tabell 9 Tunnelbana'!$A$1:$AA$32</definedName>
    <definedName name="_xlnm.Print_Area" localSheetId="5">Teckenförklaring_Legends!$A$1:$D$14</definedName>
    <definedName name="_xlnm.Print_Area" localSheetId="0">Titel_Title!$A$1:$L$34</definedName>
    <definedName name="_xlnm.Print_Titles" localSheetId="6">'Tabell 0 Översikt'!$1:$3</definedName>
    <definedName name="_xlnm.Print_Titles" localSheetId="11">'Tabell 5 Spårväg'!$18:$19</definedName>
    <definedName name="_xlnm.Print_Titles" localSheetId="12">'Tabell 6 Spårväg'!$1:$4</definedName>
    <definedName name="_xlnm.Print_Titles" localSheetId="14">'Tabell 8 Tunnelbana'!$A:$C</definedName>
    <definedName name="_xlnm.Print_Titles" localSheetId="15">'Tabell 9 Tunnelbana'!$A:$C</definedName>
    <definedName name="Z_03452A04_CA67_46E6_B0A2_BCD750928530_.wvu.Cols" localSheetId="16" hidden="1">'Tabell 10 Tunnelbana'!$F:$O</definedName>
    <definedName name="Z_03452A04_CA67_46E6_B0A2_BCD750928530_.wvu.Cols" localSheetId="9" hidden="1">'Tabell 3 Järnväg'!$F:$O</definedName>
    <definedName name="Z_03452A04_CA67_46E6_B0A2_BCD750928530_.wvu.Cols" localSheetId="13" hidden="1">'Tabell 7 Spårväg'!$F:$O</definedName>
    <definedName name="Z_03452A04_CA67_46E6_B0A2_BCD750928530_.wvu.PrintArea" localSheetId="6" hidden="1">'Tabell 0 Översikt'!$A$1:$R$55</definedName>
    <definedName name="Z_03452A04_CA67_46E6_B0A2_BCD750928530_.wvu.PrintArea" localSheetId="7" hidden="1">'Tabell 1 Järnväg'!$A$1:$AD$31</definedName>
    <definedName name="Z_03452A04_CA67_46E6_B0A2_BCD750928530_.wvu.PrintArea" localSheetId="16" hidden="1">'Tabell 10 Tunnelbana'!$A$1:$T$31</definedName>
    <definedName name="Z_03452A04_CA67_46E6_B0A2_BCD750928530_.wvu.PrintArea" localSheetId="8" hidden="1">'Tabell 2 Järnväg'!$A$1:$M$11</definedName>
    <definedName name="Z_03452A04_CA67_46E6_B0A2_BCD750928530_.wvu.PrintArea" localSheetId="9" hidden="1">'Tabell 3 Järnväg'!$A$1:$T$34</definedName>
    <definedName name="Z_03452A04_CA67_46E6_B0A2_BCD750928530_.wvu.PrintArea" localSheetId="10" hidden="1">'Tabell 4 Järnväg'!$A$1:$T$38</definedName>
    <definedName name="Z_03452A04_CA67_46E6_B0A2_BCD750928530_.wvu.PrintArea" localSheetId="11" hidden="1">'Tabell 5 Spårväg'!$A$1:$AH$19</definedName>
    <definedName name="Z_03452A04_CA67_46E6_B0A2_BCD750928530_.wvu.PrintArea" localSheetId="12" hidden="1">'Tabell 6 Spårväg'!$A$1:$T$33</definedName>
    <definedName name="Z_03452A04_CA67_46E6_B0A2_BCD750928530_.wvu.PrintArea" localSheetId="13" hidden="1">'Tabell 7 Spårväg'!$A$1:$T$39</definedName>
    <definedName name="Z_03452A04_CA67_46E6_B0A2_BCD750928530_.wvu.PrintArea" localSheetId="14" hidden="1">'Tabell 8 Tunnelbana'!$A$1:$U$18</definedName>
    <definedName name="Z_03452A04_CA67_46E6_B0A2_BCD750928530_.wvu.PrintArea" localSheetId="15" hidden="1">'Tabell 9 Tunnelbana'!$A$1:$T$31</definedName>
    <definedName name="Z_03452A04_CA67_46E6_B0A2_BCD750928530_.wvu.PrintArea" localSheetId="0" hidden="1">Titel_Title!$A$1:$L$23</definedName>
    <definedName name="Z_03452A04_CA67_46E6_B0A2_BCD750928530_.wvu.PrintTitles" localSheetId="11" hidden="1">'Tabell 5 Spårväg'!$18:$19</definedName>
    <definedName name="Z_03452A04_CA67_46E6_B0A2_BCD750928530_.wvu.PrintTitles" localSheetId="12" hidden="1">'Tabell 6 Spårväg'!$1:$4</definedName>
    <definedName name="Z_03452A04_CA67_46E6_B0A2_BCD750928530_.wvu.PrintTitles" localSheetId="14" hidden="1">'Tabell 8 Tunnelbana'!$A:$C</definedName>
    <definedName name="Z_03452A04_CA67_46E6_B0A2_BCD750928530_.wvu.PrintTitles" localSheetId="15" hidden="1">'Tabell 9 Tunnelbana'!$A:$C</definedName>
    <definedName name="Z_EA424B0A_06A3_4874_B080_734BBB58792A_.wvu.Cols" localSheetId="16" hidden="1">'Tabell 10 Tunnelbana'!$F:$O</definedName>
    <definedName name="Z_EA424B0A_06A3_4874_B080_734BBB58792A_.wvu.Cols" localSheetId="13" hidden="1">'Tabell 7 Spårväg'!$F:$O</definedName>
    <definedName name="Z_EA424B0A_06A3_4874_B080_734BBB58792A_.wvu.PrintArea" localSheetId="6" hidden="1">'Tabell 0 Översikt'!$A$1:$R$55</definedName>
    <definedName name="Z_EA424B0A_06A3_4874_B080_734BBB58792A_.wvu.PrintArea" localSheetId="7" hidden="1">'Tabell 1 Järnväg'!$A$1:$AD$31</definedName>
    <definedName name="Z_EA424B0A_06A3_4874_B080_734BBB58792A_.wvu.PrintArea" localSheetId="16" hidden="1">'Tabell 10 Tunnelbana'!$A$1:$T$31</definedName>
    <definedName name="Z_EA424B0A_06A3_4874_B080_734BBB58792A_.wvu.PrintArea" localSheetId="8" hidden="1">'Tabell 2 Järnväg'!$A$1:$M$11</definedName>
    <definedName name="Z_EA424B0A_06A3_4874_B080_734BBB58792A_.wvu.PrintArea" localSheetId="9" hidden="1">'Tabell 3 Järnväg'!$A$1:$T$34</definedName>
    <definedName name="Z_EA424B0A_06A3_4874_B080_734BBB58792A_.wvu.PrintArea" localSheetId="10" hidden="1">'Tabell 4 Järnväg'!$A$1:$T$38</definedName>
    <definedName name="Z_EA424B0A_06A3_4874_B080_734BBB58792A_.wvu.PrintArea" localSheetId="11" hidden="1">'Tabell 5 Spårväg'!$A$1:$AH$19</definedName>
    <definedName name="Z_EA424B0A_06A3_4874_B080_734BBB58792A_.wvu.PrintArea" localSheetId="12" hidden="1">'Tabell 6 Spårväg'!$A$1:$T$33</definedName>
    <definedName name="Z_EA424B0A_06A3_4874_B080_734BBB58792A_.wvu.PrintArea" localSheetId="13" hidden="1">'Tabell 7 Spårväg'!$A$1:$T$39</definedName>
    <definedName name="Z_EA424B0A_06A3_4874_B080_734BBB58792A_.wvu.PrintArea" localSheetId="14" hidden="1">'Tabell 8 Tunnelbana'!$A$1:$U$18</definedName>
    <definedName name="Z_EA424B0A_06A3_4874_B080_734BBB58792A_.wvu.PrintArea" localSheetId="15" hidden="1">'Tabell 9 Tunnelbana'!$A$1:$T$31</definedName>
    <definedName name="Z_EA424B0A_06A3_4874_B080_734BBB58792A_.wvu.PrintArea" localSheetId="0" hidden="1">Titel_Title!$A$1:$L$23</definedName>
    <definedName name="Z_EA424B0A_06A3_4874_B080_734BBB58792A_.wvu.PrintTitles" localSheetId="11" hidden="1">'Tabell 5 Spårväg'!$18:$19</definedName>
    <definedName name="Z_EA424B0A_06A3_4874_B080_734BBB58792A_.wvu.PrintTitles" localSheetId="12" hidden="1">'Tabell 6 Spårväg'!$1:$4</definedName>
    <definedName name="Z_EA424B0A_06A3_4874_B080_734BBB58792A_.wvu.PrintTitles" localSheetId="14" hidden="1">'Tabell 8 Tunnelbana'!$A:$C</definedName>
    <definedName name="Z_EA424B0A_06A3_4874_B080_734BBB58792A_.wvu.PrintTitles" localSheetId="15" hidden="1">'Tabell 9 Tunnelbana'!$A:$C</definedName>
  </definedNames>
  <calcPr calcId="191029"/>
  <customWorkbookViews>
    <customWorkbookView name="Jan Östlund - Personlig vy" guid="{EA424B0A-06A3-4874-B080-734BBB58792A}" mergeInterval="0" personalView="1" maximized="1" xWindow="-8" yWindow="-8" windowWidth="1696" windowHeight="1026" activeSheetId="27"/>
    <customWorkbookView name="evka02 - Personlig vy" guid="{03452A04-CA67-46E6-B0A2-BCD750928530}" mergeInterval="0" personalView="1" maximized="1" xWindow="1" yWindow="1" windowWidth="1920" windowHeight="1009"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12" l="1"/>
  <c r="D4" i="12"/>
  <c r="E4" i="35"/>
  <c r="D4" i="35"/>
  <c r="E4" i="36"/>
  <c r="D4" i="36"/>
  <c r="E4" i="10"/>
  <c r="D4" i="10"/>
  <c r="E4" i="32"/>
  <c r="D4" i="32"/>
  <c r="E4" i="9"/>
  <c r="D4" i="9"/>
  <c r="E4" i="8"/>
  <c r="D4" i="8"/>
  <c r="D32" i="8"/>
  <c r="E4" i="5"/>
  <c r="D4" i="5"/>
  <c r="C54" i="34"/>
  <c r="B54" i="34"/>
  <c r="C53" i="34"/>
  <c r="B53" i="34"/>
  <c r="C52" i="34"/>
  <c r="B52" i="34"/>
  <c r="C51" i="34"/>
  <c r="B51" i="34"/>
  <c r="C50" i="34"/>
  <c r="B50" i="34"/>
  <c r="C49" i="34"/>
  <c r="B49" i="34"/>
  <c r="C48" i="34"/>
  <c r="B48" i="34"/>
  <c r="C47" i="34"/>
  <c r="B47" i="34"/>
  <c r="C46" i="34"/>
  <c r="B46" i="34"/>
  <c r="C44" i="34"/>
  <c r="B44" i="34"/>
  <c r="C43" i="34"/>
  <c r="B43" i="34"/>
  <c r="C42" i="34"/>
  <c r="B42" i="34"/>
  <c r="C41" i="34"/>
  <c r="B41" i="34"/>
  <c r="C40" i="34"/>
  <c r="B40" i="34"/>
  <c r="C39" i="34"/>
  <c r="B39" i="34"/>
  <c r="C38" i="34"/>
  <c r="B38" i="34"/>
  <c r="C37" i="34"/>
  <c r="B37" i="34"/>
  <c r="C36" i="34"/>
  <c r="B36" i="34"/>
  <c r="C33" i="34"/>
  <c r="B33" i="34"/>
  <c r="C32" i="34"/>
  <c r="B32" i="34"/>
  <c r="C31" i="34"/>
  <c r="B31" i="34"/>
  <c r="C30" i="34"/>
  <c r="B30" i="34"/>
  <c r="C29" i="34"/>
  <c r="B29" i="34"/>
  <c r="C28" i="34"/>
  <c r="B28" i="34"/>
  <c r="C27" i="34"/>
  <c r="B27" i="34"/>
  <c r="C26" i="34"/>
  <c r="B26" i="34"/>
  <c r="C24" i="34"/>
  <c r="B24" i="34"/>
  <c r="C23" i="34"/>
  <c r="B23" i="34"/>
  <c r="C22" i="34"/>
  <c r="B22" i="34"/>
  <c r="C21" i="34"/>
  <c r="B21" i="34"/>
  <c r="C20" i="34"/>
  <c r="B20" i="34"/>
  <c r="C19" i="34"/>
  <c r="B19" i="34"/>
  <c r="C18" i="34"/>
  <c r="B18" i="34"/>
  <c r="C17" i="34"/>
  <c r="B17" i="34"/>
  <c r="C14" i="34"/>
  <c r="B14" i="34"/>
  <c r="C13" i="34"/>
  <c r="B13" i="34"/>
  <c r="C12" i="34"/>
  <c r="B12" i="34"/>
  <c r="C11" i="34"/>
  <c r="B11" i="34"/>
  <c r="C8" i="34"/>
  <c r="B8" i="34"/>
  <c r="C7" i="34"/>
  <c r="B7" i="34"/>
  <c r="C6" i="34"/>
  <c r="B6" i="34"/>
  <c r="C5" i="34"/>
  <c r="B5" i="34"/>
  <c r="E28" i="12"/>
  <c r="D28" i="12"/>
  <c r="E27" i="12"/>
  <c r="D27" i="12"/>
  <c r="E26" i="12"/>
  <c r="D26" i="12"/>
  <c r="E25" i="12"/>
  <c r="D25" i="12"/>
  <c r="E23" i="12"/>
  <c r="D23" i="12"/>
  <c r="E22" i="12"/>
  <c r="D22" i="12"/>
  <c r="E21" i="12"/>
  <c r="D21" i="12"/>
  <c r="E20" i="12"/>
  <c r="D20" i="12"/>
  <c r="E19" i="12"/>
  <c r="D19" i="12"/>
  <c r="E18" i="12"/>
  <c r="D18" i="12"/>
  <c r="E16" i="12"/>
  <c r="D16" i="12"/>
  <c r="E15" i="12"/>
  <c r="D15" i="12"/>
  <c r="E14" i="12"/>
  <c r="D14" i="12"/>
  <c r="E13" i="12"/>
  <c r="D13" i="12"/>
  <c r="E12" i="12"/>
  <c r="D12" i="12"/>
  <c r="E11" i="12"/>
  <c r="D11" i="12"/>
  <c r="E9" i="12"/>
  <c r="D9" i="12"/>
  <c r="E8" i="12"/>
  <c r="D8" i="12"/>
  <c r="E7" i="12"/>
  <c r="D7" i="12"/>
  <c r="E6" i="12"/>
  <c r="D6" i="12"/>
  <c r="E5" i="12"/>
  <c r="D5" i="12"/>
  <c r="E27" i="35"/>
  <c r="D27" i="35"/>
  <c r="E26" i="35"/>
  <c r="D26" i="35"/>
  <c r="E25" i="35"/>
  <c r="D25" i="35"/>
  <c r="E23" i="35"/>
  <c r="D23" i="35"/>
  <c r="E22" i="35"/>
  <c r="D22" i="35"/>
  <c r="E21" i="35"/>
  <c r="D21" i="35"/>
  <c r="E20" i="35"/>
  <c r="D20" i="35"/>
  <c r="E19" i="35"/>
  <c r="D19" i="35"/>
  <c r="E18" i="35"/>
  <c r="D18" i="35"/>
  <c r="E16" i="35"/>
  <c r="D16" i="35"/>
  <c r="E15" i="35"/>
  <c r="D15" i="35"/>
  <c r="E14" i="35"/>
  <c r="D14" i="35"/>
  <c r="E13" i="35"/>
  <c r="D13" i="35"/>
  <c r="E12" i="35"/>
  <c r="D12" i="35"/>
  <c r="E11" i="35"/>
  <c r="D11" i="35"/>
  <c r="E9" i="35"/>
  <c r="D9" i="35"/>
  <c r="E8" i="35"/>
  <c r="D8" i="35"/>
  <c r="E7" i="35"/>
  <c r="D7" i="35"/>
  <c r="E6" i="35"/>
  <c r="D6" i="35"/>
  <c r="E5" i="35"/>
  <c r="D5" i="35"/>
  <c r="E14" i="36"/>
  <c r="D14" i="36"/>
  <c r="E12" i="36"/>
  <c r="D12" i="36"/>
  <c r="E11" i="36"/>
  <c r="D11" i="36"/>
  <c r="E10" i="36"/>
  <c r="D10" i="36"/>
  <c r="E9" i="36"/>
  <c r="D9" i="36"/>
  <c r="E8" i="36"/>
  <c r="D8" i="36"/>
  <c r="E7" i="36"/>
  <c r="D7" i="36"/>
  <c r="E6" i="36"/>
  <c r="D6" i="36"/>
  <c r="E5" i="36"/>
  <c r="D5" i="36"/>
  <c r="E33" i="10"/>
  <c r="D33" i="10"/>
  <c r="E32" i="10"/>
  <c r="D32" i="10"/>
  <c r="E31" i="10"/>
  <c r="D31" i="10"/>
  <c r="E29" i="10"/>
  <c r="D29" i="10"/>
  <c r="E28" i="10"/>
  <c r="D28" i="10"/>
  <c r="E26" i="10"/>
  <c r="D26" i="10"/>
  <c r="E25" i="10"/>
  <c r="D25" i="10"/>
  <c r="E24" i="10"/>
  <c r="D24" i="10"/>
  <c r="E23" i="10"/>
  <c r="D23" i="10"/>
  <c r="E22" i="10"/>
  <c r="D22" i="10"/>
  <c r="E21" i="10"/>
  <c r="D21" i="10"/>
  <c r="E20" i="10"/>
  <c r="D20" i="10"/>
  <c r="E18" i="10"/>
  <c r="D18" i="10"/>
  <c r="E17" i="10"/>
  <c r="D17" i="10"/>
  <c r="E16" i="10"/>
  <c r="D16" i="10"/>
  <c r="E15" i="10"/>
  <c r="D15" i="10"/>
  <c r="E14" i="10"/>
  <c r="D14" i="10"/>
  <c r="E13" i="10"/>
  <c r="D13" i="10"/>
  <c r="E12" i="10"/>
  <c r="D12" i="10"/>
  <c r="E10" i="10"/>
  <c r="D10" i="10"/>
  <c r="E9" i="10"/>
  <c r="D9" i="10"/>
  <c r="E8" i="10"/>
  <c r="D8" i="10"/>
  <c r="E7" i="10"/>
  <c r="D7" i="10"/>
  <c r="E6" i="10"/>
  <c r="D6" i="10"/>
  <c r="E5" i="10"/>
  <c r="D5" i="10"/>
  <c r="E30" i="32"/>
  <c r="D30" i="32"/>
  <c r="E29" i="32"/>
  <c r="D29" i="32"/>
  <c r="E28" i="32"/>
  <c r="D28" i="32"/>
  <c r="E26" i="32"/>
  <c r="D26" i="32"/>
  <c r="E25" i="32"/>
  <c r="D25" i="32"/>
  <c r="E24" i="32"/>
  <c r="D24" i="32"/>
  <c r="E23" i="32"/>
  <c r="D23" i="32"/>
  <c r="E22" i="32"/>
  <c r="D22" i="32"/>
  <c r="E21" i="32"/>
  <c r="D21" i="32"/>
  <c r="E20" i="32"/>
  <c r="D20" i="32"/>
  <c r="E18" i="32"/>
  <c r="D18" i="32"/>
  <c r="E17" i="32"/>
  <c r="D17" i="32"/>
  <c r="E16" i="32"/>
  <c r="D16" i="32"/>
  <c r="E15" i="32"/>
  <c r="D15" i="32"/>
  <c r="E14" i="32"/>
  <c r="D14" i="32"/>
  <c r="E13" i="32"/>
  <c r="D13" i="32"/>
  <c r="E12" i="32"/>
  <c r="D12" i="32"/>
  <c r="E10" i="32"/>
  <c r="D10" i="32"/>
  <c r="E9" i="32"/>
  <c r="D9" i="32"/>
  <c r="E8" i="32"/>
  <c r="D8" i="32"/>
  <c r="E7" i="32"/>
  <c r="D7" i="32"/>
  <c r="E6" i="32"/>
  <c r="D6" i="32"/>
  <c r="E5" i="32"/>
  <c r="D5" i="32"/>
  <c r="E4" i="6"/>
  <c r="D4" i="6"/>
  <c r="E16" i="9"/>
  <c r="D16" i="9"/>
  <c r="E14" i="9"/>
  <c r="D14" i="9"/>
  <c r="E13" i="9"/>
  <c r="D13" i="9"/>
  <c r="E12" i="9"/>
  <c r="D12" i="9"/>
  <c r="E11" i="9"/>
  <c r="D11" i="9"/>
  <c r="E10" i="9"/>
  <c r="D10" i="9"/>
  <c r="E9" i="9"/>
  <c r="D9" i="9"/>
  <c r="E8" i="9"/>
  <c r="D8" i="9"/>
  <c r="E7" i="9"/>
  <c r="D7" i="9"/>
  <c r="E6" i="9"/>
  <c r="D6" i="9"/>
  <c r="E5" i="9"/>
  <c r="D5" i="9"/>
  <c r="E34" i="8"/>
  <c r="D34" i="8"/>
  <c r="E33" i="8"/>
  <c r="D33" i="8"/>
  <c r="E32" i="8"/>
  <c r="E30" i="8"/>
  <c r="D30" i="8"/>
  <c r="E29" i="8"/>
  <c r="D29" i="8"/>
  <c r="E28" i="8"/>
  <c r="D28" i="8"/>
  <c r="E26" i="8"/>
  <c r="D26" i="8"/>
  <c r="E25" i="8"/>
  <c r="D25" i="8"/>
  <c r="E24" i="8"/>
  <c r="D24" i="8"/>
  <c r="E23" i="8"/>
  <c r="D23" i="8"/>
  <c r="E22" i="8"/>
  <c r="D22" i="8"/>
  <c r="E21" i="8"/>
  <c r="D21" i="8"/>
  <c r="E20" i="8"/>
  <c r="D20" i="8"/>
  <c r="E18" i="8"/>
  <c r="D18" i="8"/>
  <c r="E17" i="8"/>
  <c r="D17" i="8"/>
  <c r="E16" i="8"/>
  <c r="D16" i="8"/>
  <c r="E15" i="8"/>
  <c r="D15" i="8"/>
  <c r="E14" i="8"/>
  <c r="D14" i="8"/>
  <c r="E13" i="8"/>
  <c r="D13" i="8"/>
  <c r="E12" i="8"/>
  <c r="D12" i="8"/>
  <c r="E10" i="8"/>
  <c r="D10" i="8"/>
  <c r="E9" i="8"/>
  <c r="D9" i="8"/>
  <c r="E8" i="8"/>
  <c r="D8" i="8"/>
  <c r="E7" i="8"/>
  <c r="D7" i="8"/>
  <c r="E6" i="8"/>
  <c r="D6" i="8"/>
  <c r="E5" i="8"/>
  <c r="D5" i="8"/>
  <c r="D4" i="7"/>
  <c r="E30" i="7"/>
  <c r="D30" i="7"/>
  <c r="E29" i="7"/>
  <c r="D29" i="7"/>
  <c r="E28" i="7"/>
  <c r="D28" i="7"/>
  <c r="E26" i="7"/>
  <c r="D26" i="7"/>
  <c r="E25" i="7"/>
  <c r="D25" i="7"/>
  <c r="E24" i="7"/>
  <c r="D24" i="7"/>
  <c r="E23" i="7"/>
  <c r="D23" i="7"/>
  <c r="E22" i="7"/>
  <c r="D22" i="7"/>
  <c r="E21" i="7"/>
  <c r="D21" i="7"/>
  <c r="E20" i="7"/>
  <c r="D20" i="7"/>
  <c r="E18" i="7"/>
  <c r="D18" i="7"/>
  <c r="E17" i="7"/>
  <c r="D17" i="7"/>
  <c r="E16" i="7"/>
  <c r="D16" i="7"/>
  <c r="E15" i="7"/>
  <c r="D15" i="7"/>
  <c r="E14" i="7"/>
  <c r="D14" i="7"/>
  <c r="E13" i="7"/>
  <c r="D13" i="7"/>
  <c r="E12" i="7"/>
  <c r="D12" i="7"/>
  <c r="E10" i="7"/>
  <c r="D10" i="7"/>
  <c r="E9" i="7"/>
  <c r="D9" i="7"/>
  <c r="E8" i="7"/>
  <c r="D8" i="7"/>
  <c r="E7" i="7"/>
  <c r="D7" i="7"/>
  <c r="E6" i="7"/>
  <c r="D6" i="7"/>
  <c r="E5" i="7"/>
  <c r="D5" i="7"/>
  <c r="E4" i="7"/>
  <c r="D12" i="5"/>
  <c r="E6" i="6"/>
  <c r="D6" i="6"/>
  <c r="E5" i="6"/>
  <c r="D5" i="6"/>
  <c r="G4" i="6"/>
  <c r="E29" i="5"/>
  <c r="D29" i="5"/>
  <c r="E28" i="5"/>
  <c r="D28" i="5"/>
  <c r="E27" i="5"/>
  <c r="D27" i="5"/>
  <c r="E26" i="5"/>
  <c r="D26" i="5"/>
  <c r="E25" i="5"/>
  <c r="D25" i="5"/>
  <c r="E24" i="5"/>
  <c r="D24" i="5"/>
  <c r="E22" i="5"/>
  <c r="D22" i="5"/>
  <c r="E21" i="5"/>
  <c r="D21" i="5"/>
  <c r="E20" i="5"/>
  <c r="D20" i="5"/>
  <c r="E19" i="5"/>
  <c r="D19" i="5"/>
  <c r="E15" i="5"/>
  <c r="D15" i="5"/>
  <c r="E5" i="5"/>
  <c r="D5" i="5"/>
  <c r="E13" i="5"/>
  <c r="D13" i="5"/>
  <c r="E12" i="5"/>
  <c r="E11" i="5"/>
  <c r="D11" i="5"/>
  <c r="E10" i="5"/>
  <c r="D10" i="5"/>
  <c r="E9" i="5"/>
  <c r="D9" i="5"/>
  <c r="E8" i="5"/>
  <c r="D8" i="5"/>
  <c r="E7" i="5"/>
  <c r="D7" i="5"/>
  <c r="E6" i="5"/>
  <c r="D6" i="5"/>
  <c r="X14" i="27" l="1"/>
  <c r="X13" i="27"/>
  <c r="X12" i="27"/>
  <c r="X11" i="27"/>
  <c r="X10" i="27"/>
  <c r="X9" i="27"/>
  <c r="X8" i="27"/>
  <c r="X7" i="27"/>
  <c r="X6" i="27"/>
  <c r="X5" i="27"/>
  <c r="X4" i="27"/>
  <c r="X3" i="27"/>
  <c r="X17" i="26"/>
  <c r="X16" i="26"/>
  <c r="X15" i="26"/>
  <c r="X14" i="26"/>
  <c r="X13" i="26"/>
  <c r="X12" i="26"/>
  <c r="X11" i="26"/>
  <c r="X10" i="26"/>
  <c r="X9" i="26"/>
  <c r="X8" i="26"/>
  <c r="X7" i="26"/>
  <c r="X6" i="26"/>
  <c r="X5" i="26"/>
  <c r="X4" i="26"/>
  <c r="X3" i="26"/>
  <c r="X16" i="25"/>
  <c r="X15" i="25"/>
  <c r="X14" i="25"/>
  <c r="X13" i="25"/>
  <c r="X12" i="25"/>
  <c r="X11" i="25"/>
  <c r="X10" i="25"/>
  <c r="X9" i="25"/>
  <c r="X8" i="25"/>
  <c r="X7" i="25"/>
  <c r="X6" i="25"/>
  <c r="X5" i="25"/>
  <c r="X4" i="25"/>
  <c r="X3" i="25"/>
  <c r="D7" i="53" l="1"/>
  <c r="D6" i="53"/>
  <c r="A6" i="53"/>
  <c r="A7" i="53"/>
  <c r="V6" i="27"/>
  <c r="W6" i="27"/>
  <c r="U6" i="27"/>
  <c r="B6" i="27" l="1"/>
  <c r="C6" i="27"/>
  <c r="D6" i="27"/>
  <c r="E6" i="27"/>
  <c r="F6" i="27"/>
  <c r="G6" i="27"/>
  <c r="H6" i="27"/>
  <c r="I6" i="27"/>
  <c r="J6" i="27"/>
  <c r="K6" i="27"/>
  <c r="L6" i="27"/>
  <c r="M6" i="27"/>
  <c r="N6" i="27"/>
  <c r="O6" i="27"/>
  <c r="P6" i="27"/>
  <c r="Q6" i="27"/>
  <c r="R6" i="27"/>
  <c r="S6" i="27"/>
  <c r="T6" i="27"/>
  <c r="B7" i="26"/>
  <c r="C7" i="26"/>
  <c r="D7" i="26"/>
  <c r="E7" i="26"/>
  <c r="F7" i="26"/>
  <c r="G7" i="26"/>
  <c r="H7" i="26"/>
  <c r="I7" i="26"/>
  <c r="J7" i="26"/>
  <c r="K7" i="26"/>
  <c r="L7" i="26"/>
  <c r="M7" i="26"/>
  <c r="N7" i="26"/>
  <c r="O7" i="26"/>
  <c r="P7" i="26"/>
  <c r="Q7" i="26"/>
  <c r="R7" i="26"/>
  <c r="S7" i="26"/>
  <c r="T7" i="26"/>
  <c r="U7" i="26"/>
  <c r="V7" i="26"/>
  <c r="W7" i="26"/>
  <c r="B7" i="25"/>
  <c r="C7" i="25"/>
  <c r="D7" i="25"/>
  <c r="E7" i="25"/>
  <c r="F7" i="25"/>
  <c r="G7" i="25"/>
  <c r="H7" i="25"/>
  <c r="I7" i="25"/>
  <c r="J7" i="25"/>
  <c r="K7" i="25"/>
  <c r="L7" i="25"/>
  <c r="M7" i="25"/>
  <c r="N7" i="25"/>
  <c r="O7" i="25"/>
  <c r="P7" i="25"/>
  <c r="Q7" i="25"/>
  <c r="R7" i="25"/>
  <c r="S7" i="25"/>
  <c r="T7" i="25"/>
  <c r="U7" i="25"/>
  <c r="V7" i="25"/>
  <c r="W7" i="25"/>
  <c r="W3" i="27" l="1"/>
  <c r="W4" i="27"/>
  <c r="W5" i="27"/>
  <c r="W7" i="27"/>
  <c r="W8" i="27"/>
  <c r="W3" i="25"/>
  <c r="W4" i="25"/>
  <c r="W5" i="25"/>
  <c r="W6" i="25"/>
  <c r="W8" i="25"/>
  <c r="W9" i="25"/>
  <c r="W16" i="25"/>
  <c r="W3" i="26"/>
  <c r="W4" i="26"/>
  <c r="W5" i="26"/>
  <c r="W6" i="26"/>
  <c r="W8" i="26"/>
  <c r="W9" i="26"/>
  <c r="W10" i="26"/>
  <c r="W17" i="26"/>
  <c r="W9" i="27"/>
  <c r="W10" i="27"/>
  <c r="W11" i="27"/>
  <c r="W14" i="26"/>
  <c r="W11" i="26"/>
  <c r="W12" i="26"/>
  <c r="W13" i="26"/>
  <c r="W14" i="25"/>
  <c r="W15" i="25"/>
  <c r="W13" i="25" l="1"/>
  <c r="W14" i="27"/>
  <c r="W13" i="27"/>
  <c r="W12" i="27"/>
  <c r="W16" i="26"/>
  <c r="W15" i="26"/>
  <c r="W10" i="25"/>
  <c r="D5" i="53"/>
  <c r="A5" i="53"/>
  <c r="W11" i="25" l="1"/>
  <c r="W12" i="25"/>
  <c r="V3" i="27" l="1"/>
  <c r="V4" i="27"/>
  <c r="V5" i="27"/>
  <c r="V7" i="27"/>
  <c r="V8" i="27"/>
  <c r="V3" i="25"/>
  <c r="V4" i="25"/>
  <c r="V5" i="25"/>
  <c r="V6" i="25"/>
  <c r="V8" i="25"/>
  <c r="V9" i="25"/>
  <c r="V16" i="25"/>
  <c r="V3" i="26"/>
  <c r="V4" i="26"/>
  <c r="V5" i="26"/>
  <c r="V6" i="26"/>
  <c r="V8" i="26"/>
  <c r="V9" i="26"/>
  <c r="V10" i="26"/>
  <c r="V17" i="26"/>
  <c r="V11" i="27"/>
  <c r="V13" i="27" l="1"/>
  <c r="V16" i="26"/>
  <c r="V13" i="26"/>
  <c r="V12" i="26"/>
  <c r="V10" i="27"/>
  <c r="V9" i="27"/>
  <c r="V12" i="27"/>
  <c r="V14" i="27"/>
  <c r="V14" i="26"/>
  <c r="V15" i="26"/>
  <c r="V11" i="26"/>
  <c r="V14" i="25"/>
  <c r="V13" i="25"/>
  <c r="V15" i="25"/>
  <c r="V11" i="25"/>
  <c r="V12" i="25"/>
  <c r="V10" i="25"/>
  <c r="E26" i="53"/>
  <c r="D26" i="53"/>
  <c r="B26" i="53"/>
  <c r="A26" i="53"/>
  <c r="E27" i="53"/>
  <c r="D27" i="53"/>
  <c r="B27" i="53"/>
  <c r="A27" i="53"/>
  <c r="E28" i="53"/>
  <c r="D28" i="53"/>
  <c r="B28" i="53"/>
  <c r="A28" i="53"/>
  <c r="E29" i="53"/>
  <c r="D29" i="53"/>
  <c r="B29" i="53"/>
  <c r="A29" i="53"/>
  <c r="E30" i="53"/>
  <c r="D30" i="53"/>
  <c r="B30" i="53"/>
  <c r="A30" i="53"/>
  <c r="E31" i="53"/>
  <c r="D31" i="53"/>
  <c r="B31" i="53"/>
  <c r="A31" i="53"/>
  <c r="E32" i="53"/>
  <c r="D32" i="53"/>
  <c r="B32" i="53"/>
  <c r="A32" i="53"/>
  <c r="B25" i="53"/>
  <c r="E25" i="53"/>
  <c r="D25" i="53"/>
  <c r="A25" i="53"/>
  <c r="E24" i="53"/>
  <c r="D24" i="53"/>
  <c r="B24" i="53"/>
  <c r="D13" i="53"/>
  <c r="A24" i="53"/>
  <c r="E23" i="53"/>
  <c r="D23" i="53"/>
  <c r="B23" i="53"/>
  <c r="A23" i="53"/>
  <c r="E22" i="53"/>
  <c r="D22" i="53"/>
  <c r="B22" i="53"/>
  <c r="A22" i="53"/>
  <c r="E21" i="53"/>
  <c r="B21" i="53"/>
  <c r="D21" i="53"/>
  <c r="A21" i="53"/>
  <c r="E20" i="53"/>
  <c r="E19" i="53"/>
  <c r="D20" i="53"/>
  <c r="D19" i="53"/>
  <c r="E18" i="53"/>
  <c r="D18" i="53"/>
  <c r="B20" i="53"/>
  <c r="A20" i="53"/>
  <c r="B19" i="53"/>
  <c r="A19" i="53"/>
  <c r="B18" i="53"/>
  <c r="A18" i="53"/>
  <c r="E17" i="53"/>
  <c r="E16" i="53"/>
  <c r="D17" i="53"/>
  <c r="D16" i="53"/>
  <c r="E15" i="53"/>
  <c r="D15" i="53"/>
  <c r="B17" i="53"/>
  <c r="B16" i="53"/>
  <c r="A17" i="53"/>
  <c r="A16" i="53"/>
  <c r="B15" i="53"/>
  <c r="A15" i="53"/>
  <c r="D14" i="53"/>
  <c r="E14" i="53"/>
  <c r="E13" i="53"/>
  <c r="E12" i="53"/>
  <c r="D12" i="53"/>
  <c r="B14" i="53"/>
  <c r="B13" i="53"/>
  <c r="B12" i="53"/>
  <c r="A14" i="53"/>
  <c r="A13" i="53"/>
  <c r="A12" i="53"/>
  <c r="D11" i="53"/>
  <c r="E11" i="53"/>
  <c r="E10" i="53"/>
  <c r="D10" i="53"/>
  <c r="B11" i="53"/>
  <c r="B10" i="53"/>
  <c r="A10" i="53"/>
  <c r="A11" i="53"/>
  <c r="D8" i="53"/>
  <c r="A8" i="53"/>
  <c r="U3" i="27" l="1"/>
  <c r="U4" i="27"/>
  <c r="U5" i="27"/>
  <c r="U7" i="27"/>
  <c r="U8" i="27"/>
  <c r="U3" i="26"/>
  <c r="U4" i="26"/>
  <c r="U5" i="26"/>
  <c r="U6" i="26"/>
  <c r="U8" i="26"/>
  <c r="U9" i="26"/>
  <c r="U10" i="26"/>
  <c r="U17" i="26"/>
  <c r="U3" i="25"/>
  <c r="U4" i="25"/>
  <c r="U5" i="25"/>
  <c r="U6" i="25"/>
  <c r="U8" i="25"/>
  <c r="U9" i="25"/>
  <c r="U16" i="25"/>
  <c r="R4" i="6"/>
  <c r="U13" i="26" l="1"/>
  <c r="U12" i="26"/>
  <c r="U14" i="27"/>
  <c r="U10" i="27"/>
  <c r="U11" i="27"/>
  <c r="U9" i="27" l="1"/>
  <c r="U14" i="26"/>
  <c r="U12" i="27"/>
  <c r="U13" i="27"/>
  <c r="U15" i="26"/>
  <c r="U16" i="26"/>
  <c r="U14" i="25"/>
  <c r="U15" i="25"/>
  <c r="U11" i="26" l="1"/>
  <c r="U13" i="25"/>
  <c r="U12" i="25"/>
  <c r="U11" i="25"/>
  <c r="U10" i="25"/>
  <c r="T3" i="27" l="1"/>
  <c r="T4" i="27"/>
  <c r="T5" i="27"/>
  <c r="T7" i="27"/>
  <c r="T8" i="27"/>
  <c r="T9" i="27"/>
  <c r="T10" i="27"/>
  <c r="T11" i="27"/>
  <c r="T12" i="27"/>
  <c r="T14" i="27"/>
  <c r="T3" i="25"/>
  <c r="T4" i="25"/>
  <c r="T5" i="25"/>
  <c r="T6" i="25"/>
  <c r="T8" i="25"/>
  <c r="T9" i="25"/>
  <c r="T16" i="25"/>
  <c r="T3" i="26"/>
  <c r="T4" i="26"/>
  <c r="T5" i="26"/>
  <c r="T6" i="26"/>
  <c r="T8" i="26"/>
  <c r="T9" i="26"/>
  <c r="T10" i="26"/>
  <c r="T12" i="26"/>
  <c r="T13" i="26"/>
  <c r="T14" i="26"/>
  <c r="T17" i="26"/>
  <c r="T14" i="25" l="1"/>
  <c r="T15" i="26"/>
  <c r="T16" i="26"/>
  <c r="Q4" i="6"/>
  <c r="T11" i="25" l="1"/>
  <c r="T12" i="25"/>
  <c r="T13" i="27"/>
  <c r="T11" i="26"/>
  <c r="T15" i="25"/>
  <c r="T13" i="25"/>
  <c r="T10" i="25"/>
  <c r="S3" i="25" l="1"/>
  <c r="S4" i="25"/>
  <c r="S5" i="25"/>
  <c r="S6" i="25"/>
  <c r="S8" i="25"/>
  <c r="S9" i="25"/>
  <c r="S16" i="25"/>
  <c r="R3" i="25"/>
  <c r="R4" i="25"/>
  <c r="R5" i="25"/>
  <c r="R6" i="25"/>
  <c r="R8" i="25"/>
  <c r="R9" i="25"/>
  <c r="R16" i="25"/>
  <c r="S3" i="27"/>
  <c r="S4" i="27"/>
  <c r="S5" i="27"/>
  <c r="S7" i="27"/>
  <c r="S8" i="27"/>
  <c r="S14" i="27"/>
  <c r="S17" i="26"/>
  <c r="S10" i="26"/>
  <c r="S9" i="26"/>
  <c r="S8" i="26"/>
  <c r="S6" i="26"/>
  <c r="S5" i="26"/>
  <c r="S4" i="26"/>
  <c r="S3" i="26"/>
  <c r="R3" i="26"/>
  <c r="R4" i="26"/>
  <c r="R5" i="26"/>
  <c r="R6" i="26"/>
  <c r="R8" i="26"/>
  <c r="R9" i="26"/>
  <c r="R10" i="26"/>
  <c r="R17" i="26"/>
  <c r="R15" i="25" l="1"/>
  <c r="R13" i="25"/>
  <c r="R14" i="25"/>
  <c r="S14" i="26" l="1"/>
  <c r="S15" i="26"/>
  <c r="S16" i="26"/>
  <c r="P4" i="6" l="1"/>
  <c r="C10" i="27" l="1"/>
  <c r="D10" i="27"/>
  <c r="E10" i="27"/>
  <c r="F10" i="27"/>
  <c r="G10" i="27"/>
  <c r="H10" i="27"/>
  <c r="I10" i="27"/>
  <c r="J10" i="27"/>
  <c r="C11" i="27"/>
  <c r="D11" i="27"/>
  <c r="E11" i="27"/>
  <c r="F11" i="27"/>
  <c r="G11" i="27"/>
  <c r="H11" i="27"/>
  <c r="I11" i="27"/>
  <c r="J11" i="27"/>
  <c r="B10" i="27"/>
  <c r="B11" i="27"/>
  <c r="B4" i="27"/>
  <c r="C4" i="27"/>
  <c r="D4" i="27"/>
  <c r="E4" i="27"/>
  <c r="F4" i="27"/>
  <c r="G4" i="27"/>
  <c r="H4" i="27"/>
  <c r="I4" i="27"/>
  <c r="J4" i="27"/>
  <c r="K4" i="27"/>
  <c r="L4" i="27"/>
  <c r="M4" i="27"/>
  <c r="N4" i="27"/>
  <c r="O4" i="27"/>
  <c r="P4" i="27"/>
  <c r="Q4" i="27"/>
  <c r="R4" i="27"/>
  <c r="B5" i="27"/>
  <c r="C5" i="27"/>
  <c r="D5" i="27"/>
  <c r="E5" i="27"/>
  <c r="F5" i="27"/>
  <c r="G5" i="27"/>
  <c r="H5" i="27"/>
  <c r="I5" i="27"/>
  <c r="J5" i="27"/>
  <c r="K5" i="27"/>
  <c r="L5" i="27"/>
  <c r="M5" i="27"/>
  <c r="N5" i="27"/>
  <c r="O5" i="27"/>
  <c r="P5" i="27"/>
  <c r="Q5" i="27"/>
  <c r="R5" i="27"/>
  <c r="B7" i="27"/>
  <c r="C7" i="27"/>
  <c r="D7" i="27"/>
  <c r="E7" i="27"/>
  <c r="F7" i="27"/>
  <c r="G7" i="27"/>
  <c r="H7" i="27"/>
  <c r="I7" i="27"/>
  <c r="J7" i="27"/>
  <c r="K7" i="27"/>
  <c r="L7" i="27"/>
  <c r="M7" i="27"/>
  <c r="N7" i="27"/>
  <c r="O7" i="27"/>
  <c r="P7" i="27"/>
  <c r="Q7" i="27"/>
  <c r="R7" i="27"/>
  <c r="B8" i="27"/>
  <c r="C8" i="27"/>
  <c r="D8" i="27"/>
  <c r="E8" i="27"/>
  <c r="F8" i="27"/>
  <c r="G8" i="27"/>
  <c r="H8" i="27"/>
  <c r="I8" i="27"/>
  <c r="J8" i="27"/>
  <c r="K8" i="27"/>
  <c r="L8" i="27"/>
  <c r="M8" i="27"/>
  <c r="N8" i="27"/>
  <c r="O8" i="27"/>
  <c r="P8" i="27"/>
  <c r="Q8" i="27"/>
  <c r="R8" i="27"/>
  <c r="C3" i="27"/>
  <c r="D3" i="27"/>
  <c r="E3" i="27"/>
  <c r="F3" i="27"/>
  <c r="G3" i="27"/>
  <c r="H3" i="27"/>
  <c r="I3" i="27"/>
  <c r="J3" i="27"/>
  <c r="K3" i="27"/>
  <c r="L3" i="27"/>
  <c r="M3" i="27"/>
  <c r="N3" i="27"/>
  <c r="O3" i="27"/>
  <c r="P3" i="27"/>
  <c r="Q3" i="27"/>
  <c r="R3" i="27"/>
  <c r="B3" i="27"/>
  <c r="R11" i="27" l="1"/>
  <c r="Q11" i="27"/>
  <c r="N11" i="27"/>
  <c r="M11" i="27"/>
  <c r="L11" i="27"/>
  <c r="S11" i="27" l="1"/>
  <c r="L10" i="27"/>
  <c r="P10" i="27"/>
  <c r="K11" i="27"/>
  <c r="K10" i="27"/>
  <c r="S10" i="27"/>
  <c r="M10" i="27"/>
  <c r="Q10" i="27"/>
  <c r="P11" i="27"/>
  <c r="N10" i="27"/>
  <c r="R10" i="27"/>
  <c r="S9" i="27"/>
  <c r="O10" i="27"/>
  <c r="O11" i="27"/>
  <c r="F9" i="27"/>
  <c r="N9" i="27"/>
  <c r="G9" i="27"/>
  <c r="O9" i="27"/>
  <c r="D9" i="27"/>
  <c r="H9" i="27"/>
  <c r="L9" i="27"/>
  <c r="P9" i="27"/>
  <c r="B9" i="27"/>
  <c r="J9" i="27"/>
  <c r="R9" i="27"/>
  <c r="C9" i="27"/>
  <c r="K9" i="27"/>
  <c r="E9" i="27"/>
  <c r="I9" i="27"/>
  <c r="M9" i="27"/>
  <c r="Q9" i="27"/>
  <c r="S13" i="26" l="1"/>
  <c r="S12" i="26"/>
  <c r="S14" i="25"/>
  <c r="S11" i="26"/>
  <c r="S11" i="25"/>
  <c r="S10" i="25"/>
  <c r="S12" i="25"/>
  <c r="S15" i="25"/>
  <c r="S13" i="25"/>
  <c r="S12" i="27"/>
  <c r="S13" i="27"/>
  <c r="R13" i="26" l="1"/>
  <c r="R12" i="26"/>
  <c r="R14" i="27"/>
  <c r="R13" i="27"/>
  <c r="O4" i="6"/>
  <c r="R11" i="26" l="1"/>
  <c r="R10" i="25"/>
  <c r="R11" i="25"/>
  <c r="R12" i="25"/>
  <c r="R14" i="26"/>
  <c r="R15" i="26"/>
  <c r="R16" i="26"/>
  <c r="R12" i="27"/>
  <c r="B12" i="26" l="1"/>
  <c r="C12" i="26"/>
  <c r="D12" i="26"/>
  <c r="E12" i="26"/>
  <c r="F12" i="26"/>
  <c r="G12" i="26"/>
  <c r="H12" i="26"/>
  <c r="I12" i="26"/>
  <c r="J12" i="26"/>
  <c r="B13" i="26"/>
  <c r="C13" i="26"/>
  <c r="D13" i="26"/>
  <c r="E13" i="26"/>
  <c r="F13" i="26"/>
  <c r="G13" i="26"/>
  <c r="H13" i="26"/>
  <c r="I13" i="26"/>
  <c r="J13" i="26"/>
  <c r="Q13" i="26"/>
  <c r="M13" i="26"/>
  <c r="L13" i="26"/>
  <c r="Q12" i="26"/>
  <c r="N12" i="26"/>
  <c r="L12" i="26"/>
  <c r="K13" i="26" l="1"/>
  <c r="K12" i="26"/>
  <c r="P13" i="26"/>
  <c r="P12" i="26"/>
  <c r="O12" i="26"/>
  <c r="O13" i="26"/>
  <c r="H11" i="26"/>
  <c r="E11" i="26"/>
  <c r="I11" i="26"/>
  <c r="M11" i="26"/>
  <c r="Q11" i="26"/>
  <c r="P11" i="26"/>
  <c r="N13" i="26"/>
  <c r="B11" i="26"/>
  <c r="F11" i="26"/>
  <c r="J11" i="26"/>
  <c r="N11" i="26"/>
  <c r="L11" i="26"/>
  <c r="D11" i="26"/>
  <c r="C11" i="26"/>
  <c r="G11" i="26"/>
  <c r="K11" i="26"/>
  <c r="O11" i="26"/>
  <c r="M12" i="26"/>
  <c r="Q6" i="26" l="1"/>
  <c r="P6" i="26"/>
  <c r="O6" i="26"/>
  <c r="N6" i="26"/>
  <c r="M6" i="26"/>
  <c r="L6" i="26"/>
  <c r="K6" i="26"/>
  <c r="J6" i="26"/>
  <c r="I6" i="26"/>
  <c r="H6" i="26"/>
  <c r="G6" i="26"/>
  <c r="F6" i="26"/>
  <c r="E6" i="26"/>
  <c r="D6" i="26"/>
  <c r="C6" i="26"/>
  <c r="B6" i="26"/>
  <c r="Q5" i="26"/>
  <c r="P5" i="26"/>
  <c r="O5" i="26"/>
  <c r="N5" i="26"/>
  <c r="M5" i="26"/>
  <c r="L5" i="26"/>
  <c r="K5" i="26"/>
  <c r="J5" i="26"/>
  <c r="I5" i="26"/>
  <c r="H5" i="26"/>
  <c r="G5" i="26"/>
  <c r="F5" i="26"/>
  <c r="E5" i="26"/>
  <c r="D5" i="26"/>
  <c r="C5" i="26"/>
  <c r="B5" i="26"/>
  <c r="B8" i="26" l="1"/>
  <c r="C8" i="26"/>
  <c r="D8" i="26"/>
  <c r="E8" i="26"/>
  <c r="F8" i="26"/>
  <c r="G8" i="26"/>
  <c r="H8" i="26"/>
  <c r="I8" i="26"/>
  <c r="J8" i="26"/>
  <c r="K8" i="26"/>
  <c r="L8" i="26"/>
  <c r="M8" i="26"/>
  <c r="N8" i="26"/>
  <c r="O8" i="26"/>
  <c r="P8" i="26"/>
  <c r="Q8" i="26"/>
  <c r="B9" i="26"/>
  <c r="C9" i="26"/>
  <c r="D9" i="26"/>
  <c r="E9" i="26"/>
  <c r="F9" i="26"/>
  <c r="G9" i="26"/>
  <c r="H9" i="26"/>
  <c r="I9" i="26"/>
  <c r="J9" i="26"/>
  <c r="K9" i="26"/>
  <c r="L9" i="26"/>
  <c r="M9" i="26"/>
  <c r="N9" i="26"/>
  <c r="O9" i="26"/>
  <c r="P9" i="26"/>
  <c r="Q9" i="26"/>
  <c r="B10" i="26"/>
  <c r="C10" i="26"/>
  <c r="D10" i="26"/>
  <c r="E10" i="26"/>
  <c r="F10" i="26"/>
  <c r="G10" i="26"/>
  <c r="H10" i="26"/>
  <c r="I10" i="26"/>
  <c r="J10" i="26"/>
  <c r="K10" i="26"/>
  <c r="L10" i="26"/>
  <c r="M10" i="26"/>
  <c r="N10" i="26"/>
  <c r="O10" i="26"/>
  <c r="P10" i="26"/>
  <c r="Q10" i="26"/>
  <c r="Q6" i="25"/>
  <c r="P6" i="25"/>
  <c r="O6" i="25"/>
  <c r="N6" i="25"/>
  <c r="M6" i="25"/>
  <c r="L6" i="25"/>
  <c r="K6" i="25"/>
  <c r="J6" i="25"/>
  <c r="I6" i="25"/>
  <c r="H6" i="25"/>
  <c r="G6" i="25"/>
  <c r="F6" i="25"/>
  <c r="E6" i="25"/>
  <c r="D6" i="25"/>
  <c r="C6" i="25"/>
  <c r="B6" i="25"/>
  <c r="B4" i="26" l="1"/>
  <c r="B3" i="26"/>
  <c r="B9" i="25"/>
  <c r="B8" i="25"/>
  <c r="B5" i="25"/>
  <c r="B4" i="25"/>
  <c r="B3" i="25"/>
  <c r="C9" i="25"/>
  <c r="C8" i="25"/>
  <c r="C5" i="25"/>
  <c r="C4" i="25"/>
  <c r="C3" i="25"/>
  <c r="D9" i="25"/>
  <c r="D8" i="25"/>
  <c r="D5" i="25"/>
  <c r="D4" i="25"/>
  <c r="D3" i="25"/>
  <c r="E9" i="25"/>
  <c r="E8" i="25"/>
  <c r="E5" i="25"/>
  <c r="E4" i="25"/>
  <c r="E3" i="25"/>
  <c r="F9" i="25"/>
  <c r="F8" i="25"/>
  <c r="F5" i="25"/>
  <c r="F4" i="25"/>
  <c r="F3" i="25"/>
  <c r="G9" i="25"/>
  <c r="G8" i="25"/>
  <c r="G5" i="25"/>
  <c r="G4" i="25"/>
  <c r="G3" i="25"/>
  <c r="H9" i="25"/>
  <c r="H8" i="25"/>
  <c r="H5" i="25"/>
  <c r="H4" i="25"/>
  <c r="H3" i="25"/>
  <c r="I9" i="25"/>
  <c r="I8" i="25"/>
  <c r="I5" i="25"/>
  <c r="I4" i="25"/>
  <c r="I3" i="25"/>
  <c r="J9" i="25"/>
  <c r="J8" i="25"/>
  <c r="J5" i="25"/>
  <c r="J4" i="25"/>
  <c r="J3" i="25"/>
  <c r="K9" i="25"/>
  <c r="K8" i="25"/>
  <c r="K5" i="25"/>
  <c r="K4" i="25"/>
  <c r="K3" i="25"/>
  <c r="Q16" i="25" l="1"/>
  <c r="Q15" i="25"/>
  <c r="Q14" i="25"/>
  <c r="Q13" i="25"/>
  <c r="Q4" i="25"/>
  <c r="Q5" i="25"/>
  <c r="Q8" i="25"/>
  <c r="Q9" i="25"/>
  <c r="Q3" i="25"/>
  <c r="Q17" i="26"/>
  <c r="Q4" i="26"/>
  <c r="Q3" i="26"/>
  <c r="N4" i="6" l="1"/>
  <c r="Q14" i="27"/>
  <c r="Q13" i="27"/>
  <c r="Q12" i="27"/>
  <c r="Q16" i="26"/>
  <c r="Q15" i="26"/>
  <c r="Q14" i="26"/>
  <c r="Q12" i="25"/>
  <c r="Q11" i="25"/>
  <c r="Q10" i="25"/>
  <c r="P17" i="26" l="1"/>
  <c r="L4" i="25"/>
  <c r="L5" i="25"/>
  <c r="L8" i="25"/>
  <c r="L9" i="25"/>
  <c r="L3" i="25"/>
  <c r="M4" i="25"/>
  <c r="M5" i="25"/>
  <c r="M8" i="25"/>
  <c r="M9" i="25"/>
  <c r="M3" i="25"/>
  <c r="N4" i="25"/>
  <c r="N5" i="25"/>
  <c r="N8" i="25"/>
  <c r="N9" i="25"/>
  <c r="N3" i="25"/>
  <c r="P4" i="25"/>
  <c r="P5" i="25"/>
  <c r="P8" i="25"/>
  <c r="P9" i="25"/>
  <c r="P3" i="25"/>
  <c r="O9" i="25"/>
  <c r="O8" i="25"/>
  <c r="O5" i="25"/>
  <c r="O4" i="25"/>
  <c r="O3" i="25"/>
  <c r="P4" i="26" l="1"/>
  <c r="P3" i="26"/>
  <c r="P16" i="25"/>
  <c r="O16" i="25"/>
  <c r="M4" i="6"/>
  <c r="L4" i="6"/>
  <c r="K4" i="6"/>
  <c r="J4" i="6"/>
  <c r="I4" i="6"/>
  <c r="H4" i="6"/>
  <c r="P12" i="25"/>
  <c r="P11" i="25"/>
  <c r="O15" i="25"/>
  <c r="P15" i="25"/>
  <c r="P14" i="25"/>
  <c r="P16" i="26"/>
  <c r="P15" i="26"/>
  <c r="P14" i="27"/>
  <c r="P13" i="27"/>
  <c r="O14" i="26" l="1"/>
  <c r="P10" i="25"/>
  <c r="P14" i="26"/>
  <c r="P13" i="25"/>
  <c r="P12" i="27"/>
  <c r="E12" i="27"/>
  <c r="B13" i="27"/>
  <c r="C13" i="27"/>
  <c r="D13" i="27"/>
  <c r="E13" i="27"/>
  <c r="F13" i="27"/>
  <c r="G13" i="27"/>
  <c r="H13" i="27"/>
  <c r="I13" i="27"/>
  <c r="J13" i="27"/>
  <c r="N13" i="27"/>
  <c r="B14" i="27"/>
  <c r="C14" i="27"/>
  <c r="D14" i="27"/>
  <c r="E14" i="27"/>
  <c r="F14" i="27"/>
  <c r="G14" i="27"/>
  <c r="H14" i="27"/>
  <c r="I14" i="27"/>
  <c r="J14" i="27"/>
  <c r="K14" i="27"/>
  <c r="B15" i="26"/>
  <c r="C15" i="26"/>
  <c r="D15" i="26"/>
  <c r="E15" i="26"/>
  <c r="F15" i="26"/>
  <c r="G15" i="26"/>
  <c r="H15" i="26"/>
  <c r="I15" i="26"/>
  <c r="J15" i="26"/>
  <c r="B16" i="26"/>
  <c r="C16" i="26"/>
  <c r="D16" i="26"/>
  <c r="E16" i="26"/>
  <c r="F16" i="26"/>
  <c r="G16" i="26"/>
  <c r="H16" i="26"/>
  <c r="I16" i="26"/>
  <c r="J16" i="26"/>
  <c r="B17" i="26"/>
  <c r="C17" i="26"/>
  <c r="D17" i="26"/>
  <c r="E17" i="26"/>
  <c r="F17" i="26"/>
  <c r="G17" i="26"/>
  <c r="H17" i="26"/>
  <c r="I17" i="26"/>
  <c r="J17" i="26"/>
  <c r="K17" i="26"/>
  <c r="L17" i="26"/>
  <c r="M17" i="26"/>
  <c r="N17" i="26"/>
  <c r="O17" i="26"/>
  <c r="C4" i="26"/>
  <c r="C3" i="26"/>
  <c r="D3" i="26"/>
  <c r="E3" i="26"/>
  <c r="F3" i="26"/>
  <c r="G3" i="26"/>
  <c r="H3" i="26"/>
  <c r="I3" i="26"/>
  <c r="J3" i="26"/>
  <c r="K3" i="26"/>
  <c r="L3" i="26"/>
  <c r="M3" i="26"/>
  <c r="N3" i="26"/>
  <c r="O3" i="26"/>
  <c r="D4" i="26"/>
  <c r="E4" i="26"/>
  <c r="F4" i="26"/>
  <c r="G4" i="26"/>
  <c r="H4" i="26"/>
  <c r="I4" i="26"/>
  <c r="J4" i="26"/>
  <c r="K4" i="26"/>
  <c r="L4" i="26"/>
  <c r="M4" i="26"/>
  <c r="N4" i="26"/>
  <c r="O4" i="26"/>
  <c r="B11" i="25" l="1"/>
  <c r="C11" i="25"/>
  <c r="B12" i="25"/>
  <c r="C12" i="25"/>
  <c r="B14" i="25"/>
  <c r="C14" i="25"/>
  <c r="B15" i="25"/>
  <c r="C15" i="25"/>
  <c r="B16" i="25"/>
  <c r="C16" i="25"/>
  <c r="D14" i="25"/>
  <c r="E14" i="25"/>
  <c r="F14" i="25"/>
  <c r="G14" i="25"/>
  <c r="H14" i="25"/>
  <c r="I14" i="25"/>
  <c r="J14" i="25"/>
  <c r="D15" i="25"/>
  <c r="E15" i="25"/>
  <c r="F15" i="25"/>
  <c r="G15" i="25"/>
  <c r="H15" i="25"/>
  <c r="I15" i="25"/>
  <c r="J15" i="25"/>
  <c r="D16" i="25"/>
  <c r="E16" i="25"/>
  <c r="F16" i="25"/>
  <c r="G16" i="25"/>
  <c r="H16" i="25"/>
  <c r="I16" i="25"/>
  <c r="J16" i="25"/>
  <c r="K16" i="25"/>
  <c r="L16" i="25"/>
  <c r="M16" i="25"/>
  <c r="D11" i="25"/>
  <c r="E11" i="25"/>
  <c r="F11" i="25"/>
  <c r="G11" i="25"/>
  <c r="H11" i="25"/>
  <c r="I11" i="25"/>
  <c r="J11" i="25"/>
  <c r="D12" i="25"/>
  <c r="E12" i="25"/>
  <c r="F12" i="25"/>
  <c r="G12" i="25"/>
  <c r="H12" i="25"/>
  <c r="I12" i="25"/>
  <c r="J12" i="25"/>
  <c r="K14" i="26" l="1"/>
  <c r="N13" i="25" l="1"/>
  <c r="M13" i="25"/>
  <c r="K13" i="25" l="1"/>
  <c r="N14" i="25"/>
  <c r="N15" i="25"/>
  <c r="N16" i="25" l="1"/>
  <c r="O14" i="27" l="1"/>
  <c r="O13" i="27"/>
  <c r="N14" i="27"/>
  <c r="M14" i="27"/>
  <c r="M13" i="27"/>
  <c r="L14" i="27"/>
  <c r="L13" i="27"/>
  <c r="K13" i="27"/>
  <c r="O16" i="26"/>
  <c r="O15" i="26"/>
  <c r="N16" i="26"/>
  <c r="N15" i="26"/>
  <c r="M16" i="26"/>
  <c r="M15" i="26"/>
  <c r="L16" i="26"/>
  <c r="L15" i="26"/>
  <c r="K16" i="26"/>
  <c r="K15" i="26"/>
  <c r="O12" i="25"/>
  <c r="O11" i="25"/>
  <c r="N12" i="25"/>
  <c r="N11" i="25"/>
  <c r="M12" i="25"/>
  <c r="M11" i="25"/>
  <c r="L12" i="25"/>
  <c r="L11" i="25"/>
  <c r="K12" i="25"/>
  <c r="K11" i="25"/>
  <c r="O14" i="25"/>
  <c r="M15" i="25"/>
  <c r="M14" i="25"/>
  <c r="L15" i="25"/>
  <c r="L14" i="25"/>
  <c r="K15" i="25"/>
  <c r="K14" i="25"/>
  <c r="O13" i="25"/>
  <c r="L13" i="25"/>
  <c r="J13" i="25"/>
  <c r="I13" i="25"/>
  <c r="H13" i="25"/>
  <c r="G13" i="25"/>
  <c r="F13" i="25"/>
  <c r="E13" i="25"/>
  <c r="D13" i="25"/>
  <c r="E14" i="26" l="1"/>
  <c r="I14" i="26"/>
  <c r="M14" i="26"/>
  <c r="C12" i="27"/>
  <c r="H12" i="27"/>
  <c r="M12" i="27"/>
  <c r="B10" i="25"/>
  <c r="B14" i="26"/>
  <c r="F14" i="26"/>
  <c r="J14" i="26"/>
  <c r="L14" i="26"/>
  <c r="D12" i="27"/>
  <c r="I12" i="27"/>
  <c r="L12" i="27"/>
  <c r="C10" i="25"/>
  <c r="B13" i="25"/>
  <c r="C14" i="26"/>
  <c r="G14" i="26"/>
  <c r="F12" i="27"/>
  <c r="J12" i="27"/>
  <c r="C13" i="25"/>
  <c r="D14" i="26"/>
  <c r="H14" i="26"/>
  <c r="N14" i="26"/>
  <c r="B12" i="27"/>
  <c r="G12" i="27"/>
  <c r="K12" i="27"/>
  <c r="N12" i="27"/>
  <c r="O12" i="27"/>
  <c r="F10" i="25"/>
  <c r="J10" i="25"/>
  <c r="N10" i="25"/>
  <c r="G10" i="25"/>
  <c r="K10" i="25"/>
  <c r="O10" i="25"/>
  <c r="D10" i="25"/>
  <c r="H10" i="25"/>
  <c r="L10" i="25"/>
  <c r="E10" i="25"/>
  <c r="I10" i="25"/>
  <c r="M10" i="25"/>
</calcChain>
</file>

<file path=xl/sharedStrings.xml><?xml version="1.0" encoding="utf-8"?>
<sst xmlns="http://schemas.openxmlformats.org/spreadsheetml/2006/main" count="3480" uniqueCount="235">
  <si>
    <t>Avlidna</t>
  </si>
  <si>
    <t>Allvarligt skadade</t>
  </si>
  <si>
    <t>–</t>
  </si>
  <si>
    <t>..</t>
  </si>
  <si>
    <r>
      <t xml:space="preserve">   – därav kvinnor – </t>
    </r>
    <r>
      <rPr>
        <i/>
        <sz val="8"/>
        <rFont val="Arial"/>
        <family val="2"/>
      </rPr>
      <t>of which women</t>
    </r>
  </si>
  <si>
    <r>
      <t xml:space="preserve">   – därav män – </t>
    </r>
    <r>
      <rPr>
        <i/>
        <sz val="8"/>
        <rFont val="Arial"/>
        <family val="2"/>
      </rPr>
      <t>of which men</t>
    </r>
  </si>
  <si>
    <r>
      <t xml:space="preserve">Tunnelbaneanställda – </t>
    </r>
    <r>
      <rPr>
        <i/>
        <sz val="8"/>
        <rFont val="Arial"/>
        <family val="2"/>
      </rPr>
      <t>Metro employees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</si>
  <si>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metro premises</t>
    </r>
  </si>
  <si>
    <r>
      <t xml:space="preserve">Övriga – </t>
    </r>
    <r>
      <rPr>
        <i/>
        <sz val="8"/>
        <rFont val="Arial"/>
        <family val="2"/>
      </rPr>
      <t>Other persons</t>
    </r>
  </si>
  <si>
    <r>
      <t xml:space="preserve">Urspårningar vid tågrörelse – </t>
    </r>
    <r>
      <rPr>
        <i/>
        <sz val="8"/>
        <rFont val="Arial"/>
        <family val="2"/>
      </rPr>
      <t>Derailments of trains in motion</t>
    </r>
  </si>
  <si>
    <r>
      <t xml:space="preserve">Kollisioner vid vägkorsning i plan – </t>
    </r>
    <r>
      <rPr>
        <i/>
        <sz val="8"/>
        <rFont val="Arial"/>
        <family val="2"/>
      </rPr>
      <t>Collisions at level crossings</t>
    </r>
  </si>
  <si>
    <r>
      <t xml:space="preserve">Andra olyckshändelser – </t>
    </r>
    <r>
      <rPr>
        <i/>
        <sz val="8"/>
        <rFont val="Arial"/>
        <family val="2"/>
      </rPr>
      <t>Other accidents</t>
    </r>
  </si>
  <si>
    <r>
      <t xml:space="preserve">Spårvägsanställda – </t>
    </r>
    <r>
      <rPr>
        <i/>
        <sz val="8"/>
        <rFont val="Arial"/>
        <family val="2"/>
      </rPr>
      <t>Tram employees</t>
    </r>
  </si>
  <si>
    <r>
      <t xml:space="preserve">Plankorsningstrafikanter – </t>
    </r>
    <r>
      <rPr>
        <i/>
        <sz val="8"/>
        <rFont val="Arial"/>
        <family val="2"/>
      </rPr>
      <t>Level crossing users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</si>
  <si>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</si>
  <si>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Järnvägsanställda – </t>
    </r>
    <r>
      <rPr>
        <i/>
        <sz val="8"/>
        <rFont val="Arial"/>
        <family val="2"/>
      </rPr>
      <t>Railway employees</t>
    </r>
  </si>
  <si>
    <r>
      <t xml:space="preserve">Utan utsläpp av farligt gods – </t>
    </r>
    <r>
      <rPr>
        <i/>
        <sz val="8"/>
        <rFont val="Arial"/>
        <family val="2"/>
      </rPr>
      <t>not releasing dangerous goods</t>
    </r>
  </si>
  <si>
    <r>
      <t xml:space="preserve">Med utsläpp av farligt gods – </t>
    </r>
    <r>
      <rPr>
        <i/>
        <sz val="8"/>
        <rFont val="Arial"/>
        <family val="2"/>
      </rPr>
      <t>releasing dangerous goods</t>
    </r>
  </si>
  <si>
    <r>
      <t xml:space="preserve">   – därav kvinnor – </t>
    </r>
    <r>
      <rPr>
        <b/>
        <i/>
        <sz val="8"/>
        <rFont val="Arial"/>
        <family val="2"/>
      </rPr>
      <t>of which women</t>
    </r>
  </si>
  <si>
    <r>
      <t xml:space="preserve">   – därav män – </t>
    </r>
    <r>
      <rPr>
        <b/>
        <i/>
        <sz val="8"/>
        <rFont val="Arial"/>
        <family val="2"/>
      </rPr>
      <t>of which men</t>
    </r>
  </si>
  <si>
    <t>kvinnor</t>
  </si>
  <si>
    <t>män</t>
  </si>
  <si>
    <r>
      <t xml:space="preserve">   – därav okänt kön – </t>
    </r>
    <r>
      <rPr>
        <b/>
        <i/>
        <sz val="8"/>
        <rFont val="Arial"/>
        <family val="2"/>
      </rPr>
      <t>of which unknown sex</t>
    </r>
  </si>
  <si>
    <t>Olyckshändelser efter kategori</t>
  </si>
  <si>
    <t xml:space="preserve">Urspårningar vid tågrörelse </t>
  </si>
  <si>
    <t>Kollisioner vid vägkorsning i plan</t>
  </si>
  <si>
    <t>Andra olyckshändelser</t>
  </si>
  <si>
    <t>Vägtrafikolyckor</t>
  </si>
  <si>
    <t>Urspårningar vid tågrörelse</t>
  </si>
  <si>
    <t xml:space="preserve">Allvarligt skadade </t>
  </si>
  <si>
    <t>Allvarlig personskada</t>
  </si>
  <si>
    <t>Personskada till följd av olyckan, vilken medförde mer än två veckors sjukskrivning.</t>
  </si>
  <si>
    <t>Personskada till följd av olyckan, vilken medförde mer än 24 timmars sjukhusvård.</t>
  </si>
  <si>
    <t>Allvarlig materiell skada</t>
  </si>
  <si>
    <t>Skada på egendom och miljö värderad till mer än 10 000 € eller 100 000 SEK.</t>
  </si>
  <si>
    <t>Försening räcker inte i sig för att händelsen ska bedömas som allvarlig.</t>
  </si>
  <si>
    <t>Totalt stopp i trafiken i sex timmar eller mer.</t>
  </si>
  <si>
    <r>
      <t xml:space="preserve">Passagerare – </t>
    </r>
    <r>
      <rPr>
        <i/>
        <sz val="8"/>
        <rFont val="Arial"/>
        <family val="2"/>
      </rPr>
      <t>Passengers</t>
    </r>
  </si>
  <si>
    <r>
      <t xml:space="preserve">Personolyckor orsakade av rullande materiel i rörelse – </t>
    </r>
    <r>
      <rPr>
        <i/>
        <sz val="8"/>
        <rFont val="Arial"/>
        <family val="2"/>
      </rPr>
      <t>Accidents to persons involving rolling stock in motion</t>
    </r>
  </si>
  <si>
    <t>Personolyckor orsakade av rullande materiel i rörelse (2014–)</t>
  </si>
  <si>
    <t>Urspårningar och kollisioner vid växling (2007–)</t>
  </si>
  <si>
    <t>Urspårningar och kollisioner vid växling  (2007–)</t>
  </si>
  <si>
    <t>2000</t>
  </si>
  <si>
    <t>2001</t>
  </si>
  <si>
    <t>2002</t>
  </si>
  <si>
    <t>2003</t>
  </si>
  <si>
    <t>2004</t>
  </si>
  <si>
    <t>2005</t>
  </si>
  <si>
    <t>2006</t>
  </si>
  <si>
    <t>2007</t>
  </si>
  <si>
    <t>2008</t>
  </si>
  <si>
    <t>2009</t>
  </si>
  <si>
    <t>2010</t>
  </si>
  <si>
    <t>2011</t>
  </si>
  <si>
    <t>2012</t>
  </si>
  <si>
    <t>2013</t>
  </si>
  <si>
    <t>2014</t>
  </si>
  <si>
    <t>2015</t>
  </si>
  <si>
    <t>2016</t>
  </si>
  <si>
    <r>
      <t xml:space="preserve">Järnvägsdrift </t>
    </r>
    <r>
      <rPr>
        <sz val="8"/>
        <rFont val="Calibri"/>
        <family val="2"/>
      </rPr>
      <t>–</t>
    </r>
    <r>
      <rPr>
        <sz val="8"/>
        <rFont val="Arial"/>
        <family val="2"/>
      </rPr>
      <t xml:space="preserve"> </t>
    </r>
    <r>
      <rPr>
        <i/>
        <sz val="8"/>
        <rFont val="Arial"/>
        <family val="2"/>
      </rPr>
      <t>Railway operations</t>
    </r>
  </si>
  <si>
    <r>
      <t xml:space="preserve">Spårvägsdrift – </t>
    </r>
    <r>
      <rPr>
        <i/>
        <sz val="8"/>
        <rFont val="Arial"/>
        <family val="2"/>
      </rPr>
      <t>Tramway operations</t>
    </r>
  </si>
  <si>
    <r>
      <t xml:space="preserve">Tunnelbanedrift – </t>
    </r>
    <r>
      <rPr>
        <i/>
        <sz val="8"/>
        <rFont val="Arial"/>
        <family val="2"/>
      </rPr>
      <t>Metro operations</t>
    </r>
  </si>
  <si>
    <r>
      <t>Summa</t>
    </r>
    <r>
      <rPr>
        <b/>
        <i/>
        <sz val="8"/>
        <rFont val="Arial"/>
        <family val="2"/>
      </rPr>
      <t xml:space="preserve"> – Total</t>
    </r>
  </si>
  <si>
    <r>
      <t xml:space="preserve">Olyckshändelser – </t>
    </r>
    <r>
      <rPr>
        <b/>
        <i/>
        <sz val="8"/>
        <rFont val="Arial"/>
        <family val="2"/>
      </rPr>
      <t>Accidents</t>
    </r>
  </si>
  <si>
    <r>
      <t xml:space="preserve">Allvarligt skadade i olyckor </t>
    </r>
    <r>
      <rPr>
        <b/>
        <i/>
        <sz val="8"/>
        <rFont val="Arial"/>
        <family val="2"/>
      </rPr>
      <t>– Seriously injured in accidents</t>
    </r>
  </si>
  <si>
    <t>Remark: Occurrences reported according to RID 1.8.5. Serious incidents included and occurrences during loading and unloading.</t>
  </si>
  <si>
    <t>Remark: The number of categories of fatalities was increased in 2005, 2006 and 2014, giving lower values for Other persons.</t>
  </si>
  <si>
    <t>Remark: The number of categories of seriously injured was increased in 2005, 2006 and 2014, giving lower values for Other persons.</t>
  </si>
  <si>
    <t>Remark: The number of categories of fatalities was increased in 2006 and 2014, giving lower values for Other persons.</t>
  </si>
  <si>
    <t>Remark: Derailments and collisions when shunting are missing before 2007. The number of categories of accidents was increased in 2014, giving lower values for Other accidents.</t>
  </si>
  <si>
    <t>Remark: The number of categories of seriously injured was increased in 2006 and 2014, giving lower values for Other persons.</t>
  </si>
  <si>
    <t>2017</t>
  </si>
  <si>
    <t>Självmord och självmordsförsök – Suicides and suicide attempts</t>
  </si>
  <si>
    <r>
      <t xml:space="preserve">Avlidna i självmord – </t>
    </r>
    <r>
      <rPr>
        <b/>
        <i/>
        <sz val="8"/>
        <rFont val="Arial"/>
        <family val="2"/>
      </rPr>
      <t>Fatalities in suicides</t>
    </r>
  </si>
  <si>
    <r>
      <t xml:space="preserve">Avlidna i olyckor – </t>
    </r>
    <r>
      <rPr>
        <b/>
        <i/>
        <sz val="8"/>
        <rFont val="Arial"/>
        <family val="2"/>
      </rPr>
      <t>Fatalities in accidents</t>
    </r>
  </si>
  <si>
    <t>Året 2000 ingår inte fallolyckor inuti spårvagnar.</t>
  </si>
  <si>
    <t>The year 2000, bad falls inside tram-cars are not included.</t>
  </si>
  <si>
    <r>
      <t xml:space="preserve">Allvarligt skadade i självmordshändelser – </t>
    </r>
    <r>
      <rPr>
        <b/>
        <i/>
        <sz val="8"/>
        <rFont val="Arial"/>
        <family val="2"/>
      </rPr>
      <t>Seriously injured in suicide acts</t>
    </r>
  </si>
  <si>
    <r>
      <t xml:space="preserve">Kvinnor – </t>
    </r>
    <r>
      <rPr>
        <i/>
        <sz val="8"/>
        <rFont val="Arial"/>
        <family val="2"/>
      </rPr>
      <t>Women</t>
    </r>
  </si>
  <si>
    <r>
      <t xml:space="preserve">Män – </t>
    </r>
    <r>
      <rPr>
        <i/>
        <sz val="8"/>
        <rFont val="Arial"/>
        <family val="2"/>
      </rPr>
      <t>Men</t>
    </r>
  </si>
  <si>
    <r>
      <t xml:space="preserve">Okänt kön – </t>
    </r>
    <r>
      <rPr>
        <i/>
        <sz val="8"/>
        <rFont val="Arial"/>
        <family val="2"/>
      </rPr>
      <t>Unknown sex</t>
    </r>
  </si>
  <si>
    <t xml:space="preserve">..   </t>
  </si>
  <si>
    <t xml:space="preserve">.    </t>
  </si>
  <si>
    <t>0</t>
  </si>
  <si>
    <t xml:space="preserve">k   </t>
  </si>
  <si>
    <t xml:space="preserve">r    </t>
  </si>
  <si>
    <t>xxx</t>
  </si>
  <si>
    <t>2018</t>
  </si>
  <si>
    <t>Summa – Total</t>
  </si>
  <si>
    <r>
      <t xml:space="preserve">Självmord och självmordsförsök – </t>
    </r>
    <r>
      <rPr>
        <b/>
        <i/>
        <sz val="8"/>
        <rFont val="Arial"/>
        <family val="2"/>
      </rPr>
      <t>Suicides and suicide attempts</t>
    </r>
  </si>
  <si>
    <r>
      <t>Självmord och självmordsförsök –</t>
    </r>
    <r>
      <rPr>
        <b/>
        <i/>
        <sz val="8"/>
        <rFont val="Arial"/>
        <family val="2"/>
      </rPr>
      <t xml:space="preserve"> Suicides and suicide attempts</t>
    </r>
  </si>
  <si>
    <t>Fredrik Söderbaum</t>
  </si>
  <si>
    <t>tel: 010-414 42 23, e-post: fredrik.soderbaum@trafa.se</t>
  </si>
  <si>
    <r>
      <t>Summa</t>
    </r>
    <r>
      <rPr>
        <b/>
        <i/>
        <sz val="8"/>
        <rFont val="Arial"/>
        <family val="2"/>
      </rPr>
      <t xml:space="preserve"> – Total </t>
    </r>
  </si>
  <si>
    <r>
      <t xml:space="preserve">Allvarligt skadade i självmordsförsök  –  </t>
    </r>
    <r>
      <rPr>
        <b/>
        <i/>
        <sz val="8"/>
        <rFont val="Arial"/>
        <family val="2"/>
      </rPr>
      <t>Total number of seriously injured in suicide attempts</t>
    </r>
  </si>
  <si>
    <r>
      <t>Avlidna i självmord –</t>
    </r>
    <r>
      <rPr>
        <b/>
        <i/>
        <sz val="8"/>
        <rFont val="Arial"/>
        <family val="2"/>
      </rPr>
      <t xml:space="preserve"> Fatalities in total, killed in suicides</t>
    </r>
  </si>
  <si>
    <r>
      <t xml:space="preserve">Avlidna i självmord – </t>
    </r>
    <r>
      <rPr>
        <b/>
        <i/>
        <sz val="8"/>
        <rFont val="Arial"/>
        <family val="2"/>
      </rPr>
      <t>Fatalities in total, killed in suicides</t>
    </r>
  </si>
  <si>
    <r>
      <t>Allvarligt skadade i självmordsförsök –</t>
    </r>
    <r>
      <rPr>
        <b/>
        <i/>
        <sz val="8"/>
        <rFont val="Arial"/>
        <family val="2"/>
      </rPr>
      <t xml:space="preserve"> Total number of seriously injured in suicide attempts</t>
    </r>
  </si>
  <si>
    <r>
      <t xml:space="preserve">Allvarligt skadade i självmordsförsök – </t>
    </r>
    <r>
      <rPr>
        <b/>
        <i/>
        <sz val="8"/>
        <rFont val="Arial"/>
        <family val="2"/>
      </rPr>
      <t>Total number of seriously injured in suicide attempts</t>
    </r>
  </si>
  <si>
    <t>2019</t>
  </si>
  <si>
    <t>okänt kön</t>
  </si>
  <si>
    <r>
      <t xml:space="preserve">Personer på plattform – </t>
    </r>
    <r>
      <rPr>
        <i/>
        <sz val="8"/>
        <rFont val="Arial"/>
        <family val="2"/>
      </rPr>
      <t>Persons at a platform</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</si>
  <si>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railway premises</t>
    </r>
  </si>
  <si>
    <t>Teckenförklaring</t>
  </si>
  <si>
    <t>Legends</t>
  </si>
  <si>
    <t>uppgift inte tillgänglig eller alltför osäker</t>
  </si>
  <si>
    <t>data not available</t>
  </si>
  <si>
    <t>uppgift kan inte förekomma</t>
  </si>
  <si>
    <t>not applicable</t>
  </si>
  <si>
    <t>noll (inget finns att redovisa)</t>
  </si>
  <si>
    <t>zero</t>
  </si>
  <si>
    <t>mindre än hälften av enheten, men större än noll</t>
  </si>
  <si>
    <t>less than half of unit used, but more than zero</t>
  </si>
  <si>
    <t>korrigerad uppgift</t>
  </si>
  <si>
    <t>corrected figure</t>
  </si>
  <si>
    <t>reviderad uppgift</t>
  </si>
  <si>
    <t>revised figure</t>
  </si>
  <si>
    <t>betydande skillnad i jämförbarheten i en tidsserie markeras med en horisontell eller vertikal linje</t>
  </si>
  <si>
    <t>significant difference in the comparability of time series are marked with a horizontal or vertical line</t>
  </si>
  <si>
    <t>Teckenförklaring/Legends</t>
  </si>
  <si>
    <t>Tabell 0. Översikt av olyckshändelser, självmordshändelser, avlidna och allvarligt skadade inom bantrafiken.</t>
  </si>
  <si>
    <t>Table 0. Summary of accidents, suicide acts, fatalities and seriously injured in rail traffic.</t>
  </si>
  <si>
    <t>Innehåll</t>
  </si>
  <si>
    <t>Contents</t>
  </si>
  <si>
    <t>Innehållsförteckning/Contents</t>
  </si>
  <si>
    <t>2020</t>
  </si>
  <si>
    <t>Remark: For 2011, 2013, 2015 and 2018–2020 the number of fatalities is zero.</t>
  </si>
  <si>
    <t>Allvarlig trafikstörning</t>
  </si>
  <si>
    <t>Kontaktpersoner Trafikanalys:</t>
  </si>
  <si>
    <r>
      <t xml:space="preserve">Med </t>
    </r>
    <r>
      <rPr>
        <b/>
        <sz val="9.5"/>
        <rFont val="Arial"/>
        <family val="2"/>
      </rPr>
      <t xml:space="preserve">allvarlig olycka och tillbud med farligt gods </t>
    </r>
    <r>
      <rPr>
        <sz val="9.5"/>
        <rFont val="Arial"/>
        <family val="2"/>
      </rPr>
      <t xml:space="preserve">avses händelser vid lastning, fyllning, transport eller lossning av farligt gods då farligt gods släppts ut, då det funnits omedelbar fara för utsläpp eller då en person-, egendoms- eller miljöskada har inträffat. Mindre utsläpp av vissa ämnen är undantagna, om utsläppet inte orsakar väsentlig skada på material eller miljö. Fullständiga villkor framgår av föreskrift från Myndigheten för samhällsskydd och beredskap (MSBFS 2018:6). </t>
    </r>
  </si>
  <si>
    <t>Anmärkning: Urspårningar och kollisioner vid växling saknas före 2007. Antalet kategorier av olyckshändelser utökades 2014, vilket medfört lägre antal i Andra olyckshändelser.</t>
  </si>
  <si>
    <t>Anmärkning: Rapporterade händelser enligt RID 1.8.5. Allvarliga tillbud ingår och även händelser vid lastning/lossning.</t>
  </si>
  <si>
    <t xml:space="preserve">Anmärkning: Antalet kategorier av avlidna har utökats 2005, 2006 och 2014, vilket medfört lägre antal i Övriga. </t>
  </si>
  <si>
    <t xml:space="preserve">Anmärkning: Antalet kategorier av alllvarligt skadade har utökats 2005, 2006 och 2014, vilket medfört lägre antal i Övriga. </t>
  </si>
  <si>
    <t xml:space="preserve">Anmärkning: Antalet kategorier av avlidna har utökats 2006 och 2014, vilket medfört lägre antal i Övriga. </t>
  </si>
  <si>
    <t xml:space="preserve">Anmärkning: Antalet kategorier av alllvarligt skadade har utökats 2006 och 2014, vilket medfört lägre antal i Övriga. </t>
  </si>
  <si>
    <r>
      <t xml:space="preserve">Anmärkning: Antalet kategorier av alllvarligt skadade har utökats 2006 och 2014, vilket medfört lägre antal i </t>
    </r>
    <r>
      <rPr>
        <i/>
        <sz val="8"/>
        <rFont val="Arial"/>
        <family val="2"/>
      </rPr>
      <t>Övriga.</t>
    </r>
    <r>
      <rPr>
        <sz val="8"/>
        <rFont val="Arial"/>
        <family val="2"/>
      </rPr>
      <t xml:space="preserve"> </t>
    </r>
  </si>
  <si>
    <t>Remark: Derailments and collisions when shunting are missing before 2007. The number of categories of accidents was increased in 2004, giving lower values for Other accidents.</t>
  </si>
  <si>
    <t>Anmärkning: För 2011, 2013, 2015 och 2018–2020 är antal avlidna noll.</t>
  </si>
  <si>
    <t>Anmärkning: För 2016, 2018 och 2020 är antal avlidna noll.</t>
  </si>
  <si>
    <t>Remark: For 2016, 2018 and 2020 the number of fatalities is zero.</t>
  </si>
  <si>
    <t>Kort om statistiken/The statistics in brief</t>
  </si>
  <si>
    <t>2021</t>
  </si>
  <si>
    <t>Avlidna i olyckor – Fatalities in accidents</t>
  </si>
  <si>
    <r>
      <t xml:space="preserve">Allvarligt skadade i olyckor – </t>
    </r>
    <r>
      <rPr>
        <b/>
        <i/>
        <sz val="8"/>
        <rFont val="Arial"/>
        <family val="2"/>
      </rPr>
      <t>Seriously injuried in accidents</t>
    </r>
  </si>
  <si>
    <t>Avlidna i olyckor  – Fatalities in accidents</t>
  </si>
  <si>
    <r>
      <t xml:space="preserve">Allvarligt skadade i olyckor – </t>
    </r>
    <r>
      <rPr>
        <b/>
        <i/>
        <sz val="8"/>
        <rFont val="Arial"/>
        <family val="2"/>
      </rPr>
      <t>Seriously injured in accidents</t>
    </r>
  </si>
  <si>
    <t>Brand i rullande materiel – Fire in rolling stock</t>
  </si>
  <si>
    <t>Kollision vid tågrörelse – Collisions of trains in motion</t>
  </si>
  <si>
    <r>
      <t>Personbilar, lastbilar och bussar –</t>
    </r>
    <r>
      <rPr>
        <i/>
        <sz val="8"/>
        <rFont val="Arial"/>
        <family val="2"/>
      </rPr>
      <t xml:space="preserve"> cars, trucks and buses</t>
    </r>
  </si>
  <si>
    <r>
      <t xml:space="preserve">Övriga motorfordon – </t>
    </r>
    <r>
      <rPr>
        <i/>
        <sz val="8"/>
        <rFont val="Arial"/>
        <family val="2"/>
      </rPr>
      <t>other motor vehicles</t>
    </r>
  </si>
  <si>
    <r>
      <t xml:space="preserve">Fordon utan motor och fotgängare – </t>
    </r>
    <r>
      <rPr>
        <i/>
        <sz val="8"/>
        <rFont val="Arial"/>
        <family val="2"/>
      </rPr>
      <t>non-motor vehicles and persons crossing the line on foot</t>
    </r>
  </si>
  <si>
    <r>
      <t xml:space="preserve">Avlidna vid dessa händelser – </t>
    </r>
    <r>
      <rPr>
        <i/>
        <sz val="8"/>
        <rFont val="Arial"/>
        <family val="2"/>
      </rPr>
      <t>fatalities at these cases</t>
    </r>
  </si>
  <si>
    <r>
      <t xml:space="preserve">Allvarligt skadade vid dessa händelser – </t>
    </r>
    <r>
      <rPr>
        <i/>
        <sz val="8"/>
        <rFont val="Arial"/>
        <family val="2"/>
      </rPr>
      <t>seriously injured at these cases</t>
    </r>
  </si>
  <si>
    <r>
      <t xml:space="preserve">Brand i rullande materiel – </t>
    </r>
    <r>
      <rPr>
        <i/>
        <sz val="8"/>
        <rFont val="Arial"/>
        <family val="2"/>
      </rPr>
      <t>Fire in rolling stock</t>
    </r>
  </si>
  <si>
    <r>
      <t xml:space="preserve">   – därav vägtrafikolyckor – </t>
    </r>
    <r>
      <rPr>
        <i/>
        <sz val="8"/>
        <rFont val="Arial"/>
        <family val="2"/>
      </rPr>
      <t>Road accidents</t>
    </r>
  </si>
  <si>
    <t>Anmärkning: Urspårningar och kollisioner vid växling saknas före 2007. Antalet kategorier av olyckshändelser utökades 2014 och 2015, vilket medfört lägre antal i Andra olyckshändelser.</t>
  </si>
  <si>
    <t>Anmärkning: Urspårningar och kollisioner vid växling saknas före 2007. Antalet kategorier av olyckshändelser utökades 2004, vilket medfört lägre antal i Andra olyckshändelser.</t>
  </si>
  <si>
    <r>
      <t xml:space="preserve">   –  därav mellan tåg och järnvägsfordon – </t>
    </r>
    <r>
      <rPr>
        <i/>
        <sz val="8"/>
        <rFont val="Arial"/>
        <family val="2"/>
      </rPr>
      <t>of which with
       rail vehicle</t>
    </r>
  </si>
  <si>
    <r>
      <t xml:space="preserve">   –  därav med hinder inom det fria rummet – </t>
    </r>
    <r>
      <rPr>
        <i/>
        <sz val="8"/>
        <rFont val="Arial"/>
        <family val="2"/>
      </rPr>
      <t>of which with
       obstacle within the clearance gauge</t>
    </r>
  </si>
  <si>
    <r>
      <t xml:space="preserve">   – därav urspårningar och kollisioner vid växling – </t>
    </r>
    <r>
      <rPr>
        <i/>
        <sz val="8"/>
        <rFont val="Arial"/>
        <family val="2"/>
      </rPr>
      <t>of
       which derailments and collisions when shunting</t>
    </r>
  </si>
  <si>
    <r>
      <t xml:space="preserve">   –  därav mellan spårvägsfordon – </t>
    </r>
    <r>
      <rPr>
        <i/>
        <sz val="8"/>
        <rFont val="Arial"/>
        <family val="2"/>
      </rPr>
      <t>of which with tram
       vehicle</t>
    </r>
  </si>
  <si>
    <r>
      <t xml:space="preserve">   – därav urspårningar och kollisioner vid växling – </t>
    </r>
    <r>
      <rPr>
        <i/>
        <sz val="8"/>
        <rFont val="Arial"/>
        <family val="2"/>
      </rPr>
      <t>of
      which derailments and collisions when shunting</t>
    </r>
  </si>
  <si>
    <t>Olyckshändelser – Accidents</t>
  </si>
  <si>
    <r>
      <t xml:space="preserve">   –  därav urspårningar och kollisioner vid växling – </t>
    </r>
    <r>
      <rPr>
        <i/>
        <sz val="8"/>
        <rFont val="Arial"/>
        <family val="2"/>
      </rPr>
      <t>of
        which derailments and collisions when shunting</t>
    </r>
  </si>
  <si>
    <r>
      <t>Allvarligt skadade i olyckor –</t>
    </r>
    <r>
      <rPr>
        <b/>
        <i/>
        <sz val="8"/>
        <rFont val="Arial"/>
        <family val="2"/>
      </rPr>
      <t xml:space="preserve"> Seriously injured</t>
    </r>
    <r>
      <rPr>
        <b/>
        <sz val="8"/>
        <rFont val="Arial"/>
        <family val="2"/>
      </rPr>
      <t xml:space="preserve"> in accidents</t>
    </r>
  </si>
  <si>
    <t>k</t>
  </si>
  <si>
    <r>
      <t xml:space="preserve">Kollisioner vid vägkorsningar i plan – </t>
    </r>
    <r>
      <rPr>
        <b/>
        <i/>
        <sz val="8"/>
        <rFont val="Arial"/>
        <family val="2"/>
      </rPr>
      <t>Collisions at level crossings</t>
    </r>
  </si>
  <si>
    <r>
      <t xml:space="preserve">Kollisioner med: – </t>
    </r>
    <r>
      <rPr>
        <b/>
        <i/>
        <sz val="8"/>
        <rFont val="Arial"/>
        <family val="2"/>
      </rPr>
      <t>Collisions with:</t>
    </r>
  </si>
  <si>
    <t>Olyckshändelser och tillbud – Accidents and incidents</t>
  </si>
  <si>
    <r>
      <t xml:space="preserve">   – därav okänt kön – </t>
    </r>
    <r>
      <rPr>
        <i/>
        <sz val="8"/>
        <rFont val="Arial"/>
        <family val="2"/>
      </rPr>
      <t>of which unknown sex</t>
    </r>
  </si>
  <si>
    <t>Brand i rullande materiel (2004–)</t>
  </si>
  <si>
    <t>Brand i rullande materiel (2014–)</t>
  </si>
  <si>
    <t xml:space="preserve">Kollisioner vid tågrörelse </t>
  </si>
  <si>
    <t>Kollisioner vid tågrörelse</t>
  </si>
  <si>
    <t>Personer på plattform – Persons at a platform</t>
  </si>
  <si>
    <t>Skada på järnvägsfordon, spårfordon, järnvägsinfrastruktur, spåranläggning, miljön eller egendom som inte transporteras med fordonet, värderad till 150 000 € eller mer.</t>
  </si>
  <si>
    <t>Till och med år 2006.</t>
  </si>
  <si>
    <t>Från och med år 2007.</t>
  </si>
  <si>
    <t>Definitioner/Definitions (1)</t>
  </si>
  <si>
    <t>Definitioner/Definitions (2)</t>
  </si>
  <si>
    <t>2022</t>
  </si>
  <si>
    <t>Personolyckor orsakade av rullande materiel i rörelse (2004–)</t>
  </si>
  <si>
    <t>Bantrafikskador 2022</t>
  </si>
  <si>
    <t>Rail traffic accidents 2022</t>
  </si>
  <si>
    <r>
      <t xml:space="preserve">Publiceringsdatum: </t>
    </r>
    <r>
      <rPr>
        <sz val="10"/>
        <rFont val="Arial"/>
        <family val="2"/>
      </rPr>
      <t>2023-06-09</t>
    </r>
  </si>
  <si>
    <t>Abboud Ado</t>
  </si>
  <si>
    <t>tel: 010-414 42 48, e-post: abboud.ado@trafa.se</t>
  </si>
  <si>
    <t>Tabell 4. Allvarligt skadade i olyckor och självmordsförsök vid järnvägsdrift efter kategori och kön. Åren 2000–2022 samt summa för femårsperioderna 2013–2017 och 2018–2022.</t>
  </si>
  <si>
    <t>Table 4. Seriously injured in accidents and suicide attempts in railway operations by category and sex. Years 2000–2022 and sum for the five-year periods 2013–2017 and 2018–2022.</t>
  </si>
  <si>
    <t>Tabell 5. Olyckshändelser och självmordshändelser vid spårvägsdrift. Åren 2000–2022 samt summa för femårsperioderna 2013–2017 och 2018–2022.</t>
  </si>
  <si>
    <t>Table 5. Accidents and suicidal acts in tram operations. Years 2000–2022 and sum for the five-year periods 2013–2017 and 2018–2022.</t>
  </si>
  <si>
    <t>Tabell 6. Avlidna i olyckor och självmordshändelser vid spårvägsdrift efter kategori och kön. Åren 2000–2022 samt summa för femårsperioderna 2013–2017 och 2018–2022.</t>
  </si>
  <si>
    <t>Table 6. Fatalities in accidents and suicidal acts in tram operations by category and sex. Years 2000–2022 and sum for the five-year periods 2013–2017 and 2018–2022.</t>
  </si>
  <si>
    <t>Tabell 7. Allvarligt skadade i olyckor och självmordsförsök vid spårvägsdrift efter kategori och kön. Åren 2000–2022 samt summa för femårsperioderna 2013–2017 och 2018–2022.</t>
  </si>
  <si>
    <t>Table 7. Seriously injured in accidents and suicide attempts in tram operations by category and sex. Years 2000–2022 and sum for the five-year periods 2013–2017 and 2018–2022.</t>
  </si>
  <si>
    <t>Tabell 8. Olyckshändelser och självmordshändelser vid tunnelbanedrift efter kategori. Åren 2000–2022 samt summa för femårsperioderna 2013–2017 och 2018–2022.</t>
  </si>
  <si>
    <t>Table 8. Accidents and suicidal acts in metro operations by category. Years 2000–2022 and sum for the five-year periods 2013–2017 and 2018–2022.</t>
  </si>
  <si>
    <t>Tabell 9. Avlidna i olyckor och självmordshändelser vid tunnelbanedrift efter kategori och kön. Åren 2000–2022 samt summa för femårsperioderna 2013–2017 och 2018–2022.</t>
  </si>
  <si>
    <t>Table 9. Fatalities in accidents and suicidal acts in metro operations by category and sex. Years 2000–2022 and sum for the five-year periods 2013–2017 and 2018–2022.</t>
  </si>
  <si>
    <t>Tabell 10. Allvarligt skadade i olyckor och självmordsförsök vid tunnelbanedrift efter kategori och kön. Åren 2000–2022 samt summa för femårsperioderna 2013–2017 och 2018–2022.</t>
  </si>
  <si>
    <t>Table 10. Seriously injured in accidents and suicide attempts in metro operations by category and sex. Years 2000–2022 and sum for the five-year periods 2013–2017 and 2018–2022.</t>
  </si>
  <si>
    <t>Tabell 1. Olyckshändelser och självmordshändelser vid järnvägsdrift efter kategori. Åren 2000–2022 samt summa för femårsperioderna 2013–2017 och 2018–2022.</t>
  </si>
  <si>
    <t>Table 1. Accidents and suicidal acts in railway operations by category. Years 2000–2022 and sum for the five-year periods 2013–2017 and 2018–2022.</t>
  </si>
  <si>
    <t>Tabell 2. Olyckshändelser och tillbud vid järnvägsdrift med farligt gods. Åren 2007–2022 samt summa för femårsperioderna 2013–2017 och 2018–2022.</t>
  </si>
  <si>
    <t>Table 2. Railway accidents and incidents involving dangerous goods. Years 2007–2022 and sum for the five-year periods 2013–2017 and 2018–2022.</t>
  </si>
  <si>
    <t>Tabell 3. Avlidna i olyckor och självmordshändelser vid järnvägsdrift efter kategori och kön. Åren 2000–2022 samt summa för femårsperioderna 2013–2017 och 2018–2022.</t>
  </si>
  <si>
    <t>Table 3. Fatalities in accidents and suicidal acts in railway operations by category and sex. Years 2000–2022 and sum for the five-year periods 2013–2017 and 2018–2022.</t>
  </si>
  <si>
    <t xml:space="preserve">Figur 1.1. Allvarliga olyckshändelser vid järnvägsdrift, indelade efter kategori, åren 2000–2022.
</t>
  </si>
  <si>
    <t>Figure 1.1. Serious accidents in railway operations, divided by category, years 2000–2022.</t>
  </si>
  <si>
    <t>Figur 1.2. Avlidna vid olyckshändelser vid järnvägsdrift, åren 2000–2022.</t>
  </si>
  <si>
    <t>Figure 1.2. Fatalities at accidents in railway operations, years 2000–2022.</t>
  </si>
  <si>
    <t xml:space="preserve">Figur 1.3. Avlidna vid olyckshändelser vid järnvägsdrift, per kön, åren 2009–2022.
</t>
  </si>
  <si>
    <t>Figure 1.3. Fatalities at accidents in railway operations, by sex, years 2009–2022.</t>
  </si>
  <si>
    <t xml:space="preserve">Figur 1.4. Allvarligt skadade vid olyckshändelser vid järnvägsdrift, per kön, åren 2009–2022.
</t>
  </si>
  <si>
    <t>Figure 1.4. Seriously injured in railway operations, by sex, years 2009–2022.</t>
  </si>
  <si>
    <t xml:space="preserve">Figur 2.1. Allvarliga olyckshändelser vid spårvägsdrift, indelade efter kategori, åren 2001–2022.
</t>
  </si>
  <si>
    <t>Figure 2.1. Serious accidents in tram operations, divided by category, years 2001–2022.</t>
  </si>
  <si>
    <t>Figur 2.2. Avlidna vid olyckshändelser vid spårvägsdrift, åren 2000–2022.</t>
  </si>
  <si>
    <t>Figure 2.2. Fatalities at accidents in tram operations, years 2000–2022.</t>
  </si>
  <si>
    <t xml:space="preserve">Figur 2.3. Avlidna vid olyckshändelser vid spårvägsdrift, per kön, åren 2009–2022.
</t>
  </si>
  <si>
    <t>Figure 2.3. Fatalities at accidents in tram operations, by sex, years 2009–2022.</t>
  </si>
  <si>
    <t xml:space="preserve">Figur 2.4. Allvarligt skadade vid olyckshändelser vid spårvägsdrift, per kön, åren 2009–2022.
</t>
  </si>
  <si>
    <t>Figure 2.4. Seriously injured in tram operations, by sex, years 2009–2022.</t>
  </si>
  <si>
    <t xml:space="preserve">Figur 3.1. Allvarliga olyckshändelser vid tunnelbanedrift, indelade efter kategori, åren 2001–2022.
</t>
  </si>
  <si>
    <t>Figure 3.1. Serious accidents in metro operations, divided by category, years 2001–2022.</t>
  </si>
  <si>
    <t>Figur 3.2. Avlidna vid olyckshändelser vid tunnelbanedrift, åren 2000–2022.</t>
  </si>
  <si>
    <t>Figure 3.2. Fatalities at accidents in metro operations, years 2000–2022.</t>
  </si>
  <si>
    <t xml:space="preserve">Figur 3.3. Avlidna vid olyckshändelser vid tunnelbanedrift, fördelade per kön, åren 2009–2022.
</t>
  </si>
  <si>
    <t>Figure 3.3. Fatalities at accidents in metro operations, by sex, years 2009–2022.</t>
  </si>
  <si>
    <t xml:space="preserve">Figur 3.4. Allvarligt skadade vid olyckshändelser vid tunnelbanedrift, per kön, åren 2009–2022.
</t>
  </si>
  <si>
    <t>Figure 3.4. Seriously injured in metro operations, by sex, years 2009–2022.</t>
  </si>
  <si>
    <t>2013– 2017</t>
  </si>
  <si>
    <t>2018– 2022</t>
  </si>
  <si>
    <t>Statistik 2023:20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</si>
</sst>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sz val="8"/>
      <name val="Arial"/>
      <family val="2"/>
    </font>
    <font>
      <i/>
      <sz val="10"/>
      <name val="Arial"/>
      <family val="2"/>
    </font>
    <font>
      <i/>
      <sz val="8"/>
      <name val="Arial"/>
      <family val="2"/>
    </font>
    <font>
      <b/>
      <sz val="8"/>
      <name val="Arial"/>
      <family val="2"/>
    </font>
    <font>
      <vertAlign val="superscript"/>
      <sz val="8"/>
      <name val="Arial"/>
      <family val="2"/>
    </font>
    <font>
      <sz val="9"/>
      <name val="Arial"/>
      <family val="2"/>
    </font>
    <font>
      <sz val="8"/>
      <name val="Arial"/>
      <family val="2"/>
    </font>
    <font>
      <u/>
      <sz val="8"/>
      <color indexed="12"/>
      <name val="Arial"/>
      <family val="2"/>
    </font>
    <font>
      <u/>
      <sz val="10"/>
      <color indexed="12"/>
      <name val="Arial"/>
      <family val="2"/>
    </font>
    <font>
      <b/>
      <sz val="10"/>
      <name val="Arial"/>
      <family val="2"/>
    </font>
    <font>
      <b/>
      <i/>
      <sz val="14"/>
      <name val="Arial"/>
      <family val="2"/>
    </font>
    <font>
      <b/>
      <i/>
      <sz val="16"/>
      <name val="Arial"/>
      <family val="2"/>
    </font>
    <font>
      <b/>
      <sz val="20"/>
      <name val="Arial"/>
      <family val="2"/>
    </font>
    <font>
      <b/>
      <sz val="16"/>
      <color indexed="9"/>
      <name val="Tahoma"/>
      <family val="2"/>
    </font>
    <font>
      <b/>
      <i/>
      <sz val="8"/>
      <name val="Arial"/>
      <family val="2"/>
    </font>
    <font>
      <b/>
      <sz val="14"/>
      <name val="Arial"/>
      <family val="2"/>
    </font>
    <font>
      <b/>
      <sz val="12"/>
      <name val="Arial"/>
      <family val="2"/>
    </font>
    <font>
      <sz val="8"/>
      <name val="Arial"/>
      <family val="2"/>
    </font>
    <font>
      <sz val="8"/>
      <name val="Calibri"/>
      <family val="2"/>
    </font>
    <font>
      <sz val="10"/>
      <color rgb="FFFF0000"/>
      <name val="Arial"/>
      <family val="2"/>
    </font>
    <font>
      <sz val="8"/>
      <color rgb="FFFF0000"/>
      <name val="Arial"/>
      <family val="2"/>
    </font>
    <font>
      <sz val="9.5"/>
      <name val="Arial"/>
      <family val="2"/>
    </font>
    <font>
      <i/>
      <sz val="9.5"/>
      <name val="Arial"/>
      <family val="2"/>
    </font>
    <font>
      <b/>
      <sz val="7.5"/>
      <name val="Arial"/>
      <family val="2"/>
    </font>
    <font>
      <b/>
      <i/>
      <sz val="7.5"/>
      <name val="Arial"/>
      <family val="2"/>
    </font>
    <font>
      <sz val="11"/>
      <color rgb="FFFF0000"/>
      <name val="Arial"/>
      <family val="2"/>
    </font>
    <font>
      <vertAlign val="superscript"/>
      <sz val="8"/>
      <color rgb="FFFF0000"/>
      <name val="Arial"/>
      <family val="2"/>
    </font>
    <font>
      <b/>
      <sz val="16"/>
      <name val="Tahoma"/>
      <family val="2"/>
    </font>
    <font>
      <sz val="10"/>
      <color theme="0"/>
      <name val="Arial"/>
      <family val="2"/>
    </font>
    <font>
      <b/>
      <sz val="16"/>
      <color theme="0"/>
      <name val="Tahoma"/>
      <family val="2"/>
    </font>
    <font>
      <sz val="13"/>
      <color rgb="FF333333"/>
      <name val="Arial"/>
      <family val="2"/>
    </font>
    <font>
      <sz val="10"/>
      <color theme="1"/>
      <name val="Arial"/>
      <family val="2"/>
    </font>
    <font>
      <sz val="8"/>
      <color theme="1"/>
      <name val="Arial"/>
      <family val="2"/>
    </font>
    <font>
      <b/>
      <sz val="8"/>
      <color theme="1"/>
      <name val="Arial"/>
      <family val="2"/>
    </font>
    <font>
      <strike/>
      <sz val="8"/>
      <name val="Arial"/>
      <family val="2"/>
    </font>
    <font>
      <sz val="8"/>
      <name val="Times New Roman"/>
      <family val="1"/>
    </font>
    <font>
      <sz val="9"/>
      <name val="Arial"/>
      <family val="2"/>
    </font>
    <font>
      <sz val="10"/>
      <name val="Calibri"/>
      <family val="2"/>
    </font>
    <font>
      <u/>
      <sz val="10"/>
      <name val="Arial"/>
      <family val="2"/>
    </font>
    <font>
      <sz val="11"/>
      <color rgb="FF000000"/>
      <name val="Calibri"/>
      <family val="2"/>
    </font>
    <font>
      <sz val="8"/>
      <color rgb="FF000000"/>
      <name val="Arial"/>
      <family val="2"/>
    </font>
    <font>
      <b/>
      <sz val="11"/>
      <color rgb="FF000000"/>
      <name val="Calibri"/>
      <family val="2"/>
    </font>
    <font>
      <b/>
      <vertAlign val="superscript"/>
      <sz val="8"/>
      <color rgb="FFFF0000"/>
      <name val="Arial"/>
      <family val="2"/>
    </font>
    <font>
      <b/>
      <sz val="9.5"/>
      <name val="Arial"/>
      <family val="2"/>
    </font>
    <font>
      <b/>
      <i/>
      <sz val="9.5"/>
      <name val="Arial"/>
      <family val="2"/>
    </font>
    <font>
      <b/>
      <sz val="11"/>
      <color rgb="FFFF0000"/>
      <name val="Arial"/>
      <family val="2"/>
    </font>
    <font>
      <b/>
      <i/>
      <sz val="11"/>
      <name val="Arial"/>
      <family val="2"/>
    </font>
    <font>
      <i/>
      <sz val="11"/>
      <name val="Arial"/>
      <family val="2"/>
    </font>
    <font>
      <i/>
      <sz val="10"/>
      <color rgb="FFFF0000"/>
      <name val="Arial"/>
      <family val="2"/>
    </font>
    <font>
      <i/>
      <sz val="11"/>
      <color rgb="FFFF0000"/>
      <name val="Arial"/>
      <family val="2"/>
    </font>
    <font>
      <b/>
      <i/>
      <sz val="12"/>
      <name val="Arial"/>
      <family val="2"/>
    </font>
    <font>
      <sz val="8"/>
      <name val="Verdana"/>
      <family val="2"/>
    </font>
    <font>
      <sz val="11"/>
      <name val="Arial"/>
      <family val="2"/>
    </font>
    <font>
      <sz val="9.5"/>
      <color rgb="FFFF0000"/>
      <name val="Arial"/>
      <family val="2"/>
    </font>
    <font>
      <sz val="8"/>
      <name val="Times New Roman"/>
    </font>
    <font>
      <sz val="9"/>
      <name val="Arial"/>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0000"/>
        <bgColor indexed="64"/>
      </patternFill>
    </fill>
  </fills>
  <borders count="8">
    <border>
      <left/>
      <right/>
      <top/>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theme="0" tint="-0.24994659260841701"/>
      </bottom>
      <diagonal/>
    </border>
  </borders>
  <cellStyleXfs count="17">
    <xf numFmtId="0" fontId="0" fillId="0" borderId="0"/>
    <xf numFmtId="0" fontId="5" fillId="0" borderId="0"/>
    <xf numFmtId="0" fontId="14" fillId="0" borderId="0"/>
    <xf numFmtId="0" fontId="15" fillId="0" borderId="0" applyNumberFormat="0" applyFill="0" applyBorder="0" applyAlignment="0" applyProtection="0">
      <alignment vertical="top"/>
      <protection locked="0"/>
    </xf>
    <xf numFmtId="9" fontId="8" fillId="0" borderId="0" applyFont="0" applyFill="0" applyBorder="0" applyAlignment="0" applyProtection="0"/>
    <xf numFmtId="0" fontId="8" fillId="0" borderId="0"/>
    <xf numFmtId="0" fontId="25" fillId="0" borderId="0"/>
    <xf numFmtId="0" fontId="4" fillId="0" borderId="0"/>
    <xf numFmtId="0" fontId="3" fillId="0" borderId="0"/>
    <xf numFmtId="0" fontId="8" fillId="0" borderId="0"/>
    <xf numFmtId="0" fontId="8" fillId="0" borderId="0"/>
    <xf numFmtId="0" fontId="2" fillId="0" borderId="0"/>
    <xf numFmtId="0" fontId="2" fillId="0" borderId="0"/>
    <xf numFmtId="0" fontId="5" fillId="0" borderId="0"/>
    <xf numFmtId="0" fontId="1" fillId="0" borderId="0"/>
    <xf numFmtId="0" fontId="59" fillId="0" borderId="0"/>
    <xf numFmtId="0" fontId="16" fillId="0" borderId="0" applyNumberFormat="0" applyFill="0" applyBorder="0" applyAlignment="0" applyProtection="0">
      <alignment vertical="top"/>
      <protection locked="0"/>
    </xf>
  </cellStyleXfs>
  <cellXfs count="275">
    <xf numFmtId="0" fontId="0" fillId="0" borderId="0" xfId="0"/>
    <xf numFmtId="0" fontId="6" fillId="0" borderId="0" xfId="0" applyFont="1"/>
    <xf numFmtId="0" fontId="8" fillId="0" borderId="0" xfId="0" quotePrefix="1" applyFont="1" applyAlignment="1">
      <alignment wrapText="1"/>
    </xf>
    <xf numFmtId="0" fontId="8" fillId="0" borderId="0" xfId="0" applyFont="1"/>
    <xf numFmtId="0" fontId="14" fillId="2" borderId="0" xfId="2" applyFill="1"/>
    <xf numFmtId="0" fontId="16" fillId="2" borderId="0" xfId="3" applyFont="1" applyFill="1" applyAlignment="1" applyProtection="1">
      <alignment horizontal="left"/>
    </xf>
    <xf numFmtId="0" fontId="17" fillId="2" borderId="0" xfId="2" applyFont="1" applyFill="1"/>
    <xf numFmtId="0" fontId="18" fillId="2" borderId="0" xfId="2" applyFont="1" applyFill="1"/>
    <xf numFmtId="0" fontId="19" fillId="2" borderId="0" xfId="2" applyFont="1" applyFill="1"/>
    <xf numFmtId="0" fontId="20" fillId="2" borderId="0" xfId="2" applyFont="1" applyFill="1"/>
    <xf numFmtId="0" fontId="14" fillId="2" borderId="0" xfId="2" applyFill="1" applyAlignment="1">
      <alignment horizontal="center" vertical="center"/>
    </xf>
    <xf numFmtId="0" fontId="5" fillId="0" borderId="0" xfId="0" applyFont="1"/>
    <xf numFmtId="0" fontId="8" fillId="0" borderId="0" xfId="0" quotePrefix="1" applyFont="1" applyAlignment="1">
      <alignment vertical="top" wrapText="1"/>
    </xf>
    <xf numFmtId="0" fontId="10" fillId="0" borderId="0" xfId="0" applyFont="1"/>
    <xf numFmtId="0" fontId="8" fillId="0" borderId="2" xfId="0" quotePrefix="1" applyFont="1" applyBorder="1" applyAlignment="1">
      <alignment wrapText="1"/>
    </xf>
    <xf numFmtId="0" fontId="9" fillId="0" borderId="0" xfId="0" applyFont="1"/>
    <xf numFmtId="0" fontId="17" fillId="0" borderId="0" xfId="0" applyFont="1"/>
    <xf numFmtId="0" fontId="8" fillId="0" borderId="0" xfId="0" applyFont="1" applyAlignment="1">
      <alignment horizontal="center"/>
    </xf>
    <xf numFmtId="0" fontId="11" fillId="0" borderId="0" xfId="0" applyFont="1" applyAlignment="1">
      <alignment wrapText="1"/>
    </xf>
    <xf numFmtId="3" fontId="8" fillId="0" borderId="0" xfId="1" applyNumberFormat="1" applyFont="1" applyAlignment="1">
      <alignment horizontal="right"/>
    </xf>
    <xf numFmtId="0" fontId="8" fillId="0" borderId="0" xfId="0" applyFont="1" applyAlignment="1">
      <alignment wrapText="1"/>
    </xf>
    <xf numFmtId="3" fontId="8" fillId="0" borderId="0" xfId="0" applyNumberFormat="1" applyFont="1" applyAlignment="1">
      <alignment horizontal="right"/>
    </xf>
    <xf numFmtId="0" fontId="5" fillId="0" borderId="2" xfId="0" applyFont="1" applyBorder="1"/>
    <xf numFmtId="0" fontId="8" fillId="0" borderId="0" xfId="0" applyFont="1" applyAlignment="1">
      <alignment horizontal="center" vertical="top"/>
    </xf>
    <xf numFmtId="3" fontId="8" fillId="0" borderId="0" xfId="1" applyNumberFormat="1" applyFont="1" applyAlignment="1">
      <alignment horizontal="right" vertical="top"/>
    </xf>
    <xf numFmtId="0" fontId="8" fillId="0" borderId="0" xfId="0" applyFont="1" applyAlignment="1">
      <alignment vertical="top"/>
    </xf>
    <xf numFmtId="3" fontId="8" fillId="0" borderId="0" xfId="0" applyNumberFormat="1" applyFont="1"/>
    <xf numFmtId="0" fontId="8" fillId="0" borderId="0" xfId="1" applyFont="1" applyAlignment="1">
      <alignment horizontal="right"/>
    </xf>
    <xf numFmtId="0" fontId="5" fillId="0" borderId="0" xfId="0" applyFont="1" applyAlignment="1">
      <alignment vertical="top"/>
    </xf>
    <xf numFmtId="0" fontId="8" fillId="0" borderId="0" xfId="0" applyFont="1" applyAlignment="1">
      <alignment horizontal="center" vertical="center"/>
    </xf>
    <xf numFmtId="0" fontId="8" fillId="0" borderId="0" xfId="1" applyFont="1" applyAlignment="1">
      <alignment vertical="center"/>
    </xf>
    <xf numFmtId="0" fontId="8" fillId="0" borderId="0" xfId="1" applyFont="1" applyAlignment="1">
      <alignment horizontal="right" vertical="center"/>
    </xf>
    <xf numFmtId="0" fontId="8" fillId="0" borderId="2" xfId="0" applyFont="1" applyBorder="1" applyAlignment="1">
      <alignment horizontal="center" vertical="top"/>
    </xf>
    <xf numFmtId="0" fontId="8" fillId="0" borderId="2" xfId="1" applyFont="1" applyBorder="1"/>
    <xf numFmtId="0" fontId="8" fillId="0" borderId="2" xfId="1" applyFont="1" applyBorder="1" applyAlignment="1">
      <alignment horizontal="right"/>
    </xf>
    <xf numFmtId="0" fontId="8" fillId="0" borderId="0" xfId="0" applyFont="1" applyAlignment="1">
      <alignment horizontal="right"/>
    </xf>
    <xf numFmtId="0" fontId="8" fillId="0" borderId="2" xfId="0" applyFont="1" applyBorder="1"/>
    <xf numFmtId="0" fontId="8" fillId="0" borderId="2" xfId="0" applyFont="1" applyBorder="1" applyAlignment="1">
      <alignment horizontal="center"/>
    </xf>
    <xf numFmtId="0" fontId="8" fillId="0" borderId="2" xfId="0" applyFont="1" applyBorder="1" applyAlignment="1">
      <alignment wrapText="1"/>
    </xf>
    <xf numFmtId="0" fontId="23" fillId="0" borderId="0" xfId="0" applyFont="1"/>
    <xf numFmtId="0" fontId="24" fillId="0" borderId="0" xfId="0" applyFont="1"/>
    <xf numFmtId="0" fontId="5" fillId="0" borderId="0" xfId="0" applyFont="1" applyAlignment="1">
      <alignment horizontal="left" indent="1"/>
    </xf>
    <xf numFmtId="0" fontId="5" fillId="0" borderId="0" xfId="0" applyFont="1" applyAlignment="1">
      <alignment horizontal="left" indent="2"/>
    </xf>
    <xf numFmtId="0" fontId="8" fillId="2" borderId="0" xfId="2" applyFont="1" applyFill="1"/>
    <xf numFmtId="0" fontId="0" fillId="2" borderId="0" xfId="0" applyFill="1"/>
    <xf numFmtId="0" fontId="11" fillId="0" borderId="0" xfId="0" applyFont="1" applyAlignment="1">
      <alignment horizontal="center"/>
    </xf>
    <xf numFmtId="0" fontId="11" fillId="0" borderId="0" xfId="0" applyFont="1" applyAlignment="1">
      <alignment horizontal="center" vertical="top"/>
    </xf>
    <xf numFmtId="3" fontId="11" fillId="0" borderId="0" xfId="1" applyNumberFormat="1" applyFont="1" applyAlignment="1">
      <alignment horizontal="right"/>
    </xf>
    <xf numFmtId="0" fontId="11" fillId="0" borderId="0" xfId="0" quotePrefix="1" applyFont="1" applyAlignment="1">
      <alignment wrapText="1"/>
    </xf>
    <xf numFmtId="0" fontId="11" fillId="0" borderId="0" xfId="1" applyFont="1" applyAlignment="1">
      <alignment horizontal="right"/>
    </xf>
    <xf numFmtId="0" fontId="8" fillId="0" borderId="0" xfId="0" quotePrefix="1" applyFont="1" applyAlignment="1">
      <alignment vertical="center" wrapText="1"/>
    </xf>
    <xf numFmtId="0" fontId="11" fillId="0" borderId="0" xfId="0" applyFont="1"/>
    <xf numFmtId="0" fontId="8" fillId="0" borderId="0" xfId="0" quotePrefix="1" applyFont="1" applyAlignment="1">
      <alignment vertical="center"/>
    </xf>
    <xf numFmtId="0" fontId="27" fillId="0" borderId="0" xfId="0" applyFont="1"/>
    <xf numFmtId="0" fontId="28" fillId="0" borderId="0" xfId="0" applyFont="1"/>
    <xf numFmtId="3" fontId="6" fillId="0" borderId="0" xfId="0" applyNumberFormat="1" applyFont="1"/>
    <xf numFmtId="0" fontId="7" fillId="0" borderId="0" xfId="0" applyFont="1"/>
    <xf numFmtId="0" fontId="11" fillId="0" borderId="2" xfId="0" quotePrefix="1" applyFont="1" applyBorder="1" applyAlignment="1">
      <alignment wrapText="1"/>
    </xf>
    <xf numFmtId="0" fontId="17" fillId="0" borderId="0" xfId="2" applyFont="1"/>
    <xf numFmtId="3" fontId="6" fillId="0" borderId="0" xfId="0" applyNumberFormat="1" applyFont="1" applyAlignment="1">
      <alignment horizontal="right"/>
    </xf>
    <xf numFmtId="0" fontId="6" fillId="0" borderId="0" xfId="0" applyFont="1" applyAlignment="1">
      <alignment horizontal="right"/>
    </xf>
    <xf numFmtId="0" fontId="8" fillId="0" borderId="1" xfId="0" applyFont="1" applyBorder="1" applyAlignment="1">
      <alignment horizontal="center" vertical="center"/>
    </xf>
    <xf numFmtId="1" fontId="8" fillId="0" borderId="0" xfId="0" applyNumberFormat="1" applyFont="1"/>
    <xf numFmtId="1" fontId="8" fillId="0" borderId="0" xfId="0" applyNumberFormat="1" applyFont="1" applyAlignment="1">
      <alignment horizontal="right"/>
    </xf>
    <xf numFmtId="0" fontId="13" fillId="0" borderId="2" xfId="0" applyFont="1" applyBorder="1" applyAlignment="1">
      <alignment horizontal="center" vertical="center"/>
    </xf>
    <xf numFmtId="0" fontId="14" fillId="0" borderId="0" xfId="2"/>
    <xf numFmtId="0" fontId="38" fillId="0" borderId="0" xfId="0" applyFont="1"/>
    <xf numFmtId="0" fontId="5" fillId="0" borderId="0" xfId="2" applyFont="1"/>
    <xf numFmtId="3" fontId="8" fillId="0" borderId="2" xfId="0" applyNumberFormat="1" applyFont="1" applyBorder="1" applyAlignment="1">
      <alignment horizontal="right" vertical="top"/>
    </xf>
    <xf numFmtId="3" fontId="26" fillId="0" borderId="0" xfId="1" applyNumberFormat="1" applyFont="1" applyAlignment="1">
      <alignment horizontal="right"/>
    </xf>
    <xf numFmtId="3" fontId="8" fillId="0" borderId="2" xfId="1" applyNumberFormat="1" applyFont="1" applyBorder="1" applyAlignment="1">
      <alignment horizontal="right"/>
    </xf>
    <xf numFmtId="3" fontId="8" fillId="0" borderId="2" xfId="0" applyNumberFormat="1" applyFont="1" applyBorder="1" applyAlignment="1">
      <alignment horizontal="left"/>
    </xf>
    <xf numFmtId="0" fontId="28" fillId="0" borderId="2" xfId="0" applyFont="1" applyBorder="1"/>
    <xf numFmtId="3" fontId="10" fillId="0" borderId="0" xfId="0" applyNumberFormat="1" applyFont="1" applyAlignment="1">
      <alignment horizontal="right"/>
    </xf>
    <xf numFmtId="0" fontId="8" fillId="0" borderId="0" xfId="2" applyFont="1"/>
    <xf numFmtId="0" fontId="5" fillId="2" borderId="0" xfId="0" applyFont="1" applyFill="1"/>
    <xf numFmtId="0" fontId="40" fillId="0" borderId="0" xfId="0" applyFont="1"/>
    <xf numFmtId="0" fontId="40" fillId="0" borderId="1" xfId="0" applyFont="1" applyBorder="1" applyAlignment="1">
      <alignment horizontal="center" vertical="center"/>
    </xf>
    <xf numFmtId="3" fontId="40" fillId="0" borderId="0" xfId="1" applyNumberFormat="1" applyFont="1" applyAlignment="1">
      <alignment horizontal="right"/>
    </xf>
    <xf numFmtId="3" fontId="41" fillId="0" borderId="0" xfId="1" applyNumberFormat="1" applyFont="1" applyAlignment="1">
      <alignment horizontal="right"/>
    </xf>
    <xf numFmtId="0" fontId="40" fillId="0" borderId="2" xfId="0" applyFont="1" applyBorder="1"/>
    <xf numFmtId="0" fontId="39" fillId="0" borderId="0" xfId="0" applyFont="1"/>
    <xf numFmtId="3" fontId="42" fillId="0" borderId="0" xfId="1" applyNumberFormat="1" applyFont="1" applyAlignment="1">
      <alignment horizontal="right"/>
    </xf>
    <xf numFmtId="3" fontId="8" fillId="0" borderId="0" xfId="0" applyNumberFormat="1" applyFont="1" applyAlignment="1">
      <alignment horizontal="right" vertical="top"/>
    </xf>
    <xf numFmtId="3" fontId="22" fillId="0" borderId="2" xfId="0" applyNumberFormat="1" applyFont="1" applyBorder="1" applyAlignment="1">
      <alignment horizontal="right"/>
    </xf>
    <xf numFmtId="0" fontId="8" fillId="0" borderId="0" xfId="0" applyFont="1" applyAlignment="1">
      <alignment vertical="center" wrapText="1"/>
    </xf>
    <xf numFmtId="3" fontId="22" fillId="0" borderId="0" xfId="0" applyNumberFormat="1" applyFont="1" applyAlignment="1">
      <alignment horizontal="right"/>
    </xf>
    <xf numFmtId="3" fontId="43" fillId="0" borderId="0" xfId="0" applyNumberFormat="1" applyFont="1" applyAlignment="1">
      <alignment horizontal="right"/>
    </xf>
    <xf numFmtId="3" fontId="43" fillId="0" borderId="0" xfId="1" applyNumberFormat="1" applyFont="1" applyAlignment="1">
      <alignment horizontal="right"/>
    </xf>
    <xf numFmtId="0" fontId="44" fillId="0" borderId="2" xfId="0" applyFont="1" applyBorder="1" applyAlignment="1">
      <alignment horizontal="center" vertical="center"/>
    </xf>
    <xf numFmtId="0" fontId="10" fillId="0" borderId="1" xfId="0" applyFont="1" applyBorder="1" applyAlignment="1">
      <alignment horizontal="center" wrapText="1"/>
    </xf>
    <xf numFmtId="1" fontId="8" fillId="0" borderId="0" xfId="1" applyNumberFormat="1" applyFont="1" applyAlignment="1">
      <alignment horizontal="right"/>
    </xf>
    <xf numFmtId="0" fontId="33" fillId="0" borderId="0" xfId="14" applyFont="1"/>
    <xf numFmtId="0" fontId="30" fillId="0" borderId="0" xfId="13" applyFont="1" applyAlignment="1">
      <alignment vertical="center" wrapText="1"/>
    </xf>
    <xf numFmtId="0" fontId="30" fillId="0" borderId="4" xfId="13" applyFont="1" applyBorder="1" applyAlignment="1">
      <alignment vertical="center" wrapText="1"/>
    </xf>
    <xf numFmtId="0" fontId="30" fillId="0" borderId="5" xfId="13" applyFont="1" applyBorder="1" applyAlignment="1">
      <alignment vertical="center" wrapText="1"/>
    </xf>
    <xf numFmtId="0" fontId="29" fillId="0" borderId="5" xfId="13" applyFont="1" applyBorder="1" applyAlignment="1">
      <alignment vertical="top" wrapText="1"/>
    </xf>
    <xf numFmtId="0" fontId="29" fillId="0" borderId="0" xfId="13" applyFont="1" applyAlignment="1">
      <alignment vertical="center"/>
    </xf>
    <xf numFmtId="0" fontId="29" fillId="0" borderId="5" xfId="13" applyFont="1" applyBorder="1" applyAlignment="1">
      <alignment horizontal="left" vertical="top" wrapText="1"/>
    </xf>
    <xf numFmtId="0" fontId="34" fillId="0" borderId="0" xfId="13" applyFont="1" applyAlignment="1">
      <alignment vertical="center"/>
    </xf>
    <xf numFmtId="0" fontId="5" fillId="0" borderId="0" xfId="13"/>
    <xf numFmtId="3" fontId="10" fillId="0" borderId="2" xfId="0" applyNumberFormat="1" applyFont="1" applyBorder="1" applyAlignment="1">
      <alignment horizontal="right"/>
    </xf>
    <xf numFmtId="0" fontId="8" fillId="0" borderId="0" xfId="1" applyFont="1"/>
    <xf numFmtId="3" fontId="8" fillId="0" borderId="0" xfId="1" applyNumberFormat="1" applyFont="1"/>
    <xf numFmtId="1" fontId="40" fillId="0" borderId="0" xfId="0" applyNumberFormat="1" applyFont="1"/>
    <xf numFmtId="0" fontId="5" fillId="0" borderId="0" xfId="0" applyFont="1" applyAlignment="1">
      <alignment horizontal="right"/>
    </xf>
    <xf numFmtId="0" fontId="47" fillId="0" borderId="0" xfId="0" applyFont="1"/>
    <xf numFmtId="0" fontId="17" fillId="0" borderId="2" xfId="0" applyFont="1" applyBorder="1"/>
    <xf numFmtId="0" fontId="48" fillId="0" borderId="0" xfId="0" applyFont="1"/>
    <xf numFmtId="0" fontId="29" fillId="0" borderId="0" xfId="13" applyFont="1" applyAlignment="1">
      <alignment vertical="top" wrapText="1"/>
    </xf>
    <xf numFmtId="3" fontId="6" fillId="0" borderId="0" xfId="1" applyNumberFormat="1" applyFont="1" applyAlignment="1">
      <alignment horizontal="right"/>
    </xf>
    <xf numFmtId="0" fontId="13" fillId="0" borderId="0" xfId="0" applyFont="1"/>
    <xf numFmtId="3" fontId="40" fillId="0" borderId="2" xfId="0" applyNumberFormat="1" applyFont="1" applyBorder="1" applyAlignment="1">
      <alignment horizontal="right" vertical="top"/>
    </xf>
    <xf numFmtId="0" fontId="11" fillId="0" borderId="2" xfId="0" applyFont="1" applyBorder="1" applyAlignment="1">
      <alignment horizontal="center"/>
    </xf>
    <xf numFmtId="0" fontId="29" fillId="0" borderId="0" xfId="14" applyFont="1"/>
    <xf numFmtId="0" fontId="49" fillId="0" borderId="0" xfId="0" applyFont="1"/>
    <xf numFmtId="0" fontId="50" fillId="0" borderId="0" xfId="13" applyFont="1" applyAlignment="1">
      <alignment vertical="center"/>
    </xf>
    <xf numFmtId="0" fontId="53" fillId="0" borderId="0" xfId="14" applyFont="1"/>
    <xf numFmtId="0" fontId="52" fillId="0" borderId="0" xfId="13" applyFont="1" applyAlignment="1">
      <alignment vertical="center" wrapText="1"/>
    </xf>
    <xf numFmtId="0" fontId="52" fillId="0" borderId="4" xfId="13" applyFont="1" applyBorder="1" applyAlignment="1">
      <alignment vertical="center" wrapText="1"/>
    </xf>
    <xf numFmtId="0" fontId="51" fillId="0" borderId="0" xfId="13" applyFont="1" applyAlignment="1">
      <alignment vertical="center"/>
    </xf>
    <xf numFmtId="0" fontId="52" fillId="0" borderId="0" xfId="13" applyFont="1"/>
    <xf numFmtId="0" fontId="54" fillId="0" borderId="0" xfId="14" applyFont="1"/>
    <xf numFmtId="0" fontId="55" fillId="0" borderId="0" xfId="14" applyFont="1"/>
    <xf numFmtId="0" fontId="30" fillId="0" borderId="5" xfId="13" applyFont="1" applyBorder="1" applyAlignment="1">
      <alignment vertical="top" wrapText="1"/>
    </xf>
    <xf numFmtId="0" fontId="30" fillId="0" borderId="0" xfId="13" applyFont="1"/>
    <xf numFmtId="0" fontId="30" fillId="0" borderId="0" xfId="13" applyFont="1" applyAlignment="1">
      <alignment vertical="top" wrapText="1"/>
    </xf>
    <xf numFmtId="0" fontId="56" fillId="0" borderId="0" xfId="13" applyFont="1"/>
    <xf numFmtId="0" fontId="57" fillId="0" borderId="0" xfId="14" applyFont="1"/>
    <xf numFmtId="0" fontId="9" fillId="0" borderId="0" xfId="13" applyFont="1"/>
    <xf numFmtId="0" fontId="18" fillId="0" borderId="0" xfId="0" applyFont="1"/>
    <xf numFmtId="0" fontId="58" fillId="0" borderId="0" xfId="0" applyFont="1"/>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7" fillId="2" borderId="0" xfId="0" applyFont="1" applyFill="1"/>
    <xf numFmtId="1" fontId="11" fillId="0" borderId="0" xfId="1" applyNumberFormat="1" applyFont="1" applyAlignment="1">
      <alignment horizontal="right"/>
    </xf>
    <xf numFmtId="0" fontId="11" fillId="0" borderId="6" xfId="0" applyFont="1" applyBorder="1" applyAlignment="1">
      <alignment horizontal="center"/>
    </xf>
    <xf numFmtId="0" fontId="11" fillId="0" borderId="6" xfId="0" quotePrefix="1" applyFont="1" applyBorder="1" applyAlignment="1">
      <alignment wrapText="1"/>
    </xf>
    <xf numFmtId="3" fontId="22" fillId="0" borderId="6" xfId="0" applyNumberFormat="1" applyFont="1" applyBorder="1" applyAlignment="1">
      <alignment horizontal="right"/>
    </xf>
    <xf numFmtId="3" fontId="11" fillId="0" borderId="6" xfId="1" applyNumberFormat="1" applyFont="1" applyBorder="1"/>
    <xf numFmtId="3" fontId="11" fillId="0" borderId="6" xfId="1" applyNumberFormat="1" applyFont="1" applyBorder="1" applyAlignment="1">
      <alignment horizontal="right"/>
    </xf>
    <xf numFmtId="1" fontId="11" fillId="0" borderId="6" xfId="0" applyNumberFormat="1" applyFont="1" applyBorder="1"/>
    <xf numFmtId="1" fontId="41" fillId="0" borderId="6" xfId="0" applyNumberFormat="1" applyFont="1" applyBorder="1"/>
    <xf numFmtId="0" fontId="11" fillId="0" borderId="6" xfId="0" applyFont="1" applyBorder="1" applyAlignment="1">
      <alignment wrapText="1"/>
    </xf>
    <xf numFmtId="0" fontId="11" fillId="0" borderId="6" xfId="1" applyFont="1" applyBorder="1" applyAlignment="1">
      <alignment horizontal="right"/>
    </xf>
    <xf numFmtId="3" fontId="11" fillId="0" borderId="6" xfId="0" applyNumberFormat="1" applyFont="1" applyBorder="1" applyAlignment="1">
      <alignment horizontal="right"/>
    </xf>
    <xf numFmtId="0" fontId="11" fillId="0" borderId="6" xfId="0" applyFont="1" applyBorder="1" applyAlignment="1">
      <alignment horizontal="right"/>
    </xf>
    <xf numFmtId="1" fontId="11" fillId="0" borderId="6" xfId="0" applyNumberFormat="1" applyFont="1" applyBorder="1" applyAlignment="1">
      <alignment horizontal="right"/>
    </xf>
    <xf numFmtId="0" fontId="8" fillId="0" borderId="6" xfId="0" applyFont="1" applyBorder="1" applyAlignment="1">
      <alignment horizontal="center"/>
    </xf>
    <xf numFmtId="0" fontId="51" fillId="2" borderId="0" xfId="0" applyFont="1" applyFill="1"/>
    <xf numFmtId="0" fontId="52" fillId="2" borderId="0" xfId="0" applyFont="1" applyFill="1"/>
    <xf numFmtId="0" fontId="31" fillId="2" borderId="0" xfId="0" applyFont="1" applyFill="1"/>
    <xf numFmtId="0" fontId="8" fillId="2" borderId="0" xfId="0" quotePrefix="1" applyFont="1" applyFill="1" applyAlignment="1">
      <alignment vertical="center"/>
    </xf>
    <xf numFmtId="0" fontId="8" fillId="2" borderId="0" xfId="0" applyFont="1" applyFill="1"/>
    <xf numFmtId="0" fontId="4" fillId="2" borderId="0" xfId="7" applyFill="1"/>
    <xf numFmtId="0" fontId="8" fillId="2" borderId="0" xfId="7" applyFont="1" applyFill="1" applyAlignment="1">
      <alignment horizontal="left" vertical="top" wrapText="1"/>
    </xf>
    <xf numFmtId="0" fontId="5" fillId="2" borderId="0" xfId="7" applyFont="1" applyFill="1" applyAlignment="1">
      <alignment horizontal="left"/>
    </xf>
    <xf numFmtId="0" fontId="5" fillId="2" borderId="0" xfId="7" applyFont="1" applyFill="1"/>
    <xf numFmtId="0" fontId="8" fillId="2" borderId="0" xfId="7" applyFont="1" applyFill="1"/>
    <xf numFmtId="0" fontId="45" fillId="2" borderId="0" xfId="7" applyFont="1" applyFill="1" applyAlignment="1">
      <alignment horizontal="left"/>
    </xf>
    <xf numFmtId="0" fontId="8" fillId="2" borderId="0" xfId="7" applyFont="1" applyFill="1" applyAlignment="1">
      <alignment vertical="top" wrapText="1"/>
    </xf>
    <xf numFmtId="0" fontId="5" fillId="2" borderId="0" xfId="7" quotePrefix="1" applyFont="1" applyFill="1" applyAlignment="1">
      <alignment horizontal="left"/>
    </xf>
    <xf numFmtId="0" fontId="4" fillId="2" borderId="2" xfId="7" applyFill="1" applyBorder="1"/>
    <xf numFmtId="3" fontId="40" fillId="0" borderId="2" xfId="1" applyNumberFormat="1" applyFont="1" applyBorder="1" applyAlignment="1">
      <alignment horizontal="right"/>
    </xf>
    <xf numFmtId="0" fontId="8" fillId="0" borderId="0" xfId="2" applyFont="1" applyAlignment="1">
      <alignment horizontal="center"/>
    </xf>
    <xf numFmtId="0" fontId="14" fillId="0" borderId="0" xfId="2" applyAlignment="1">
      <alignment horizontal="center"/>
    </xf>
    <xf numFmtId="0" fontId="51" fillId="2" borderId="0" xfId="6" applyFont="1" applyFill="1" applyAlignment="1">
      <alignment vertical="center"/>
    </xf>
    <xf numFmtId="0" fontId="17" fillId="2" borderId="0" xfId="6" applyFont="1" applyFill="1"/>
    <xf numFmtId="0" fontId="17" fillId="0" borderId="0" xfId="6" applyFont="1"/>
    <xf numFmtId="0" fontId="5" fillId="2" borderId="0" xfId="7" applyFont="1" applyFill="1" applyAlignment="1">
      <alignment wrapText="1"/>
    </xf>
    <xf numFmtId="0" fontId="46" fillId="2" borderId="0" xfId="7" applyFont="1" applyFill="1" applyAlignment="1">
      <alignment horizontal="left" vertical="top"/>
    </xf>
    <xf numFmtId="0" fontId="5" fillId="2" borderId="0" xfId="6" applyFont="1" applyFill="1"/>
    <xf numFmtId="0" fontId="5" fillId="2" borderId="0" xfId="6" applyFont="1" applyFill="1" applyAlignment="1">
      <alignment wrapText="1"/>
    </xf>
    <xf numFmtId="0" fontId="4" fillId="2" borderId="0" xfId="7" applyFill="1" applyAlignment="1">
      <alignment horizontal="center" vertical="center"/>
    </xf>
    <xf numFmtId="0" fontId="5" fillId="2" borderId="0" xfId="13" applyFill="1"/>
    <xf numFmtId="0" fontId="21" fillId="0" borderId="0" xfId="0" applyFont="1" applyAlignment="1">
      <alignment horizontal="center" vertical="center"/>
    </xf>
    <xf numFmtId="0" fontId="17" fillId="4" borderId="2" xfId="15" applyFont="1" applyFill="1" applyBorder="1"/>
    <xf numFmtId="0" fontId="5" fillId="4" borderId="0" xfId="15" applyFont="1" applyFill="1"/>
    <xf numFmtId="0" fontId="17" fillId="4" borderId="0" xfId="15" applyFont="1" applyFill="1"/>
    <xf numFmtId="0" fontId="16" fillId="4" borderId="0" xfId="16" applyFill="1" applyAlignment="1" applyProtection="1">
      <alignment vertical="top"/>
    </xf>
    <xf numFmtId="0" fontId="16" fillId="4" borderId="0" xfId="16" applyFill="1" applyAlignment="1" applyProtection="1">
      <alignment vertical="top" wrapText="1"/>
    </xf>
    <xf numFmtId="0" fontId="5" fillId="2" borderId="0" xfId="15" applyFont="1" applyFill="1"/>
    <xf numFmtId="0" fontId="17" fillId="4" borderId="0" xfId="15" applyFont="1" applyFill="1" applyAlignment="1">
      <alignment vertical="top"/>
    </xf>
    <xf numFmtId="0" fontId="17" fillId="4" borderId="0" xfId="15" applyFont="1" applyFill="1" applyAlignment="1">
      <alignment vertical="top" wrapText="1"/>
    </xf>
    <xf numFmtId="0" fontId="21" fillId="2" borderId="0" xfId="0" applyFont="1" applyFill="1" applyAlignment="1">
      <alignment horizontal="center" vertical="center"/>
    </xf>
    <xf numFmtId="0" fontId="16" fillId="2" borderId="0" xfId="16" applyFill="1" applyAlignment="1" applyProtection="1"/>
    <xf numFmtId="0" fontId="16" fillId="4" borderId="0" xfId="3" applyFont="1" applyFill="1" applyAlignment="1" applyProtection="1"/>
    <xf numFmtId="0" fontId="5" fillId="4" borderId="0" xfId="15" applyFont="1" applyFill="1" applyAlignment="1">
      <alignment vertical="top" wrapText="1"/>
    </xf>
    <xf numFmtId="0" fontId="5" fillId="2" borderId="0" xfId="15" applyFont="1" applyFill="1" applyAlignment="1">
      <alignment vertical="top" wrapText="1"/>
    </xf>
    <xf numFmtId="0" fontId="5" fillId="0" borderId="0" xfId="15" applyFont="1" applyAlignment="1">
      <alignment vertical="top" wrapText="1"/>
    </xf>
    <xf numFmtId="0" fontId="16" fillId="4" borderId="0" xfId="3" applyFont="1" applyFill="1" applyAlignment="1" applyProtection="1">
      <alignment vertical="top"/>
    </xf>
    <xf numFmtId="0" fontId="16" fillId="4" borderId="0" xfId="3" applyFont="1" applyFill="1" applyAlignment="1" applyProtection="1">
      <alignment vertical="top" wrapText="1"/>
    </xf>
    <xf numFmtId="0" fontId="10" fillId="2" borderId="0" xfId="0" applyFont="1" applyFill="1"/>
    <xf numFmtId="0" fontId="32" fillId="2" borderId="0" xfId="0" applyFont="1" applyFill="1"/>
    <xf numFmtId="0" fontId="16" fillId="4" borderId="0" xfId="3" applyNumberFormat="1" applyFont="1" applyFill="1" applyAlignment="1" applyProtection="1">
      <alignment horizontal="left" vertical="top" wrapText="1"/>
    </xf>
    <xf numFmtId="0" fontId="16" fillId="4" borderId="0" xfId="16" applyFill="1" applyAlignment="1" applyProtection="1">
      <alignment horizontal="left" vertical="top" wrapText="1"/>
    </xf>
    <xf numFmtId="0" fontId="16" fillId="4" borderId="2" xfId="3" applyFont="1" applyFill="1" applyBorder="1" applyAlignment="1" applyProtection="1">
      <alignment vertical="top"/>
    </xf>
    <xf numFmtId="0" fontId="16" fillId="4" borderId="2" xfId="3" applyFont="1" applyFill="1" applyBorder="1" applyAlignment="1" applyProtection="1">
      <alignment vertical="top" wrapText="1"/>
    </xf>
    <xf numFmtId="1" fontId="41" fillId="0" borderId="6" xfId="0" applyNumberFormat="1" applyFont="1" applyBorder="1" applyAlignment="1">
      <alignment horizontal="right"/>
    </xf>
    <xf numFmtId="0" fontId="29" fillId="2" borderId="0" xfId="0" applyFont="1" applyFill="1"/>
    <xf numFmtId="0" fontId="30" fillId="2" borderId="0" xfId="0" applyFont="1" applyFill="1"/>
    <xf numFmtId="0" fontId="51" fillId="0" borderId="3" xfId="13" applyFont="1" applyBorder="1" applyAlignment="1">
      <alignment vertical="center" wrapText="1"/>
    </xf>
    <xf numFmtId="0" fontId="53" fillId="0" borderId="0" xfId="14" applyFont="1" applyAlignment="1">
      <alignment horizontal="left" vertical="top"/>
    </xf>
    <xf numFmtId="0" fontId="29" fillId="0" borderId="5" xfId="13" applyFont="1" applyBorder="1" applyAlignment="1">
      <alignment vertical="center" wrapText="1"/>
    </xf>
    <xf numFmtId="0" fontId="60" fillId="0" borderId="0" xfId="14" applyFont="1"/>
    <xf numFmtId="0" fontId="5" fillId="2" borderId="0" xfId="2" applyFont="1" applyFill="1"/>
    <xf numFmtId="0" fontId="24" fillId="2" borderId="0" xfId="7" applyFont="1" applyFill="1" applyAlignment="1">
      <alignment horizontal="center" vertical="top"/>
    </xf>
    <xf numFmtId="0" fontId="5" fillId="2" borderId="6" xfId="13" applyFill="1" applyBorder="1"/>
    <xf numFmtId="3" fontId="62" fillId="0" borderId="0" xfId="1" applyNumberFormat="1" applyFont="1" applyAlignment="1">
      <alignment horizontal="right"/>
    </xf>
    <xf numFmtId="3" fontId="62" fillId="0" borderId="0" xfId="0" applyNumberFormat="1" applyFont="1" applyAlignment="1">
      <alignment horizontal="right"/>
    </xf>
    <xf numFmtId="0" fontId="63" fillId="0" borderId="2" xfId="0" applyFont="1" applyBorder="1" applyAlignment="1">
      <alignment horizontal="center" vertical="center"/>
    </xf>
    <xf numFmtId="0" fontId="8" fillId="0" borderId="0" xfId="0" quotePrefix="1" applyFont="1"/>
    <xf numFmtId="3" fontId="11" fillId="0" borderId="0" xfId="0" applyNumberFormat="1" applyFont="1" applyAlignment="1">
      <alignment horizontal="right"/>
    </xf>
    <xf numFmtId="0" fontId="8" fillId="0" borderId="7" xfId="0" applyFont="1" applyBorder="1" applyAlignment="1">
      <alignment horizontal="center"/>
    </xf>
    <xf numFmtId="0" fontId="8" fillId="0" borderId="7" xfId="0" quotePrefix="1" applyFont="1" applyBorder="1" applyAlignment="1">
      <alignment wrapText="1"/>
    </xf>
    <xf numFmtId="0" fontId="10" fillId="0" borderId="7" xfId="0" applyFont="1" applyBorder="1"/>
    <xf numFmtId="0" fontId="8" fillId="0" borderId="7" xfId="0" applyFont="1" applyBorder="1"/>
    <xf numFmtId="0" fontId="28" fillId="0" borderId="7" xfId="0" applyFont="1" applyBorder="1"/>
    <xf numFmtId="0" fontId="40" fillId="0" borderId="7" xfId="0" applyFont="1" applyBorder="1"/>
    <xf numFmtId="0" fontId="5" fillId="0" borderId="7" xfId="0" applyFont="1" applyBorder="1"/>
    <xf numFmtId="0" fontId="11" fillId="0" borderId="7" xfId="0" applyFont="1" applyBorder="1" applyAlignment="1">
      <alignment horizontal="center"/>
    </xf>
    <xf numFmtId="0" fontId="8" fillId="0" borderId="7" xfId="0" applyFont="1" applyBorder="1" applyAlignment="1">
      <alignment wrapText="1"/>
    </xf>
    <xf numFmtId="3" fontId="10" fillId="0" borderId="7" xfId="0" applyNumberFormat="1" applyFont="1" applyBorder="1" applyAlignment="1">
      <alignment horizontal="right"/>
    </xf>
    <xf numFmtId="0" fontId="8" fillId="0" borderId="7" xfId="1" applyFont="1" applyBorder="1" applyAlignment="1">
      <alignment horizontal="right"/>
    </xf>
    <xf numFmtId="3" fontId="8" fillId="0" borderId="7" xfId="1" applyNumberFormat="1" applyFont="1" applyBorder="1" applyAlignment="1">
      <alignment horizontal="right"/>
    </xf>
    <xf numFmtId="3" fontId="40" fillId="0" borderId="7" xfId="1" applyNumberFormat="1" applyFont="1" applyBorder="1" applyAlignment="1">
      <alignment horizontal="right"/>
    </xf>
    <xf numFmtId="0" fontId="11" fillId="0" borderId="7" xfId="0" applyFont="1" applyBorder="1" applyAlignment="1">
      <alignment wrapText="1"/>
    </xf>
    <xf numFmtId="3" fontId="22" fillId="0" borderId="7" xfId="0" applyNumberFormat="1" applyFont="1" applyBorder="1" applyAlignment="1">
      <alignment horizontal="right"/>
    </xf>
    <xf numFmtId="3" fontId="11" fillId="0" borderId="7" xfId="1" applyNumberFormat="1" applyFont="1" applyBorder="1" applyAlignment="1">
      <alignment horizontal="right"/>
    </xf>
    <xf numFmtId="0" fontId="17" fillId="0" borderId="7" xfId="0" applyFont="1" applyBorder="1"/>
    <xf numFmtId="0" fontId="11" fillId="0" borderId="7" xfId="0" applyFont="1" applyBorder="1" applyAlignment="1">
      <alignment horizontal="center" vertical="top"/>
    </xf>
    <xf numFmtId="0" fontId="11" fillId="0" borderId="7" xfId="1" applyFont="1" applyBorder="1" applyAlignment="1">
      <alignment horizontal="right"/>
    </xf>
    <xf numFmtId="1" fontId="11" fillId="0" borderId="7" xfId="1" applyNumberFormat="1" applyFont="1" applyBorder="1" applyAlignment="1">
      <alignment horizontal="right"/>
    </xf>
    <xf numFmtId="1" fontId="12" fillId="0" borderId="0" xfId="0" applyNumberFormat="1" applyFont="1"/>
    <xf numFmtId="3" fontId="12" fillId="0" borderId="0" xfId="1" applyNumberFormat="1" applyFont="1" applyAlignment="1">
      <alignment horizontal="right"/>
    </xf>
    <xf numFmtId="0" fontId="12" fillId="0" borderId="0" xfId="1" applyFont="1" applyAlignment="1">
      <alignment horizontal="right"/>
    </xf>
    <xf numFmtId="0" fontId="8" fillId="5" borderId="0" xfId="0" quotePrefix="1" applyFont="1" applyFill="1" applyAlignment="1">
      <alignment vertical="center" wrapText="1"/>
    </xf>
    <xf numFmtId="3" fontId="8" fillId="5" borderId="0" xfId="1" applyNumberFormat="1" applyFont="1" applyFill="1" applyAlignment="1">
      <alignment horizontal="right"/>
    </xf>
    <xf numFmtId="3" fontId="43" fillId="5" borderId="0" xfId="1" applyNumberFormat="1" applyFont="1" applyFill="1" applyAlignment="1">
      <alignment horizontal="right"/>
    </xf>
    <xf numFmtId="3" fontId="6" fillId="5" borderId="0" xfId="1" applyNumberFormat="1" applyFont="1" applyFill="1" applyAlignment="1">
      <alignment horizontal="right"/>
    </xf>
    <xf numFmtId="3" fontId="6" fillId="0" borderId="2" xfId="0" applyNumberFormat="1" applyFont="1" applyBorder="1" applyAlignment="1">
      <alignment horizontal="right"/>
    </xf>
    <xf numFmtId="0" fontId="6" fillId="0" borderId="2" xfId="0" applyFont="1" applyBorder="1"/>
    <xf numFmtId="0" fontId="6" fillId="5" borderId="0" xfId="0" applyFont="1" applyFill="1" applyAlignment="1">
      <alignment horizontal="right"/>
    </xf>
    <xf numFmtId="3" fontId="6" fillId="5" borderId="0" xfId="0" applyNumberFormat="1" applyFont="1" applyFill="1" applyAlignment="1">
      <alignment horizontal="right"/>
    </xf>
    <xf numFmtId="0" fontId="8" fillId="5" borderId="0" xfId="0" applyFont="1" applyFill="1" applyAlignment="1">
      <alignment wrapText="1"/>
    </xf>
    <xf numFmtId="3" fontId="62" fillId="5" borderId="0" xfId="1" applyNumberFormat="1" applyFont="1" applyFill="1" applyAlignment="1">
      <alignment horizontal="right"/>
    </xf>
    <xf numFmtId="3" fontId="11" fillId="0" borderId="2" xfId="0" applyNumberFormat="1" applyFont="1" applyBorder="1" applyAlignment="1">
      <alignment horizontal="right"/>
    </xf>
    <xf numFmtId="4" fontId="11" fillId="0" borderId="2" xfId="0" applyNumberFormat="1" applyFont="1" applyBorder="1" applyAlignment="1">
      <alignment horizontal="right"/>
    </xf>
    <xf numFmtId="3" fontId="8" fillId="0" borderId="2" xfId="0" applyNumberFormat="1" applyFont="1" applyBorder="1" applyAlignment="1">
      <alignment horizontal="right"/>
    </xf>
    <xf numFmtId="1" fontId="8" fillId="0" borderId="2" xfId="0" applyNumberFormat="1" applyFont="1" applyBorder="1" applyAlignment="1">
      <alignment horizontal="right"/>
    </xf>
    <xf numFmtId="0" fontId="37" fillId="3" borderId="0" xfId="2" applyFont="1" applyFill="1" applyAlignment="1">
      <alignment horizontal="center" vertical="center"/>
    </xf>
    <xf numFmtId="0" fontId="36" fillId="3" borderId="0" xfId="0" applyFont="1" applyFill="1" applyAlignment="1">
      <alignment horizontal="center" vertical="center"/>
    </xf>
    <xf numFmtId="0" fontId="16" fillId="0" borderId="0" xfId="3" applyFont="1" applyFill="1" applyAlignment="1" applyProtection="1"/>
    <xf numFmtId="0" fontId="16" fillId="0" borderId="0" xfId="3" applyFont="1" applyAlignment="1" applyProtection="1"/>
    <xf numFmtId="0" fontId="21" fillId="3" borderId="0" xfId="0" applyFont="1" applyFill="1" applyAlignment="1">
      <alignment horizontal="center" vertical="center"/>
    </xf>
    <xf numFmtId="0" fontId="29" fillId="2" borderId="0" xfId="13" applyFont="1" applyFill="1" applyAlignment="1">
      <alignment horizontal="left" vertical="center" wrapText="1"/>
    </xf>
    <xf numFmtId="0" fontId="21" fillId="3" borderId="0" xfId="13" applyFont="1" applyFill="1" applyAlignment="1">
      <alignment horizontal="center" vertical="center"/>
    </xf>
    <xf numFmtId="0" fontId="29" fillId="0" borderId="0" xfId="13" applyFont="1" applyAlignment="1">
      <alignment vertical="center" wrapText="1"/>
    </xf>
    <xf numFmtId="0" fontId="5" fillId="0" borderId="0" xfId="13" applyAlignment="1">
      <alignment wrapText="1"/>
    </xf>
    <xf numFmtId="0" fontId="37" fillId="3" borderId="0" xfId="13" applyFont="1" applyFill="1" applyAlignment="1">
      <alignment horizontal="center" vertical="center"/>
    </xf>
    <xf numFmtId="0" fontId="36" fillId="3" borderId="0" xfId="13" applyFont="1" applyFill="1" applyAlignment="1">
      <alignment horizontal="center" vertical="center"/>
    </xf>
    <xf numFmtId="0" fontId="35" fillId="0" borderId="0" xfId="13" applyFont="1" applyAlignment="1">
      <alignment horizontal="center" vertical="center"/>
    </xf>
    <xf numFmtId="0" fontId="5" fillId="0" borderId="0" xfId="13" applyAlignment="1">
      <alignment horizontal="center" vertical="center"/>
    </xf>
    <xf numFmtId="0" fontId="29" fillId="0" borderId="0" xfId="13" applyFont="1" applyAlignment="1">
      <alignment vertical="top" wrapText="1"/>
    </xf>
    <xf numFmtId="0" fontId="5" fillId="0" borderId="0" xfId="13" applyAlignment="1">
      <alignment vertical="top" wrapText="1"/>
    </xf>
    <xf numFmtId="0" fontId="29" fillId="0" borderId="0" xfId="13" applyFont="1" applyAlignment="1">
      <alignment horizontal="left" vertical="top" wrapText="1"/>
    </xf>
    <xf numFmtId="0" fontId="5" fillId="0" borderId="0" xfId="13" applyAlignment="1">
      <alignment horizontal="left" vertical="top" wrapText="1"/>
    </xf>
    <xf numFmtId="0" fontId="61" fillId="0" borderId="0" xfId="13" applyFont="1" applyAlignment="1">
      <alignment vertical="top" wrapText="1"/>
    </xf>
    <xf numFmtId="0" fontId="27" fillId="0" borderId="0" xfId="13" applyFont="1" applyAlignment="1">
      <alignment vertical="top" wrapText="1"/>
    </xf>
    <xf numFmtId="0" fontId="27" fillId="0" borderId="0" xfId="0" applyFont="1" applyAlignment="1">
      <alignment wrapText="1"/>
    </xf>
    <xf numFmtId="0" fontId="21" fillId="3" borderId="0" xfId="7" applyFont="1" applyFill="1" applyAlignment="1">
      <alignment horizontal="center" vertical="center"/>
    </xf>
    <xf numFmtId="0" fontId="8" fillId="0" borderId="1" xfId="0" applyFont="1" applyBorder="1" applyAlignment="1">
      <alignment horizontal="center" vertical="center"/>
    </xf>
    <xf numFmtId="0" fontId="29" fillId="2" borderId="0" xfId="0" applyFont="1" applyFill="1" applyAlignment="1">
      <alignment wrapText="1"/>
    </xf>
    <xf numFmtId="0" fontId="30" fillId="2" borderId="0" xfId="0" applyFont="1" applyFill="1" applyAlignment="1">
      <alignment wrapText="1"/>
    </xf>
  </cellXfs>
  <cellStyles count="17">
    <cellStyle name="Hyperlänk" xfId="3" builtinId="8"/>
    <cellStyle name="Hyperlänk 2" xfId="16" xr:uid="{B7BF735E-2395-4708-832F-C49364A9599B}"/>
    <cellStyle name="Normal" xfId="0" builtinId="0"/>
    <cellStyle name="Normal 11" xfId="13" xr:uid="{862E0BC9-C2BF-4D6F-AC1A-92152D6B3735}"/>
    <cellStyle name="Normal 2" xfId="1" xr:uid="{00000000-0005-0000-0000-000002000000}"/>
    <cellStyle name="Normal 3" xfId="2" xr:uid="{00000000-0005-0000-0000-000003000000}"/>
    <cellStyle name="Normal 3 2" xfId="9" xr:uid="{00000000-0005-0000-0000-000004000000}"/>
    <cellStyle name="Normal 4" xfId="5" xr:uid="{00000000-0005-0000-0000-000005000000}"/>
    <cellStyle name="Normal 5" xfId="6" xr:uid="{00000000-0005-0000-0000-000006000000}"/>
    <cellStyle name="Normal 5 2" xfId="10" xr:uid="{00000000-0005-0000-0000-000007000000}"/>
    <cellStyle name="Normal 6" xfId="7" xr:uid="{00000000-0005-0000-0000-000008000000}"/>
    <cellStyle name="Normal 6 2" xfId="11" xr:uid="{00000000-0005-0000-0000-000009000000}"/>
    <cellStyle name="Normal 7" xfId="8" xr:uid="{00000000-0005-0000-0000-00000A000000}"/>
    <cellStyle name="Normal 7 2" xfId="12" xr:uid="{00000000-0005-0000-0000-00000B000000}"/>
    <cellStyle name="Normal 7 3" xfId="14" xr:uid="{8D66EE57-D1B0-4825-B72D-A3ECB1970450}"/>
    <cellStyle name="Normal_ADP_0.3_Tabellmall" xfId="15" xr:uid="{D40FB12D-BCFA-4FB3-923E-CB005F24A587}"/>
    <cellStyle name="Procent 2" xfId="4" xr:uid="{00000000-0005-0000-0000-00000C000000}"/>
  </cellStyles>
  <dxfs count="75">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s>
  <tableStyles count="0" defaultTableStyle="TableStyleMedium9" defaultPivotStyle="PivotStyleLight16"/>
  <colors>
    <mruColors>
      <color rgb="FF52AF32"/>
      <color rgb="FFC70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diagramdata'!$A$3</c:f>
              <c:strCache>
                <c:ptCount val="1"/>
                <c:pt idx="0">
                  <c:v>Urspårningar vid tågrörelse </c:v>
                </c:pt>
              </c:strCache>
            </c:strRef>
          </c:tx>
          <c:spPr>
            <a:pattFill prst="smCheck">
              <a:fgClr>
                <a:sysClr val="window" lastClr="FFFFFF">
                  <a:lumMod val="85000"/>
                </a:sysClr>
              </a:fgClr>
              <a:bgClr>
                <a:sysClr val="window" lastClr="FFFFFF">
                  <a:lumMod val="50000"/>
                </a:sysClr>
              </a:bgClr>
            </a:pattFill>
            <a:ln>
              <a:noFill/>
            </a:ln>
            <a:effectLst/>
          </c:spPr>
          <c:invertIfNegative val="0"/>
          <c:cat>
            <c:strRef>
              <c:f>'Järnv diagramdata'!$B$1:$X$1</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'Järnv diagramdata'!$B$3:$X$3</c:f>
              <c:numCache>
                <c:formatCode>#,##0</c:formatCode>
                <c:ptCount val="23"/>
                <c:pt idx="0">
                  <c:v>2</c:v>
                </c:pt>
                <c:pt idx="1">
                  <c:v>21</c:v>
                </c:pt>
                <c:pt idx="2">
                  <c:v>9</c:v>
                </c:pt>
                <c:pt idx="3">
                  <c:v>8</c:v>
                </c:pt>
                <c:pt idx="4">
                  <c:v>12</c:v>
                </c:pt>
                <c:pt idx="5">
                  <c:v>2</c:v>
                </c:pt>
                <c:pt idx="6">
                  <c:v>12</c:v>
                </c:pt>
                <c:pt idx="7">
                  <c:v>11</c:v>
                </c:pt>
                <c:pt idx="8">
                  <c:v>14</c:v>
                </c:pt>
                <c:pt idx="9">
                  <c:v>7</c:v>
                </c:pt>
                <c:pt idx="10">
                  <c:v>8</c:v>
                </c:pt>
                <c:pt idx="11">
                  <c:v>7</c:v>
                </c:pt>
                <c:pt idx="12">
                  <c:v>10</c:v>
                </c:pt>
                <c:pt idx="13">
                  <c:v>9</c:v>
                </c:pt>
                <c:pt idx="14">
                  <c:v>10</c:v>
                </c:pt>
                <c:pt idx="15">
                  <c:v>5</c:v>
                </c:pt>
                <c:pt idx="16">
                  <c:v>4</c:v>
                </c:pt>
                <c:pt idx="17">
                  <c:v>5</c:v>
                </c:pt>
                <c:pt idx="18">
                  <c:v>8</c:v>
                </c:pt>
                <c:pt idx="19">
                  <c:v>7</c:v>
                </c:pt>
                <c:pt idx="20">
                  <c:v>6</c:v>
                </c:pt>
                <c:pt idx="21">
                  <c:v>5</c:v>
                </c:pt>
                <c:pt idx="22">
                  <c:v>5</c:v>
                </c:pt>
              </c:numCache>
            </c:numRef>
          </c:val>
          <c:extLst>
            <c:ext xmlns:c16="http://schemas.microsoft.com/office/drawing/2014/chart" uri="{C3380CC4-5D6E-409C-BE32-E72D297353CC}">
              <c16:uniqueId val="{00000005-4023-4C11-95D6-B58F4D7AA165}"/>
            </c:ext>
          </c:extLst>
        </c:ser>
        <c:ser>
          <c:idx val="1"/>
          <c:order val="1"/>
          <c:tx>
            <c:strRef>
              <c:f>'Järnv diagramdata'!$A$4</c:f>
              <c:strCache>
                <c:ptCount val="1"/>
                <c:pt idx="0">
                  <c:v>Kollisioner vid tågrörelse </c:v>
                </c:pt>
              </c:strCache>
            </c:strRef>
          </c:tx>
          <c:spPr>
            <a:pattFill prst="pct20">
              <a:fgClr>
                <a:sysClr val="window" lastClr="FFFFFF"/>
              </a:fgClr>
              <a:bgClr>
                <a:sysClr val="windowText" lastClr="000000"/>
              </a:bgClr>
            </a:pattFill>
            <a:ln>
              <a:noFill/>
            </a:ln>
            <a:effectLst/>
          </c:spPr>
          <c:invertIfNegative val="0"/>
          <c:cat>
            <c:strRef>
              <c:f>'Järnv diagramdata'!$B$1:$X$1</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'Järnv diagramdata'!$B$4:$X$4</c:f>
              <c:numCache>
                <c:formatCode>#,##0</c:formatCode>
                <c:ptCount val="23"/>
                <c:pt idx="0">
                  <c:v>1</c:v>
                </c:pt>
                <c:pt idx="1">
                  <c:v>7</c:v>
                </c:pt>
                <c:pt idx="2">
                  <c:v>7</c:v>
                </c:pt>
                <c:pt idx="3">
                  <c:v>8</c:v>
                </c:pt>
                <c:pt idx="4">
                  <c:v>5</c:v>
                </c:pt>
                <c:pt idx="5">
                  <c:v>9</c:v>
                </c:pt>
                <c:pt idx="6">
                  <c:v>7</c:v>
                </c:pt>
                <c:pt idx="7">
                  <c:v>1</c:v>
                </c:pt>
                <c:pt idx="8">
                  <c:v>4</c:v>
                </c:pt>
                <c:pt idx="9">
                  <c:v>1</c:v>
                </c:pt>
                <c:pt idx="10">
                  <c:v>3</c:v>
                </c:pt>
                <c:pt idx="11">
                  <c:v>2</c:v>
                </c:pt>
                <c:pt idx="12">
                  <c:v>4</c:v>
                </c:pt>
                <c:pt idx="13">
                  <c:v>3</c:v>
                </c:pt>
                <c:pt idx="14">
                  <c:v>4</c:v>
                </c:pt>
                <c:pt idx="15">
                  <c:v>3</c:v>
                </c:pt>
                <c:pt idx="16">
                  <c:v>2</c:v>
                </c:pt>
                <c:pt idx="17">
                  <c:v>2</c:v>
                </c:pt>
                <c:pt idx="18">
                  <c:v>6</c:v>
                </c:pt>
                <c:pt idx="19">
                  <c:v>5</c:v>
                </c:pt>
                <c:pt idx="20">
                  <c:v>5</c:v>
                </c:pt>
                <c:pt idx="21">
                  <c:v>3</c:v>
                </c:pt>
                <c:pt idx="22">
                  <c:v>5</c:v>
                </c:pt>
              </c:numCache>
            </c:numRef>
          </c:val>
          <c:extLst>
            <c:ext xmlns:c16="http://schemas.microsoft.com/office/drawing/2014/chart" uri="{C3380CC4-5D6E-409C-BE32-E72D297353CC}">
              <c16:uniqueId val="{00000004-4023-4C11-95D6-B58F4D7AA165}"/>
            </c:ext>
          </c:extLst>
        </c:ser>
        <c:ser>
          <c:idx val="2"/>
          <c:order val="2"/>
          <c:tx>
            <c:strRef>
              <c:f>'Järnv diagramdata'!$A$5</c:f>
              <c:strCache>
                <c:ptCount val="1"/>
                <c:pt idx="0">
                  <c:v>Kollisioner vid vägkorsning i plan</c:v>
                </c:pt>
              </c:strCache>
            </c:strRef>
          </c:tx>
          <c:spPr>
            <a:pattFill prst="smCheck">
              <a:fgClr>
                <a:srgbClr val="52AF32"/>
              </a:fgClr>
              <a:bgClr>
                <a:srgbClr val="000000"/>
              </a:bgClr>
            </a:pattFill>
            <a:ln>
              <a:noFill/>
            </a:ln>
            <a:effectLst/>
          </c:spPr>
          <c:invertIfNegative val="0"/>
          <c:cat>
            <c:strRef>
              <c:f>'Järnv diagramdata'!$B$1:$X$1</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'Järnv diagramdata'!$B$5:$X$5</c:f>
              <c:numCache>
                <c:formatCode>#,##0</c:formatCode>
                <c:ptCount val="23"/>
                <c:pt idx="0">
                  <c:v>12</c:v>
                </c:pt>
                <c:pt idx="1">
                  <c:v>12</c:v>
                </c:pt>
                <c:pt idx="2">
                  <c:v>10</c:v>
                </c:pt>
                <c:pt idx="3">
                  <c:v>10</c:v>
                </c:pt>
                <c:pt idx="4">
                  <c:v>19</c:v>
                </c:pt>
                <c:pt idx="5">
                  <c:v>21</c:v>
                </c:pt>
                <c:pt idx="6">
                  <c:v>18</c:v>
                </c:pt>
                <c:pt idx="7">
                  <c:v>15</c:v>
                </c:pt>
                <c:pt idx="8">
                  <c:v>6</c:v>
                </c:pt>
                <c:pt idx="9">
                  <c:v>16</c:v>
                </c:pt>
                <c:pt idx="10">
                  <c:v>16</c:v>
                </c:pt>
                <c:pt idx="11">
                  <c:v>9</c:v>
                </c:pt>
                <c:pt idx="12">
                  <c:v>12</c:v>
                </c:pt>
                <c:pt idx="13">
                  <c:v>14</c:v>
                </c:pt>
                <c:pt idx="14">
                  <c:v>11</c:v>
                </c:pt>
                <c:pt idx="15">
                  <c:v>9</c:v>
                </c:pt>
                <c:pt idx="16">
                  <c:v>7</c:v>
                </c:pt>
                <c:pt idx="17">
                  <c:v>16</c:v>
                </c:pt>
                <c:pt idx="18">
                  <c:v>11</c:v>
                </c:pt>
                <c:pt idx="19">
                  <c:v>8</c:v>
                </c:pt>
                <c:pt idx="20">
                  <c:v>6</c:v>
                </c:pt>
                <c:pt idx="21">
                  <c:v>9</c:v>
                </c:pt>
                <c:pt idx="22">
                  <c:v>9</c:v>
                </c:pt>
              </c:numCache>
            </c:numRef>
          </c:val>
          <c:extLst>
            <c:ext xmlns:c16="http://schemas.microsoft.com/office/drawing/2014/chart" uri="{C3380CC4-5D6E-409C-BE32-E72D297353CC}">
              <c16:uniqueId val="{00000003-4023-4C11-95D6-B58F4D7AA165}"/>
            </c:ext>
          </c:extLst>
        </c:ser>
        <c:ser>
          <c:idx val="4"/>
          <c:order val="3"/>
          <c:tx>
            <c:strRef>
              <c:f>'Järnv diagramdata'!$A$9</c:f>
              <c:strCache>
                <c:ptCount val="1"/>
                <c:pt idx="0">
                  <c:v>Andra olyckshändelser</c:v>
                </c:pt>
              </c:strCache>
            </c:strRef>
          </c:tx>
          <c:spPr>
            <a:solidFill>
              <a:srgbClr val="52AF32"/>
            </a:solidFill>
            <a:ln>
              <a:noFill/>
            </a:ln>
            <a:effectLst/>
          </c:spPr>
          <c:invertIfNegative val="0"/>
          <c:cat>
            <c:strRef>
              <c:f>'Järnv diagramdata'!$B$1:$X$1</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'Järnv diagramdata'!$B$9:$X$9</c:f>
              <c:numCache>
                <c:formatCode>#,##0</c:formatCode>
                <c:ptCount val="23"/>
                <c:pt idx="0">
                  <c:v>15</c:v>
                </c:pt>
                <c:pt idx="1">
                  <c:v>19</c:v>
                </c:pt>
                <c:pt idx="2">
                  <c:v>30</c:v>
                </c:pt>
                <c:pt idx="3">
                  <c:v>38</c:v>
                </c:pt>
                <c:pt idx="4">
                  <c:v>4</c:v>
                </c:pt>
                <c:pt idx="5">
                  <c:v>1</c:v>
                </c:pt>
                <c:pt idx="6">
                  <c:v>2</c:v>
                </c:pt>
                <c:pt idx="7">
                  <c:v>6</c:v>
                </c:pt>
                <c:pt idx="8">
                  <c:v>6</c:v>
                </c:pt>
                <c:pt idx="9">
                  <c:v>4</c:v>
                </c:pt>
                <c:pt idx="10">
                  <c:v>7</c:v>
                </c:pt>
                <c:pt idx="11">
                  <c:v>8</c:v>
                </c:pt>
                <c:pt idx="12">
                  <c:v>5</c:v>
                </c:pt>
                <c:pt idx="13">
                  <c:v>2</c:v>
                </c:pt>
                <c:pt idx="14">
                  <c:v>11</c:v>
                </c:pt>
                <c:pt idx="15">
                  <c:v>5</c:v>
                </c:pt>
                <c:pt idx="16">
                  <c:v>4</c:v>
                </c:pt>
                <c:pt idx="17">
                  <c:v>6</c:v>
                </c:pt>
                <c:pt idx="18">
                  <c:v>5</c:v>
                </c:pt>
                <c:pt idx="19">
                  <c:v>9</c:v>
                </c:pt>
                <c:pt idx="20">
                  <c:v>10</c:v>
                </c:pt>
                <c:pt idx="21">
                  <c:v>6</c:v>
                </c:pt>
                <c:pt idx="22">
                  <c:v>2</c:v>
                </c:pt>
              </c:numCache>
            </c:numRef>
          </c:val>
          <c:extLst>
            <c:ext xmlns:c16="http://schemas.microsoft.com/office/drawing/2014/chart" uri="{C3380CC4-5D6E-409C-BE32-E72D297353CC}">
              <c16:uniqueId val="{00000000-4023-4C11-95D6-B58F4D7AA165}"/>
            </c:ext>
          </c:extLst>
        </c:ser>
        <c:ser>
          <c:idx val="5"/>
          <c:order val="5"/>
          <c:tx>
            <c:strRef>
              <c:f>'Järnv diagramdata'!$A$6</c:f>
              <c:strCache>
                <c:ptCount val="1"/>
                <c:pt idx="0">
                  <c:v>Personolyckor orsakade av rullande materiel i rörelse (2004–)</c:v>
                </c:pt>
              </c:strCache>
            </c:strRef>
          </c:tx>
          <c:spPr>
            <a:solidFill>
              <a:sysClr val="window" lastClr="FFFFFF">
                <a:lumMod val="65000"/>
              </a:sysClr>
            </a:solidFill>
          </c:spPr>
          <c:invertIfNegative val="0"/>
          <c:cat>
            <c:strRef>
              <c:f>'Järnv diagramdata'!$B$1:$X$1</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'Järnv diagramdata'!$B$6:$X$6</c:f>
              <c:numCache>
                <c:formatCode>#,##0</c:formatCode>
                <c:ptCount val="23"/>
                <c:pt idx="0">
                  <c:v>0</c:v>
                </c:pt>
                <c:pt idx="1">
                  <c:v>0</c:v>
                </c:pt>
                <c:pt idx="2">
                  <c:v>0</c:v>
                </c:pt>
                <c:pt idx="3">
                  <c:v>0</c:v>
                </c:pt>
                <c:pt idx="4">
                  <c:v>23</c:v>
                </c:pt>
                <c:pt idx="5">
                  <c:v>20</c:v>
                </c:pt>
                <c:pt idx="6">
                  <c:v>17</c:v>
                </c:pt>
                <c:pt idx="7">
                  <c:v>22</c:v>
                </c:pt>
                <c:pt idx="8">
                  <c:v>17</c:v>
                </c:pt>
                <c:pt idx="9">
                  <c:v>20</c:v>
                </c:pt>
                <c:pt idx="10">
                  <c:v>39</c:v>
                </c:pt>
                <c:pt idx="11">
                  <c:v>28</c:v>
                </c:pt>
                <c:pt idx="12">
                  <c:v>14</c:v>
                </c:pt>
                <c:pt idx="13">
                  <c:v>16</c:v>
                </c:pt>
                <c:pt idx="14">
                  <c:v>19</c:v>
                </c:pt>
                <c:pt idx="15">
                  <c:v>18</c:v>
                </c:pt>
                <c:pt idx="16">
                  <c:v>16</c:v>
                </c:pt>
                <c:pt idx="17">
                  <c:v>13</c:v>
                </c:pt>
                <c:pt idx="18">
                  <c:v>6</c:v>
                </c:pt>
                <c:pt idx="19">
                  <c:v>16</c:v>
                </c:pt>
                <c:pt idx="20">
                  <c:v>5</c:v>
                </c:pt>
                <c:pt idx="21">
                  <c:v>7</c:v>
                </c:pt>
                <c:pt idx="22">
                  <c:v>11</c:v>
                </c:pt>
              </c:numCache>
            </c:numRef>
          </c:val>
          <c:extLst>
            <c:ext xmlns:c16="http://schemas.microsoft.com/office/drawing/2014/chart" uri="{C3380CC4-5D6E-409C-BE32-E72D297353CC}">
              <c16:uniqueId val="{00000002-4023-4C11-95D6-B58F4D7AA165}"/>
            </c:ext>
          </c:extLst>
        </c:ser>
        <c:ser>
          <c:idx val="6"/>
          <c:order val="6"/>
          <c:tx>
            <c:strRef>
              <c:f>'Järnv diagramdata'!$A$7</c:f>
              <c:strCache>
                <c:ptCount val="1"/>
                <c:pt idx="0">
                  <c:v>Brand i rullande materiel (2004–)</c:v>
                </c:pt>
              </c:strCache>
            </c:strRef>
          </c:tx>
          <c:invertIfNegative val="0"/>
          <c:cat>
            <c:strRef>
              <c:f>'Järnv diagramdata'!$B$1:$X$1</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'Järnv diagramdata'!$B$7:$X$7</c:f>
              <c:numCache>
                <c:formatCode>#,##0</c:formatCode>
                <c:ptCount val="23"/>
                <c:pt idx="0">
                  <c:v>0</c:v>
                </c:pt>
                <c:pt idx="1">
                  <c:v>0</c:v>
                </c:pt>
                <c:pt idx="2">
                  <c:v>0</c:v>
                </c:pt>
                <c:pt idx="3">
                  <c:v>0</c:v>
                </c:pt>
                <c:pt idx="4">
                  <c:v>9</c:v>
                </c:pt>
                <c:pt idx="5">
                  <c:v>1</c:v>
                </c:pt>
                <c:pt idx="6">
                  <c:v>6</c:v>
                </c:pt>
                <c:pt idx="7">
                  <c:v>4</c:v>
                </c:pt>
                <c:pt idx="8">
                  <c:v>3</c:v>
                </c:pt>
                <c:pt idx="9">
                  <c:v>1</c:v>
                </c:pt>
                <c:pt idx="10">
                  <c:v>0</c:v>
                </c:pt>
                <c:pt idx="11">
                  <c:v>2</c:v>
                </c:pt>
                <c:pt idx="12">
                  <c:v>3</c:v>
                </c:pt>
                <c:pt idx="13">
                  <c:v>2</c:v>
                </c:pt>
                <c:pt idx="14">
                  <c:v>3</c:v>
                </c:pt>
                <c:pt idx="15">
                  <c:v>2</c:v>
                </c:pt>
                <c:pt idx="16">
                  <c:v>1</c:v>
                </c:pt>
                <c:pt idx="17">
                  <c:v>1</c:v>
                </c:pt>
                <c:pt idx="18">
                  <c:v>2</c:v>
                </c:pt>
                <c:pt idx="19">
                  <c:v>3</c:v>
                </c:pt>
                <c:pt idx="20">
                  <c:v>0</c:v>
                </c:pt>
                <c:pt idx="21">
                  <c:v>0</c:v>
                </c:pt>
                <c:pt idx="22">
                  <c:v>2</c:v>
                </c:pt>
              </c:numCache>
            </c:numRef>
          </c:val>
          <c:extLst>
            <c:ext xmlns:c16="http://schemas.microsoft.com/office/drawing/2014/chart" uri="{C3380CC4-5D6E-409C-BE32-E72D297353CC}">
              <c16:uniqueId val="{00000001-BB53-43E0-96C0-A76760939CAC}"/>
            </c:ext>
          </c:extLst>
        </c:ser>
        <c:dLbls>
          <c:showLegendKey val="0"/>
          <c:showVal val="0"/>
          <c:showCatName val="0"/>
          <c:showSerName val="0"/>
          <c:showPercent val="0"/>
          <c:showBubbleSize val="0"/>
        </c:dLbls>
        <c:gapWidth val="150"/>
        <c:overlap val="100"/>
        <c:axId val="230974592"/>
        <c:axId val="230976128"/>
        <c:extLst>
          <c:ext xmlns:c15="http://schemas.microsoft.com/office/drawing/2012/chart" uri="{02D57815-91ED-43cb-92C2-25804820EDAC}">
            <c15:filteredBarSeries>
              <c15:ser>
                <c:idx val="3"/>
                <c:order val="4"/>
                <c:tx>
                  <c:strRef>
                    <c:extLst>
                      <c:ext uri="{02D57815-91ED-43cb-92C2-25804820EDAC}">
                        <c15:formulaRef>
                          <c15:sqref>'Järnv diagramdata'!$A$8</c15:sqref>
                        </c15:formulaRef>
                      </c:ext>
                    </c:extLst>
                    <c:strCache>
                      <c:ptCount val="1"/>
                      <c:pt idx="0">
                        <c:v>Urspårningar och kollisioner vid växling  (2007–)</c:v>
                      </c:pt>
                    </c:strCache>
                  </c:strRef>
                </c:tx>
                <c:spPr>
                  <a:solidFill>
                    <a:sysClr val="windowText" lastClr="000000"/>
                  </a:solidFill>
                  <a:ln>
                    <a:noFill/>
                  </a:ln>
                  <a:effectLst/>
                </c:spPr>
                <c:invertIfNegative val="0"/>
                <c:cat>
                  <c:strRef>
                    <c:extLst>
                      <c:ext uri="{02D57815-91ED-43cb-92C2-25804820EDAC}">
                        <c15:formulaRef>
                          <c15:sqref>'Järnv diagramdata'!$B$1:$X$1</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extLst>
                      <c:ext uri="{02D57815-91ED-43cb-92C2-25804820EDAC}">
                        <c15:formulaRef>
                          <c15:sqref>'Järnv diagramdata'!$B$8:$W$8</c15:sqref>
                        </c15:formulaRef>
                      </c:ext>
                    </c:extLst>
                    <c:numCache>
                      <c:formatCode>#,##0</c:formatCode>
                      <c:ptCount val="22"/>
                      <c:pt idx="0">
                        <c:v>0</c:v>
                      </c:pt>
                      <c:pt idx="1">
                        <c:v>0</c:v>
                      </c:pt>
                      <c:pt idx="2">
                        <c:v>0</c:v>
                      </c:pt>
                      <c:pt idx="3">
                        <c:v>0</c:v>
                      </c:pt>
                      <c:pt idx="4">
                        <c:v>0</c:v>
                      </c:pt>
                      <c:pt idx="5">
                        <c:v>0</c:v>
                      </c:pt>
                      <c:pt idx="6">
                        <c:v>0</c:v>
                      </c:pt>
                      <c:pt idx="7">
                        <c:v>6</c:v>
                      </c:pt>
                      <c:pt idx="8">
                        <c:v>6</c:v>
                      </c:pt>
                      <c:pt idx="9">
                        <c:v>4</c:v>
                      </c:pt>
                      <c:pt idx="10">
                        <c:v>5</c:v>
                      </c:pt>
                      <c:pt idx="11">
                        <c:v>6</c:v>
                      </c:pt>
                      <c:pt idx="12">
                        <c:v>4</c:v>
                      </c:pt>
                      <c:pt idx="13">
                        <c:v>1</c:v>
                      </c:pt>
                      <c:pt idx="14">
                        <c:v>5</c:v>
                      </c:pt>
                      <c:pt idx="15">
                        <c:v>5</c:v>
                      </c:pt>
                      <c:pt idx="16">
                        <c:v>1</c:v>
                      </c:pt>
                      <c:pt idx="17">
                        <c:v>4</c:v>
                      </c:pt>
                      <c:pt idx="18">
                        <c:v>5</c:v>
                      </c:pt>
                      <c:pt idx="19">
                        <c:v>8</c:v>
                      </c:pt>
                      <c:pt idx="20">
                        <c:v>7</c:v>
                      </c:pt>
                      <c:pt idx="21">
                        <c:v>4</c:v>
                      </c:pt>
                    </c:numCache>
                  </c:numRef>
                </c:val>
                <c:extLst>
                  <c:ext xmlns:c16="http://schemas.microsoft.com/office/drawing/2014/chart" uri="{C3380CC4-5D6E-409C-BE32-E72D297353CC}">
                    <c16:uniqueId val="{00000001-4023-4C11-95D6-B58F4D7AA165}"/>
                  </c:ext>
                </c:extLst>
              </c15:ser>
            </c15:filteredBarSeries>
          </c:ext>
        </c:extLst>
      </c:barChart>
      <c:catAx>
        <c:axId val="230974592"/>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6128"/>
        <c:crosses val="autoZero"/>
        <c:auto val="1"/>
        <c:lblAlgn val="ctr"/>
        <c:lblOffset val="100"/>
        <c:tickLblSkip val="1"/>
        <c:noMultiLvlLbl val="0"/>
      </c:catAx>
      <c:valAx>
        <c:axId val="230976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4592"/>
        <c:crosses val="autoZero"/>
        <c:crossBetween val="between"/>
      </c:valAx>
      <c:spPr>
        <a:noFill/>
        <a:ln>
          <a:noFill/>
        </a:ln>
        <a:effectLst/>
      </c:spPr>
    </c:plotArea>
    <c:legend>
      <c:legendPos val="r"/>
      <c:layout>
        <c:manualLayout>
          <c:xMode val="edge"/>
          <c:yMode val="edge"/>
          <c:x val="0.67333005986360461"/>
          <c:y val="3.3419493637911135E-2"/>
          <c:w val="0.31896576757692524"/>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'Tbana diagramdata'!$A$9</c:f>
              <c:strCache>
                <c:ptCount val="1"/>
                <c:pt idx="0">
                  <c:v>Avlidna</c:v>
                </c:pt>
              </c:strCache>
            </c:strRef>
          </c:tx>
          <c:spPr>
            <a:ln>
              <a:solidFill>
                <a:schemeClr val="accent1"/>
              </a:solidFill>
            </a:ln>
          </c:spPr>
          <c:marker>
            <c:symbol val="circle"/>
            <c:size val="6"/>
            <c:spPr>
              <a:solidFill>
                <a:schemeClr val="accent1"/>
              </a:solidFill>
            </c:spPr>
          </c:marker>
          <c:cat>
            <c:strRef>
              <c:f>'Tbana diagramdata'!$B$1:$X$1</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'Tbana diagramdata'!$B$9:$X$9</c:f>
              <c:numCache>
                <c:formatCode>#,##0</c:formatCode>
                <c:ptCount val="23"/>
                <c:pt idx="0">
                  <c:v>4</c:v>
                </c:pt>
                <c:pt idx="1">
                  <c:v>0</c:v>
                </c:pt>
                <c:pt idx="2">
                  <c:v>3</c:v>
                </c:pt>
                <c:pt idx="3">
                  <c:v>5</c:v>
                </c:pt>
                <c:pt idx="4">
                  <c:v>2</c:v>
                </c:pt>
                <c:pt idx="5">
                  <c:v>1</c:v>
                </c:pt>
                <c:pt idx="6">
                  <c:v>1</c:v>
                </c:pt>
                <c:pt idx="7">
                  <c:v>0</c:v>
                </c:pt>
                <c:pt idx="8">
                  <c:v>5</c:v>
                </c:pt>
                <c:pt idx="9">
                  <c:v>1</c:v>
                </c:pt>
                <c:pt idx="10">
                  <c:v>4</c:v>
                </c:pt>
                <c:pt idx="11">
                  <c:v>5</c:v>
                </c:pt>
                <c:pt idx="12">
                  <c:v>3</c:v>
                </c:pt>
                <c:pt idx="13">
                  <c:v>1</c:v>
                </c:pt>
                <c:pt idx="14">
                  <c:v>1</c:v>
                </c:pt>
                <c:pt idx="15">
                  <c:v>4</c:v>
                </c:pt>
                <c:pt idx="16">
                  <c:v>0</c:v>
                </c:pt>
                <c:pt idx="17">
                  <c:v>2</c:v>
                </c:pt>
                <c:pt idx="18">
                  <c:v>0</c:v>
                </c:pt>
                <c:pt idx="19">
                  <c:v>2</c:v>
                </c:pt>
                <c:pt idx="20">
                  <c:v>0</c:v>
                </c:pt>
                <c:pt idx="21">
                  <c:v>2</c:v>
                </c:pt>
                <c:pt idx="22">
                  <c:v>0</c:v>
                </c:pt>
              </c:numCache>
            </c:numRef>
          </c:val>
          <c:smooth val="0"/>
          <c:extLst>
            <c:ext xmlns:c16="http://schemas.microsoft.com/office/drawing/2014/chart" uri="{C3380CC4-5D6E-409C-BE32-E72D297353CC}">
              <c16:uniqueId val="{00000000-80FC-4DD6-BA09-90598C89246B}"/>
            </c:ext>
          </c:extLst>
        </c:ser>
        <c:dLbls>
          <c:showLegendKey val="0"/>
          <c:showVal val="0"/>
          <c:showCatName val="0"/>
          <c:showSerName val="0"/>
          <c:showPercent val="0"/>
          <c:showBubbleSize val="0"/>
        </c:dLbls>
        <c:marker val="1"/>
        <c:smooth val="0"/>
        <c:axId val="236290048"/>
        <c:axId val="236291584"/>
      </c:lineChart>
      <c:catAx>
        <c:axId val="236290048"/>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6291584"/>
        <c:crosses val="autoZero"/>
        <c:auto val="1"/>
        <c:lblAlgn val="ctr"/>
        <c:lblOffset val="100"/>
        <c:tickLblSkip val="1"/>
        <c:tickMarkSkip val="1"/>
        <c:noMultiLvlLbl val="0"/>
      </c:catAx>
      <c:valAx>
        <c:axId val="236291584"/>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6290048"/>
        <c:crosses val="autoZero"/>
        <c:crossBetween val="midCat"/>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diagramdata'!$A$10</c:f>
              <c:strCache>
                <c:ptCount val="1"/>
                <c:pt idx="0">
                  <c:v>kvinnor</c:v>
                </c:pt>
              </c:strCache>
            </c:strRef>
          </c:tx>
          <c:spPr>
            <a:solidFill>
              <a:schemeClr val="accent1"/>
            </a:solidFill>
            <a:ln>
              <a:noFill/>
            </a:ln>
            <a:effectLst/>
          </c:spPr>
          <c:invertIfNegative val="0"/>
          <c:cat>
            <c:strRef>
              <c:f>'Tbana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'Tbana diagramdata'!$K$10:$X$10</c:f>
              <c:numCache>
                <c:formatCode>#,##0</c:formatCode>
                <c:ptCount val="14"/>
                <c:pt idx="0">
                  <c:v>0</c:v>
                </c:pt>
                <c:pt idx="1">
                  <c:v>0</c:v>
                </c:pt>
                <c:pt idx="2">
                  <c:v>1</c:v>
                </c:pt>
                <c:pt idx="3">
                  <c:v>0</c:v>
                </c:pt>
                <c:pt idx="4">
                  <c:v>0</c:v>
                </c:pt>
                <c:pt idx="5">
                  <c:v>0</c:v>
                </c:pt>
                <c:pt idx="6">
                  <c:v>0</c:v>
                </c:pt>
                <c:pt idx="7">
                  <c:v>0</c:v>
                </c:pt>
                <c:pt idx="8">
                  <c:v>0</c:v>
                </c:pt>
                <c:pt idx="9">
                  <c:v>0</c:v>
                </c:pt>
                <c:pt idx="10">
                  <c:v>1</c:v>
                </c:pt>
                <c:pt idx="11">
                  <c:v>0</c:v>
                </c:pt>
                <c:pt idx="12">
                  <c:v>0</c:v>
                </c:pt>
                <c:pt idx="13">
                  <c:v>0</c:v>
                </c:pt>
              </c:numCache>
            </c:numRef>
          </c:val>
          <c:extLst>
            <c:ext xmlns:c16="http://schemas.microsoft.com/office/drawing/2014/chart" uri="{C3380CC4-5D6E-409C-BE32-E72D297353CC}">
              <c16:uniqueId val="{00000000-234D-41DF-9C7E-26DF5DE5BD14}"/>
            </c:ext>
          </c:extLst>
        </c:ser>
        <c:ser>
          <c:idx val="1"/>
          <c:order val="1"/>
          <c:tx>
            <c:strRef>
              <c:f>'Tbana diagramdata'!$A$11</c:f>
              <c:strCache>
                <c:ptCount val="1"/>
                <c:pt idx="0">
                  <c:v>män</c:v>
                </c:pt>
              </c:strCache>
            </c:strRef>
          </c:tx>
          <c:spPr>
            <a:solidFill>
              <a:schemeClr val="tx1"/>
            </a:solidFill>
            <a:ln>
              <a:noFill/>
            </a:ln>
            <a:effectLst/>
          </c:spPr>
          <c:invertIfNegative val="0"/>
          <c:cat>
            <c:strRef>
              <c:f>'Tbana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'Tbana diagramdata'!$K$11:$X$11</c:f>
              <c:numCache>
                <c:formatCode>#,##0</c:formatCode>
                <c:ptCount val="14"/>
                <c:pt idx="0">
                  <c:v>1</c:v>
                </c:pt>
                <c:pt idx="1">
                  <c:v>4</c:v>
                </c:pt>
                <c:pt idx="2">
                  <c:v>4</c:v>
                </c:pt>
                <c:pt idx="3">
                  <c:v>3</c:v>
                </c:pt>
                <c:pt idx="4">
                  <c:v>1</c:v>
                </c:pt>
                <c:pt idx="5">
                  <c:v>1</c:v>
                </c:pt>
                <c:pt idx="6">
                  <c:v>4</c:v>
                </c:pt>
                <c:pt idx="7">
                  <c:v>0</c:v>
                </c:pt>
                <c:pt idx="8">
                  <c:v>2</c:v>
                </c:pt>
                <c:pt idx="9">
                  <c:v>0</c:v>
                </c:pt>
                <c:pt idx="10">
                  <c:v>1</c:v>
                </c:pt>
                <c:pt idx="11">
                  <c:v>0</c:v>
                </c:pt>
                <c:pt idx="12">
                  <c:v>2</c:v>
                </c:pt>
                <c:pt idx="13">
                  <c:v>0</c:v>
                </c:pt>
              </c:numCache>
            </c:numRef>
          </c:val>
          <c:extLst>
            <c:ext xmlns:c16="http://schemas.microsoft.com/office/drawing/2014/chart" uri="{C3380CC4-5D6E-409C-BE32-E72D297353CC}">
              <c16:uniqueId val="{00000001-234D-41DF-9C7E-26DF5DE5BD14}"/>
            </c:ext>
          </c:extLst>
        </c:ser>
        <c:dLbls>
          <c:showLegendKey val="0"/>
          <c:showVal val="0"/>
          <c:showCatName val="0"/>
          <c:showSerName val="0"/>
          <c:showPercent val="0"/>
          <c:showBubbleSize val="0"/>
        </c:dLbls>
        <c:gapWidth val="150"/>
        <c:overlap val="100"/>
        <c:axId val="238003712"/>
        <c:axId val="238005248"/>
      </c:barChart>
      <c:catAx>
        <c:axId val="238003712"/>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5248"/>
        <c:crosses val="autoZero"/>
        <c:auto val="1"/>
        <c:lblAlgn val="ctr"/>
        <c:lblOffset val="100"/>
        <c:noMultiLvlLbl val="0"/>
      </c:catAx>
      <c:valAx>
        <c:axId val="238005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3712"/>
        <c:crosses val="autoZero"/>
        <c:crossBetween val="between"/>
      </c:valAx>
      <c:spPr>
        <a:noFill/>
        <a:ln>
          <a:noFill/>
        </a:ln>
        <a:effectLst/>
      </c:spPr>
    </c:plotArea>
    <c:legend>
      <c:legendPos val="b"/>
      <c:layout>
        <c:manualLayout>
          <c:xMode val="edge"/>
          <c:yMode val="edge"/>
          <c:x val="0.35703870874408489"/>
          <c:y val="0.90775352562794775"/>
          <c:w val="0.30901953003906096"/>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diagramdata'!$A$13</c:f>
              <c:strCache>
                <c:ptCount val="1"/>
                <c:pt idx="0">
                  <c:v>kvinnor</c:v>
                </c:pt>
              </c:strCache>
            </c:strRef>
          </c:tx>
          <c:spPr>
            <a:solidFill>
              <a:schemeClr val="accent1"/>
            </a:solidFill>
            <a:ln>
              <a:noFill/>
            </a:ln>
            <a:effectLst/>
          </c:spPr>
          <c:invertIfNegative val="0"/>
          <c:cat>
            <c:strRef>
              <c:f>'Tbana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'Tbana diagramdata'!$K$13:$X$13</c:f>
              <c:numCache>
                <c:formatCode>#,##0</c:formatCode>
                <c:ptCount val="14"/>
                <c:pt idx="0">
                  <c:v>1</c:v>
                </c:pt>
                <c:pt idx="1">
                  <c:v>2</c:v>
                </c:pt>
                <c:pt idx="2">
                  <c:v>4</c:v>
                </c:pt>
                <c:pt idx="3">
                  <c:v>0</c:v>
                </c:pt>
                <c:pt idx="4">
                  <c:v>1</c:v>
                </c:pt>
                <c:pt idx="5">
                  <c:v>0</c:v>
                </c:pt>
                <c:pt idx="6">
                  <c:v>0</c:v>
                </c:pt>
                <c:pt idx="7">
                  <c:v>1</c:v>
                </c:pt>
                <c:pt idx="8">
                  <c:v>1</c:v>
                </c:pt>
                <c:pt idx="9">
                  <c:v>0</c:v>
                </c:pt>
                <c:pt idx="10">
                  <c:v>0</c:v>
                </c:pt>
                <c:pt idx="11">
                  <c:v>2</c:v>
                </c:pt>
                <c:pt idx="12">
                  <c:v>0</c:v>
                </c:pt>
                <c:pt idx="13">
                  <c:v>0</c:v>
                </c:pt>
              </c:numCache>
            </c:numRef>
          </c:val>
          <c:extLst>
            <c:ext xmlns:c16="http://schemas.microsoft.com/office/drawing/2014/chart" uri="{C3380CC4-5D6E-409C-BE32-E72D297353CC}">
              <c16:uniqueId val="{00000000-CBEF-4706-934E-648891E65012}"/>
            </c:ext>
          </c:extLst>
        </c:ser>
        <c:ser>
          <c:idx val="1"/>
          <c:order val="1"/>
          <c:tx>
            <c:strRef>
              <c:f>'Tbana diagramdata'!$A$14</c:f>
              <c:strCache>
                <c:ptCount val="1"/>
                <c:pt idx="0">
                  <c:v>män</c:v>
                </c:pt>
              </c:strCache>
            </c:strRef>
          </c:tx>
          <c:spPr>
            <a:solidFill>
              <a:schemeClr val="tx1"/>
            </a:solidFill>
            <a:ln>
              <a:noFill/>
            </a:ln>
            <a:effectLst/>
          </c:spPr>
          <c:invertIfNegative val="0"/>
          <c:cat>
            <c:strRef>
              <c:f>'Tbana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'Tbana diagramdata'!$K$14:$X$14</c:f>
              <c:numCache>
                <c:formatCode>#,##0</c:formatCode>
                <c:ptCount val="14"/>
                <c:pt idx="0">
                  <c:v>0</c:v>
                </c:pt>
                <c:pt idx="1">
                  <c:v>3</c:v>
                </c:pt>
                <c:pt idx="2">
                  <c:v>1</c:v>
                </c:pt>
                <c:pt idx="3">
                  <c:v>5</c:v>
                </c:pt>
                <c:pt idx="4">
                  <c:v>2</c:v>
                </c:pt>
                <c:pt idx="5">
                  <c:v>1</c:v>
                </c:pt>
                <c:pt idx="6">
                  <c:v>2</c:v>
                </c:pt>
                <c:pt idx="7">
                  <c:v>3</c:v>
                </c:pt>
                <c:pt idx="8">
                  <c:v>1</c:v>
                </c:pt>
                <c:pt idx="9">
                  <c:v>3</c:v>
                </c:pt>
                <c:pt idx="10">
                  <c:v>4</c:v>
                </c:pt>
                <c:pt idx="11">
                  <c:v>1</c:v>
                </c:pt>
                <c:pt idx="12">
                  <c:v>2</c:v>
                </c:pt>
                <c:pt idx="13">
                  <c:v>3</c:v>
                </c:pt>
              </c:numCache>
            </c:numRef>
          </c:val>
          <c:extLst>
            <c:ext xmlns:c16="http://schemas.microsoft.com/office/drawing/2014/chart" uri="{C3380CC4-5D6E-409C-BE32-E72D297353CC}">
              <c16:uniqueId val="{00000001-CBEF-4706-934E-648891E65012}"/>
            </c:ext>
          </c:extLst>
        </c:ser>
        <c:dLbls>
          <c:showLegendKey val="0"/>
          <c:showVal val="0"/>
          <c:showCatName val="0"/>
          <c:showSerName val="0"/>
          <c:showPercent val="0"/>
          <c:showBubbleSize val="0"/>
        </c:dLbls>
        <c:gapWidth val="150"/>
        <c:overlap val="100"/>
        <c:axId val="238071168"/>
        <c:axId val="238072960"/>
      </c:barChart>
      <c:catAx>
        <c:axId val="23807116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2960"/>
        <c:crosses val="autoZero"/>
        <c:auto val="1"/>
        <c:lblAlgn val="ctr"/>
        <c:lblOffset val="100"/>
        <c:noMultiLvlLbl val="0"/>
      </c:catAx>
      <c:valAx>
        <c:axId val="23807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1168"/>
        <c:crosses val="autoZero"/>
        <c:crossBetween val="between"/>
      </c:valAx>
      <c:spPr>
        <a:noFill/>
        <a:ln>
          <a:noFill/>
        </a:ln>
        <a:effectLst/>
      </c:spPr>
    </c:plotArea>
    <c:legend>
      <c:legendPos val="b"/>
      <c:layout>
        <c:manualLayout>
          <c:xMode val="edge"/>
          <c:yMode val="edge"/>
          <c:x val="0.36399725739223132"/>
          <c:y val="0.90113170469075998"/>
          <c:w val="0.30323108765247886"/>
          <c:h val="7.835547479641970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'Järnv diagramdata'!$A$10</c:f>
              <c:strCache>
                <c:ptCount val="1"/>
                <c:pt idx="0">
                  <c:v>Avlidna</c:v>
                </c:pt>
              </c:strCache>
            </c:strRef>
          </c:tx>
          <c:spPr>
            <a:ln>
              <a:solidFill>
                <a:srgbClr val="52AF32"/>
              </a:solidFill>
            </a:ln>
          </c:spPr>
          <c:marker>
            <c:symbol val="circle"/>
            <c:size val="6"/>
            <c:spPr>
              <a:solidFill>
                <a:srgbClr val="52AF32"/>
              </a:solidFill>
            </c:spPr>
          </c:marker>
          <c:cat>
            <c:strRef>
              <c:f>'Järnv diagramdata'!$B$1:$X$1</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'Järnv diagramdata'!$B$10:$X$10</c:f>
              <c:numCache>
                <c:formatCode>#,##0</c:formatCode>
                <c:ptCount val="23"/>
                <c:pt idx="0">
                  <c:v>19</c:v>
                </c:pt>
                <c:pt idx="1">
                  <c:v>15</c:v>
                </c:pt>
                <c:pt idx="2">
                  <c:v>18</c:v>
                </c:pt>
                <c:pt idx="3">
                  <c:v>20</c:v>
                </c:pt>
                <c:pt idx="4">
                  <c:v>26</c:v>
                </c:pt>
                <c:pt idx="5">
                  <c:v>21</c:v>
                </c:pt>
                <c:pt idx="6">
                  <c:v>19</c:v>
                </c:pt>
                <c:pt idx="7">
                  <c:v>25</c:v>
                </c:pt>
                <c:pt idx="8">
                  <c:v>15</c:v>
                </c:pt>
                <c:pt idx="9">
                  <c:v>19</c:v>
                </c:pt>
                <c:pt idx="10">
                  <c:v>45</c:v>
                </c:pt>
                <c:pt idx="11">
                  <c:v>25</c:v>
                </c:pt>
                <c:pt idx="12">
                  <c:v>15</c:v>
                </c:pt>
                <c:pt idx="13">
                  <c:v>18</c:v>
                </c:pt>
                <c:pt idx="14">
                  <c:v>25</c:v>
                </c:pt>
                <c:pt idx="15">
                  <c:v>16</c:v>
                </c:pt>
                <c:pt idx="16">
                  <c:v>13</c:v>
                </c:pt>
                <c:pt idx="17">
                  <c:v>15</c:v>
                </c:pt>
                <c:pt idx="18">
                  <c:v>9</c:v>
                </c:pt>
                <c:pt idx="19">
                  <c:v>16</c:v>
                </c:pt>
                <c:pt idx="20">
                  <c:v>4</c:v>
                </c:pt>
                <c:pt idx="21">
                  <c:v>14</c:v>
                </c:pt>
                <c:pt idx="22">
                  <c:v>8</c:v>
                </c:pt>
              </c:numCache>
            </c:numRef>
          </c:val>
          <c:smooth val="0"/>
          <c:extLst>
            <c:ext xmlns:c16="http://schemas.microsoft.com/office/drawing/2014/chart" uri="{C3380CC4-5D6E-409C-BE32-E72D297353CC}">
              <c16:uniqueId val="{00000000-9ECF-4AD1-BA0A-1865A9C1AE5E}"/>
            </c:ext>
          </c:extLst>
        </c:ser>
        <c:dLbls>
          <c:showLegendKey val="0"/>
          <c:showVal val="0"/>
          <c:showCatName val="0"/>
          <c:showSerName val="0"/>
          <c:showPercent val="0"/>
          <c:showBubbleSize val="0"/>
        </c:dLbls>
        <c:marker val="1"/>
        <c:smooth val="0"/>
        <c:axId val="230992512"/>
        <c:axId val="231063936"/>
      </c:lineChart>
      <c:catAx>
        <c:axId val="23099251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400">
                <a:solidFill>
                  <a:sysClr val="windowText" lastClr="000000"/>
                </a:solidFill>
              </a:defRPr>
            </a:pPr>
            <a:endParaRPr lang="sv-SE"/>
          </a:p>
        </c:txPr>
        <c:crossAx val="231063936"/>
        <c:crosses val="autoZero"/>
        <c:auto val="1"/>
        <c:lblAlgn val="ctr"/>
        <c:lblOffset val="100"/>
        <c:tickLblSkip val="1"/>
        <c:tickMarkSkip val="1"/>
        <c:noMultiLvlLbl val="0"/>
      </c:catAx>
      <c:valAx>
        <c:axId val="231063936"/>
        <c:scaling>
          <c:orientation val="minMax"/>
        </c:scaling>
        <c:delete val="0"/>
        <c:axPos val="l"/>
        <c:majorGridlines/>
        <c:numFmt formatCode="#,##0" sourceLinked="1"/>
        <c:majorTickMark val="out"/>
        <c:minorTickMark val="none"/>
        <c:tickLblPos val="nextTo"/>
        <c:spPr>
          <a:ln>
            <a:solidFill>
              <a:sysClr val="windowText" lastClr="000000"/>
            </a:solidFill>
          </a:ln>
        </c:spPr>
        <c:txPr>
          <a:bodyPr rot="0" vert="horz"/>
          <a:lstStyle/>
          <a:p>
            <a:pPr>
              <a:defRPr sz="1400">
                <a:solidFill>
                  <a:sysClr val="windowText" lastClr="000000"/>
                </a:solidFill>
              </a:defRPr>
            </a:pPr>
            <a:endParaRPr lang="sv-SE"/>
          </a:p>
        </c:txPr>
        <c:crossAx val="230992512"/>
        <c:crosses val="autoZero"/>
        <c:crossBetween val="midCat"/>
        <c:majorUnit val="10"/>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diagramdata'!$A$11</c:f>
              <c:strCache>
                <c:ptCount val="1"/>
                <c:pt idx="0">
                  <c:v>kvinnor</c:v>
                </c:pt>
              </c:strCache>
            </c:strRef>
          </c:tx>
          <c:spPr>
            <a:solidFill>
              <a:srgbClr val="52AF32"/>
            </a:solidFill>
            <a:ln>
              <a:noFill/>
            </a:ln>
            <a:effectLst/>
          </c:spPr>
          <c:invertIfNegative val="1"/>
          <c:cat>
            <c:strRef>
              <c:f>'Järnv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'Järnv diagramdata'!$K$11:$X$11</c:f>
              <c:numCache>
                <c:formatCode>#,##0</c:formatCode>
                <c:ptCount val="14"/>
                <c:pt idx="0">
                  <c:v>8</c:v>
                </c:pt>
                <c:pt idx="1">
                  <c:v>10</c:v>
                </c:pt>
                <c:pt idx="2">
                  <c:v>8</c:v>
                </c:pt>
                <c:pt idx="3">
                  <c:v>4</c:v>
                </c:pt>
                <c:pt idx="4">
                  <c:v>6</c:v>
                </c:pt>
                <c:pt idx="5">
                  <c:v>6</c:v>
                </c:pt>
                <c:pt idx="6">
                  <c:v>3</c:v>
                </c:pt>
                <c:pt idx="7">
                  <c:v>0</c:v>
                </c:pt>
                <c:pt idx="8">
                  <c:v>2</c:v>
                </c:pt>
                <c:pt idx="9">
                  <c:v>1</c:v>
                </c:pt>
                <c:pt idx="10">
                  <c:v>4</c:v>
                </c:pt>
                <c:pt idx="11">
                  <c:v>0</c:v>
                </c:pt>
                <c:pt idx="12">
                  <c:v>5</c:v>
                </c:pt>
                <c:pt idx="13">
                  <c:v>3</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8773-4225-BBE1-DAC300E29699}"/>
            </c:ext>
          </c:extLst>
        </c:ser>
        <c:ser>
          <c:idx val="1"/>
          <c:order val="1"/>
          <c:tx>
            <c:strRef>
              <c:f>'Järnv diagramdata'!$A$12</c:f>
              <c:strCache>
                <c:ptCount val="1"/>
                <c:pt idx="0">
                  <c:v>män</c:v>
                </c:pt>
              </c:strCache>
            </c:strRef>
          </c:tx>
          <c:spPr>
            <a:solidFill>
              <a:sysClr val="windowText" lastClr="000000"/>
            </a:solidFill>
            <a:ln>
              <a:noFill/>
            </a:ln>
            <a:effectLst/>
          </c:spPr>
          <c:invertIfNegative val="0"/>
          <c:cat>
            <c:strRef>
              <c:f>'Järnv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'Järnv diagramdata'!$K$12:$X$12</c:f>
              <c:numCache>
                <c:formatCode>#,##0</c:formatCode>
                <c:ptCount val="14"/>
                <c:pt idx="0">
                  <c:v>11</c:v>
                </c:pt>
                <c:pt idx="1">
                  <c:v>35</c:v>
                </c:pt>
                <c:pt idx="2">
                  <c:v>17</c:v>
                </c:pt>
                <c:pt idx="3">
                  <c:v>11</c:v>
                </c:pt>
                <c:pt idx="4">
                  <c:v>12</c:v>
                </c:pt>
                <c:pt idx="5">
                  <c:v>19</c:v>
                </c:pt>
                <c:pt idx="6">
                  <c:v>13</c:v>
                </c:pt>
                <c:pt idx="7">
                  <c:v>13</c:v>
                </c:pt>
                <c:pt idx="8">
                  <c:v>13</c:v>
                </c:pt>
                <c:pt idx="9">
                  <c:v>8</c:v>
                </c:pt>
                <c:pt idx="10">
                  <c:v>12</c:v>
                </c:pt>
                <c:pt idx="11">
                  <c:v>4</c:v>
                </c:pt>
                <c:pt idx="12">
                  <c:v>9</c:v>
                </c:pt>
                <c:pt idx="13">
                  <c:v>5</c:v>
                </c:pt>
              </c:numCache>
            </c:numRef>
          </c:val>
          <c:extLst>
            <c:ext xmlns:c16="http://schemas.microsoft.com/office/drawing/2014/chart" uri="{C3380CC4-5D6E-409C-BE32-E72D297353CC}">
              <c16:uniqueId val="{00000001-8773-4225-BBE1-DAC300E29699}"/>
            </c:ext>
          </c:extLst>
        </c:ser>
        <c:dLbls>
          <c:showLegendKey val="0"/>
          <c:showVal val="0"/>
          <c:showCatName val="0"/>
          <c:showSerName val="0"/>
          <c:showPercent val="0"/>
          <c:showBubbleSize val="0"/>
        </c:dLbls>
        <c:gapWidth val="150"/>
        <c:overlap val="100"/>
        <c:axId val="234254720"/>
        <c:axId val="234256256"/>
      </c:barChart>
      <c:catAx>
        <c:axId val="234254720"/>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6256"/>
        <c:crosses val="autoZero"/>
        <c:auto val="1"/>
        <c:lblAlgn val="ctr"/>
        <c:lblOffset val="100"/>
        <c:noMultiLvlLbl val="0"/>
      </c:catAx>
      <c:valAx>
        <c:axId val="234256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4720"/>
        <c:crosses val="autoZero"/>
        <c:crossBetween val="between"/>
        <c:majorUnit val="10"/>
      </c:valAx>
      <c:spPr>
        <a:noFill/>
        <a:ln>
          <a:noFill/>
        </a:ln>
        <a:effectLst/>
      </c:spPr>
    </c:plotArea>
    <c:legend>
      <c:legendPos val="b"/>
      <c:layout>
        <c:manualLayout>
          <c:xMode val="edge"/>
          <c:yMode val="edge"/>
          <c:x val="0.36543765887531776"/>
          <c:y val="0.90775352562794775"/>
          <c:w val="0.24916461032922066"/>
          <c:h val="7.9167448628506928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diagramdata'!$A$14</c:f>
              <c:strCache>
                <c:ptCount val="1"/>
                <c:pt idx="0">
                  <c:v>kvinnor</c:v>
                </c:pt>
              </c:strCache>
            </c:strRef>
          </c:tx>
          <c:spPr>
            <a:solidFill>
              <a:srgbClr val="52AF32"/>
            </a:solidFill>
            <a:ln>
              <a:noFill/>
            </a:ln>
            <a:effectLst/>
          </c:spPr>
          <c:invertIfNegative val="0"/>
          <c:cat>
            <c:strRef>
              <c:f>'Järnv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'Järnv diagramdata'!$K$14:$X$14</c:f>
              <c:numCache>
                <c:formatCode>#,##0</c:formatCode>
                <c:ptCount val="14"/>
                <c:pt idx="0">
                  <c:v>4</c:v>
                </c:pt>
                <c:pt idx="1">
                  <c:v>9</c:v>
                </c:pt>
                <c:pt idx="2">
                  <c:v>5</c:v>
                </c:pt>
                <c:pt idx="3">
                  <c:v>3</c:v>
                </c:pt>
                <c:pt idx="4">
                  <c:v>7</c:v>
                </c:pt>
                <c:pt idx="5">
                  <c:v>4</c:v>
                </c:pt>
                <c:pt idx="6">
                  <c:v>5</c:v>
                </c:pt>
                <c:pt idx="7">
                  <c:v>4</c:v>
                </c:pt>
                <c:pt idx="8">
                  <c:v>7</c:v>
                </c:pt>
                <c:pt idx="9">
                  <c:v>2</c:v>
                </c:pt>
                <c:pt idx="10">
                  <c:v>2</c:v>
                </c:pt>
                <c:pt idx="11">
                  <c:v>3</c:v>
                </c:pt>
                <c:pt idx="12">
                  <c:v>2</c:v>
                </c:pt>
                <c:pt idx="13">
                  <c:v>3</c:v>
                </c:pt>
              </c:numCache>
            </c:numRef>
          </c:val>
          <c:extLst>
            <c:ext xmlns:c16="http://schemas.microsoft.com/office/drawing/2014/chart" uri="{C3380CC4-5D6E-409C-BE32-E72D297353CC}">
              <c16:uniqueId val="{00000000-326D-48D7-8FB0-6016468FB50D}"/>
            </c:ext>
          </c:extLst>
        </c:ser>
        <c:ser>
          <c:idx val="1"/>
          <c:order val="1"/>
          <c:tx>
            <c:strRef>
              <c:f>'Järnv diagramdata'!$A$15</c:f>
              <c:strCache>
                <c:ptCount val="1"/>
                <c:pt idx="0">
                  <c:v>män</c:v>
                </c:pt>
              </c:strCache>
            </c:strRef>
          </c:tx>
          <c:spPr>
            <a:solidFill>
              <a:sysClr val="windowText" lastClr="000000"/>
            </a:solidFill>
            <a:ln>
              <a:noFill/>
            </a:ln>
            <a:effectLst/>
          </c:spPr>
          <c:invertIfNegative val="0"/>
          <c:cat>
            <c:strRef>
              <c:f>'Järnv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'Järnv diagramdata'!$K$15:$X$15</c:f>
              <c:numCache>
                <c:formatCode>#,##0</c:formatCode>
                <c:ptCount val="14"/>
                <c:pt idx="0">
                  <c:v>14</c:v>
                </c:pt>
                <c:pt idx="1">
                  <c:v>16</c:v>
                </c:pt>
                <c:pt idx="2">
                  <c:v>9</c:v>
                </c:pt>
                <c:pt idx="3">
                  <c:v>15</c:v>
                </c:pt>
                <c:pt idx="4">
                  <c:v>11</c:v>
                </c:pt>
                <c:pt idx="5">
                  <c:v>7</c:v>
                </c:pt>
                <c:pt idx="6">
                  <c:v>9</c:v>
                </c:pt>
                <c:pt idx="7">
                  <c:v>8</c:v>
                </c:pt>
                <c:pt idx="8">
                  <c:v>6</c:v>
                </c:pt>
                <c:pt idx="9">
                  <c:v>3</c:v>
                </c:pt>
                <c:pt idx="10">
                  <c:v>6</c:v>
                </c:pt>
                <c:pt idx="11">
                  <c:v>2</c:v>
                </c:pt>
                <c:pt idx="12">
                  <c:v>2</c:v>
                </c:pt>
                <c:pt idx="13">
                  <c:v>8</c:v>
                </c:pt>
              </c:numCache>
            </c:numRef>
          </c:val>
          <c:extLst>
            <c:ext xmlns:c16="http://schemas.microsoft.com/office/drawing/2014/chart" uri="{C3380CC4-5D6E-409C-BE32-E72D297353CC}">
              <c16:uniqueId val="{00000001-326D-48D7-8FB0-6016468FB50D}"/>
            </c:ext>
          </c:extLst>
        </c:ser>
        <c:ser>
          <c:idx val="2"/>
          <c:order val="2"/>
          <c:tx>
            <c:strRef>
              <c:f>'Järnv diagramdata'!$A$16</c:f>
              <c:strCache>
                <c:ptCount val="1"/>
                <c:pt idx="0">
                  <c:v>okänt kön</c:v>
                </c:pt>
              </c:strCache>
            </c:strRef>
          </c:tx>
          <c:spPr>
            <a:solidFill>
              <a:sysClr val="window" lastClr="FFFFFF">
                <a:lumMod val="65000"/>
              </a:sysClr>
            </a:solidFill>
            <a:ln>
              <a:noFill/>
            </a:ln>
            <a:effectLst/>
          </c:spPr>
          <c:invertIfNegative val="0"/>
          <c:cat>
            <c:strRef>
              <c:f>'Järnv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'Järnv diagramdata'!$K$16:$X$16</c:f>
              <c:numCache>
                <c:formatCode>#,##0</c:formatCode>
                <c:ptCount val="14"/>
                <c:pt idx="0">
                  <c:v>0</c:v>
                </c:pt>
                <c:pt idx="1">
                  <c:v>0</c:v>
                </c:pt>
                <c:pt idx="2">
                  <c:v>0</c:v>
                </c:pt>
                <c:pt idx="3">
                  <c:v>1</c:v>
                </c:pt>
                <c:pt idx="4">
                  <c:v>0</c:v>
                </c:pt>
                <c:pt idx="5">
                  <c:v>0</c:v>
                </c:pt>
                <c:pt idx="6">
                  <c:v>0</c:v>
                </c:pt>
                <c:pt idx="7">
                  <c:v>0</c:v>
                </c:pt>
                <c:pt idx="8">
                  <c:v>0</c:v>
                </c:pt>
                <c:pt idx="9">
                  <c:v>0</c:v>
                </c:pt>
                <c:pt idx="10">
                  <c:v>1</c:v>
                </c:pt>
                <c:pt idx="11">
                  <c:v>0</c:v>
                </c:pt>
                <c:pt idx="12">
                  <c:v>0</c:v>
                </c:pt>
                <c:pt idx="13">
                  <c:v>0</c:v>
                </c:pt>
              </c:numCache>
            </c:numRef>
          </c:val>
          <c:extLst>
            <c:ext xmlns:c16="http://schemas.microsoft.com/office/drawing/2014/chart" uri="{C3380CC4-5D6E-409C-BE32-E72D297353CC}">
              <c16:uniqueId val="{00000002-326D-48D7-8FB0-6016468FB50D}"/>
            </c:ext>
          </c:extLst>
        </c:ser>
        <c:dLbls>
          <c:showLegendKey val="0"/>
          <c:showVal val="0"/>
          <c:showCatName val="0"/>
          <c:showSerName val="0"/>
          <c:showPercent val="0"/>
          <c:showBubbleSize val="0"/>
        </c:dLbls>
        <c:gapWidth val="150"/>
        <c:overlap val="100"/>
        <c:axId val="235097088"/>
        <c:axId val="235143936"/>
      </c:barChart>
      <c:catAx>
        <c:axId val="23509708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143936"/>
        <c:crosses val="autoZero"/>
        <c:auto val="1"/>
        <c:lblAlgn val="ctr"/>
        <c:lblOffset val="100"/>
        <c:noMultiLvlLbl val="0"/>
      </c:catAx>
      <c:valAx>
        <c:axId val="235143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097088"/>
        <c:crosses val="autoZero"/>
        <c:crossBetween val="between"/>
      </c:valAx>
      <c:spPr>
        <a:noFill/>
        <a:ln>
          <a:noFill/>
        </a:ln>
        <a:effectLst/>
      </c:spPr>
    </c:plotArea>
    <c:legend>
      <c:legendPos val="b"/>
      <c:layout>
        <c:manualLayout>
          <c:xMode val="edge"/>
          <c:yMode val="edge"/>
          <c:x val="0.30718583888605483"/>
          <c:y val="0.89550502400757503"/>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1"/>
          <c:tx>
            <c:strRef>
              <c:f>'Spårv diagramdata'!$A$3</c:f>
              <c:strCache>
                <c:ptCount val="1"/>
                <c:pt idx="0">
                  <c:v>Urspårningar vid tågrörelse </c:v>
                </c:pt>
              </c:strCache>
            </c:strRef>
          </c:tx>
          <c:spPr>
            <a:pattFill prst="smCheck">
              <a:fgClr>
                <a:sysClr val="window" lastClr="FFFFFF">
                  <a:lumMod val="50000"/>
                </a:sysClr>
              </a:fgClr>
              <a:bgClr>
                <a:sysClr val="window" lastClr="FFFFFF">
                  <a:lumMod val="85000"/>
                </a:sysClr>
              </a:bgClr>
            </a:pattFill>
            <a:ln>
              <a:noFill/>
            </a:ln>
            <a:effectLst/>
          </c:spPr>
          <c:invertIfNegative val="0"/>
          <c:cat>
            <c:strRef>
              <c:f>'Spårv diagramdata'!$C$1:$X$1</c:f>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'Spårv diagramdata'!$C$3:$X$3</c:f>
              <c:numCache>
                <c:formatCode>#,##0</c:formatCode>
                <c:ptCount val="22"/>
                <c:pt idx="0">
                  <c:v>1</c:v>
                </c:pt>
                <c:pt idx="1">
                  <c:v>1</c:v>
                </c:pt>
                <c:pt idx="2">
                  <c:v>0</c:v>
                </c:pt>
                <c:pt idx="3">
                  <c:v>1</c:v>
                </c:pt>
                <c:pt idx="4" formatCode="General">
                  <c:v>1</c:v>
                </c:pt>
                <c:pt idx="5" formatCode="General">
                  <c:v>0</c:v>
                </c:pt>
                <c:pt idx="6" formatCode="General">
                  <c:v>0</c:v>
                </c:pt>
                <c:pt idx="7" formatCode="General">
                  <c:v>0</c:v>
                </c:pt>
                <c:pt idx="8" formatCode="General">
                  <c:v>0</c:v>
                </c:pt>
                <c:pt idx="9" formatCode="General">
                  <c:v>0</c:v>
                </c:pt>
                <c:pt idx="10" formatCode="General">
                  <c:v>1</c:v>
                </c:pt>
                <c:pt idx="11" formatCode="General">
                  <c:v>1</c:v>
                </c:pt>
                <c:pt idx="12" formatCode="General">
                  <c:v>0</c:v>
                </c:pt>
                <c:pt idx="13">
                  <c:v>0</c:v>
                </c:pt>
                <c:pt idx="14">
                  <c:v>0</c:v>
                </c:pt>
                <c:pt idx="15">
                  <c:v>0</c:v>
                </c:pt>
                <c:pt idx="16">
                  <c:v>0</c:v>
                </c:pt>
                <c:pt idx="17">
                  <c:v>0</c:v>
                </c:pt>
                <c:pt idx="18">
                  <c:v>0</c:v>
                </c:pt>
                <c:pt idx="19">
                  <c:v>1</c:v>
                </c:pt>
                <c:pt idx="20">
                  <c:v>1</c:v>
                </c:pt>
                <c:pt idx="21">
                  <c:v>0</c:v>
                </c:pt>
              </c:numCache>
            </c:numRef>
          </c:val>
          <c:extLst>
            <c:ext xmlns:c16="http://schemas.microsoft.com/office/drawing/2014/chart" uri="{C3380CC4-5D6E-409C-BE32-E72D297353CC}">
              <c16:uniqueId val="{00000006-FA08-40D2-9BA9-FC1DB94AD997}"/>
            </c:ext>
          </c:extLst>
        </c:ser>
        <c:ser>
          <c:idx val="1"/>
          <c:order val="2"/>
          <c:tx>
            <c:strRef>
              <c:f>'Spårv diagramdata'!$A$4</c:f>
              <c:strCache>
                <c:ptCount val="1"/>
                <c:pt idx="0">
                  <c:v>Kollisioner vid tågrörelse</c:v>
                </c:pt>
              </c:strCache>
            </c:strRef>
          </c:tx>
          <c:spPr>
            <a:pattFill prst="pct20">
              <a:fgClr>
                <a:sysClr val="window" lastClr="FFFFFF"/>
              </a:fgClr>
              <a:bgClr>
                <a:sysClr val="windowText" lastClr="000000"/>
              </a:bgClr>
            </a:pattFill>
            <a:ln>
              <a:noFill/>
            </a:ln>
            <a:effectLst/>
          </c:spPr>
          <c:invertIfNegative val="0"/>
          <c:cat>
            <c:strRef>
              <c:f>'Spårv diagramdata'!$C$1:$X$1</c:f>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'Spårv diagramdata'!$C$4:$X$4</c:f>
              <c:numCache>
                <c:formatCode>#,##0</c:formatCode>
                <c:ptCount val="22"/>
                <c:pt idx="0">
                  <c:v>0</c:v>
                </c:pt>
                <c:pt idx="1">
                  <c:v>2</c:v>
                </c:pt>
                <c:pt idx="2">
                  <c:v>4</c:v>
                </c:pt>
                <c:pt idx="3">
                  <c:v>0</c:v>
                </c:pt>
                <c:pt idx="4" formatCode="General">
                  <c:v>0</c:v>
                </c:pt>
                <c:pt idx="5" formatCode="General">
                  <c:v>2</c:v>
                </c:pt>
                <c:pt idx="6" formatCode="General">
                  <c:v>0</c:v>
                </c:pt>
                <c:pt idx="7" formatCode="General">
                  <c:v>1</c:v>
                </c:pt>
                <c:pt idx="8" formatCode="General">
                  <c:v>3</c:v>
                </c:pt>
                <c:pt idx="9" formatCode="General">
                  <c:v>0</c:v>
                </c:pt>
                <c:pt idx="10" formatCode="General">
                  <c:v>1</c:v>
                </c:pt>
                <c:pt idx="11" formatCode="General">
                  <c:v>0</c:v>
                </c:pt>
                <c:pt idx="12" formatCode="General">
                  <c:v>0</c:v>
                </c:pt>
                <c:pt idx="13">
                  <c:v>0</c:v>
                </c:pt>
                <c:pt idx="14">
                  <c:v>1</c:v>
                </c:pt>
                <c:pt idx="15">
                  <c:v>1</c:v>
                </c:pt>
                <c:pt idx="16">
                  <c:v>1</c:v>
                </c:pt>
                <c:pt idx="17">
                  <c:v>2</c:v>
                </c:pt>
                <c:pt idx="18">
                  <c:v>0</c:v>
                </c:pt>
                <c:pt idx="19">
                  <c:v>1</c:v>
                </c:pt>
                <c:pt idx="20">
                  <c:v>0</c:v>
                </c:pt>
                <c:pt idx="21">
                  <c:v>0</c:v>
                </c:pt>
              </c:numCache>
            </c:numRef>
          </c:val>
          <c:extLst>
            <c:ext xmlns:c16="http://schemas.microsoft.com/office/drawing/2014/chart" uri="{C3380CC4-5D6E-409C-BE32-E72D297353CC}">
              <c16:uniqueId val="{00000005-FA08-40D2-9BA9-FC1DB94AD997}"/>
            </c:ext>
          </c:extLst>
        </c:ser>
        <c:ser>
          <c:idx val="6"/>
          <c:order val="3"/>
          <c:tx>
            <c:strRef>
              <c:f>'Spårv diagramdata'!$A$5</c:f>
              <c:strCache>
                <c:ptCount val="1"/>
                <c:pt idx="0">
                  <c:v>Kollisioner vid vägkorsning i plan</c:v>
                </c:pt>
              </c:strCache>
            </c:strRef>
          </c:tx>
          <c:spPr>
            <a:pattFill prst="smCheck">
              <a:fgClr>
                <a:srgbClr val="52AF32"/>
              </a:fgClr>
              <a:bgClr>
                <a:sysClr val="windowText" lastClr="000000"/>
              </a:bgClr>
            </a:pattFill>
          </c:spPr>
          <c:invertIfNegative val="0"/>
          <c:cat>
            <c:strRef>
              <c:f>'Spårv diagramdata'!$C$1:$X$1</c:f>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'Spårv diagramdata'!$C$5:$X$5</c:f>
              <c:numCache>
                <c:formatCode>#,##0</c:formatCode>
                <c:ptCount val="22"/>
                <c:pt idx="0">
                  <c:v>0</c:v>
                </c:pt>
                <c:pt idx="1">
                  <c:v>0</c:v>
                </c:pt>
                <c:pt idx="2">
                  <c:v>0</c:v>
                </c:pt>
                <c:pt idx="3">
                  <c:v>0</c:v>
                </c:pt>
                <c:pt idx="4" formatCode="General">
                  <c:v>3</c:v>
                </c:pt>
                <c:pt idx="5" formatCode="General">
                  <c:v>1</c:v>
                </c:pt>
                <c:pt idx="6" formatCode="General">
                  <c:v>0</c:v>
                </c:pt>
                <c:pt idx="7" formatCode="General">
                  <c:v>1</c:v>
                </c:pt>
                <c:pt idx="8" formatCode="General">
                  <c:v>0</c:v>
                </c:pt>
                <c:pt idx="9" formatCode="General">
                  <c:v>0</c:v>
                </c:pt>
                <c:pt idx="10" formatCode="General">
                  <c:v>2</c:v>
                </c:pt>
                <c:pt idx="11" formatCode="General">
                  <c:v>0</c:v>
                </c:pt>
                <c:pt idx="12" formatCode="General">
                  <c:v>0</c:v>
                </c:pt>
                <c:pt idx="13">
                  <c:v>3</c:v>
                </c:pt>
                <c:pt idx="14">
                  <c:v>0</c:v>
                </c:pt>
                <c:pt idx="15">
                  <c:v>1</c:v>
                </c:pt>
                <c:pt idx="16">
                  <c:v>1</c:v>
                </c:pt>
                <c:pt idx="17">
                  <c:v>0</c:v>
                </c:pt>
                <c:pt idx="18">
                  <c:v>0</c:v>
                </c:pt>
                <c:pt idx="19">
                  <c:v>0</c:v>
                </c:pt>
                <c:pt idx="20">
                  <c:v>0</c:v>
                </c:pt>
                <c:pt idx="21">
                  <c:v>0</c:v>
                </c:pt>
              </c:numCache>
            </c:numRef>
          </c:val>
          <c:extLst>
            <c:ext xmlns:c16="http://schemas.microsoft.com/office/drawing/2014/chart" uri="{C3380CC4-5D6E-409C-BE32-E72D297353CC}">
              <c16:uniqueId val="{00000004-FA08-40D2-9BA9-FC1DB94AD997}"/>
            </c:ext>
          </c:extLst>
        </c:ser>
        <c:ser>
          <c:idx val="5"/>
          <c:order val="4"/>
          <c:tx>
            <c:strRef>
              <c:f>'Spårv diagramdata'!$A$10</c:f>
              <c:strCache>
                <c:ptCount val="1"/>
                <c:pt idx="0">
                  <c:v>Andra olyckshändelser</c:v>
                </c:pt>
              </c:strCache>
            </c:strRef>
          </c:tx>
          <c:spPr>
            <a:solidFill>
              <a:srgbClr val="52AF32"/>
            </a:solidFill>
            <a:ln>
              <a:noFill/>
            </a:ln>
            <a:effectLst/>
          </c:spPr>
          <c:invertIfNegative val="0"/>
          <c:cat>
            <c:strRef>
              <c:f>'Spårv diagramdata'!$C$1:$X$1</c:f>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'Spårv diagramdata'!$C$10:$X$10</c:f>
              <c:numCache>
                <c:formatCode>#,##0</c:formatCode>
                <c:ptCount val="22"/>
                <c:pt idx="0">
                  <c:v>21</c:v>
                </c:pt>
                <c:pt idx="1">
                  <c:v>13</c:v>
                </c:pt>
                <c:pt idx="2">
                  <c:v>13</c:v>
                </c:pt>
                <c:pt idx="3">
                  <c:v>13</c:v>
                </c:pt>
                <c:pt idx="4" formatCode="General">
                  <c:v>23</c:v>
                </c:pt>
                <c:pt idx="5" formatCode="General">
                  <c:v>31</c:v>
                </c:pt>
                <c:pt idx="6" formatCode="General">
                  <c:v>30</c:v>
                </c:pt>
                <c:pt idx="7" formatCode="General">
                  <c:v>13</c:v>
                </c:pt>
                <c:pt idx="8" formatCode="General">
                  <c:v>16</c:v>
                </c:pt>
                <c:pt idx="9" formatCode="General">
                  <c:v>14</c:v>
                </c:pt>
                <c:pt idx="10" formatCode="General">
                  <c:v>14</c:v>
                </c:pt>
                <c:pt idx="11" formatCode="General">
                  <c:v>6</c:v>
                </c:pt>
                <c:pt idx="12" formatCode="General">
                  <c:v>4</c:v>
                </c:pt>
                <c:pt idx="13">
                  <c:v>4</c:v>
                </c:pt>
                <c:pt idx="14">
                  <c:v>5</c:v>
                </c:pt>
                <c:pt idx="15">
                  <c:v>1</c:v>
                </c:pt>
                <c:pt idx="16">
                  <c:v>1</c:v>
                </c:pt>
                <c:pt idx="17">
                  <c:v>3</c:v>
                </c:pt>
                <c:pt idx="18">
                  <c:v>3</c:v>
                </c:pt>
                <c:pt idx="19">
                  <c:v>3</c:v>
                </c:pt>
                <c:pt idx="20">
                  <c:v>10</c:v>
                </c:pt>
                <c:pt idx="21">
                  <c:v>7</c:v>
                </c:pt>
              </c:numCache>
            </c:numRef>
          </c:val>
          <c:extLst>
            <c:ext xmlns:c16="http://schemas.microsoft.com/office/drawing/2014/chart" uri="{C3380CC4-5D6E-409C-BE32-E72D297353CC}">
              <c16:uniqueId val="{00000000-FA08-40D2-9BA9-FC1DB94AD997}"/>
            </c:ext>
          </c:extLst>
        </c:ser>
        <c:ser>
          <c:idx val="2"/>
          <c:order val="6"/>
          <c:tx>
            <c:strRef>
              <c:f>'Spårv diagramdata'!$A$6</c:f>
              <c:strCache>
                <c:ptCount val="1"/>
                <c:pt idx="0">
                  <c:v>Personolyckor orsakade av rullande materiel i rörelse (2014–)</c:v>
                </c:pt>
              </c:strCache>
            </c:strRef>
          </c:tx>
          <c:spPr>
            <a:solidFill>
              <a:sysClr val="window" lastClr="FFFFFF">
                <a:lumMod val="65000"/>
              </a:sysClr>
            </a:solidFill>
            <a:ln>
              <a:noFill/>
            </a:ln>
            <a:effectLst/>
          </c:spPr>
          <c:invertIfNegative val="0"/>
          <c:cat>
            <c:strRef>
              <c:f>'Spårv diagramdata'!$C$1:$X$1</c:f>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'Spårv diagramdata'!$C$6:$X$6</c:f>
              <c:numCache>
                <c:formatCode>#,##0</c:formatCode>
                <c:ptCount val="22"/>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5</c:v>
                </c:pt>
                <c:pt idx="14">
                  <c:v>3</c:v>
                </c:pt>
                <c:pt idx="15">
                  <c:v>6</c:v>
                </c:pt>
                <c:pt idx="16">
                  <c:v>11</c:v>
                </c:pt>
                <c:pt idx="17">
                  <c:v>6</c:v>
                </c:pt>
                <c:pt idx="18">
                  <c:v>11</c:v>
                </c:pt>
                <c:pt idx="19">
                  <c:v>4</c:v>
                </c:pt>
                <c:pt idx="20">
                  <c:v>5</c:v>
                </c:pt>
                <c:pt idx="21">
                  <c:v>3</c:v>
                </c:pt>
              </c:numCache>
            </c:numRef>
          </c:val>
          <c:extLst>
            <c:ext xmlns:c16="http://schemas.microsoft.com/office/drawing/2014/chart" uri="{C3380CC4-5D6E-409C-BE32-E72D297353CC}">
              <c16:uniqueId val="{00000003-FA08-40D2-9BA9-FC1DB94AD997}"/>
            </c:ext>
          </c:extLst>
        </c:ser>
        <c:ser>
          <c:idx val="7"/>
          <c:order val="7"/>
          <c:tx>
            <c:strRef>
              <c:f>'Spårv diagramdata'!$A$7</c:f>
              <c:strCache>
                <c:ptCount val="1"/>
                <c:pt idx="0">
                  <c:v>Brand i rullande materiel (2014–)</c:v>
                </c:pt>
              </c:strCache>
            </c:strRef>
          </c:tx>
          <c:invertIfNegative val="0"/>
          <c:cat>
            <c:strRef>
              <c:f>'Spårv diagramdata'!$C$1:$X$1</c:f>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'Spårv diagramdata'!$C$7:$X$7</c:f>
              <c:numCache>
                <c:formatCode>#,##0</c:formatCode>
                <c:ptCount val="22"/>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0</c:v>
                </c:pt>
                <c:pt idx="14">
                  <c:v>0</c:v>
                </c:pt>
                <c:pt idx="15">
                  <c:v>0</c:v>
                </c:pt>
                <c:pt idx="16">
                  <c:v>0</c:v>
                </c:pt>
                <c:pt idx="17">
                  <c:v>0</c:v>
                </c:pt>
                <c:pt idx="18">
                  <c:v>1</c:v>
                </c:pt>
                <c:pt idx="19">
                  <c:v>1</c:v>
                </c:pt>
                <c:pt idx="20">
                  <c:v>0</c:v>
                </c:pt>
                <c:pt idx="21">
                  <c:v>0</c:v>
                </c:pt>
              </c:numCache>
            </c:numRef>
          </c:val>
          <c:extLst>
            <c:ext xmlns:c16="http://schemas.microsoft.com/office/drawing/2014/chart" uri="{C3380CC4-5D6E-409C-BE32-E72D297353CC}">
              <c16:uniqueId val="{00000001-D42D-4437-ACC7-F71811B51739}"/>
            </c:ext>
          </c:extLst>
        </c:ser>
        <c:dLbls>
          <c:showLegendKey val="0"/>
          <c:showVal val="0"/>
          <c:showCatName val="0"/>
          <c:showSerName val="0"/>
          <c:showPercent val="0"/>
          <c:showBubbleSize val="0"/>
        </c:dLbls>
        <c:gapWidth val="150"/>
        <c:overlap val="100"/>
        <c:axId val="235361408"/>
        <c:axId val="235362944"/>
        <c:extLst>
          <c:ext xmlns:c15="http://schemas.microsoft.com/office/drawing/2012/chart" uri="{02D57815-91ED-43cb-92C2-25804820EDAC}">
            <c15:filteredBarSeries>
              <c15:ser>
                <c:idx val="3"/>
                <c:order val="0"/>
                <c:tx>
                  <c:strRef>
                    <c:extLst>
                      <c:ext uri="{02D57815-91ED-43cb-92C2-25804820EDAC}">
                        <c15:formulaRef>
                          <c15:sqref>'Spårv diagramdata'!$A$8</c15:sqref>
                        </c15:formulaRef>
                      </c:ext>
                    </c:extLst>
                    <c:strCache>
                      <c:ptCount val="1"/>
                      <c:pt idx="0">
                        <c:v>Vägtrafikolyckor</c:v>
                      </c:pt>
                    </c:strCache>
                  </c:strRef>
                </c:tx>
                <c:spPr>
                  <a:pattFill prst="ltUpDiag">
                    <a:fgClr>
                      <a:srgbClr val="DDEFD6">
                        <a:lumMod val="25000"/>
                      </a:srgbClr>
                    </a:fgClr>
                    <a:bgClr>
                      <a:srgbClr val="98CF84"/>
                    </a:bgClr>
                  </a:pattFill>
                  <a:ln>
                    <a:noFill/>
                  </a:ln>
                  <a:effectLst/>
                </c:spPr>
                <c:invertIfNegative val="0"/>
                <c:cat>
                  <c:strRef>
                    <c:extLst>
                      <c:ext uri="{02D57815-91ED-43cb-92C2-25804820EDAC}">
                        <c15:formulaRef>
                          <c15:sqref>'Spårv diagramdata'!$C$1:$X$1</c15:sqref>
                        </c15:formulaRef>
                      </c:ext>
                    </c:extLst>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extLst>
                      <c:ext uri="{02D57815-91ED-43cb-92C2-25804820EDAC}">
                        <c15:formulaRef>
                          <c15:sqref>'Spårv diagramdata'!$C$8:$W$8</c15:sqref>
                        </c15:formulaRef>
                      </c:ext>
                    </c:extLst>
                    <c:numCache>
                      <c:formatCode>#,##0</c:formatCode>
                      <c:ptCount val="21"/>
                      <c:pt idx="0">
                        <c:v>5</c:v>
                      </c:pt>
                      <c:pt idx="1">
                        <c:v>3</c:v>
                      </c:pt>
                      <c:pt idx="2">
                        <c:v>3</c:v>
                      </c:pt>
                      <c:pt idx="3">
                        <c:v>4</c:v>
                      </c:pt>
                      <c:pt idx="4" formatCode="General">
                        <c:v>4</c:v>
                      </c:pt>
                      <c:pt idx="5" formatCode="General">
                        <c:v>6</c:v>
                      </c:pt>
                      <c:pt idx="6" formatCode="General">
                        <c:v>3</c:v>
                      </c:pt>
                      <c:pt idx="7" formatCode="General">
                        <c:v>2</c:v>
                      </c:pt>
                      <c:pt idx="8" formatCode="General">
                        <c:v>3</c:v>
                      </c:pt>
                      <c:pt idx="9" formatCode="General">
                        <c:v>0</c:v>
                      </c:pt>
                      <c:pt idx="10" formatCode="General">
                        <c:v>3</c:v>
                      </c:pt>
                      <c:pt idx="11" formatCode="General">
                        <c:v>0</c:v>
                      </c:pt>
                      <c:pt idx="12" formatCode="General">
                        <c:v>0</c:v>
                      </c:pt>
                      <c:pt idx="13">
                        <c:v>4</c:v>
                      </c:pt>
                      <c:pt idx="14">
                        <c:v>5</c:v>
                      </c:pt>
                      <c:pt idx="15">
                        <c:v>1</c:v>
                      </c:pt>
                      <c:pt idx="16">
                        <c:v>1</c:v>
                      </c:pt>
                      <c:pt idx="17">
                        <c:v>3</c:v>
                      </c:pt>
                      <c:pt idx="18">
                        <c:v>2</c:v>
                      </c:pt>
                      <c:pt idx="19">
                        <c:v>3</c:v>
                      </c:pt>
                      <c:pt idx="20">
                        <c:v>10</c:v>
                      </c:pt>
                    </c:numCache>
                  </c:numRef>
                </c:val>
                <c:extLst>
                  <c:ext xmlns:c16="http://schemas.microsoft.com/office/drawing/2014/chart" uri="{C3380CC4-5D6E-409C-BE32-E72D297353CC}">
                    <c16:uniqueId val="{00000002-FA08-40D2-9BA9-FC1DB94AD997}"/>
                  </c:ext>
                </c:extLst>
              </c15:ser>
            </c15:filteredBarSeries>
            <c15:filteredBarSeries>
              <c15:ser>
                <c:idx val="4"/>
                <c:order val="5"/>
                <c:tx>
                  <c:strRef>
                    <c:extLst xmlns:c15="http://schemas.microsoft.com/office/drawing/2012/chart">
                      <c:ext xmlns:c15="http://schemas.microsoft.com/office/drawing/2012/chart" uri="{02D57815-91ED-43cb-92C2-25804820EDAC}">
                        <c15:formulaRef>
                          <c15:sqref>'Spårv diagramdata'!$A$9</c15:sqref>
                        </c15:formulaRef>
                      </c:ext>
                    </c:extLst>
                    <c:strCache>
                      <c:ptCount val="1"/>
                      <c:pt idx="0">
                        <c:v>Urspårningar och kollisioner vid växling  (2007–)</c:v>
                      </c:pt>
                    </c:strCache>
                  </c:strRef>
                </c:tx>
                <c:spPr>
                  <a:solidFill>
                    <a:sysClr val="windowText" lastClr="000000"/>
                  </a:solidFill>
                  <a:ln>
                    <a:noFill/>
                  </a:ln>
                  <a:effectLst/>
                </c:spPr>
                <c:invertIfNegative val="0"/>
                <c:cat>
                  <c:strRef>
                    <c:extLst xmlns:c15="http://schemas.microsoft.com/office/drawing/2012/chart">
                      <c:ext xmlns:c15="http://schemas.microsoft.com/office/drawing/2012/chart" uri="{02D57815-91ED-43cb-92C2-25804820EDAC}">
                        <c15:formulaRef>
                          <c15:sqref>'Spårv diagramdata'!$C$1:$X$1</c15:sqref>
                        </c15:formulaRef>
                      </c:ext>
                    </c:extLst>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extLst xmlns:c15="http://schemas.microsoft.com/office/drawing/2012/chart">
                      <c:ext xmlns:c15="http://schemas.microsoft.com/office/drawing/2012/chart" uri="{02D57815-91ED-43cb-92C2-25804820EDAC}">
                        <c15:formulaRef>
                          <c15:sqref>'Spårv diagramdata'!$C$9:$W$9</c15:sqref>
                        </c15:formulaRef>
                      </c:ext>
                    </c:extLst>
                    <c:numCache>
                      <c:formatCode>#,##0</c:formatCode>
                      <c:ptCount val="21"/>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1</c:v>
                      </c:pt>
                      <c:pt idx="10" formatCode="General">
                        <c:v>0</c:v>
                      </c:pt>
                      <c:pt idx="11" formatCode="General">
                        <c:v>0</c:v>
                      </c:pt>
                      <c:pt idx="12" formatCode="General">
                        <c:v>0</c:v>
                      </c:pt>
                      <c:pt idx="13">
                        <c:v>0</c:v>
                      </c:pt>
                      <c:pt idx="14">
                        <c:v>0</c:v>
                      </c:pt>
                      <c:pt idx="15">
                        <c:v>0</c:v>
                      </c:pt>
                      <c:pt idx="16">
                        <c:v>0</c:v>
                      </c:pt>
                      <c:pt idx="17">
                        <c:v>0</c:v>
                      </c:pt>
                      <c:pt idx="18">
                        <c:v>1</c:v>
                      </c:pt>
                      <c:pt idx="19">
                        <c:v>0</c:v>
                      </c:pt>
                      <c:pt idx="20">
                        <c:v>0</c:v>
                      </c:pt>
                    </c:numCache>
                  </c:numRef>
                </c:val>
                <c:extLst xmlns:c15="http://schemas.microsoft.com/office/drawing/2012/chart">
                  <c:ext xmlns:c16="http://schemas.microsoft.com/office/drawing/2014/chart" uri="{C3380CC4-5D6E-409C-BE32-E72D297353CC}">
                    <c16:uniqueId val="{00000001-FA08-40D2-9BA9-FC1DB94AD997}"/>
                  </c:ext>
                </c:extLst>
              </c15:ser>
            </c15:filteredBarSeries>
          </c:ext>
        </c:extLst>
      </c:barChart>
      <c:catAx>
        <c:axId val="23536140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2944"/>
        <c:crosses val="autoZero"/>
        <c:auto val="1"/>
        <c:lblAlgn val="ctr"/>
        <c:lblOffset val="100"/>
        <c:tickLblSkip val="1"/>
        <c:noMultiLvlLbl val="0"/>
      </c:catAx>
      <c:valAx>
        <c:axId val="235362944"/>
        <c:scaling>
          <c:orientation val="minMax"/>
          <c:max val="35"/>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1408"/>
        <c:crosses val="autoZero"/>
        <c:crossBetween val="between"/>
      </c:valAx>
      <c:spPr>
        <a:noFill/>
        <a:ln>
          <a:noFill/>
        </a:ln>
        <a:effectLst/>
      </c:spPr>
    </c:plotArea>
    <c:legend>
      <c:legendPos val="r"/>
      <c:layout>
        <c:manualLayout>
          <c:xMode val="edge"/>
          <c:yMode val="edge"/>
          <c:x val="0.67333005986360461"/>
          <c:y val="3.6271541947567251E-2"/>
          <c:w val="0.30247451320769503"/>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'Spårv diagramdata'!$A$11</c:f>
              <c:strCache>
                <c:ptCount val="1"/>
                <c:pt idx="0">
                  <c:v>Avlidna</c:v>
                </c:pt>
              </c:strCache>
            </c:strRef>
          </c:tx>
          <c:spPr>
            <a:ln>
              <a:solidFill>
                <a:schemeClr val="accent1"/>
              </a:solidFill>
            </a:ln>
          </c:spPr>
          <c:marker>
            <c:symbol val="circle"/>
            <c:size val="6"/>
            <c:spPr>
              <a:solidFill>
                <a:schemeClr val="accent1"/>
              </a:solidFill>
            </c:spPr>
          </c:marker>
          <c:cat>
            <c:strRef>
              <c:f>'Spårv diagramdata'!$B$1:$X$1</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'Spårv diagramdata'!$B$11:$X$11</c:f>
              <c:numCache>
                <c:formatCode>#,##0</c:formatCode>
                <c:ptCount val="23"/>
                <c:pt idx="0">
                  <c:v>3</c:v>
                </c:pt>
                <c:pt idx="1">
                  <c:v>1</c:v>
                </c:pt>
                <c:pt idx="2">
                  <c:v>0</c:v>
                </c:pt>
                <c:pt idx="3">
                  <c:v>2</c:v>
                </c:pt>
                <c:pt idx="4">
                  <c:v>1</c:v>
                </c:pt>
                <c:pt idx="5">
                  <c:v>4</c:v>
                </c:pt>
                <c:pt idx="6">
                  <c:v>2</c:v>
                </c:pt>
                <c:pt idx="7">
                  <c:v>2</c:v>
                </c:pt>
                <c:pt idx="8">
                  <c:v>1</c:v>
                </c:pt>
                <c:pt idx="9">
                  <c:v>2</c:v>
                </c:pt>
                <c:pt idx="10">
                  <c:v>3</c:v>
                </c:pt>
                <c:pt idx="11">
                  <c:v>0</c:v>
                </c:pt>
                <c:pt idx="12">
                  <c:v>4</c:v>
                </c:pt>
                <c:pt idx="13">
                  <c:v>0</c:v>
                </c:pt>
                <c:pt idx="14">
                  <c:v>1</c:v>
                </c:pt>
                <c:pt idx="15">
                  <c:v>0</c:v>
                </c:pt>
                <c:pt idx="16">
                  <c:v>1</c:v>
                </c:pt>
                <c:pt idx="17">
                  <c:v>1</c:v>
                </c:pt>
                <c:pt idx="18">
                  <c:v>0</c:v>
                </c:pt>
                <c:pt idx="19">
                  <c:v>0</c:v>
                </c:pt>
                <c:pt idx="20">
                  <c:v>0</c:v>
                </c:pt>
                <c:pt idx="21">
                  <c:v>1</c:v>
                </c:pt>
                <c:pt idx="22">
                  <c:v>0</c:v>
                </c:pt>
              </c:numCache>
            </c:numRef>
          </c:val>
          <c:smooth val="0"/>
          <c:extLst>
            <c:ext xmlns:c16="http://schemas.microsoft.com/office/drawing/2014/chart" uri="{C3380CC4-5D6E-409C-BE32-E72D297353CC}">
              <c16:uniqueId val="{00000000-3E3B-4E2A-9E88-96594AE95AFB}"/>
            </c:ext>
          </c:extLst>
        </c:ser>
        <c:dLbls>
          <c:showLegendKey val="0"/>
          <c:showVal val="0"/>
          <c:showCatName val="0"/>
          <c:showSerName val="0"/>
          <c:showPercent val="0"/>
          <c:showBubbleSize val="0"/>
        </c:dLbls>
        <c:marker val="1"/>
        <c:smooth val="0"/>
        <c:axId val="235383040"/>
        <c:axId val="235388928"/>
      </c:lineChart>
      <c:catAx>
        <c:axId val="2353830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5388928"/>
        <c:crosses val="autoZero"/>
        <c:auto val="1"/>
        <c:lblAlgn val="ctr"/>
        <c:lblOffset val="100"/>
        <c:tickLblSkip val="1"/>
        <c:tickMarkSkip val="1"/>
        <c:noMultiLvlLbl val="0"/>
      </c:catAx>
      <c:valAx>
        <c:axId val="235388928"/>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5383040"/>
        <c:crosses val="autoZero"/>
        <c:crossBetween val="midCat"/>
        <c:majorUnit val="1"/>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diagramdata'!$A$12</c:f>
              <c:strCache>
                <c:ptCount val="1"/>
                <c:pt idx="0">
                  <c:v>kvinnor</c:v>
                </c:pt>
              </c:strCache>
            </c:strRef>
          </c:tx>
          <c:spPr>
            <a:solidFill>
              <a:srgbClr val="52AF32"/>
            </a:solidFill>
            <a:ln>
              <a:noFill/>
            </a:ln>
            <a:effectLst/>
          </c:spPr>
          <c:invertIfNegative val="1"/>
          <c:cat>
            <c:strRef>
              <c:f>'Spårv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'Spårv diagramdata'!$K$12:$X$12</c:f>
              <c:numCache>
                <c:formatCode>#,##0</c:formatCode>
                <c:ptCount val="14"/>
                <c:pt idx="0">
                  <c:v>1</c:v>
                </c:pt>
                <c:pt idx="1">
                  <c:v>2</c:v>
                </c:pt>
                <c:pt idx="2">
                  <c:v>0</c:v>
                </c:pt>
                <c:pt idx="3">
                  <c:v>2</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29F4-4547-B322-5CAFC22F04E4}"/>
            </c:ext>
          </c:extLst>
        </c:ser>
        <c:ser>
          <c:idx val="1"/>
          <c:order val="1"/>
          <c:tx>
            <c:strRef>
              <c:f>'Spårv diagramdata'!$A$13</c:f>
              <c:strCache>
                <c:ptCount val="1"/>
                <c:pt idx="0">
                  <c:v>män</c:v>
                </c:pt>
              </c:strCache>
            </c:strRef>
          </c:tx>
          <c:spPr>
            <a:solidFill>
              <a:schemeClr val="tx1"/>
            </a:solidFill>
            <a:ln>
              <a:noFill/>
            </a:ln>
            <a:effectLst/>
          </c:spPr>
          <c:invertIfNegative val="0"/>
          <c:cat>
            <c:strRef>
              <c:f>'Spårv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'Spårv diagramdata'!$K$13:$X$13</c:f>
              <c:numCache>
                <c:formatCode>#,##0</c:formatCode>
                <c:ptCount val="14"/>
                <c:pt idx="0">
                  <c:v>1</c:v>
                </c:pt>
                <c:pt idx="1">
                  <c:v>1</c:v>
                </c:pt>
                <c:pt idx="2">
                  <c:v>0</c:v>
                </c:pt>
                <c:pt idx="3">
                  <c:v>2</c:v>
                </c:pt>
                <c:pt idx="4">
                  <c:v>0</c:v>
                </c:pt>
                <c:pt idx="5">
                  <c:v>1</c:v>
                </c:pt>
                <c:pt idx="6">
                  <c:v>0</c:v>
                </c:pt>
                <c:pt idx="7">
                  <c:v>1</c:v>
                </c:pt>
                <c:pt idx="8">
                  <c:v>1</c:v>
                </c:pt>
                <c:pt idx="9">
                  <c:v>0</c:v>
                </c:pt>
                <c:pt idx="10">
                  <c:v>0</c:v>
                </c:pt>
                <c:pt idx="11">
                  <c:v>0</c:v>
                </c:pt>
                <c:pt idx="12">
                  <c:v>1</c:v>
                </c:pt>
                <c:pt idx="13">
                  <c:v>0</c:v>
                </c:pt>
              </c:numCache>
            </c:numRef>
          </c:val>
          <c:extLst>
            <c:ext xmlns:c16="http://schemas.microsoft.com/office/drawing/2014/chart" uri="{C3380CC4-5D6E-409C-BE32-E72D297353CC}">
              <c16:uniqueId val="{00000001-29F4-4547-B322-5CAFC22F04E4}"/>
            </c:ext>
          </c:extLst>
        </c:ser>
        <c:dLbls>
          <c:showLegendKey val="0"/>
          <c:showVal val="0"/>
          <c:showCatName val="0"/>
          <c:showSerName val="0"/>
          <c:showPercent val="0"/>
          <c:showBubbleSize val="0"/>
        </c:dLbls>
        <c:gapWidth val="150"/>
        <c:overlap val="100"/>
        <c:axId val="235396480"/>
        <c:axId val="235328640"/>
      </c:barChart>
      <c:catAx>
        <c:axId val="23539648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28640"/>
        <c:crosses val="autoZero"/>
        <c:auto val="1"/>
        <c:lblAlgn val="ctr"/>
        <c:lblOffset val="100"/>
        <c:noMultiLvlLbl val="0"/>
      </c:catAx>
      <c:valAx>
        <c:axId val="235328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96480"/>
        <c:crosses val="autoZero"/>
        <c:crossBetween val="between"/>
        <c:majorUnit val="1"/>
      </c:valAx>
      <c:spPr>
        <a:noFill/>
        <a:ln>
          <a:noFill/>
        </a:ln>
        <a:effectLst/>
      </c:spPr>
    </c:plotArea>
    <c:legend>
      <c:legendPos val="b"/>
      <c:layout>
        <c:manualLayout>
          <c:xMode val="edge"/>
          <c:yMode val="edge"/>
          <c:x val="0.35703870874408489"/>
          <c:y val="0.90775352562794775"/>
          <c:w val="0.31531874263748655"/>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diagramdata'!$A$15</c:f>
              <c:strCache>
                <c:ptCount val="1"/>
                <c:pt idx="0">
                  <c:v>kvinnor</c:v>
                </c:pt>
              </c:strCache>
            </c:strRef>
          </c:tx>
          <c:spPr>
            <a:solidFill>
              <a:schemeClr val="accent1"/>
            </a:solidFill>
            <a:ln>
              <a:noFill/>
            </a:ln>
            <a:effectLst/>
          </c:spPr>
          <c:invertIfNegative val="0"/>
          <c:cat>
            <c:strRef>
              <c:f>'Spårv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'Spårv diagramdata'!$K$15:$X$15</c:f>
              <c:numCache>
                <c:formatCode>#,##0</c:formatCode>
                <c:ptCount val="14"/>
                <c:pt idx="0">
                  <c:v>11</c:v>
                </c:pt>
                <c:pt idx="1">
                  <c:v>3</c:v>
                </c:pt>
                <c:pt idx="2">
                  <c:v>8</c:v>
                </c:pt>
                <c:pt idx="3">
                  <c:v>1</c:v>
                </c:pt>
                <c:pt idx="4">
                  <c:v>2</c:v>
                </c:pt>
                <c:pt idx="5">
                  <c:v>5</c:v>
                </c:pt>
                <c:pt idx="6">
                  <c:v>5</c:v>
                </c:pt>
                <c:pt idx="7">
                  <c:v>7</c:v>
                </c:pt>
                <c:pt idx="8">
                  <c:v>9</c:v>
                </c:pt>
                <c:pt idx="9">
                  <c:v>4</c:v>
                </c:pt>
                <c:pt idx="10">
                  <c:v>5</c:v>
                </c:pt>
                <c:pt idx="11">
                  <c:v>4</c:v>
                </c:pt>
                <c:pt idx="12">
                  <c:v>7</c:v>
                </c:pt>
                <c:pt idx="13">
                  <c:v>5</c:v>
                </c:pt>
              </c:numCache>
            </c:numRef>
          </c:val>
          <c:extLst>
            <c:ext xmlns:c16="http://schemas.microsoft.com/office/drawing/2014/chart" uri="{C3380CC4-5D6E-409C-BE32-E72D297353CC}">
              <c16:uniqueId val="{00000000-06F0-4973-A64A-BBA54954B0CE}"/>
            </c:ext>
          </c:extLst>
        </c:ser>
        <c:ser>
          <c:idx val="1"/>
          <c:order val="1"/>
          <c:tx>
            <c:strRef>
              <c:f>'Spårv diagramdata'!$A$16</c:f>
              <c:strCache>
                <c:ptCount val="1"/>
                <c:pt idx="0">
                  <c:v>män</c:v>
                </c:pt>
              </c:strCache>
            </c:strRef>
          </c:tx>
          <c:spPr>
            <a:solidFill>
              <a:schemeClr val="tx1"/>
            </a:solidFill>
            <a:ln>
              <a:noFill/>
            </a:ln>
            <a:effectLst/>
          </c:spPr>
          <c:invertIfNegative val="0"/>
          <c:cat>
            <c:strRef>
              <c:f>'Spårv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'Spårv diagramdata'!$K$16:$X$16</c:f>
              <c:numCache>
                <c:formatCode>#,##0</c:formatCode>
                <c:ptCount val="14"/>
                <c:pt idx="0">
                  <c:v>2</c:v>
                </c:pt>
                <c:pt idx="1">
                  <c:v>7</c:v>
                </c:pt>
                <c:pt idx="2">
                  <c:v>14</c:v>
                </c:pt>
                <c:pt idx="3">
                  <c:v>1</c:v>
                </c:pt>
                <c:pt idx="4">
                  <c:v>2</c:v>
                </c:pt>
                <c:pt idx="5">
                  <c:v>5</c:v>
                </c:pt>
                <c:pt idx="6">
                  <c:v>4</c:v>
                </c:pt>
                <c:pt idx="7">
                  <c:v>0</c:v>
                </c:pt>
                <c:pt idx="8">
                  <c:v>5</c:v>
                </c:pt>
                <c:pt idx="9">
                  <c:v>6</c:v>
                </c:pt>
                <c:pt idx="10">
                  <c:v>8</c:v>
                </c:pt>
                <c:pt idx="11">
                  <c:v>4</c:v>
                </c:pt>
                <c:pt idx="12">
                  <c:v>7</c:v>
                </c:pt>
                <c:pt idx="13">
                  <c:v>3</c:v>
                </c:pt>
              </c:numCache>
            </c:numRef>
          </c:val>
          <c:extLst>
            <c:ext xmlns:c16="http://schemas.microsoft.com/office/drawing/2014/chart" uri="{C3380CC4-5D6E-409C-BE32-E72D297353CC}">
              <c16:uniqueId val="{00000001-06F0-4973-A64A-BBA54954B0CE}"/>
            </c:ext>
          </c:extLst>
        </c:ser>
        <c:ser>
          <c:idx val="2"/>
          <c:order val="2"/>
          <c:tx>
            <c:strRef>
              <c:f>'Spårv diagramdata'!$A$17</c:f>
              <c:strCache>
                <c:ptCount val="1"/>
                <c:pt idx="0">
                  <c:v>okänt kön</c:v>
                </c:pt>
              </c:strCache>
            </c:strRef>
          </c:tx>
          <c:spPr>
            <a:solidFill>
              <a:schemeClr val="bg1">
                <a:lumMod val="65000"/>
              </a:schemeClr>
            </a:solidFill>
            <a:ln>
              <a:noFill/>
            </a:ln>
            <a:effectLst/>
          </c:spPr>
          <c:invertIfNegative val="0"/>
          <c:cat>
            <c:strRef>
              <c:f>'Spårv diagramdata'!$K$1:$X$1</c:f>
              <c:strCach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strCache>
            </c:strRef>
          </c:cat>
          <c:val>
            <c:numRef>
              <c:f>'Spårv diagramdata'!$K$17:$X$17</c:f>
              <c:numCache>
                <c:formatCode>#,##0</c:formatCode>
                <c:ptCount val="14"/>
                <c:pt idx="0">
                  <c:v>1</c:v>
                </c:pt>
                <c:pt idx="1">
                  <c:v>0</c:v>
                </c:pt>
                <c:pt idx="2">
                  <c:v>0</c:v>
                </c:pt>
                <c:pt idx="3">
                  <c:v>0</c:v>
                </c:pt>
                <c:pt idx="4">
                  <c:v>0</c:v>
                </c:pt>
                <c:pt idx="5">
                  <c:v>0</c:v>
                </c:pt>
                <c:pt idx="6">
                  <c:v>0</c:v>
                </c:pt>
                <c:pt idx="7">
                  <c:v>0</c:v>
                </c:pt>
                <c:pt idx="8">
                  <c:v>0</c:v>
                </c:pt>
                <c:pt idx="9">
                  <c:v>0</c:v>
                </c:pt>
                <c:pt idx="10">
                  <c:v>0</c:v>
                </c:pt>
                <c:pt idx="11">
                  <c:v>0</c:v>
                </c:pt>
                <c:pt idx="12">
                  <c:v>0</c:v>
                </c:pt>
                <c:pt idx="13">
                  <c:v>1</c:v>
                </c:pt>
              </c:numCache>
            </c:numRef>
          </c:val>
          <c:extLst>
            <c:ext xmlns:c16="http://schemas.microsoft.com/office/drawing/2014/chart" uri="{C3380CC4-5D6E-409C-BE32-E72D297353CC}">
              <c16:uniqueId val="{00000002-06F0-4973-A64A-BBA54954B0CE}"/>
            </c:ext>
          </c:extLst>
        </c:ser>
        <c:dLbls>
          <c:showLegendKey val="0"/>
          <c:showVal val="0"/>
          <c:showCatName val="0"/>
          <c:showSerName val="0"/>
          <c:showPercent val="0"/>
          <c:showBubbleSize val="0"/>
        </c:dLbls>
        <c:gapWidth val="150"/>
        <c:overlap val="100"/>
        <c:axId val="230930688"/>
        <c:axId val="230940672"/>
      </c:barChart>
      <c:catAx>
        <c:axId val="2309306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40672"/>
        <c:crosses val="autoZero"/>
        <c:auto val="1"/>
        <c:lblAlgn val="ctr"/>
        <c:lblOffset val="100"/>
        <c:noMultiLvlLbl val="0"/>
      </c:catAx>
      <c:valAx>
        <c:axId val="230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30688"/>
        <c:crosses val="autoZero"/>
        <c:crossBetween val="between"/>
      </c:valAx>
      <c:spPr>
        <a:noFill/>
        <a:ln>
          <a:noFill/>
        </a:ln>
        <a:effectLst/>
      </c:spPr>
    </c:plotArea>
    <c:legend>
      <c:legendPos val="b"/>
      <c:layout>
        <c:manualLayout>
          <c:xMode val="edge"/>
          <c:yMode val="edge"/>
          <c:x val="0.30302242522779654"/>
          <c:y val="0.89911839450266751"/>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diagramdata'!$A$3</c:f>
              <c:strCache>
                <c:ptCount val="1"/>
                <c:pt idx="0">
                  <c:v>Urspårningar vid tågrörelse</c:v>
                </c:pt>
              </c:strCache>
            </c:strRef>
          </c:tx>
          <c:spPr>
            <a:pattFill prst="smCheck">
              <a:fgClr>
                <a:schemeClr val="bg1">
                  <a:lumMod val="85000"/>
                </a:schemeClr>
              </a:fgClr>
              <a:bgClr>
                <a:schemeClr val="bg1">
                  <a:lumMod val="50000"/>
                </a:schemeClr>
              </a:bgClr>
            </a:pattFill>
            <a:ln>
              <a:noFill/>
            </a:ln>
            <a:effectLst/>
          </c:spPr>
          <c:invertIfNegative val="0"/>
          <c:cat>
            <c:strRef>
              <c:f>'Tbana diagramdata'!$C$1:$X$1</c:f>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'Tbana diagramdata'!$C$3:$X$3</c:f>
              <c:numCache>
                <c:formatCode>#,##0</c:formatCode>
                <c:ptCount val="22"/>
                <c:pt idx="0">
                  <c:v>0</c:v>
                </c:pt>
                <c:pt idx="1">
                  <c:v>0</c:v>
                </c:pt>
                <c:pt idx="2">
                  <c:v>0</c:v>
                </c:pt>
                <c:pt idx="3">
                  <c:v>0</c:v>
                </c:pt>
                <c:pt idx="4">
                  <c:v>2</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2</c:v>
                </c:pt>
                <c:pt idx="20">
                  <c:v>0</c:v>
                </c:pt>
                <c:pt idx="21">
                  <c:v>0</c:v>
                </c:pt>
              </c:numCache>
            </c:numRef>
          </c:val>
          <c:extLst>
            <c:ext xmlns:c16="http://schemas.microsoft.com/office/drawing/2014/chart" uri="{C3380CC4-5D6E-409C-BE32-E72D297353CC}">
              <c16:uniqueId val="{00000004-07A4-42CC-B53A-76629F891494}"/>
            </c:ext>
          </c:extLst>
        </c:ser>
        <c:ser>
          <c:idx val="1"/>
          <c:order val="1"/>
          <c:tx>
            <c:strRef>
              <c:f>'Tbana diagramdata'!$A$4</c:f>
              <c:strCache>
                <c:ptCount val="1"/>
                <c:pt idx="0">
                  <c:v>Kollisioner vid tågrörelse</c:v>
                </c:pt>
              </c:strCache>
            </c:strRef>
          </c:tx>
          <c:spPr>
            <a:pattFill prst="pct20">
              <a:fgClr>
                <a:schemeClr val="bg1"/>
              </a:fgClr>
              <a:bgClr>
                <a:schemeClr val="tx1"/>
              </a:bgClr>
            </a:pattFill>
            <a:ln>
              <a:noFill/>
            </a:ln>
            <a:effectLst/>
          </c:spPr>
          <c:invertIfNegative val="0"/>
          <c:cat>
            <c:strRef>
              <c:f>'Tbana diagramdata'!$C$1:$X$1</c:f>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'Tbana diagramdata'!$C$4:$X$4</c:f>
              <c:numCache>
                <c:formatCode>#,##0</c:formatCode>
                <c:ptCount val="22"/>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3-07A4-42CC-B53A-76629F891494}"/>
            </c:ext>
          </c:extLst>
        </c:ser>
        <c:ser>
          <c:idx val="3"/>
          <c:order val="2"/>
          <c:tx>
            <c:strRef>
              <c:f>'Tbana diagramdata'!$A$8</c:f>
              <c:strCache>
                <c:ptCount val="1"/>
                <c:pt idx="0">
                  <c:v>Andra olyckshändelser</c:v>
                </c:pt>
              </c:strCache>
            </c:strRef>
          </c:tx>
          <c:spPr>
            <a:solidFill>
              <a:schemeClr val="accent1"/>
            </a:solidFill>
            <a:ln>
              <a:noFill/>
            </a:ln>
            <a:effectLst/>
          </c:spPr>
          <c:invertIfNegative val="0"/>
          <c:cat>
            <c:strRef>
              <c:f>'Tbana diagramdata'!$C$1:$X$1</c:f>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'Tbana diagramdata'!$C$8:$X$8</c:f>
              <c:numCache>
                <c:formatCode>#,##0</c:formatCode>
                <c:ptCount val="22"/>
                <c:pt idx="0">
                  <c:v>3</c:v>
                </c:pt>
                <c:pt idx="1">
                  <c:v>6</c:v>
                </c:pt>
                <c:pt idx="2">
                  <c:v>5</c:v>
                </c:pt>
                <c:pt idx="3">
                  <c:v>5</c:v>
                </c:pt>
                <c:pt idx="4">
                  <c:v>3</c:v>
                </c:pt>
                <c:pt idx="5">
                  <c:v>4</c:v>
                </c:pt>
                <c:pt idx="6">
                  <c:v>3</c:v>
                </c:pt>
                <c:pt idx="7">
                  <c:v>7</c:v>
                </c:pt>
                <c:pt idx="8">
                  <c:v>2</c:v>
                </c:pt>
                <c:pt idx="9">
                  <c:v>9</c:v>
                </c:pt>
                <c:pt idx="10">
                  <c:v>10</c:v>
                </c:pt>
                <c:pt idx="11">
                  <c:v>9</c:v>
                </c:pt>
                <c:pt idx="12">
                  <c:v>4</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07A4-42CC-B53A-76629F891494}"/>
            </c:ext>
          </c:extLst>
        </c:ser>
        <c:ser>
          <c:idx val="4"/>
          <c:order val="4"/>
          <c:tx>
            <c:strRef>
              <c:f>'Tbana diagramdata'!$A$5</c:f>
              <c:strCache>
                <c:ptCount val="1"/>
                <c:pt idx="0">
                  <c:v>Personolyckor orsakade av rullande materiel i rörelse (2014–)</c:v>
                </c:pt>
              </c:strCache>
            </c:strRef>
          </c:tx>
          <c:spPr>
            <a:solidFill>
              <a:schemeClr val="bg1">
                <a:lumMod val="65000"/>
              </a:schemeClr>
            </a:solidFill>
          </c:spPr>
          <c:invertIfNegative val="0"/>
          <c:cat>
            <c:strRef>
              <c:f>'Tbana diagramdata'!$C$1:$X$1</c:f>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'Tbana diagramdata'!$C$5:$X$5</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c:v>
                </c:pt>
                <c:pt idx="14">
                  <c:v>6</c:v>
                </c:pt>
                <c:pt idx="15">
                  <c:v>4</c:v>
                </c:pt>
                <c:pt idx="16">
                  <c:v>4</c:v>
                </c:pt>
                <c:pt idx="17">
                  <c:v>3</c:v>
                </c:pt>
                <c:pt idx="18">
                  <c:v>6</c:v>
                </c:pt>
                <c:pt idx="19">
                  <c:v>3</c:v>
                </c:pt>
                <c:pt idx="20">
                  <c:v>4</c:v>
                </c:pt>
                <c:pt idx="21">
                  <c:v>3</c:v>
                </c:pt>
              </c:numCache>
            </c:numRef>
          </c:val>
          <c:extLst>
            <c:ext xmlns:c16="http://schemas.microsoft.com/office/drawing/2014/chart" uri="{C3380CC4-5D6E-409C-BE32-E72D297353CC}">
              <c16:uniqueId val="{00000002-07A4-42CC-B53A-76629F891494}"/>
            </c:ext>
          </c:extLst>
        </c:ser>
        <c:ser>
          <c:idx val="5"/>
          <c:order val="5"/>
          <c:tx>
            <c:strRef>
              <c:f>'Tbana diagramdata'!$A$6</c:f>
              <c:strCache>
                <c:ptCount val="1"/>
                <c:pt idx="0">
                  <c:v>Brand i rullande materiel (2014–)</c:v>
                </c:pt>
              </c:strCache>
            </c:strRef>
          </c:tx>
          <c:spPr>
            <a:solidFill>
              <a:schemeClr val="accent3"/>
            </a:solidFill>
          </c:spPr>
          <c:invertIfNegative val="0"/>
          <c:cat>
            <c:strRef>
              <c:f>'Tbana diagramdata'!$C$1:$X$1</c:f>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'Tbana diagramdata'!$C$6:$X$6</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5B42-46F1-9535-5E5D871C8725}"/>
            </c:ext>
          </c:extLst>
        </c:ser>
        <c:dLbls>
          <c:showLegendKey val="0"/>
          <c:showVal val="0"/>
          <c:showCatName val="0"/>
          <c:showSerName val="0"/>
          <c:showPercent val="0"/>
          <c:showBubbleSize val="0"/>
        </c:dLbls>
        <c:gapWidth val="150"/>
        <c:overlap val="100"/>
        <c:axId val="231324288"/>
        <c:axId val="231338368"/>
        <c:extLst>
          <c:ext xmlns:c15="http://schemas.microsoft.com/office/drawing/2012/chart" uri="{02D57815-91ED-43cb-92C2-25804820EDAC}">
            <c15:filteredBarSeries>
              <c15:ser>
                <c:idx val="2"/>
                <c:order val="3"/>
                <c:tx>
                  <c:strRef>
                    <c:extLst>
                      <c:ext uri="{02D57815-91ED-43cb-92C2-25804820EDAC}">
                        <c15:formulaRef>
                          <c15:sqref>'Tbana diagramdata'!$A$7</c15:sqref>
                        </c15:formulaRef>
                      </c:ext>
                    </c:extLst>
                    <c:strCache>
                      <c:ptCount val="1"/>
                      <c:pt idx="0">
                        <c:v>Urspårningar och kollisioner vid växling (2007–)</c:v>
                      </c:pt>
                    </c:strCache>
                  </c:strRef>
                </c:tx>
                <c:spPr>
                  <a:solidFill>
                    <a:schemeClr val="tx1"/>
                  </a:solidFill>
                  <a:ln>
                    <a:noFill/>
                  </a:ln>
                  <a:effectLst/>
                </c:spPr>
                <c:invertIfNegative val="0"/>
                <c:cat>
                  <c:strRef>
                    <c:extLst>
                      <c:ext uri="{02D57815-91ED-43cb-92C2-25804820EDAC}">
                        <c15:formulaRef>
                          <c15:sqref>'Tbana diagramdata'!$C$1:$X$1</c15:sqref>
                        </c15:formulaRef>
                      </c:ext>
                    </c:extLst>
                    <c:strCach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extLst>
                      <c:ext uri="{02D57815-91ED-43cb-92C2-25804820EDAC}">
                        <c15:formulaRef>
                          <c15:sqref>'Tbana diagramdata'!$C$7:$W$7</c15:sqref>
                        </c15:formulaRef>
                      </c:ext>
                    </c:extLst>
                    <c:numCache>
                      <c:formatCode>#,##0</c:formatCode>
                      <c:ptCount val="21"/>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07A4-42CC-B53A-76629F891494}"/>
                  </c:ext>
                </c:extLst>
              </c15:ser>
            </c15:filteredBarSeries>
          </c:ext>
        </c:extLst>
      </c:barChart>
      <c:catAx>
        <c:axId val="2313242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38368"/>
        <c:crosses val="autoZero"/>
        <c:auto val="1"/>
        <c:lblAlgn val="ctr"/>
        <c:lblOffset val="100"/>
        <c:tickLblSkip val="1"/>
        <c:noMultiLvlLbl val="0"/>
      </c:catAx>
      <c:valAx>
        <c:axId val="231338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24288"/>
        <c:crosses val="autoZero"/>
        <c:crossBetween val="between"/>
      </c:valAx>
      <c:spPr>
        <a:noFill/>
        <a:ln>
          <a:noFill/>
        </a:ln>
        <a:effectLst/>
      </c:spPr>
    </c:plotArea>
    <c:legend>
      <c:legendPos val="r"/>
      <c:layout>
        <c:manualLayout>
          <c:xMode val="edge"/>
          <c:yMode val="edge"/>
          <c:x val="0.67333004595228729"/>
          <c:y val="7.6200218282752502E-2"/>
          <c:w val="0.32666995404771271"/>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121229</xdr:colOff>
      <xdr:row>5</xdr:row>
      <xdr:rowOff>114727</xdr:rowOff>
    </xdr:from>
    <xdr:to>
      <xdr:col>5</xdr:col>
      <xdr:colOff>8659</xdr:colOff>
      <xdr:row>10</xdr:row>
      <xdr:rowOff>20679</xdr:rowOff>
    </xdr:to>
    <xdr:pic>
      <xdr:nvPicPr>
        <xdr:cNvPr id="5" name="Bildobjekt 4">
          <a:extLst>
            <a:ext uri="{FF2B5EF4-FFF2-40B4-BE49-F238E27FC236}">
              <a16:creationId xmlns:a16="http://schemas.microsoft.com/office/drawing/2014/main" id="{91610170-CE3F-4E6A-A0E1-E5FC2DDC72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7365" y="1110522"/>
          <a:ext cx="2311976" cy="641975"/>
        </a:xfrm>
        <a:prstGeom prst="rect">
          <a:avLst/>
        </a:prstGeom>
      </xdr:spPr>
    </xdr:pic>
    <xdr:clientData/>
  </xdr:twoCellAnchor>
  <xdr:twoCellAnchor editAs="oneCell">
    <xdr:from>
      <xdr:col>6</xdr:col>
      <xdr:colOff>285750</xdr:colOff>
      <xdr:row>5</xdr:row>
      <xdr:rowOff>95250</xdr:rowOff>
    </xdr:from>
    <xdr:to>
      <xdr:col>10</xdr:col>
      <xdr:colOff>1442193</xdr:colOff>
      <xdr:row>9</xdr:row>
      <xdr:rowOff>49992</xdr:rowOff>
    </xdr:to>
    <xdr:pic>
      <xdr:nvPicPr>
        <xdr:cNvPr id="4" name="Bildobjekt 3">
          <a:extLst>
            <a:ext uri="{FF2B5EF4-FFF2-40B4-BE49-F238E27FC236}">
              <a16:creationId xmlns:a16="http://schemas.microsoft.com/office/drawing/2014/main" id="{6D51FE57-8CEB-4476-A4C2-CF01D8DAF7C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3943350" y="1076325"/>
          <a:ext cx="3594843" cy="5262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38099</xdr:colOff>
      <xdr:row>19</xdr:row>
      <xdr:rowOff>47625</xdr:rowOff>
    </xdr:from>
    <xdr:to>
      <xdr:col>2</xdr:col>
      <xdr:colOff>1998923</xdr:colOff>
      <xdr:row>21</xdr:row>
      <xdr:rowOff>10816</xdr:rowOff>
    </xdr:to>
    <xdr:pic>
      <xdr:nvPicPr>
        <xdr:cNvPr id="4" name="Bildobjekt 3">
          <a:extLst>
            <a:ext uri="{FF2B5EF4-FFF2-40B4-BE49-F238E27FC236}">
              <a16:creationId xmlns:a16="http://schemas.microsoft.com/office/drawing/2014/main" id="{0A895960-AD6C-428A-8F1D-B77BE5F763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0999" y="37623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47625</xdr:colOff>
      <xdr:row>33</xdr:row>
      <xdr:rowOff>9525</xdr:rowOff>
    </xdr:from>
    <xdr:to>
      <xdr:col>2</xdr:col>
      <xdr:colOff>1951299</xdr:colOff>
      <xdr:row>34</xdr:row>
      <xdr:rowOff>134641</xdr:rowOff>
    </xdr:to>
    <xdr:pic>
      <xdr:nvPicPr>
        <xdr:cNvPr id="4" name="Bildobjekt 3">
          <a:extLst>
            <a:ext uri="{FF2B5EF4-FFF2-40B4-BE49-F238E27FC236}">
              <a16:creationId xmlns:a16="http://schemas.microsoft.com/office/drawing/2014/main" id="{F754315D-DD09-4009-8497-F105EF1BCB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4775" y="571500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9525</xdr:colOff>
      <xdr:row>38</xdr:row>
      <xdr:rowOff>19050</xdr:rowOff>
    </xdr:from>
    <xdr:to>
      <xdr:col>2</xdr:col>
      <xdr:colOff>1970349</xdr:colOff>
      <xdr:row>39</xdr:row>
      <xdr:rowOff>144166</xdr:rowOff>
    </xdr:to>
    <xdr:pic>
      <xdr:nvPicPr>
        <xdr:cNvPr id="4" name="Bildobjekt 3">
          <a:extLst>
            <a:ext uri="{FF2B5EF4-FFF2-40B4-BE49-F238E27FC236}">
              <a16:creationId xmlns:a16="http://schemas.microsoft.com/office/drawing/2014/main" id="{B5FEB0FD-EDCD-4EDB-86B3-F8B7B5CCA8C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23825" y="674370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9525</xdr:colOff>
      <xdr:row>17</xdr:row>
      <xdr:rowOff>47625</xdr:rowOff>
    </xdr:from>
    <xdr:to>
      <xdr:col>2</xdr:col>
      <xdr:colOff>1970349</xdr:colOff>
      <xdr:row>19</xdr:row>
      <xdr:rowOff>10816</xdr:rowOff>
    </xdr:to>
    <xdr:pic>
      <xdr:nvPicPr>
        <xdr:cNvPr id="4" name="Bildobjekt 3">
          <a:extLst>
            <a:ext uri="{FF2B5EF4-FFF2-40B4-BE49-F238E27FC236}">
              <a16:creationId xmlns:a16="http://schemas.microsoft.com/office/drawing/2014/main" id="{B5B256A0-5EEC-43B1-89BD-71ACFC34CC9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57175" y="333375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47625</xdr:colOff>
      <xdr:row>30</xdr:row>
      <xdr:rowOff>19050</xdr:rowOff>
    </xdr:from>
    <xdr:to>
      <xdr:col>2</xdr:col>
      <xdr:colOff>1953204</xdr:colOff>
      <xdr:row>31</xdr:row>
      <xdr:rowOff>142261</xdr:rowOff>
    </xdr:to>
    <xdr:pic>
      <xdr:nvPicPr>
        <xdr:cNvPr id="5" name="Bildobjekt 4">
          <a:extLst>
            <a:ext uri="{FF2B5EF4-FFF2-40B4-BE49-F238E27FC236}">
              <a16:creationId xmlns:a16="http://schemas.microsoft.com/office/drawing/2014/main" id="{C68E6D1C-7B4C-4C94-A8D0-7D16C4F8F62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4775" y="50196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28575</xdr:colOff>
      <xdr:row>30</xdr:row>
      <xdr:rowOff>28575</xdr:rowOff>
    </xdr:from>
    <xdr:to>
      <xdr:col>2</xdr:col>
      <xdr:colOff>1991304</xdr:colOff>
      <xdr:row>31</xdr:row>
      <xdr:rowOff>153691</xdr:rowOff>
    </xdr:to>
    <xdr:pic>
      <xdr:nvPicPr>
        <xdr:cNvPr id="3" name="Bildobjekt 2">
          <a:extLst>
            <a:ext uri="{FF2B5EF4-FFF2-40B4-BE49-F238E27FC236}">
              <a16:creationId xmlns:a16="http://schemas.microsoft.com/office/drawing/2014/main" id="{41A0EC58-28B4-419C-9928-4064E86445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76225" y="56483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457200</xdr:colOff>
      <xdr:row>27</xdr:row>
      <xdr:rowOff>80965</xdr:rowOff>
    </xdr:to>
    <xdr:graphicFrame macro="">
      <xdr:nvGraphicFramePr>
        <xdr:cNvPr id="3" name="Diagram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3" name="Diagram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38098</xdr:rowOff>
    </xdr:from>
    <xdr:to>
      <xdr:col>9</xdr:col>
      <xdr:colOff>257175</xdr:colOff>
      <xdr:row>30</xdr:row>
      <xdr:rowOff>1981199</xdr:rowOff>
    </xdr:to>
    <xdr:sp macro="" textlink="">
      <xdr:nvSpPr>
        <xdr:cNvPr id="2" name="textruta 1">
          <a:extLst>
            <a:ext uri="{FF2B5EF4-FFF2-40B4-BE49-F238E27FC236}">
              <a16:creationId xmlns:a16="http://schemas.microsoft.com/office/drawing/2014/main" id="{33B7D63F-4FA5-41B3-8877-66268FEACB97}"/>
            </a:ext>
          </a:extLst>
        </xdr:cNvPr>
        <xdr:cNvSpPr txBox="1"/>
      </xdr:nvSpPr>
      <xdr:spPr>
        <a:xfrm>
          <a:off x="28575" y="447673"/>
          <a:ext cx="5800725" cy="6648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Statistikens ändamål och innehåll</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Ändamålet med statistiken om bantrafikskador är att belysa omfattningen av olycks- och självmordshändelser vid järnväg, spårväg och tunnelbana i Sverige. Därtill ska statistiken belysa hur många personer som avlidit och blivit allvarligt skadade i dessa händelser. Även olyckor och tillbud när farligt gods har hanterats inom järnväg i Sverige presenteras. </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framställning</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baseras på en totalundersökning av alla allvarliga olycks- och självmordshändelser på järnväg, spårväg och tunnelbana i Sverige där ett fordon i rörelse varit inblandat. Vad som är allvarliga olycks- och självmords­händelser baseras på graden av personskador, materiella skador eller trafikstörning (se </a:t>
          </a:r>
          <a:r>
            <a:rPr lang="sv-SE" sz="1000" i="1">
              <a:solidFill>
                <a:schemeClr val="dk1"/>
              </a:solidFill>
              <a:effectLst/>
              <a:latin typeface="Arial" panose="020B0604020202020204" pitchFamily="34" charset="0"/>
              <a:ea typeface="+mn-ea"/>
              <a:cs typeface="Arial" panose="020B0604020202020204" pitchFamily="34" charset="0"/>
            </a:rPr>
            <a:t>Definitioner</a:t>
          </a:r>
          <a:r>
            <a:rPr lang="sv-SE" sz="1000">
              <a:solidFill>
                <a:schemeClr val="dk1"/>
              </a:solidFill>
              <a:effectLst/>
              <a:latin typeface="Arial" panose="020B0604020202020204" pitchFamily="34" charset="0"/>
              <a:ea typeface="+mn-ea"/>
              <a:cs typeface="Arial" panose="020B0604020202020204" pitchFamily="34" charset="0"/>
            </a:rPr>
            <a:t>). Därtill undersöks alla allvarliga olyckshändelser och tillbud med farligt gods inom järnväg i Sverige (även vid lastning och</a:t>
          </a:r>
          <a:r>
            <a:rPr lang="sv-SE" sz="1000" baseline="0">
              <a:solidFill>
                <a:schemeClr val="dk1"/>
              </a:solidFill>
              <a:effectLst/>
              <a:latin typeface="Arial" panose="020B0604020202020204" pitchFamily="34" charset="0"/>
              <a:ea typeface="+mn-ea"/>
              <a:cs typeface="Arial" panose="020B0604020202020204" pitchFamily="34" charset="0"/>
            </a:rPr>
            <a:t> lossning)</a:t>
          </a:r>
          <a:r>
            <a:rPr lang="sv-SE" sz="1000">
              <a:solidFill>
                <a:schemeClr val="dk1"/>
              </a:solidFill>
              <a:effectLst/>
              <a:latin typeface="Arial" panose="020B0604020202020204" pitchFamily="34" charset="0"/>
              <a:ea typeface="+mn-ea"/>
              <a:cs typeface="Arial" panose="020B0604020202020204" pitchFamily="34" charset="0"/>
            </a:rPr>
            <a:t>. Händelser och tillbud undantas om de inträffat på museijärnvägar, museispårvägar samt inom industrianläggningar om infrastrukturförvaltaren transporterar enbart eget gods där.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Underlaget till statistiken bygger på registerdata från Transportstyrelsen. Till Transportstyrelsen rapporterar infrastrukturförvaltare, spårinnehavare, järnvägsföretag och trafikutövare när de involveras i olyckor eller andra säkerhetsrelaterade händelser inom järnvägs-, spårvägs- och tunnelbanesystemet. Uppgifterna om de anmälda händelserna bearbetas av Transportstyrelsen och kompletteras genom mer ingående uppföljning.</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Från Myndigheten för samhällsskydd och beredskap inhämtas uppgifter om händelser med farligt gods</a:t>
          </a:r>
          <a:r>
            <a:rPr lang="sv-SE" sz="950">
              <a:solidFill>
                <a:schemeClr val="dk1"/>
              </a:solidFill>
              <a:effectLst/>
              <a:latin typeface="Arial" panose="020B0604020202020204" pitchFamily="34" charset="0"/>
              <a:ea typeface="+mn-ea"/>
              <a:cs typeface="Arial" panose="020B0604020202020204" pitchFamily="34" charset="0"/>
            </a:rPr>
            <a:t>.</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kvalitet</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Den redovisade statistiken har en god tillförlitlighet i förhållande till dess syfte. Den största osäkerheten i statistiken kommer från mätningsförfarandet. Det finns en osäkerhet i bedömningarna av vad som är en allvarlig olyckshändelse eller allvarligt skadad person trots att det finns entydiga definitioner. Detta kan bland annat bero på att information om hur lång tid en person vårdats på sjukhus inte alltid finns tillgänglig. För att minska osäkerheten i statistiken används även information ur andra databaser för att kontrollera uppgifterna.</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Det finns även osäkerhet kring bedömningarna om händelserna relaterar till olycka eller självmord. För att minska den osäkerheten har en särskild arbetsgrupp tillsatts med uppgift att göra dessa bedömningar från fall till fall. I gruppen finns representanter från Trafikverket, Transportstyrelsen och Rättsmedicinalverket.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Jämförelser över tid påverkas dels av att definitionen av allvarlig händelse ändrades 2007, dels av att statistikens redovisningsgrupper ändrats flera gånger sedan 2000.</a:t>
          </a:r>
        </a:p>
        <a:p>
          <a:endParaRPr lang="sv-SE" sz="1100"/>
        </a:p>
      </xdr:txBody>
    </xdr:sp>
    <xdr:clientData/>
  </xdr:twoCellAnchor>
  <xdr:twoCellAnchor>
    <xdr:from>
      <xdr:col>9</xdr:col>
      <xdr:colOff>200024</xdr:colOff>
      <xdr:row>1</xdr:row>
      <xdr:rowOff>57150</xdr:rowOff>
    </xdr:from>
    <xdr:to>
      <xdr:col>18</xdr:col>
      <xdr:colOff>609599</xdr:colOff>
      <xdr:row>30</xdr:row>
      <xdr:rowOff>1933576</xdr:rowOff>
    </xdr:to>
    <xdr:sp macro="" textlink="">
      <xdr:nvSpPr>
        <xdr:cNvPr id="3" name="textruta 2">
          <a:extLst>
            <a:ext uri="{FF2B5EF4-FFF2-40B4-BE49-F238E27FC236}">
              <a16:creationId xmlns:a16="http://schemas.microsoft.com/office/drawing/2014/main" id="{7E82CBB4-E109-4AC8-8262-CCB49FA7A1F1}"/>
            </a:ext>
          </a:extLst>
        </xdr:cNvPr>
        <xdr:cNvSpPr txBox="1"/>
      </xdr:nvSpPr>
      <xdr:spPr>
        <a:xfrm>
          <a:off x="5772149" y="466725"/>
          <a:ext cx="5895975" cy="658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purpose of the rail traffic accidents statistics is to shed light on the scope of accidents and suicide events in connection with railways, tramways, and subways in Sweden. The statistics are also intended to show how many people have died or sustained serious injuries in such events. Accidents and near-accidents in cases in which hazardous goods have been carried by rail in Sweden are presented as well.</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statistics are based on a total survey regarding all serious accidents and suicide events on railways, tramways, and subways in Sweden in which a vehicle in motion was involved. What constitutes a serious accident or suicide event is based on the degree of personal injury,</a:t>
          </a:r>
        </a:p>
        <a:p>
          <a:r>
            <a:rPr lang="sv-SE" sz="1000">
              <a:solidFill>
                <a:schemeClr val="dk1"/>
              </a:solidFill>
              <a:effectLst/>
              <a:latin typeface="Arial" panose="020B0604020202020204" pitchFamily="34" charset="0"/>
              <a:ea typeface="+mn-ea"/>
              <a:cs typeface="Arial" panose="020B0604020202020204" pitchFamily="34" charset="0"/>
            </a:rPr>
            <a:t>material damage, or traffic disruption (see Definitions). In addition, all serious accidents and near-accidents involving hazardous goods carried by rail in Sweden are surveyed (including during loading and unloading). Events and near-accidents are excluded if they occurred on museum railways, on museum tramways, or in industrial facilities in cases in which the infrastructure manager transports only its own goods.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documentary basis of the statistics consists of register data from the Swedish Transport Agency. Infrastructure managers, railway companies, and service operators report to the Swedish Transport Agency whenever they are involved in accidents or other safety-related events within the railway, tramway, or subway system. The information about the reported events is processed by the Swedish Transport Agency and supplemented with a more in-depth follow-up.</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Information concerning events involving hazardous goods is obtained from the Swedish Civil Contingencies Agency.</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reported statistics are highly reliable in relation to their purpose. The greatest uncertainty in the statistics derives from the measurement process. Uncertainty is inherent in assessments of what constitutes a serious accident event or seriously injured person, even though clear definitions do exist. This may be because information as to how long a person has been in hospital care is not always available. Information from other databases is used to vet the data in order to reduce the uncertainty in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Uncertainty is also inherent in assessments of whether an event is related to accident or to suicide. To reduce this uncertainty, a special work group has been tasked with making such assessments on a case-by-case basis. The group includes representatives from the Swedish Transport Administration, Swedish Transport Agency, and National Board of Forensic Medicine.</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Comparisons over time are also affected in part by the fact that the definition of a serious event was changed in 2007, and because the reporting groups for the statistics have undergone multiple changes since 2000.</a:t>
          </a:r>
          <a:endParaRPr lang="sv-SE" sz="100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238124</xdr:colOff>
      <xdr:row>27</xdr:row>
      <xdr:rowOff>80965</xdr:rowOff>
    </xdr:to>
    <xdr:graphicFrame macro="">
      <xdr:nvGraphicFramePr>
        <xdr:cNvPr id="3" name="Diagram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23</xdr:row>
      <xdr:rowOff>142875</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2" name="Diagram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238124</xdr:colOff>
      <xdr:row>27</xdr:row>
      <xdr:rowOff>80965</xdr:rowOff>
    </xdr:to>
    <xdr:graphicFrame macro="">
      <xdr:nvGraphicFramePr>
        <xdr:cNvPr id="2" name="Diagram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22</xdr:row>
      <xdr:rowOff>152400</xdr:rowOff>
    </xdr:to>
    <xdr:graphicFrame macro="">
      <xdr:nvGraphicFramePr>
        <xdr:cNvPr id="2" name="Diagram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38100</xdr:rowOff>
    </xdr:from>
    <xdr:to>
      <xdr:col>3</xdr:col>
      <xdr:colOff>2247900</xdr:colOff>
      <xdr:row>7</xdr:row>
      <xdr:rowOff>266700</xdr:rowOff>
    </xdr:to>
    <xdr:sp macro="" textlink="">
      <xdr:nvSpPr>
        <xdr:cNvPr id="2" name="textruta 1">
          <a:extLst>
            <a:ext uri="{FF2B5EF4-FFF2-40B4-BE49-F238E27FC236}">
              <a16:creationId xmlns:a16="http://schemas.microsoft.com/office/drawing/2014/main" id="{FA02BAFC-CA1B-46F1-A3EA-B552AA8028C2}"/>
            </a:ext>
          </a:extLst>
        </xdr:cNvPr>
        <xdr:cNvSpPr txBox="1"/>
      </xdr:nvSpPr>
      <xdr:spPr>
        <a:xfrm>
          <a:off x="19050" y="447675"/>
          <a:ext cx="6991350" cy="2381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olyckshändelse eller olycka </a:t>
          </a:r>
          <a:r>
            <a:rPr lang="sv-SE" sz="1000" b="0" i="0" u="none" strike="noStrike">
              <a:solidFill>
                <a:schemeClr val="dk1"/>
              </a:solidFill>
              <a:effectLst/>
              <a:latin typeface="Arial" panose="020B0604020202020204" pitchFamily="34" charset="0"/>
              <a:ea typeface="+mn-ea"/>
              <a:cs typeface="Arial" panose="020B0604020202020204" pitchFamily="34" charset="0"/>
            </a:rPr>
            <a:t>avses en oönskad eller ouppsåtlig händelse, eller en viss följd av händelser, som får skadliga följder. Som olycka räknas följaktligen inte händelser orsakade av sabotage, självmord eller försök till självmord. Tekniska fel som inte leder till något vidare olycksförlopp räknas inte heller som olyckor.</a:t>
          </a:r>
          <a:r>
            <a:rPr lang="sv-SE" sz="1000">
              <a:latin typeface="Arial" panose="020B0604020202020204" pitchFamily="34" charset="0"/>
              <a:cs typeface="Arial" panose="020B0604020202020204" pitchFamily="34" charset="0"/>
            </a:rPr>
            <a:t> </a:t>
          </a:r>
        </a:p>
        <a:p>
          <a:endParaRPr lang="sv-SE" sz="1000">
            <a:latin typeface="Arial" panose="020B0604020202020204" pitchFamily="34" charset="0"/>
            <a:cs typeface="Arial" panose="020B0604020202020204" pitchFamily="34" charset="0"/>
          </a:endParaRP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a:t>
          </a:r>
          <a:r>
            <a:rPr lang="sv-SE" sz="1000" b="0" i="0" u="none" strike="noStrike">
              <a:solidFill>
                <a:schemeClr val="dk1"/>
              </a:solidFill>
              <a:effectLst/>
              <a:latin typeface="Arial" panose="020B0604020202020204" pitchFamily="34" charset="0"/>
              <a:ea typeface="+mn-ea"/>
              <a:cs typeface="Arial" panose="020B0604020202020204" pitchFamily="34" charset="0"/>
            </a:rPr>
            <a:t> avses avsiktlig självdestruktiv handling som leder till döden.</a:t>
          </a: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självmordsförsök</a:t>
          </a:r>
          <a:r>
            <a:rPr lang="sv-SE" sz="1000" b="0" i="0" u="none" strike="noStrike">
              <a:solidFill>
                <a:schemeClr val="dk1"/>
              </a:solidFill>
              <a:effectLst/>
              <a:latin typeface="Arial" panose="020B0604020202020204" pitchFamily="34" charset="0"/>
              <a:ea typeface="+mn-ea"/>
              <a:cs typeface="Arial" panose="020B0604020202020204" pitchFamily="34" charset="0"/>
            </a:rPr>
            <a:t> avses avsiktlig självdestruktiv handling som leder till allvarlig personskada.</a:t>
          </a: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självmordshändelse</a:t>
          </a:r>
          <a:r>
            <a:rPr lang="sv-SE" sz="1000" b="0" i="0" u="none" strike="noStrike">
              <a:solidFill>
                <a:schemeClr val="dk1"/>
              </a:solidFill>
              <a:effectLst/>
              <a:latin typeface="Arial" panose="020B0604020202020204" pitchFamily="34" charset="0"/>
              <a:ea typeface="+mn-ea"/>
              <a:cs typeface="Arial" panose="020B0604020202020204" pitchFamily="34" charset="0"/>
            </a:rPr>
            <a:t> avses självmord och/eller självmordsförsök.</a:t>
          </a:r>
        </a:p>
        <a:p>
          <a:endParaRPr lang="sv-SE" sz="1000" b="0" i="0" u="none" strike="noStrike">
            <a:solidFill>
              <a:schemeClr val="dk1"/>
            </a:solidFill>
            <a:effectLst/>
            <a:latin typeface="Arial" panose="020B0604020202020204" pitchFamily="34" charset="0"/>
            <a:ea typeface="+mn-ea"/>
            <a:cs typeface="Arial" panose="020B0604020202020204" pitchFamily="34" charset="0"/>
          </a:endParaRPr>
        </a:p>
        <a:p>
          <a:r>
            <a:rPr lang="sv-SE" sz="1000" b="0" i="0" u="none" strike="noStrike">
              <a:solidFill>
                <a:schemeClr val="dk1"/>
              </a:solidFill>
              <a:effectLst/>
              <a:latin typeface="Arial" panose="020B0604020202020204" pitchFamily="34" charset="0"/>
              <a:ea typeface="+mn-ea"/>
              <a:cs typeface="Arial" panose="020B0604020202020204" pitchFamily="34" charset="0"/>
            </a:rPr>
            <a:t>Vad som avses med </a:t>
          </a:r>
          <a:r>
            <a:rPr lang="sv-SE" sz="1000" b="1" i="0" u="none" strike="noStrike">
              <a:solidFill>
                <a:schemeClr val="dk1"/>
              </a:solidFill>
              <a:effectLst/>
              <a:latin typeface="Arial" panose="020B0604020202020204" pitchFamily="34" charset="0"/>
              <a:ea typeface="+mn-ea"/>
              <a:cs typeface="Arial" panose="020B0604020202020204" pitchFamily="34" charset="0"/>
            </a:rPr>
            <a:t>allvarliga olycks- och självmordshändelser</a:t>
          </a:r>
          <a:r>
            <a:rPr lang="sv-SE" sz="1000" b="0" i="0" u="none" strike="noStrike">
              <a:solidFill>
                <a:schemeClr val="dk1"/>
              </a:solidFill>
              <a:effectLst/>
              <a:latin typeface="Arial" panose="020B0604020202020204" pitchFamily="34" charset="0"/>
              <a:ea typeface="+mn-ea"/>
              <a:cs typeface="Arial" panose="020B0604020202020204" pitchFamily="34" charset="0"/>
            </a:rPr>
            <a:t> baseras på graden av personskador, materiella skador eller trafikstörning. Alla händelser med dödlig utgång räknas givetvis som allvarliga. Som dödad vid olyckan eller självmordet räknas personer som avlider antingen vid händelsen eller inom 30 dagar, och som följd av händelsen. Kriterierna för allvarlig händelse vid händelser utan dödlig utgång ändrades från och med 2007. Förändringarna anpassade statistiken till EU:s järnvägssäkerhetsdirektiv. Samtidigt som gränserna för allvarlig personskada och allvarlig materiell skada ändrades, infördes ett helt nytt kriterium för allvarlig trafikstörning, vilket har betydelse om inget av de andra kriterierna är uppfyllda.</a:t>
          </a:r>
          <a:r>
            <a:rPr lang="sv-SE" sz="1000">
              <a:latin typeface="Arial" panose="020B0604020202020204" pitchFamily="34" charset="0"/>
              <a:cs typeface="Arial" panose="020B0604020202020204" pitchFamily="34" charset="0"/>
            </a:rPr>
            <a:t> </a:t>
          </a:r>
        </a:p>
        <a:p>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76200</xdr:rowOff>
    </xdr:from>
    <xdr:to>
      <xdr:col>5</xdr:col>
      <xdr:colOff>0</xdr:colOff>
      <xdr:row>71</xdr:row>
      <xdr:rowOff>104775</xdr:rowOff>
    </xdr:to>
    <xdr:sp macro="" textlink="">
      <xdr:nvSpPr>
        <xdr:cNvPr id="2" name="textruta 1">
          <a:extLst>
            <a:ext uri="{FF2B5EF4-FFF2-40B4-BE49-F238E27FC236}">
              <a16:creationId xmlns:a16="http://schemas.microsoft.com/office/drawing/2014/main" id="{F9CDAEA1-65F1-4F28-860F-9E6961082B69}"/>
            </a:ext>
          </a:extLst>
        </xdr:cNvPr>
        <xdr:cNvSpPr txBox="1"/>
      </xdr:nvSpPr>
      <xdr:spPr>
        <a:xfrm>
          <a:off x="0" y="485775"/>
          <a:ext cx="7277100" cy="11363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a:solidFill>
                <a:schemeClr val="dk1"/>
              </a:solidFill>
              <a:effectLst/>
              <a:latin typeface="Arial" panose="020B0604020202020204" pitchFamily="34" charset="0"/>
              <a:ea typeface="+mn-ea"/>
              <a:cs typeface="Arial" panose="020B0604020202020204" pitchFamily="34" charset="0"/>
            </a:rPr>
            <a:t>Statistiken om olycks- och självmordshändelser omfattar händelser i vilka minst ett järnvägs-/spårvägs-/tunnelbanefordon som rör sig är inblandat. I materialet som statistiken baseras på finns tre typer av trafikverksamhet. Med </a:t>
          </a:r>
          <a:r>
            <a:rPr lang="sv-SE" sz="1000" b="1">
              <a:solidFill>
                <a:schemeClr val="dk1"/>
              </a:solidFill>
              <a:effectLst/>
              <a:latin typeface="Arial" panose="020B0604020202020204" pitchFamily="34" charset="0"/>
              <a:ea typeface="+mn-ea"/>
              <a:cs typeface="Arial" panose="020B0604020202020204" pitchFamily="34" charset="0"/>
            </a:rPr>
            <a:t>tågrörelse/tågfärd </a:t>
          </a:r>
          <a:r>
            <a:rPr lang="sv-SE" sz="1000">
              <a:solidFill>
                <a:schemeClr val="dk1"/>
              </a:solidFill>
              <a:effectLst/>
              <a:latin typeface="Arial" panose="020B0604020202020204" pitchFamily="34" charset="0"/>
              <a:ea typeface="+mn-ea"/>
              <a:cs typeface="Arial" panose="020B0604020202020204" pitchFamily="34" charset="0"/>
            </a:rPr>
            <a:t>avses den trafikverksamhet som normalt uppfattas som tågtrafik, och som utförs för att framföra spårfordon från bland annat en driftplats till en annan. I statistiken kan även olyckor vid spärrfärd och växling ingå, om de lett till de konsekvenser som definitionen anger för en olycka med spårfordon i rörelse. Med </a:t>
          </a:r>
          <a:r>
            <a:rPr lang="sv-SE" sz="1000" b="1">
              <a:solidFill>
                <a:schemeClr val="dk1"/>
              </a:solidFill>
              <a:effectLst/>
              <a:latin typeface="Arial" panose="020B0604020202020204" pitchFamily="34" charset="0"/>
              <a:ea typeface="+mn-ea"/>
              <a:cs typeface="Arial" panose="020B0604020202020204" pitchFamily="34" charset="0"/>
            </a:rPr>
            <a:t>spärrfärd</a:t>
          </a:r>
          <a:r>
            <a:rPr lang="sv-SE" sz="1000">
              <a:solidFill>
                <a:schemeClr val="dk1"/>
              </a:solidFill>
              <a:effectLst/>
              <a:latin typeface="Arial" panose="020B0604020202020204" pitchFamily="34" charset="0"/>
              <a:ea typeface="+mn-ea"/>
              <a:cs typeface="Arial" panose="020B0604020202020204" pitchFamily="34" charset="0"/>
            </a:rPr>
            <a:t> avses trafikverksamhet för rörelser med spårfordon på en avspärrad bevakningssträcka, främst för underhåll eller transport av spårfordon. Med </a:t>
          </a:r>
          <a:r>
            <a:rPr lang="sv-SE" sz="1000" b="1">
              <a:solidFill>
                <a:schemeClr val="dk1"/>
              </a:solidFill>
              <a:effectLst/>
              <a:latin typeface="Arial" panose="020B0604020202020204" pitchFamily="34" charset="0"/>
              <a:ea typeface="+mn-ea"/>
              <a:cs typeface="Arial" panose="020B0604020202020204" pitchFamily="34" charset="0"/>
            </a:rPr>
            <a:t>växling</a:t>
          </a:r>
          <a:r>
            <a:rPr lang="sv-SE" sz="1000">
              <a:solidFill>
                <a:schemeClr val="dk1"/>
              </a:solidFill>
              <a:effectLst/>
              <a:latin typeface="Arial" panose="020B0604020202020204" pitchFamily="34" charset="0"/>
              <a:ea typeface="+mn-ea"/>
              <a:cs typeface="Arial" panose="020B0604020202020204" pitchFamily="34" charset="0"/>
            </a:rPr>
            <a:t> avses trafikverksamhet för att förflytta spårfordon, exempelvis på en bangård för att rangera om vagnar i inkommande tåg till nya avgående tåg. </a:t>
          </a:r>
        </a:p>
        <a:p>
          <a:endParaRPr lang="sv-SE" sz="1000">
            <a:latin typeface="Arial" panose="020B0604020202020204" pitchFamily="34" charset="0"/>
            <a:cs typeface="Arial" panose="020B0604020202020204" pitchFamily="34" charset="0"/>
          </a:endParaRPr>
        </a:p>
        <a:p>
          <a:r>
            <a:rPr lang="sv-SE" sz="1000" b="1" i="0">
              <a:solidFill>
                <a:schemeClr val="dk1"/>
              </a:solidFill>
              <a:effectLst/>
              <a:latin typeface="Arial" panose="020B0604020202020204" pitchFamily="34" charset="0"/>
              <a:ea typeface="+mn-ea"/>
              <a:cs typeface="Arial" panose="020B0604020202020204" pitchFamily="34" charset="0"/>
            </a:rPr>
            <a:t>Olycks- och självmordshändelser (tabell; 1 Järnväg, 5 Spårväg och 8 Tunnelbana)</a:t>
          </a:r>
        </a:p>
        <a:p>
          <a:endParaRPr lang="sv-SE" sz="1000" i="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urspårning</a:t>
          </a:r>
          <a:r>
            <a:rPr lang="sv-SE" sz="1000">
              <a:solidFill>
                <a:schemeClr val="dk1"/>
              </a:solidFill>
              <a:effectLst/>
              <a:latin typeface="Arial" panose="020B0604020202020204" pitchFamily="34" charset="0"/>
              <a:ea typeface="+mn-ea"/>
              <a:cs typeface="Arial" panose="020B0604020202020204" pitchFamily="34" charset="0"/>
            </a:rPr>
            <a:t> avses en olycka där minst ett hjul på ett tåg eller spårfordon lämnar rälsen.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kollision vid tågrörelse</a:t>
          </a:r>
          <a:r>
            <a:rPr lang="sv-SE" sz="1000">
              <a:solidFill>
                <a:schemeClr val="dk1"/>
              </a:solidFill>
              <a:effectLst/>
              <a:latin typeface="Arial" panose="020B0604020202020204" pitchFamily="34" charset="0"/>
              <a:ea typeface="+mn-ea"/>
              <a:cs typeface="Arial" panose="020B0604020202020204" pitchFamily="34" charset="0"/>
            </a:rPr>
            <a:t> avses dels kollision mellan ett tåg och ett järnvägsfordon (eller mellan spårfordon), dels påkörning där ett tåg eller spårfordon kör på ett föremål (hinder inom det fria rummet), förutom föremål som tappats av en vägtrafikant på en plankorsning (plankorsningsolycka).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kollision vid vägkorsning i plan</a:t>
          </a:r>
          <a:r>
            <a:rPr lang="sv-SE" sz="1000" i="0">
              <a:solidFill>
                <a:schemeClr val="dk1"/>
              </a:solidFill>
              <a:effectLst/>
              <a:latin typeface="Arial" panose="020B0604020202020204" pitchFamily="34" charset="0"/>
              <a:ea typeface="+mn-ea"/>
              <a:cs typeface="Arial" panose="020B0604020202020204" pitchFamily="34" charset="0"/>
            </a:rPr>
            <a:t> </a:t>
          </a:r>
          <a:r>
            <a:rPr lang="sv-SE" sz="1000">
              <a:solidFill>
                <a:schemeClr val="dk1"/>
              </a:solidFill>
              <a:effectLst/>
              <a:latin typeface="Arial" panose="020B0604020202020204" pitchFamily="34" charset="0"/>
              <a:ea typeface="+mn-ea"/>
              <a:cs typeface="Arial" panose="020B0604020202020204" pitchFamily="34" charset="0"/>
            </a:rPr>
            <a:t>avses en olycka på en plankorsning, vid tågrörelse eller spärrfärd, med inblandning av minst ett vägtrafikfordon, inklusive cykel, eller minst en gående eller ett föremål som tappats av en vägtrafikant.</a:t>
          </a: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brand i rullande materiel </a:t>
          </a:r>
          <a:r>
            <a:rPr lang="sv-SE" sz="1000" b="0">
              <a:solidFill>
                <a:schemeClr val="dk1"/>
              </a:solidFill>
              <a:effectLst/>
              <a:latin typeface="Arial" panose="020B0604020202020204" pitchFamily="34" charset="0"/>
              <a:ea typeface="+mn-ea"/>
              <a:cs typeface="Arial" panose="020B0604020202020204" pitchFamily="34" charset="0"/>
            </a:rPr>
            <a:t>avses en olycka som utgörs av brand eller rökutveckling </a:t>
          </a:r>
          <a:r>
            <a:rPr lang="sv-SE" sz="1000">
              <a:solidFill>
                <a:schemeClr val="dk1"/>
              </a:solidFill>
              <a:effectLst/>
              <a:latin typeface="Arial" panose="020B0604020202020204" pitchFamily="34" charset="0"/>
              <a:ea typeface="+mn-ea"/>
              <a:cs typeface="Arial" panose="020B0604020202020204" pitchFamily="34" charset="0"/>
            </a:rPr>
            <a:t>i järnvägsfordon eller spårfordon. Före 2004 ingår dessa i kategorin </a:t>
          </a:r>
          <a:r>
            <a:rPr lang="sv-SE" sz="1000" i="1">
              <a:solidFill>
                <a:schemeClr val="dk1"/>
              </a:solidFill>
              <a:effectLst/>
              <a:latin typeface="Arial" panose="020B0604020202020204" pitchFamily="34" charset="0"/>
              <a:ea typeface="+mn-ea"/>
              <a:cs typeface="Arial" panose="020B0604020202020204" pitchFamily="34" charset="0"/>
            </a:rPr>
            <a:t>andra olyckshändelser</a:t>
          </a:r>
          <a:r>
            <a:rPr lang="sv-SE" sz="1000">
              <a:solidFill>
                <a:schemeClr val="dk1"/>
              </a:solidFill>
              <a:effectLst/>
              <a:latin typeface="Arial" panose="020B0604020202020204" pitchFamily="34" charset="0"/>
              <a:ea typeface="+mn-ea"/>
              <a:cs typeface="Arial" panose="020B0604020202020204" pitchFamily="34" charset="0"/>
            </a:rPr>
            <a:t> för järnväg. För spårväg och tunnelbana ingår de i </a:t>
          </a:r>
          <a:r>
            <a:rPr lang="sv-SE" sz="1000" i="1">
              <a:solidFill>
                <a:schemeClr val="dk1"/>
              </a:solidFill>
              <a:effectLst/>
              <a:latin typeface="Arial" panose="020B0604020202020204" pitchFamily="34" charset="0"/>
              <a:ea typeface="+mn-ea"/>
              <a:cs typeface="Arial" panose="020B0604020202020204" pitchFamily="34" charset="0"/>
            </a:rPr>
            <a:t>andra olyckshändelser</a:t>
          </a:r>
          <a:r>
            <a:rPr lang="sv-SE" sz="1000">
              <a:solidFill>
                <a:schemeClr val="dk1"/>
              </a:solidFill>
              <a:effectLst/>
              <a:latin typeface="Arial" panose="020B0604020202020204" pitchFamily="34" charset="0"/>
              <a:ea typeface="+mn-ea"/>
              <a:cs typeface="Arial" panose="020B0604020202020204" pitchFamily="34" charset="0"/>
            </a:rPr>
            <a:t> före 2014.</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personolycka</a:t>
          </a:r>
          <a:r>
            <a:rPr lang="sv-SE" sz="1000">
              <a:solidFill>
                <a:schemeClr val="dk1"/>
              </a:solidFill>
              <a:effectLst/>
              <a:latin typeface="Arial" panose="020B0604020202020204" pitchFamily="34" charset="0"/>
              <a:ea typeface="+mn-ea"/>
              <a:cs typeface="Arial" panose="020B0604020202020204" pitchFamily="34" charset="0"/>
            </a:rPr>
            <a:t> avses en olycka där en person avlider eller skadas allvarligt i en olyckshändelse som inte utgörs av urspårning, kollision eller brand. Exempelvis när personer blir träffade av ett järnvägsfordon eller av föremål som lossnar från ett järnvägsfordon, eller när personer ombord faller eller blir träffade av löst föremål. Före 2004 ingår dessa i kategorin </a:t>
          </a:r>
          <a:r>
            <a:rPr lang="sv-SE" sz="1000" i="1">
              <a:solidFill>
                <a:schemeClr val="dk1"/>
              </a:solidFill>
              <a:effectLst/>
              <a:latin typeface="Arial" panose="020B0604020202020204" pitchFamily="34" charset="0"/>
              <a:ea typeface="+mn-ea"/>
              <a:cs typeface="Arial" panose="020B0604020202020204" pitchFamily="34" charset="0"/>
            </a:rPr>
            <a:t>andra olyckshändelser </a:t>
          </a:r>
          <a:r>
            <a:rPr lang="sv-SE" sz="1000" i="0">
              <a:solidFill>
                <a:schemeClr val="dk1"/>
              </a:solidFill>
              <a:effectLst/>
              <a:latin typeface="Arial" panose="020B0604020202020204" pitchFamily="34" charset="0"/>
              <a:ea typeface="+mn-ea"/>
              <a:cs typeface="Arial" panose="020B0604020202020204" pitchFamily="34" charset="0"/>
            </a:rPr>
            <a:t>för</a:t>
          </a:r>
          <a:r>
            <a:rPr lang="sv-SE" sz="1000" i="0" baseline="0">
              <a:solidFill>
                <a:schemeClr val="dk1"/>
              </a:solidFill>
              <a:effectLst/>
              <a:latin typeface="Arial" panose="020B0604020202020204" pitchFamily="34" charset="0"/>
              <a:ea typeface="+mn-ea"/>
              <a:cs typeface="Arial" panose="020B0604020202020204" pitchFamily="34" charset="0"/>
            </a:rPr>
            <a:t> järnväg</a:t>
          </a:r>
          <a:r>
            <a:rPr lang="sv-SE" sz="1000">
              <a:solidFill>
                <a:schemeClr val="dk1"/>
              </a:solidFill>
              <a:effectLst/>
              <a:latin typeface="Arial" panose="020B0604020202020204" pitchFamily="34" charset="0"/>
              <a:ea typeface="+mn-ea"/>
              <a:cs typeface="Arial" panose="020B0604020202020204" pitchFamily="34" charset="0"/>
            </a:rPr>
            <a:t>. För spårväg och tunnelbana ingår de i </a:t>
          </a:r>
          <a:r>
            <a:rPr lang="sv-SE" sz="1000" i="1">
              <a:solidFill>
                <a:schemeClr val="dk1"/>
              </a:solidFill>
              <a:effectLst/>
              <a:latin typeface="Arial" panose="020B0604020202020204" pitchFamily="34" charset="0"/>
              <a:ea typeface="+mn-ea"/>
              <a:cs typeface="Arial" panose="020B0604020202020204" pitchFamily="34" charset="0"/>
            </a:rPr>
            <a:t>andra olyckshändelser </a:t>
          </a:r>
          <a:r>
            <a:rPr lang="sv-SE" sz="1000" i="0">
              <a:solidFill>
                <a:schemeClr val="dk1"/>
              </a:solidFill>
              <a:effectLst/>
              <a:latin typeface="Arial" panose="020B0604020202020204" pitchFamily="34" charset="0"/>
              <a:ea typeface="+mn-ea"/>
              <a:cs typeface="Arial" panose="020B0604020202020204" pitchFamily="34" charset="0"/>
            </a:rPr>
            <a:t>före</a:t>
          </a:r>
          <a:r>
            <a:rPr lang="sv-SE" sz="1000" i="0" baseline="0">
              <a:solidFill>
                <a:schemeClr val="dk1"/>
              </a:solidFill>
              <a:effectLst/>
              <a:latin typeface="Arial" panose="020B0604020202020204" pitchFamily="34" charset="0"/>
              <a:ea typeface="+mn-ea"/>
              <a:cs typeface="Arial" panose="020B0604020202020204" pitchFamily="34" charset="0"/>
            </a:rPr>
            <a:t> 2014.</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andra olyckshändelser </a:t>
          </a:r>
          <a:r>
            <a:rPr lang="sv-SE" sz="1000">
              <a:solidFill>
                <a:schemeClr val="dk1"/>
              </a:solidFill>
              <a:effectLst/>
              <a:latin typeface="Arial" panose="020B0604020202020204" pitchFamily="34" charset="0"/>
              <a:ea typeface="+mn-ea"/>
              <a:cs typeface="Arial" panose="020B0604020202020204" pitchFamily="34" charset="0"/>
            </a:rPr>
            <a:t>avses olyckor som inte ingår i kategorierna ovan, exempelvis urspårning och kollision vid växling samt kollisioner vid vägkorsning i plan vid växlingsrörelse. Före 2004 ingår även personolyckor och brand i</a:t>
          </a:r>
          <a:r>
            <a:rPr lang="sv-SE" sz="1000" baseline="0">
              <a:solidFill>
                <a:schemeClr val="dk1"/>
              </a:solidFill>
              <a:effectLst/>
              <a:latin typeface="Arial" panose="020B0604020202020204" pitchFamily="34" charset="0"/>
              <a:ea typeface="+mn-ea"/>
              <a:cs typeface="Arial" panose="020B0604020202020204" pitchFamily="34" charset="0"/>
            </a:rPr>
            <a:t> rullande materiel</a:t>
          </a:r>
          <a:r>
            <a:rPr lang="sv-SE" sz="1000">
              <a:solidFill>
                <a:schemeClr val="dk1"/>
              </a:solidFill>
              <a:effectLst/>
              <a:latin typeface="Arial" panose="020B0604020202020204" pitchFamily="34" charset="0"/>
              <a:ea typeface="+mn-ea"/>
              <a:cs typeface="Arial" panose="020B0604020202020204" pitchFamily="34" charset="0"/>
            </a:rPr>
            <a:t> i delen om järnväg, som därefter ingår i egna kategorier. För spårväg och tunnelbana ingår personolyckor</a:t>
          </a:r>
          <a:r>
            <a:rPr lang="sv-SE" sz="1000" baseline="0">
              <a:solidFill>
                <a:schemeClr val="dk1"/>
              </a:solidFill>
              <a:effectLst/>
              <a:latin typeface="Arial" panose="020B0604020202020204" pitchFamily="34" charset="0"/>
              <a:ea typeface="+mn-ea"/>
              <a:cs typeface="Arial" panose="020B0604020202020204" pitchFamily="34" charset="0"/>
            </a:rPr>
            <a:t> och bränder före 2014.</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urspårningar och kollisioner vid växling </a:t>
          </a:r>
          <a:r>
            <a:rPr lang="sv-SE" sz="1000">
              <a:solidFill>
                <a:schemeClr val="dk1"/>
              </a:solidFill>
              <a:effectLst/>
              <a:latin typeface="Arial" panose="020B0604020202020204" pitchFamily="34" charset="0"/>
              <a:ea typeface="+mn-ea"/>
              <a:cs typeface="Arial" panose="020B0604020202020204" pitchFamily="34" charset="0"/>
            </a:rPr>
            <a:t>avses händelser vid trafikverksamhet för att förflytta spårfordon, exempelvis på en bangård för att rangera om vagnar i inkommande tåg till nya avgående tåg. Saknas före 2007.</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vägtrafikolycka</a:t>
          </a:r>
          <a:r>
            <a:rPr lang="sv-SE" sz="1000">
              <a:solidFill>
                <a:schemeClr val="dk1"/>
              </a:solidFill>
              <a:effectLst/>
              <a:latin typeface="Arial" panose="020B0604020202020204" pitchFamily="34" charset="0"/>
              <a:ea typeface="+mn-ea"/>
              <a:cs typeface="Arial" panose="020B0604020202020204" pitchFamily="34" charset="0"/>
            </a:rPr>
            <a:t> avses en sammanstötning vid spårvägstrafik i gatumiljö mellan spårfordon och vägtrafikfordon, inklusive cykel.</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Varje händelse anges en gång. Om till exempel en kollision lett till en urspårning anges enbart kollisionen. Den första händelsen i ett förlopp av flera är således den som noteras i tabellen. Eftersom det krävs att ett spårfordon varit i rörelse vid händelsen utesluts exempelvis många olyckor som sker vid högspänningsledningar.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i="1">
              <a:solidFill>
                <a:schemeClr val="dk1"/>
              </a:solidFill>
              <a:effectLst/>
              <a:latin typeface="Arial" panose="020B0604020202020204" pitchFamily="34" charset="0"/>
              <a:ea typeface="+mn-ea"/>
              <a:cs typeface="Arial" panose="020B0604020202020204" pitchFamily="34" charset="0"/>
            </a:rPr>
            <a:t>Olyckshändelser och tillbud vid järnvägsdrift med farligt gods (tabell 2 Järnväg)</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Farligt gods </a:t>
          </a:r>
          <a:r>
            <a:rPr lang="sv-SE" sz="1000">
              <a:solidFill>
                <a:schemeClr val="dk1"/>
              </a:solidFill>
              <a:effectLst/>
              <a:latin typeface="Arial" panose="020B0604020202020204" pitchFamily="34" charset="0"/>
              <a:ea typeface="+mn-ea"/>
              <a:cs typeface="Arial" panose="020B0604020202020204" pitchFamily="34" charset="0"/>
            </a:rPr>
            <a:t>är ett samlingsbegrepp för ämnen och föremål som har sådana farliga egenskaper att de kan orsaka skador på människor, miljö eller egendom, om de inte hanteras rätt under en transport. Det är ämnen och föremål vars transport enligt RID är antingen förbjuden eller tillåten endast under vissa angivna villkor. RID står för </a:t>
          </a:r>
          <a:r>
            <a:rPr lang="sv-SE" sz="1000" i="1">
              <a:solidFill>
                <a:schemeClr val="dk1"/>
              </a:solidFill>
              <a:effectLst/>
              <a:latin typeface="Arial" panose="020B0604020202020204" pitchFamily="34" charset="0"/>
              <a:ea typeface="+mn-ea"/>
              <a:cs typeface="Arial" panose="020B0604020202020204" pitchFamily="34" charset="0"/>
            </a:rPr>
            <a:t>Regulations concerning the International Carriage of Dangerous Goods by Rail</a:t>
          </a:r>
          <a:r>
            <a:rPr lang="sv-SE" sz="1000">
              <a:solidFill>
                <a:schemeClr val="dk1"/>
              </a:solidFill>
              <a:effectLst/>
              <a:latin typeface="Arial" panose="020B0604020202020204" pitchFamily="34" charset="0"/>
              <a:ea typeface="+mn-ea"/>
              <a:cs typeface="Arial" panose="020B0604020202020204" pitchFamily="34" charset="0"/>
            </a:rPr>
            <a:t>, som är en bilaga till </a:t>
          </a:r>
          <a:r>
            <a:rPr lang="sv-SE" sz="1000" i="1">
              <a:solidFill>
                <a:schemeClr val="dk1"/>
              </a:solidFill>
              <a:effectLst/>
              <a:latin typeface="Arial" panose="020B0604020202020204" pitchFamily="34" charset="0"/>
              <a:ea typeface="+mn-ea"/>
              <a:cs typeface="Arial" panose="020B0604020202020204" pitchFamily="34" charset="0"/>
            </a:rPr>
            <a:t>Convention concerning International Carriage by Rail </a:t>
          </a:r>
          <a:r>
            <a:rPr lang="sv-SE" sz="1000">
              <a:solidFill>
                <a:schemeClr val="dk1"/>
              </a:solidFill>
              <a:effectLst/>
              <a:latin typeface="Arial" panose="020B0604020202020204" pitchFamily="34" charset="0"/>
              <a:ea typeface="+mn-ea"/>
              <a:cs typeface="Arial" panose="020B0604020202020204" pitchFamily="34" charset="0"/>
            </a:rPr>
            <a:t>(COTIF).</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i="1">
              <a:solidFill>
                <a:schemeClr val="dk1"/>
              </a:solidFill>
              <a:effectLst/>
              <a:latin typeface="Arial" panose="020B0604020202020204" pitchFamily="34" charset="0"/>
              <a:ea typeface="+mn-ea"/>
              <a:cs typeface="Arial" panose="020B0604020202020204" pitchFamily="34" charset="0"/>
            </a:rPr>
            <a:t>Avlidna personer (tabell; 3 Järnväg, 6 Spårväg och 9 Tunnelbana) och allvarligt skadade personer (tabell; 4 Järnväg, 7 Spårväg och 10 Tunnelbana)</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passagerare</a:t>
          </a:r>
          <a:r>
            <a:rPr lang="sv-SE" sz="1000">
              <a:solidFill>
                <a:schemeClr val="dk1"/>
              </a:solidFill>
              <a:effectLst/>
              <a:latin typeface="Arial" panose="020B0604020202020204" pitchFamily="34" charset="0"/>
              <a:ea typeface="+mn-ea"/>
              <a:cs typeface="Arial" panose="020B0604020202020204" pitchFamily="34" charset="0"/>
            </a:rPr>
            <a:t> avses personer som reser med tåg och som inte ingår i tågets personal, även de som stiger på eller av ett tåg. Olyckor vid på- eller avstigning redovisas dock endast om fordonet varit i rörelse vid olyckan.</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järnvägs-, spårvägs- eller tunnelbaneanställda</a:t>
          </a:r>
          <a:r>
            <a:rPr lang="sv-SE" sz="1000">
              <a:solidFill>
                <a:schemeClr val="dk1"/>
              </a:solidFill>
              <a:effectLst/>
              <a:latin typeface="Arial" panose="020B0604020202020204" pitchFamily="34" charset="0"/>
              <a:ea typeface="+mn-ea"/>
              <a:cs typeface="Arial" panose="020B0604020202020204" pitchFamily="34" charset="0"/>
            </a:rPr>
            <a:t> avses dem som tjänstgjorde då olyckan inträffade. Detta omfattar ombordpersonal samt personal som hanterar rullande materiel och infrastrukturanläggningar. Personal hos entreprenadföretag och egenföretagare ingår.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plankorsningstrafikanter</a:t>
          </a:r>
          <a:r>
            <a:rPr lang="sv-SE" sz="1000">
              <a:solidFill>
                <a:schemeClr val="dk1"/>
              </a:solidFill>
              <a:effectLst/>
              <a:latin typeface="Arial" panose="020B0604020202020204" pitchFamily="34" charset="0"/>
              <a:ea typeface="+mn-ea"/>
              <a:cs typeface="Arial" panose="020B0604020202020204" pitchFamily="34" charset="0"/>
            </a:rPr>
            <a:t> avses vägtrafikanter, enligt vägtrafiklagstiftningens definitioner, vilka förolyckats när de försökt ta sig över järnvägen vid en iordningställd plankorsning, antingen till fots eller i ett fordon. Plattformsövergång som enbart förbinder plattformar räknas inte som plankorsning. Före 2005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personer på plattform </a:t>
          </a:r>
          <a:r>
            <a:rPr lang="sv-SE" sz="1000">
              <a:solidFill>
                <a:schemeClr val="dk1"/>
              </a:solidFill>
              <a:effectLst/>
              <a:latin typeface="Arial" panose="020B0604020202020204" pitchFamily="34" charset="0"/>
              <a:ea typeface="+mn-ea"/>
              <a:cs typeface="Arial" panose="020B0604020202020204" pitchFamily="34" charset="0"/>
            </a:rPr>
            <a:t>menas personer som förolyckats i samband med fordon i rörelse, exempelvis genom att de blivit träffade av tåget när de befunnit sig på en plattform eller förflyttat sig mellan plattformar på en iordningsställd övergång. De som ingår i denna grupp har inte definierats som passagerare, järnvägsanställda, plankorsningstrafikanter eller obehöriga på spårområdet. Före 2014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obehöriga på spårområdet </a:t>
          </a:r>
          <a:r>
            <a:rPr lang="sv-SE" sz="1000">
              <a:solidFill>
                <a:schemeClr val="dk1"/>
              </a:solidFill>
              <a:effectLst/>
              <a:latin typeface="Arial" panose="020B0604020202020204" pitchFamily="34" charset="0"/>
              <a:ea typeface="+mn-ea"/>
              <a:cs typeface="Arial" panose="020B0604020202020204" pitchFamily="34" charset="0"/>
            </a:rPr>
            <a:t>avses personer som inte järnvägsanställda och som förolyckats när de befunnit sig på spårområdet, med undantag för plankorsningar. Före 2006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 avses personer som inte räknas till någon av de andra kategorierna, exempelvis, tjänstgörande post-, polis- och tullpersonal, städpersonal eller motsvarande. Före 2005 ingår även </a:t>
          </a:r>
          <a:r>
            <a:rPr lang="sv-SE" sz="1000" i="1">
              <a:solidFill>
                <a:schemeClr val="dk1"/>
              </a:solidFill>
              <a:effectLst/>
              <a:latin typeface="Arial" panose="020B0604020202020204" pitchFamily="34" charset="0"/>
              <a:ea typeface="+mn-ea"/>
              <a:cs typeface="Arial" panose="020B0604020202020204" pitchFamily="34" charset="0"/>
            </a:rPr>
            <a:t>plankorsningstrafikanter</a:t>
          </a:r>
          <a:r>
            <a:rPr lang="sv-SE" sz="1000">
              <a:solidFill>
                <a:schemeClr val="dk1"/>
              </a:solidFill>
              <a:effectLst/>
              <a:latin typeface="Arial" panose="020B0604020202020204" pitchFamily="34" charset="0"/>
              <a:ea typeface="+mn-ea"/>
              <a:cs typeface="Arial" panose="020B0604020202020204" pitchFamily="34" charset="0"/>
            </a:rPr>
            <a:t>, före 2006 ingår även </a:t>
          </a:r>
          <a:r>
            <a:rPr lang="sv-SE" sz="1000" i="1">
              <a:solidFill>
                <a:schemeClr val="dk1"/>
              </a:solidFill>
              <a:effectLst/>
              <a:latin typeface="Arial" panose="020B0604020202020204" pitchFamily="34" charset="0"/>
              <a:ea typeface="+mn-ea"/>
              <a:cs typeface="Arial" panose="020B0604020202020204" pitchFamily="34" charset="0"/>
            </a:rPr>
            <a:t>obehöriga på spårområdet</a:t>
          </a:r>
          <a:r>
            <a:rPr lang="sv-SE" sz="1000">
              <a:solidFill>
                <a:schemeClr val="dk1"/>
              </a:solidFill>
              <a:effectLst/>
              <a:latin typeface="Arial" panose="020B0604020202020204" pitchFamily="34" charset="0"/>
              <a:ea typeface="+mn-ea"/>
              <a:cs typeface="Arial" panose="020B0604020202020204" pitchFamily="34" charset="0"/>
            </a:rPr>
            <a:t> och före 2014 ingår även </a:t>
          </a:r>
          <a:r>
            <a:rPr lang="sv-SE" sz="1000" i="1">
              <a:solidFill>
                <a:schemeClr val="dk1"/>
              </a:solidFill>
              <a:effectLst/>
              <a:latin typeface="Arial" panose="020B0604020202020204" pitchFamily="34" charset="0"/>
              <a:ea typeface="+mn-ea"/>
              <a:cs typeface="Arial" panose="020B0604020202020204" pitchFamily="34" charset="0"/>
            </a:rPr>
            <a:t>personer på plattform</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55</xdr:row>
      <xdr:rowOff>76200</xdr:rowOff>
    </xdr:from>
    <xdr:to>
      <xdr:col>0</xdr:col>
      <xdr:colOff>2008449</xdr:colOff>
      <xdr:row>57</xdr:row>
      <xdr:rowOff>39391</xdr:rowOff>
    </xdr:to>
    <xdr:pic>
      <xdr:nvPicPr>
        <xdr:cNvPr id="5" name="Bildobjekt 4">
          <a:extLst>
            <a:ext uri="{FF2B5EF4-FFF2-40B4-BE49-F238E27FC236}">
              <a16:creationId xmlns:a16="http://schemas.microsoft.com/office/drawing/2014/main" id="{9A937BF3-A373-4F05-8651-C273A90E91B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47625" y="92868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32</xdr:row>
      <xdr:rowOff>47625</xdr:rowOff>
    </xdr:from>
    <xdr:to>
      <xdr:col>2</xdr:col>
      <xdr:colOff>1951299</xdr:colOff>
      <xdr:row>34</xdr:row>
      <xdr:rowOff>10816</xdr:rowOff>
    </xdr:to>
    <xdr:pic>
      <xdr:nvPicPr>
        <xdr:cNvPr id="4" name="Bildobjekt 3">
          <a:extLst>
            <a:ext uri="{FF2B5EF4-FFF2-40B4-BE49-F238E27FC236}">
              <a16:creationId xmlns:a16="http://schemas.microsoft.com/office/drawing/2014/main" id="{F680450F-A0CD-486A-88B8-35AC27BD8C5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38125" y="649605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9</xdr:row>
      <xdr:rowOff>9525</xdr:rowOff>
    </xdr:from>
    <xdr:to>
      <xdr:col>2</xdr:col>
      <xdr:colOff>1960824</xdr:colOff>
      <xdr:row>10</xdr:row>
      <xdr:rowOff>134641</xdr:rowOff>
    </xdr:to>
    <xdr:pic>
      <xdr:nvPicPr>
        <xdr:cNvPr id="4" name="Bildobjekt 3">
          <a:extLst>
            <a:ext uri="{FF2B5EF4-FFF2-40B4-BE49-F238E27FC236}">
              <a16:creationId xmlns:a16="http://schemas.microsoft.com/office/drawing/2014/main" id="{A246BABA-AC2D-41FD-9CA1-033B2ED93B8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47650" y="16859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7952</xdr:colOff>
      <xdr:row>33</xdr:row>
      <xdr:rowOff>11201</xdr:rowOff>
    </xdr:from>
    <xdr:to>
      <xdr:col>2</xdr:col>
      <xdr:colOff>1968776</xdr:colOff>
      <xdr:row>34</xdr:row>
      <xdr:rowOff>136317</xdr:rowOff>
    </xdr:to>
    <xdr:pic>
      <xdr:nvPicPr>
        <xdr:cNvPr id="3" name="Bildobjekt 2">
          <a:extLst>
            <a:ext uri="{FF2B5EF4-FFF2-40B4-BE49-F238E27FC236}">
              <a16:creationId xmlns:a16="http://schemas.microsoft.com/office/drawing/2014/main" id="{94E76D69-AEF1-40D9-B3BF-57182462816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55602" y="5945276"/>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47625</xdr:colOff>
      <xdr:row>37</xdr:row>
      <xdr:rowOff>9525</xdr:rowOff>
    </xdr:from>
    <xdr:to>
      <xdr:col>2</xdr:col>
      <xdr:colOff>1951299</xdr:colOff>
      <xdr:row>38</xdr:row>
      <xdr:rowOff>134641</xdr:rowOff>
    </xdr:to>
    <xdr:pic>
      <xdr:nvPicPr>
        <xdr:cNvPr id="4" name="Bildobjekt 3">
          <a:extLst>
            <a:ext uri="{FF2B5EF4-FFF2-40B4-BE49-F238E27FC236}">
              <a16:creationId xmlns:a16="http://schemas.microsoft.com/office/drawing/2014/main" id="{1254D405-48FE-446E-92A2-CDD9B413A22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95250" y="65817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3" displayName="Tabell3" ref="B1:X16" totalsRowShown="0" headerRowDxfId="74" dataDxfId="72" headerRowBorderDxfId="73" tableBorderDxfId="71">
  <autoFilter ref="B1:X1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3">
    <tableColumn id="1" xr3:uid="{00000000-0010-0000-0000-000001000000}" name="2000" dataDxfId="70">
      <calculatedColumnFormula>'Tabell 4 Järnväg'!F23</calculatedColumnFormula>
    </tableColumn>
    <tableColumn id="2" xr3:uid="{00000000-0010-0000-0000-000002000000}" name="2001" dataDxfId="69">
      <calculatedColumnFormula>'Tabell 4 Järnväg'!G23</calculatedColumnFormula>
    </tableColumn>
    <tableColumn id="3" xr3:uid="{00000000-0010-0000-0000-000003000000}" name="2002" dataDxfId="68">
      <calculatedColumnFormula>'Tabell 4 Järnväg'!H23</calculatedColumnFormula>
    </tableColumn>
    <tableColumn id="4" xr3:uid="{00000000-0010-0000-0000-000004000000}" name="2003" dataDxfId="67">
      <calculatedColumnFormula>'Tabell 4 Järnväg'!I23</calculatedColumnFormula>
    </tableColumn>
    <tableColumn id="5" xr3:uid="{00000000-0010-0000-0000-000005000000}" name="2004" dataDxfId="66">
      <calculatedColumnFormula>'Tabell 4 Järnväg'!J23</calculatedColumnFormula>
    </tableColumn>
    <tableColumn id="6" xr3:uid="{00000000-0010-0000-0000-000006000000}" name="2005" dataDxfId="65">
      <calculatedColumnFormula>'Tabell 4 Järnväg'!K23</calculatedColumnFormula>
    </tableColumn>
    <tableColumn id="7" xr3:uid="{00000000-0010-0000-0000-000007000000}" name="2006" dataDxfId="64">
      <calculatedColumnFormula>'Tabell 4 Järnväg'!L23</calculatedColumnFormula>
    </tableColumn>
    <tableColumn id="8" xr3:uid="{00000000-0010-0000-0000-000008000000}" name="2007" dataDxfId="63">
      <calculatedColumnFormula>'Tabell 4 Järnväg'!M23</calculatedColumnFormula>
    </tableColumn>
    <tableColumn id="9" xr3:uid="{00000000-0010-0000-0000-000009000000}" name="2008" dataDxfId="62">
      <calculatedColumnFormula>'Tabell 4 Järnväg'!N23</calculatedColumnFormula>
    </tableColumn>
    <tableColumn id="10" xr3:uid="{00000000-0010-0000-0000-00000A000000}" name="2009" dataDxfId="61">
      <calculatedColumnFormula>'Tabell 4 Järnväg'!O23</calculatedColumnFormula>
    </tableColumn>
    <tableColumn id="11" xr3:uid="{00000000-0010-0000-0000-00000B000000}" name="2010" dataDxfId="60">
      <calculatedColumnFormula>'Tabell 4 Järnväg'!P23</calculatedColumnFormula>
    </tableColumn>
    <tableColumn id="12" xr3:uid="{00000000-0010-0000-0000-00000C000000}" name="2011" dataDxfId="59">
      <calculatedColumnFormula>'Tabell 4 Järnväg'!Q23</calculatedColumnFormula>
    </tableColumn>
    <tableColumn id="13" xr3:uid="{00000000-0010-0000-0000-00000D000000}" name="2012" dataDxfId="58">
      <calculatedColumnFormula>'Tabell 4 Järnväg'!R23</calculatedColumnFormula>
    </tableColumn>
    <tableColumn id="14" xr3:uid="{00000000-0010-0000-0000-00000E000000}" name="2013" dataDxfId="57">
      <calculatedColumnFormula>'Tabell 4 Järnväg'!S23</calculatedColumnFormula>
    </tableColumn>
    <tableColumn id="15" xr3:uid="{00000000-0010-0000-0000-00000F000000}" name="2014" dataDxfId="56">
      <calculatedColumnFormula>'Tabell 4 Järnväg'!T23</calculatedColumnFormula>
    </tableColumn>
    <tableColumn id="16" xr3:uid="{00000000-0010-0000-0000-000010000000}" name="2015" dataDxfId="55">
      <calculatedColumnFormula>'Tabell 4 Järnväg'!U23</calculatedColumnFormula>
    </tableColumn>
    <tableColumn id="17" xr3:uid="{00000000-0010-0000-0000-000011000000}" name="2016" dataDxfId="54">
      <calculatedColumnFormula>'Tabell 4 Järnväg'!#REF!</calculatedColumnFormula>
    </tableColumn>
    <tableColumn id="19" xr3:uid="{47DF5F8B-E4B9-4F0A-BB31-160318D8C814}" name="2017" dataDxfId="53">
      <calculatedColumnFormula>'Tabell 4 Järnväg'!W23</calculatedColumnFormula>
    </tableColumn>
    <tableColumn id="18" xr3:uid="{2A621DC4-079F-4644-BDDF-9DB7568288D5}" name="2018" dataDxfId="52"/>
    <tableColumn id="21" xr3:uid="{E011080F-998B-4D28-BF37-4F8A80646D82}" name="2019" dataDxfId="51"/>
    <tableColumn id="22" xr3:uid="{F961B5AF-A371-46F9-87C1-B79AC4C9FE18}" name="2020" dataDxfId="50"/>
    <tableColumn id="23" xr3:uid="{F4EC38D2-3317-419D-9EBE-5430C2FF762B}" name="2021" dataDxfId="49"/>
    <tableColumn id="20" xr3:uid="{D054F286-0CB9-45BF-AEBF-9204D1FB8584}" name="2022" dataDxfId="48">
      <calculatedColumnFormula>'Tabell 4 Järnväg'!#REF!</calculatedColumnFormula>
    </tableColumn>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4" displayName="Tabell4" ref="B1:R17" totalsRowShown="0" headerRowDxfId="47" dataDxfId="45" headerRowBorderDxfId="46" tableBorderDxfId="44">
  <autoFilter ref="B1:R1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2000" dataDxfId="43">
      <calculatedColumnFormula>'Tabell 7 Spårväg'!F23</calculatedColumnFormula>
    </tableColumn>
    <tableColumn id="2" xr3:uid="{00000000-0010-0000-0100-000002000000}" name="2001" dataDxfId="42">
      <calculatedColumnFormula>'Tabell 7 Spårväg'!G23</calculatedColumnFormula>
    </tableColumn>
    <tableColumn id="3" xr3:uid="{00000000-0010-0000-0100-000003000000}" name="2002" dataDxfId="41">
      <calculatedColumnFormula>'Tabell 7 Spårväg'!H23</calculatedColumnFormula>
    </tableColumn>
    <tableColumn id="4" xr3:uid="{00000000-0010-0000-0100-000004000000}" name="2003" dataDxfId="40">
      <calculatedColumnFormula>'Tabell 7 Spårväg'!I23</calculatedColumnFormula>
    </tableColumn>
    <tableColumn id="5" xr3:uid="{00000000-0010-0000-0100-000005000000}" name="2004" dataDxfId="39">
      <calculatedColumnFormula>'Tabell 7 Spårväg'!J23</calculatedColumnFormula>
    </tableColumn>
    <tableColumn id="6" xr3:uid="{00000000-0010-0000-0100-000006000000}" name="2005" dataDxfId="38">
      <calculatedColumnFormula>'Tabell 7 Spårväg'!K23</calculatedColumnFormula>
    </tableColumn>
    <tableColumn id="7" xr3:uid="{00000000-0010-0000-0100-000007000000}" name="2006" dataDxfId="37">
      <calculatedColumnFormula>'Tabell 7 Spårväg'!L23</calculatedColumnFormula>
    </tableColumn>
    <tableColumn id="8" xr3:uid="{00000000-0010-0000-0100-000008000000}" name="2007" dataDxfId="36">
      <calculatedColumnFormula>'Tabell 7 Spårväg'!M23</calculatedColumnFormula>
    </tableColumn>
    <tableColumn id="9" xr3:uid="{00000000-0010-0000-0100-000009000000}" name="2008" dataDxfId="35">
      <calculatedColumnFormula>'Tabell 7 Spårväg'!N23</calculatedColumnFormula>
    </tableColumn>
    <tableColumn id="10" xr3:uid="{00000000-0010-0000-0100-00000A000000}" name="2009" dataDxfId="34">
      <calculatedColumnFormula>'Tabell 7 Spårväg'!O23</calculatedColumnFormula>
    </tableColumn>
    <tableColumn id="11" xr3:uid="{00000000-0010-0000-0100-00000B000000}" name="2010" dataDxfId="33">
      <calculatedColumnFormula>'Tabell 7 Spårväg'!P23</calculatedColumnFormula>
    </tableColumn>
    <tableColumn id="12" xr3:uid="{00000000-0010-0000-0100-00000C000000}" name="2011" dataDxfId="32">
      <calculatedColumnFormula>'Tabell 7 Spårväg'!Q23</calculatedColumnFormula>
    </tableColumn>
    <tableColumn id="13" xr3:uid="{00000000-0010-0000-0100-00000D000000}" name="2012" dataDxfId="31">
      <calculatedColumnFormula>'Tabell 7 Spårväg'!R23</calculatedColumnFormula>
    </tableColumn>
    <tableColumn id="14" xr3:uid="{00000000-0010-0000-0100-00000E000000}" name="2013" dataDxfId="30">
      <calculatedColumnFormula>'Tabell 7 Spårväg'!S23</calculatedColumnFormula>
    </tableColumn>
    <tableColumn id="15" xr3:uid="{00000000-0010-0000-0100-00000F000000}" name="2014" dataDxfId="29">
      <calculatedColumnFormula>'Tabell 7 Spårväg'!T23</calculatedColumnFormula>
    </tableColumn>
    <tableColumn id="16" xr3:uid="{00000000-0010-0000-0100-000010000000}" name="2015" dataDxfId="28">
      <calculatedColumnFormula>'Tabell 7 Spårväg'!U23</calculatedColumnFormula>
    </tableColumn>
    <tableColumn id="17" xr3:uid="{00000000-0010-0000-0100-000011000000}" name="2016" dataDxfId="27">
      <calculatedColumnFormula>'Tabell 7 Spårväg'!V23</calculatedColumnFormula>
    </tableColumn>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6" displayName="Tabell6" ref="B1:X15" totalsRowShown="0" headerRowDxfId="26" dataDxfId="24" headerRowBorderDxfId="25" tableBorderDxfId="23">
  <autoFilter ref="B1:X15"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3">
    <tableColumn id="1" xr3:uid="{00000000-0010-0000-0200-000001000000}" name="2000" dataDxfId="22"/>
    <tableColumn id="2" xr3:uid="{00000000-0010-0000-0200-000002000000}" name="2001" dataDxfId="21"/>
    <tableColumn id="3" xr3:uid="{00000000-0010-0000-0200-000003000000}" name="2002" dataDxfId="20"/>
    <tableColumn id="4" xr3:uid="{00000000-0010-0000-0200-000004000000}" name="2003" dataDxfId="19"/>
    <tableColumn id="5" xr3:uid="{00000000-0010-0000-0200-000005000000}" name="2004" dataDxfId="18"/>
    <tableColumn id="6" xr3:uid="{00000000-0010-0000-0200-000006000000}" name="2005" dataDxfId="17"/>
    <tableColumn id="7" xr3:uid="{00000000-0010-0000-0200-000007000000}" name="2006" dataDxfId="16"/>
    <tableColumn id="8" xr3:uid="{00000000-0010-0000-0200-000008000000}" name="2007" dataDxfId="15"/>
    <tableColumn id="9" xr3:uid="{00000000-0010-0000-0200-000009000000}" name="2008" dataDxfId="14"/>
    <tableColumn id="10" xr3:uid="{00000000-0010-0000-0200-00000A000000}" name="2009" dataDxfId="13"/>
    <tableColumn id="11" xr3:uid="{00000000-0010-0000-0200-00000B000000}" name="2010" dataDxfId="12"/>
    <tableColumn id="12" xr3:uid="{00000000-0010-0000-0200-00000C000000}" name="2011" dataDxfId="11"/>
    <tableColumn id="13" xr3:uid="{00000000-0010-0000-0200-00000D000000}" name="2012" dataDxfId="10"/>
    <tableColumn id="14" xr3:uid="{00000000-0010-0000-0200-00000E000000}" name="2013" dataDxfId="9"/>
    <tableColumn id="15" xr3:uid="{00000000-0010-0000-0200-00000F000000}" name="2014" dataDxfId="8"/>
    <tableColumn id="16" xr3:uid="{00000000-0010-0000-0200-000010000000}" name="2015" dataDxfId="7"/>
    <tableColumn id="17" xr3:uid="{00000000-0010-0000-0200-000011000000}" name="2016" dataDxfId="6"/>
    <tableColumn id="18" xr3:uid="{7ABC4D75-52D6-4262-B9F2-1222D2106F7A}" name="2017" dataDxfId="5"/>
    <tableColumn id="19" xr3:uid="{FFA553F3-E6EE-4051-8D81-BC3A68FAF6DA}" name="2018" dataDxfId="4"/>
    <tableColumn id="21" xr3:uid="{808E0F74-A15A-490A-9707-44EA1D2A5E03}" name="2019" dataDxfId="3"/>
    <tableColumn id="20" xr3:uid="{07AE4668-44F2-4426-ACAD-9806C3A8A859}" name="2020" dataDxfId="2"/>
    <tableColumn id="22" xr3:uid="{0FF99EA2-A3D8-483A-95F4-CC0E0AA27FC2}" name="2021" dataDxfId="1"/>
    <tableColumn id="23" xr3:uid="{0BD8096A-6D09-4D94-A28C-3A7F10DD13CC}" name="2022" dataDxfId="0"/>
  </tableColumns>
  <tableStyleInfo name="TableStyleLight1" showFirstColumn="0" showLastColumn="0" showRowStripes="0" showColumnStripes="0"/>
</table>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fredrik.lindberg@trafa.se" TargetMode="External"/><Relationship Id="rId7"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abboud.ado@trafa.se" TargetMode="External"/><Relationship Id="rId5" Type="http://schemas.openxmlformats.org/officeDocument/2006/relationships/hyperlink" Target="mailto:fredrik.soderbaum@trafa.se" TargetMode="External"/><Relationship Id="rId4" Type="http://schemas.openxmlformats.org/officeDocument/2006/relationships/hyperlink" Target="mailto:fredrik.lindberg@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table" Target="../tables/table1.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table" Target="../tables/table2.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showGridLines="0" tabSelected="1" zoomScaleNormal="100" zoomScaleSheetLayoutView="140" workbookViewId="0">
      <selection sqref="A1:L1"/>
    </sheetView>
  </sheetViews>
  <sheetFormatPr defaultColWidth="9.109375" defaultRowHeight="10.199999999999999" x14ac:dyDescent="0.2"/>
  <cols>
    <col min="1" max="10" width="9.109375" style="4"/>
    <col min="11" max="11" width="35.33203125" style="4" customWidth="1"/>
    <col min="12" max="18" width="9.109375" style="4" customWidth="1"/>
    <col min="19" max="19" width="0.109375" style="4" customWidth="1"/>
    <col min="20" max="16384" width="9.109375" style="4"/>
  </cols>
  <sheetData>
    <row r="1" spans="1:19" ht="32.25" customHeight="1" x14ac:dyDescent="0.2">
      <c r="A1" s="251" t="s">
        <v>234</v>
      </c>
      <c r="B1" s="252"/>
      <c r="C1" s="252"/>
      <c r="D1" s="252"/>
      <c r="E1" s="252"/>
      <c r="F1" s="252"/>
      <c r="G1" s="252"/>
      <c r="H1" s="252"/>
      <c r="I1" s="252"/>
      <c r="J1" s="252"/>
      <c r="K1" s="252"/>
      <c r="L1" s="252"/>
      <c r="N1" s="43"/>
    </row>
    <row r="2" spans="1:19" ht="11.25" customHeight="1" x14ac:dyDescent="0.2">
      <c r="B2" s="10"/>
      <c r="C2" s="10"/>
      <c r="D2" s="10"/>
      <c r="E2" s="10"/>
      <c r="F2" s="10"/>
      <c r="G2" s="10"/>
      <c r="H2" s="10"/>
      <c r="I2" s="10"/>
      <c r="J2" s="10"/>
      <c r="K2" s="10"/>
      <c r="L2" s="10"/>
      <c r="M2" s="10"/>
      <c r="N2" s="10"/>
      <c r="O2" s="10"/>
      <c r="P2" s="10"/>
      <c r="Q2" s="10"/>
      <c r="R2" s="10"/>
      <c r="S2" s="10"/>
    </row>
    <row r="3" spans="1:19" s="65" customFormat="1" x14ac:dyDescent="0.2">
      <c r="A3" s="165"/>
      <c r="B3" s="166"/>
      <c r="C3" s="166"/>
      <c r="D3" s="166"/>
      <c r="E3" s="166"/>
      <c r="F3" s="166"/>
      <c r="G3" s="166"/>
      <c r="H3" s="166"/>
      <c r="I3" s="166"/>
      <c r="J3" s="166"/>
      <c r="K3" s="166"/>
      <c r="L3" s="166"/>
      <c r="M3" s="166"/>
      <c r="N3" s="166"/>
      <c r="O3" s="166"/>
      <c r="P3" s="166"/>
      <c r="Q3" s="166"/>
      <c r="R3" s="166"/>
    </row>
    <row r="12" spans="1:19" ht="65.25" customHeight="1" x14ac:dyDescent="0.4">
      <c r="B12" s="9" t="s">
        <v>183</v>
      </c>
    </row>
    <row r="13" spans="1:19" ht="20.399999999999999" x14ac:dyDescent="0.35">
      <c r="B13" s="8" t="s">
        <v>184</v>
      </c>
      <c r="K13" s="67"/>
    </row>
    <row r="14" spans="1:19" ht="17.399999999999999" x14ac:dyDescent="0.3">
      <c r="B14" s="7"/>
      <c r="K14" s="67"/>
    </row>
    <row r="15" spans="1:19" s="74" customFormat="1" ht="14.25" customHeight="1" x14ac:dyDescent="0.25">
      <c r="B15" s="58" t="s">
        <v>185</v>
      </c>
    </row>
    <row r="16" spans="1:19" s="65" customFormat="1" ht="16.5" customHeight="1" x14ac:dyDescent="0.25">
      <c r="B16" s="58"/>
      <c r="K16" s="67"/>
    </row>
    <row r="17" spans="2:16" ht="16.5" customHeight="1" x14ac:dyDescent="0.25">
      <c r="B17" s="6" t="s">
        <v>128</v>
      </c>
      <c r="C17" s="206"/>
      <c r="D17" s="206"/>
      <c r="E17" s="206"/>
      <c r="F17" s="206"/>
      <c r="K17" s="67"/>
    </row>
    <row r="18" spans="2:16" s="44" customFormat="1" ht="13.2" x14ac:dyDescent="0.25">
      <c r="B18" s="11" t="s">
        <v>186</v>
      </c>
      <c r="C18" s="75"/>
      <c r="D18" s="75"/>
      <c r="E18" s="75"/>
      <c r="F18" s="75"/>
      <c r="J18" s="75"/>
      <c r="K18"/>
    </row>
    <row r="19" spans="2:16" s="44" customFormat="1" ht="13.2" x14ac:dyDescent="0.25">
      <c r="B19" s="253" t="s">
        <v>187</v>
      </c>
      <c r="C19" s="253"/>
      <c r="D19" s="253"/>
      <c r="E19" s="253"/>
      <c r="F19" s="253"/>
      <c r="K19"/>
    </row>
    <row r="20" spans="2:16" ht="13.2" x14ac:dyDescent="0.25">
      <c r="B20" s="135"/>
      <c r="C20" s="75"/>
      <c r="D20" s="75"/>
      <c r="E20" s="75"/>
      <c r="F20" s="75"/>
      <c r="K20" s="65"/>
    </row>
    <row r="21" spans="2:16" s="44" customFormat="1" ht="13.2" x14ac:dyDescent="0.25">
      <c r="B21" s="11" t="s">
        <v>91</v>
      </c>
      <c r="C21" s="75"/>
      <c r="D21" s="75"/>
      <c r="E21" s="75"/>
      <c r="F21" s="75"/>
      <c r="K21" s="11"/>
      <c r="L21"/>
      <c r="M21"/>
      <c r="N21"/>
      <c r="O21"/>
      <c r="P21"/>
    </row>
    <row r="22" spans="2:16" s="44" customFormat="1" ht="13.2" x14ac:dyDescent="0.25">
      <c r="B22" s="254" t="s">
        <v>92</v>
      </c>
      <c r="C22" s="254"/>
      <c r="D22" s="254"/>
      <c r="E22" s="254"/>
      <c r="F22" s="254"/>
      <c r="K22" s="11"/>
      <c r="L22"/>
      <c r="M22"/>
      <c r="N22"/>
      <c r="O22"/>
      <c r="P22"/>
    </row>
    <row r="23" spans="2:16" ht="16.8" x14ac:dyDescent="0.3">
      <c r="B23" s="43"/>
      <c r="G23" s="66"/>
      <c r="K23" s="74"/>
      <c r="L23" s="65"/>
      <c r="M23" s="65"/>
      <c r="N23" s="65"/>
      <c r="O23" s="65"/>
      <c r="P23" s="65"/>
    </row>
    <row r="24" spans="2:16" x14ac:dyDescent="0.2">
      <c r="K24" s="65"/>
      <c r="L24" s="65"/>
      <c r="M24" s="65"/>
      <c r="N24" s="65"/>
      <c r="O24" s="65"/>
      <c r="P24" s="65"/>
    </row>
    <row r="25" spans="2:16" ht="13.2" x14ac:dyDescent="0.25">
      <c r="B25" s="6"/>
      <c r="K25" s="74"/>
      <c r="L25" s="65"/>
      <c r="M25" s="65"/>
      <c r="N25" s="65"/>
      <c r="O25" s="65"/>
      <c r="P25" s="65"/>
    </row>
    <row r="26" spans="2:16" ht="13.2" x14ac:dyDescent="0.25">
      <c r="B26" s="5"/>
      <c r="K26" s="65"/>
      <c r="L26" s="65"/>
      <c r="M26" s="65"/>
      <c r="N26" s="65"/>
      <c r="O26" s="65"/>
      <c r="P26" s="65"/>
    </row>
    <row r="27" spans="2:16" ht="13.2" x14ac:dyDescent="0.25">
      <c r="B27" s="5"/>
    </row>
    <row r="28" spans="2:16" ht="13.2" x14ac:dyDescent="0.25">
      <c r="B28" s="5"/>
    </row>
    <row r="29" spans="2:16" ht="13.2" x14ac:dyDescent="0.25">
      <c r="B29" s="5"/>
    </row>
  </sheetData>
  <customSheetViews>
    <customSheetView guid="{EA424B0A-06A3-4874-B080-734BBB58792A}" showPageBreaks="1" showGridLines="0" printArea="1">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3">
    <mergeCell ref="A1:L1"/>
    <mergeCell ref="B19:F19"/>
    <mergeCell ref="B22:F22"/>
  </mergeCells>
  <hyperlinks>
    <hyperlink ref="B19" r:id="rId3" display="mailto:fredrik.lindberg@trafa.se" xr:uid="{797D3357-CA92-4FF4-8A76-282A12B3BCED}"/>
    <hyperlink ref="B22" r:id="rId4" display="mailto:fredrik.lindberg@trafa.se" xr:uid="{75867F82-18A4-4FB7-82C1-38ACD5DDFF0A}"/>
    <hyperlink ref="B22:F22" r:id="rId5" display="tel: 010-414 42 23, e-post: fredrik.soderbaum@trafa.se" xr:uid="{BDE10D13-B250-4C04-B739-A650C789F373}"/>
    <hyperlink ref="B19:F19" r:id="rId6" display="tel: 010-414 42 48, e-post: abboud.ado@trafa.se" xr:uid="{A0F8BB5D-EEA5-4C94-9C24-925B86997750}"/>
  </hyperlinks>
  <pageMargins left="0.39370078740157483" right="0.39370078740157483" top="0.59055118110236227" bottom="0.74803149606299213" header="0.31496062992125984" footer="0.31496062992125984"/>
  <pageSetup paperSize="9" orientation="landscape" r:id="rId7"/>
  <rowBreaks count="2" manualBreakCount="2">
    <brk id="23" max="17" man="1"/>
    <brk id="34"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34"/>
  <sheetViews>
    <sheetView showGridLines="0" zoomScaleNormal="100" zoomScaleSheetLayoutView="100" workbookViewId="0"/>
  </sheetViews>
  <sheetFormatPr defaultColWidth="9.109375" defaultRowHeight="13.2" outlineLevelCol="1" x14ac:dyDescent="0.25"/>
  <cols>
    <col min="1" max="1" width="1" style="11" customWidth="1"/>
    <col min="2" max="2" width="0.88671875" style="11" customWidth="1"/>
    <col min="3" max="3" width="41.6640625" style="11" customWidth="1"/>
    <col min="4" max="5" width="6.6640625" style="13" customWidth="1"/>
    <col min="6" max="19" width="4.6640625" style="3" customWidth="1" outlineLevel="1"/>
    <col min="20" max="22" width="4.6640625" style="3" customWidth="1"/>
    <col min="23" max="23" width="4.6640625" style="81" customWidth="1"/>
    <col min="24" max="28" width="4.6640625" style="111" customWidth="1"/>
    <col min="29" max="16384" width="9.109375" style="11"/>
  </cols>
  <sheetData>
    <row r="1" spans="1:28" ht="14.25" customHeight="1" x14ac:dyDescent="0.25">
      <c r="A1" s="16" t="s">
        <v>206</v>
      </c>
    </row>
    <row r="2" spans="1:28" ht="14.25" customHeight="1" x14ac:dyDescent="0.25">
      <c r="A2" s="15" t="s">
        <v>207</v>
      </c>
    </row>
    <row r="3" spans="1:28" ht="24" customHeight="1" x14ac:dyDescent="0.25">
      <c r="A3" s="272"/>
      <c r="B3" s="272"/>
      <c r="C3" s="272"/>
      <c r="D3" s="90" t="s">
        <v>232</v>
      </c>
      <c r="E3" s="90" t="s">
        <v>233</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77">
        <v>2017</v>
      </c>
      <c r="X3" s="61">
        <v>2018</v>
      </c>
      <c r="Y3" s="61">
        <v>2019</v>
      </c>
      <c r="Z3" s="61">
        <v>2020</v>
      </c>
      <c r="AA3" s="61">
        <v>2021</v>
      </c>
      <c r="AB3" s="61">
        <v>2022</v>
      </c>
    </row>
    <row r="4" spans="1:28" ht="15" customHeight="1" x14ac:dyDescent="0.25">
      <c r="A4" s="29"/>
      <c r="B4" s="29"/>
      <c r="C4" s="18" t="s">
        <v>143</v>
      </c>
      <c r="D4" s="86">
        <f>IF(SUM(S4,T4,U4,V4,W4)&gt;0,SUM(S4,T4,U4,V4,W4),"–")</f>
        <v>87</v>
      </c>
      <c r="E4" s="86">
        <f>IF(SUM(X4,Y4,Z4,AA4,AB4)&gt;0,SUM(X4,Y4,Z4,AA4,AB4),"–")</f>
        <v>51</v>
      </c>
      <c r="F4" s="47">
        <v>19</v>
      </c>
      <c r="G4" s="47">
        <v>15</v>
      </c>
      <c r="H4" s="47">
        <v>18</v>
      </c>
      <c r="I4" s="47">
        <v>20</v>
      </c>
      <c r="J4" s="47">
        <v>26</v>
      </c>
      <c r="K4" s="47">
        <v>21</v>
      </c>
      <c r="L4" s="47">
        <v>19</v>
      </c>
      <c r="M4" s="47">
        <v>25</v>
      </c>
      <c r="N4" s="47">
        <v>15</v>
      </c>
      <c r="O4" s="47">
        <v>19</v>
      </c>
      <c r="P4" s="47">
        <v>45</v>
      </c>
      <c r="Q4" s="47">
        <v>25</v>
      </c>
      <c r="R4" s="47">
        <v>15</v>
      </c>
      <c r="S4" s="47">
        <v>18</v>
      </c>
      <c r="T4" s="47">
        <v>25</v>
      </c>
      <c r="U4" s="47">
        <v>16</v>
      </c>
      <c r="V4" s="47">
        <v>13</v>
      </c>
      <c r="W4" s="79">
        <v>15</v>
      </c>
      <c r="X4" s="79">
        <v>9</v>
      </c>
      <c r="Y4" s="79">
        <v>16</v>
      </c>
      <c r="Z4" s="79">
        <v>4</v>
      </c>
      <c r="AA4" s="79">
        <v>14</v>
      </c>
      <c r="AB4" s="79">
        <v>8</v>
      </c>
    </row>
    <row r="5" spans="1:28" ht="15" customHeight="1" x14ac:dyDescent="0.25">
      <c r="A5" s="17"/>
      <c r="B5" s="17"/>
      <c r="C5" s="20" t="s">
        <v>37</v>
      </c>
      <c r="D5" s="73" t="str">
        <f t="shared" ref="D5:D10" si="0">IF(SUM(S5,T5,U5,V5,W5)&gt;0,SUM(S5,T5,U5,V5,W5),"–")</f>
        <v>–</v>
      </c>
      <c r="E5" s="73" t="str">
        <f t="shared" ref="E5:E10" si="1">IF(SUM(X5,Y5,Z5,AA5,AB5)&gt;0,SUM(X5,Y5,Z5,AA5,AB5),"–")</f>
        <v>–</v>
      </c>
      <c r="F5" s="19" t="s">
        <v>2</v>
      </c>
      <c r="G5" s="19" t="s">
        <v>2</v>
      </c>
      <c r="H5" s="19" t="s">
        <v>2</v>
      </c>
      <c r="I5" s="19">
        <v>1</v>
      </c>
      <c r="J5" s="19">
        <v>3</v>
      </c>
      <c r="K5" s="19" t="s">
        <v>2</v>
      </c>
      <c r="L5" s="19" t="s">
        <v>2</v>
      </c>
      <c r="M5" s="19" t="s">
        <v>2</v>
      </c>
      <c r="N5" s="19" t="s">
        <v>2</v>
      </c>
      <c r="O5" s="19" t="s">
        <v>2</v>
      </c>
      <c r="P5" s="19">
        <v>2</v>
      </c>
      <c r="Q5" s="19" t="s">
        <v>2</v>
      </c>
      <c r="R5" s="19" t="s">
        <v>2</v>
      </c>
      <c r="S5" s="19" t="s">
        <v>2</v>
      </c>
      <c r="T5" s="19" t="s">
        <v>2</v>
      </c>
      <c r="U5" s="19" t="s">
        <v>2</v>
      </c>
      <c r="V5" s="19" t="s">
        <v>2</v>
      </c>
      <c r="W5" s="78" t="s">
        <v>2</v>
      </c>
      <c r="X5" s="78" t="s">
        <v>2</v>
      </c>
      <c r="Y5" s="78" t="s">
        <v>2</v>
      </c>
      <c r="Z5" s="78" t="s">
        <v>2</v>
      </c>
      <c r="AA5" s="78" t="s">
        <v>2</v>
      </c>
      <c r="AB5" s="78" t="s">
        <v>2</v>
      </c>
    </row>
    <row r="6" spans="1:28" ht="15" customHeight="1" x14ac:dyDescent="0.25">
      <c r="A6" s="17"/>
      <c r="B6" s="17"/>
      <c r="C6" s="20" t="s">
        <v>15</v>
      </c>
      <c r="D6" s="73">
        <f t="shared" si="0"/>
        <v>2</v>
      </c>
      <c r="E6" s="73">
        <f t="shared" si="1"/>
        <v>7</v>
      </c>
      <c r="F6" s="19" t="s">
        <v>2</v>
      </c>
      <c r="G6" s="19">
        <v>1</v>
      </c>
      <c r="H6" s="19">
        <v>3</v>
      </c>
      <c r="I6" s="19" t="s">
        <v>2</v>
      </c>
      <c r="J6" s="19">
        <v>2</v>
      </c>
      <c r="K6" s="19" t="s">
        <v>2</v>
      </c>
      <c r="L6" s="19" t="s">
        <v>2</v>
      </c>
      <c r="M6" s="19" t="s">
        <v>2</v>
      </c>
      <c r="N6" s="19" t="s">
        <v>2</v>
      </c>
      <c r="O6" s="19" t="s">
        <v>2</v>
      </c>
      <c r="P6" s="19">
        <v>2</v>
      </c>
      <c r="Q6" s="19">
        <v>2</v>
      </c>
      <c r="R6" s="19">
        <v>1</v>
      </c>
      <c r="S6" s="19" t="s">
        <v>2</v>
      </c>
      <c r="T6" s="19">
        <v>1</v>
      </c>
      <c r="U6" s="19">
        <v>1</v>
      </c>
      <c r="V6" s="19" t="s">
        <v>2</v>
      </c>
      <c r="W6" s="78" t="s">
        <v>2</v>
      </c>
      <c r="X6" s="78">
        <v>2</v>
      </c>
      <c r="Y6" s="78">
        <v>2</v>
      </c>
      <c r="Z6" s="78">
        <v>2</v>
      </c>
      <c r="AA6" s="78" t="s">
        <v>2</v>
      </c>
      <c r="AB6" s="78">
        <v>1</v>
      </c>
    </row>
    <row r="7" spans="1:28" ht="15" customHeight="1" x14ac:dyDescent="0.25">
      <c r="A7" s="17"/>
      <c r="B7" s="17"/>
      <c r="C7" s="20" t="s">
        <v>13</v>
      </c>
      <c r="D7" s="73">
        <f t="shared" si="0"/>
        <v>32</v>
      </c>
      <c r="E7" s="73">
        <f t="shared" si="1"/>
        <v>19</v>
      </c>
      <c r="F7" s="19" t="s">
        <v>3</v>
      </c>
      <c r="G7" s="19" t="s">
        <v>3</v>
      </c>
      <c r="H7" s="19" t="s">
        <v>3</v>
      </c>
      <c r="I7" s="19" t="s">
        <v>3</v>
      </c>
      <c r="J7" s="19" t="s">
        <v>3</v>
      </c>
      <c r="K7" s="19">
        <v>7</v>
      </c>
      <c r="L7" s="19">
        <v>9</v>
      </c>
      <c r="M7" s="19">
        <v>9</v>
      </c>
      <c r="N7" s="19">
        <v>4</v>
      </c>
      <c r="O7" s="19">
        <v>6</v>
      </c>
      <c r="P7" s="19">
        <v>9</v>
      </c>
      <c r="Q7" s="19">
        <v>8</v>
      </c>
      <c r="R7" s="19">
        <v>7</v>
      </c>
      <c r="S7" s="19">
        <v>8</v>
      </c>
      <c r="T7" s="19">
        <v>9</v>
      </c>
      <c r="U7" s="19">
        <v>6</v>
      </c>
      <c r="V7" s="19">
        <v>5</v>
      </c>
      <c r="W7" s="78">
        <v>4</v>
      </c>
      <c r="X7" s="78">
        <v>2</v>
      </c>
      <c r="Y7" s="78">
        <v>6</v>
      </c>
      <c r="Z7" s="78">
        <v>1</v>
      </c>
      <c r="AA7" s="78">
        <v>8</v>
      </c>
      <c r="AB7" s="78">
        <v>2</v>
      </c>
    </row>
    <row r="8" spans="1:28" ht="15" customHeight="1" x14ac:dyDescent="0.25">
      <c r="A8" s="17"/>
      <c r="B8" s="17"/>
      <c r="C8" s="20" t="s">
        <v>101</v>
      </c>
      <c r="D8" s="73">
        <f t="shared" si="0"/>
        <v>1</v>
      </c>
      <c r="E8" s="73" t="str">
        <f t="shared" si="1"/>
        <v>–</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v>1</v>
      </c>
      <c r="U8" s="19" t="s">
        <v>2</v>
      </c>
      <c r="V8" s="19" t="s">
        <v>2</v>
      </c>
      <c r="W8" s="78" t="s">
        <v>2</v>
      </c>
      <c r="X8" s="78" t="s">
        <v>2</v>
      </c>
      <c r="Y8" s="78" t="s">
        <v>2</v>
      </c>
      <c r="Z8" s="78" t="s">
        <v>2</v>
      </c>
      <c r="AA8" s="78" t="s">
        <v>2</v>
      </c>
      <c r="AB8" s="78" t="s">
        <v>2</v>
      </c>
    </row>
    <row r="9" spans="1:28" ht="24" customHeight="1" x14ac:dyDescent="0.25">
      <c r="A9" s="17"/>
      <c r="B9" s="17"/>
      <c r="C9" s="20" t="s">
        <v>102</v>
      </c>
      <c r="D9" s="73">
        <f t="shared" si="0"/>
        <v>50</v>
      </c>
      <c r="E9" s="73">
        <f t="shared" si="1"/>
        <v>25</v>
      </c>
      <c r="F9" s="19" t="s">
        <v>3</v>
      </c>
      <c r="G9" s="19" t="s">
        <v>3</v>
      </c>
      <c r="H9" s="19" t="s">
        <v>3</v>
      </c>
      <c r="I9" s="19" t="s">
        <v>3</v>
      </c>
      <c r="J9" s="19" t="s">
        <v>3</v>
      </c>
      <c r="K9" s="19" t="s">
        <v>3</v>
      </c>
      <c r="L9" s="19">
        <v>10</v>
      </c>
      <c r="M9" s="19">
        <v>16</v>
      </c>
      <c r="N9" s="19">
        <v>10</v>
      </c>
      <c r="O9" s="19">
        <v>13</v>
      </c>
      <c r="P9" s="19">
        <v>32</v>
      </c>
      <c r="Q9" s="19">
        <v>15</v>
      </c>
      <c r="R9" s="19">
        <v>5</v>
      </c>
      <c r="S9" s="19">
        <v>10</v>
      </c>
      <c r="T9" s="19">
        <v>14</v>
      </c>
      <c r="U9" s="19">
        <v>9</v>
      </c>
      <c r="V9" s="19">
        <v>6</v>
      </c>
      <c r="W9" s="78">
        <v>11</v>
      </c>
      <c r="X9" s="19">
        <v>5</v>
      </c>
      <c r="Y9" s="19">
        <v>8</v>
      </c>
      <c r="Z9" s="19">
        <v>1</v>
      </c>
      <c r="AA9" s="19">
        <v>6</v>
      </c>
      <c r="AB9" s="78">
        <v>5</v>
      </c>
    </row>
    <row r="10" spans="1:28" ht="15" customHeight="1" x14ac:dyDescent="0.25">
      <c r="A10" s="17"/>
      <c r="B10" s="17"/>
      <c r="C10" s="20" t="s">
        <v>8</v>
      </c>
      <c r="D10" s="73">
        <f t="shared" si="0"/>
        <v>2</v>
      </c>
      <c r="E10" s="73" t="str">
        <f t="shared" si="1"/>
        <v>–</v>
      </c>
      <c r="F10" s="19">
        <v>19</v>
      </c>
      <c r="G10" s="19">
        <v>14</v>
      </c>
      <c r="H10" s="19">
        <v>15</v>
      </c>
      <c r="I10" s="19">
        <v>19</v>
      </c>
      <c r="J10" s="19">
        <v>21</v>
      </c>
      <c r="K10" s="19">
        <v>14</v>
      </c>
      <c r="L10" s="19" t="s">
        <v>2</v>
      </c>
      <c r="M10" s="19" t="s">
        <v>2</v>
      </c>
      <c r="N10" s="19">
        <v>1</v>
      </c>
      <c r="O10" s="19" t="s">
        <v>2</v>
      </c>
      <c r="P10" s="19" t="s">
        <v>2</v>
      </c>
      <c r="Q10" s="19" t="s">
        <v>2</v>
      </c>
      <c r="R10" s="19">
        <v>2</v>
      </c>
      <c r="S10" s="19" t="s">
        <v>2</v>
      </c>
      <c r="T10" s="19" t="s">
        <v>2</v>
      </c>
      <c r="U10" s="19" t="s">
        <v>2</v>
      </c>
      <c r="V10" s="19">
        <v>2</v>
      </c>
      <c r="W10" s="78" t="s">
        <v>2</v>
      </c>
      <c r="X10" s="78" t="s">
        <v>2</v>
      </c>
      <c r="Y10" s="78" t="s">
        <v>2</v>
      </c>
      <c r="Z10" s="78" t="s">
        <v>2</v>
      </c>
      <c r="AA10" s="78" t="s">
        <v>2</v>
      </c>
      <c r="AB10" s="78" t="s">
        <v>2</v>
      </c>
    </row>
    <row r="11" spans="1:28" x14ac:dyDescent="0.25">
      <c r="A11" s="214"/>
      <c r="B11" s="214"/>
      <c r="C11" s="222"/>
      <c r="D11" s="223"/>
      <c r="E11" s="223"/>
      <c r="F11" s="225"/>
      <c r="G11" s="225"/>
      <c r="H11" s="225"/>
      <c r="I11" s="225"/>
      <c r="J11" s="225"/>
      <c r="K11" s="225"/>
      <c r="L11" s="225"/>
      <c r="M11" s="225"/>
      <c r="N11" s="225"/>
      <c r="O11" s="225"/>
      <c r="P11" s="225"/>
      <c r="Q11" s="225"/>
      <c r="R11" s="225"/>
      <c r="S11" s="225"/>
      <c r="T11" s="225"/>
      <c r="U11" s="225"/>
      <c r="V11" s="225"/>
      <c r="W11" s="226"/>
      <c r="X11" s="226"/>
      <c r="Y11" s="226"/>
      <c r="Z11" s="226"/>
      <c r="AA11" s="226"/>
      <c r="AB11" s="226"/>
    </row>
    <row r="12" spans="1:28" ht="15" customHeight="1" x14ac:dyDescent="0.25">
      <c r="A12" s="17"/>
      <c r="B12" s="17"/>
      <c r="C12" s="48" t="s">
        <v>18</v>
      </c>
      <c r="D12" s="86">
        <f t="shared" ref="D12:D18" si="2">IF(SUM(S12,T12,U12,V12,W12)&gt;0,SUM(S12,T12,U12,V12,W12),"–")</f>
        <v>17</v>
      </c>
      <c r="E12" s="86">
        <f t="shared" ref="E12:E18" si="3">IF(SUM(X12,Y12,Z12,AA12,AB12)&gt;0,SUM(X12,Y12,Z12,AA12,AB12),"–")</f>
        <v>13</v>
      </c>
      <c r="F12" s="47" t="s">
        <v>3</v>
      </c>
      <c r="G12" s="47" t="s">
        <v>3</v>
      </c>
      <c r="H12" s="47" t="s">
        <v>3</v>
      </c>
      <c r="I12" s="47" t="s">
        <v>3</v>
      </c>
      <c r="J12" s="47" t="s">
        <v>3</v>
      </c>
      <c r="K12" s="47" t="s">
        <v>3</v>
      </c>
      <c r="L12" s="47" t="s">
        <v>3</v>
      </c>
      <c r="M12" s="47" t="s">
        <v>3</v>
      </c>
      <c r="N12" s="47" t="s">
        <v>3</v>
      </c>
      <c r="O12" s="47">
        <v>8</v>
      </c>
      <c r="P12" s="47">
        <v>10</v>
      </c>
      <c r="Q12" s="47">
        <v>8</v>
      </c>
      <c r="R12" s="47">
        <v>4</v>
      </c>
      <c r="S12" s="47">
        <v>6</v>
      </c>
      <c r="T12" s="47">
        <v>6</v>
      </c>
      <c r="U12" s="47">
        <v>3</v>
      </c>
      <c r="V12" s="47" t="s">
        <v>2</v>
      </c>
      <c r="W12" s="79">
        <v>2</v>
      </c>
      <c r="X12" s="79">
        <v>1</v>
      </c>
      <c r="Y12" s="79">
        <v>4</v>
      </c>
      <c r="Z12" s="79" t="s">
        <v>2</v>
      </c>
      <c r="AA12" s="79">
        <v>5</v>
      </c>
      <c r="AB12" s="79">
        <v>3</v>
      </c>
    </row>
    <row r="13" spans="1:28" ht="15" customHeight="1" x14ac:dyDescent="0.25">
      <c r="A13" s="17"/>
      <c r="B13" s="17"/>
      <c r="C13" s="20" t="s">
        <v>37</v>
      </c>
      <c r="D13" s="73" t="str">
        <f t="shared" si="2"/>
        <v>–</v>
      </c>
      <c r="E13" s="73" t="str">
        <f t="shared" si="3"/>
        <v>–</v>
      </c>
      <c r="F13" s="19" t="s">
        <v>3</v>
      </c>
      <c r="G13" s="19" t="s">
        <v>3</v>
      </c>
      <c r="H13" s="19" t="s">
        <v>3</v>
      </c>
      <c r="I13" s="19" t="s">
        <v>3</v>
      </c>
      <c r="J13" s="19" t="s">
        <v>3</v>
      </c>
      <c r="K13" s="19" t="s">
        <v>3</v>
      </c>
      <c r="L13" s="19" t="s">
        <v>3</v>
      </c>
      <c r="M13" s="19" t="s">
        <v>3</v>
      </c>
      <c r="N13" s="19" t="s">
        <v>3</v>
      </c>
      <c r="O13" s="19" t="s">
        <v>2</v>
      </c>
      <c r="P13" s="19">
        <v>2</v>
      </c>
      <c r="Q13" s="19" t="s">
        <v>2</v>
      </c>
      <c r="R13" s="19" t="s">
        <v>2</v>
      </c>
      <c r="S13" s="19" t="s">
        <v>2</v>
      </c>
      <c r="T13" s="19" t="s">
        <v>2</v>
      </c>
      <c r="U13" s="19" t="s">
        <v>2</v>
      </c>
      <c r="V13" s="19" t="s">
        <v>2</v>
      </c>
      <c r="W13" s="78" t="s">
        <v>2</v>
      </c>
      <c r="X13" s="78" t="s">
        <v>2</v>
      </c>
      <c r="Y13" s="78" t="s">
        <v>2</v>
      </c>
      <c r="Z13" s="78" t="s">
        <v>2</v>
      </c>
      <c r="AA13" s="78" t="s">
        <v>2</v>
      </c>
      <c r="AB13" s="78" t="s">
        <v>2</v>
      </c>
    </row>
    <row r="14" spans="1:28" ht="15" customHeight="1" x14ac:dyDescent="0.25">
      <c r="A14" s="17"/>
      <c r="B14" s="17"/>
      <c r="C14" s="20" t="s">
        <v>15</v>
      </c>
      <c r="D14" s="73" t="str">
        <f t="shared" si="2"/>
        <v>–</v>
      </c>
      <c r="E14" s="73" t="str">
        <f t="shared" si="3"/>
        <v>–</v>
      </c>
      <c r="F14" s="19" t="s">
        <v>3</v>
      </c>
      <c r="G14" s="19" t="s">
        <v>3</v>
      </c>
      <c r="H14" s="19" t="s">
        <v>3</v>
      </c>
      <c r="I14" s="19" t="s">
        <v>3</v>
      </c>
      <c r="J14" s="19" t="s">
        <v>3</v>
      </c>
      <c r="K14" s="19" t="s">
        <v>3</v>
      </c>
      <c r="L14" s="19" t="s">
        <v>3</v>
      </c>
      <c r="M14" s="19" t="s">
        <v>3</v>
      </c>
      <c r="N14" s="19" t="s">
        <v>3</v>
      </c>
      <c r="O14" s="19" t="s">
        <v>2</v>
      </c>
      <c r="P14" s="19" t="s">
        <v>2</v>
      </c>
      <c r="Q14" s="19" t="s">
        <v>2</v>
      </c>
      <c r="R14" s="19">
        <v>1</v>
      </c>
      <c r="S14" s="19" t="s">
        <v>2</v>
      </c>
      <c r="T14" s="19" t="s">
        <v>2</v>
      </c>
      <c r="U14" s="19" t="s">
        <v>2</v>
      </c>
      <c r="V14" s="19" t="s">
        <v>2</v>
      </c>
      <c r="W14" s="78" t="s">
        <v>2</v>
      </c>
      <c r="X14" s="78" t="s">
        <v>2</v>
      </c>
      <c r="Y14" s="78" t="s">
        <v>2</v>
      </c>
      <c r="Z14" s="78" t="s">
        <v>2</v>
      </c>
      <c r="AA14" s="78" t="s">
        <v>2</v>
      </c>
      <c r="AB14" s="78" t="s">
        <v>2</v>
      </c>
    </row>
    <row r="15" spans="1:28" ht="15" customHeight="1" x14ac:dyDescent="0.25">
      <c r="A15" s="17"/>
      <c r="B15" s="17"/>
      <c r="C15" s="20" t="s">
        <v>13</v>
      </c>
      <c r="D15" s="73">
        <f t="shared" si="2"/>
        <v>6</v>
      </c>
      <c r="E15" s="73">
        <f t="shared" si="3"/>
        <v>7</v>
      </c>
      <c r="F15" s="19" t="s">
        <v>3</v>
      </c>
      <c r="G15" s="19" t="s">
        <v>3</v>
      </c>
      <c r="H15" s="19" t="s">
        <v>3</v>
      </c>
      <c r="I15" s="19" t="s">
        <v>3</v>
      </c>
      <c r="J15" s="19" t="s">
        <v>3</v>
      </c>
      <c r="K15" s="19" t="s">
        <v>3</v>
      </c>
      <c r="L15" s="19" t="s">
        <v>3</v>
      </c>
      <c r="M15" s="19" t="s">
        <v>3</v>
      </c>
      <c r="N15" s="19" t="s">
        <v>3</v>
      </c>
      <c r="O15" s="19">
        <v>2</v>
      </c>
      <c r="P15" s="19">
        <v>2</v>
      </c>
      <c r="Q15" s="19">
        <v>2</v>
      </c>
      <c r="R15" s="19">
        <v>1</v>
      </c>
      <c r="S15" s="19">
        <v>2</v>
      </c>
      <c r="T15" s="19">
        <v>2</v>
      </c>
      <c r="U15" s="19">
        <v>2</v>
      </c>
      <c r="V15" s="19" t="s">
        <v>2</v>
      </c>
      <c r="W15" s="78" t="s">
        <v>2</v>
      </c>
      <c r="X15" s="78" t="s">
        <v>2</v>
      </c>
      <c r="Y15" s="78">
        <v>2</v>
      </c>
      <c r="Z15" s="78" t="s">
        <v>2</v>
      </c>
      <c r="AA15" s="78">
        <v>4</v>
      </c>
      <c r="AB15" s="78">
        <v>1</v>
      </c>
    </row>
    <row r="16" spans="1:28" ht="15" customHeight="1" x14ac:dyDescent="0.25">
      <c r="A16" s="17"/>
      <c r="B16" s="17"/>
      <c r="C16" s="20" t="s">
        <v>101</v>
      </c>
      <c r="D16" s="73">
        <f t="shared" si="2"/>
        <v>1</v>
      </c>
      <c r="E16" s="73" t="str">
        <f t="shared" si="3"/>
        <v>–</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v>1</v>
      </c>
      <c r="U16" s="19" t="s">
        <v>2</v>
      </c>
      <c r="V16" s="19" t="s">
        <v>2</v>
      </c>
      <c r="W16" s="78" t="s">
        <v>2</v>
      </c>
      <c r="X16" s="78" t="s">
        <v>2</v>
      </c>
      <c r="Y16" s="78" t="s">
        <v>2</v>
      </c>
      <c r="Z16" s="78" t="s">
        <v>2</v>
      </c>
      <c r="AA16" s="78" t="s">
        <v>2</v>
      </c>
      <c r="AB16" s="78" t="s">
        <v>2</v>
      </c>
    </row>
    <row r="17" spans="1:28" ht="24" customHeight="1" x14ac:dyDescent="0.25">
      <c r="A17" s="17"/>
      <c r="B17" s="17"/>
      <c r="C17" s="20" t="s">
        <v>102</v>
      </c>
      <c r="D17" s="73">
        <f t="shared" si="2"/>
        <v>10</v>
      </c>
      <c r="E17" s="73">
        <f t="shared" si="3"/>
        <v>6</v>
      </c>
      <c r="F17" s="19" t="s">
        <v>3</v>
      </c>
      <c r="G17" s="19" t="s">
        <v>3</v>
      </c>
      <c r="H17" s="19" t="s">
        <v>3</v>
      </c>
      <c r="I17" s="19" t="s">
        <v>3</v>
      </c>
      <c r="J17" s="19" t="s">
        <v>3</v>
      </c>
      <c r="K17" s="19" t="s">
        <v>3</v>
      </c>
      <c r="L17" s="19" t="s">
        <v>3</v>
      </c>
      <c r="M17" s="19" t="s">
        <v>3</v>
      </c>
      <c r="N17" s="19" t="s">
        <v>3</v>
      </c>
      <c r="O17" s="19">
        <v>6</v>
      </c>
      <c r="P17" s="19">
        <v>6</v>
      </c>
      <c r="Q17" s="19">
        <v>6</v>
      </c>
      <c r="R17" s="19">
        <v>1</v>
      </c>
      <c r="S17" s="19">
        <v>4</v>
      </c>
      <c r="T17" s="19">
        <v>3</v>
      </c>
      <c r="U17" s="19">
        <v>1</v>
      </c>
      <c r="V17" s="19" t="s">
        <v>2</v>
      </c>
      <c r="W17" s="78">
        <v>2</v>
      </c>
      <c r="X17" s="35">
        <v>1</v>
      </c>
      <c r="Y17" s="35">
        <v>2</v>
      </c>
      <c r="Z17" s="78" t="s">
        <v>2</v>
      </c>
      <c r="AA17" s="78">
        <v>1</v>
      </c>
      <c r="AB17" s="78">
        <v>2</v>
      </c>
    </row>
    <row r="18" spans="1:28" ht="15" customHeight="1" x14ac:dyDescent="0.25">
      <c r="A18" s="17"/>
      <c r="B18" s="17"/>
      <c r="C18" s="20" t="s">
        <v>8</v>
      </c>
      <c r="D18" s="73" t="str">
        <f t="shared" si="2"/>
        <v>–</v>
      </c>
      <c r="E18" s="73" t="str">
        <f t="shared" si="3"/>
        <v>–</v>
      </c>
      <c r="F18" s="19" t="s">
        <v>3</v>
      </c>
      <c r="G18" s="19" t="s">
        <v>3</v>
      </c>
      <c r="H18" s="19" t="s">
        <v>3</v>
      </c>
      <c r="I18" s="19" t="s">
        <v>3</v>
      </c>
      <c r="J18" s="19" t="s">
        <v>3</v>
      </c>
      <c r="K18" s="19" t="s">
        <v>3</v>
      </c>
      <c r="L18" s="19" t="s">
        <v>3</v>
      </c>
      <c r="M18" s="19" t="s">
        <v>3</v>
      </c>
      <c r="N18" s="19" t="s">
        <v>3</v>
      </c>
      <c r="O18" s="19" t="s">
        <v>2</v>
      </c>
      <c r="P18" s="19" t="s">
        <v>2</v>
      </c>
      <c r="Q18" s="19" t="s">
        <v>2</v>
      </c>
      <c r="R18" s="19">
        <v>1</v>
      </c>
      <c r="S18" s="19" t="s">
        <v>2</v>
      </c>
      <c r="T18" s="19" t="s">
        <v>2</v>
      </c>
      <c r="U18" s="19" t="s">
        <v>2</v>
      </c>
      <c r="V18" s="19" t="s">
        <v>2</v>
      </c>
      <c r="W18" s="78" t="s">
        <v>2</v>
      </c>
      <c r="X18" s="78" t="s">
        <v>2</v>
      </c>
      <c r="Y18" s="78" t="s">
        <v>2</v>
      </c>
      <c r="Z18" s="78" t="s">
        <v>2</v>
      </c>
      <c r="AA18" s="78" t="s">
        <v>2</v>
      </c>
      <c r="AB18" s="78" t="s">
        <v>2</v>
      </c>
    </row>
    <row r="19" spans="1:28" ht="14.1" customHeight="1" x14ac:dyDescent="0.25">
      <c r="A19" s="214"/>
      <c r="B19" s="214"/>
      <c r="C19" s="222"/>
      <c r="D19" s="223"/>
      <c r="E19" s="223"/>
      <c r="F19" s="225"/>
      <c r="G19" s="225"/>
      <c r="H19" s="225"/>
      <c r="I19" s="225"/>
      <c r="J19" s="225"/>
      <c r="K19" s="225"/>
      <c r="L19" s="225"/>
      <c r="M19" s="225"/>
      <c r="N19" s="225"/>
      <c r="O19" s="225"/>
      <c r="P19" s="225"/>
      <c r="Q19" s="225"/>
      <c r="R19" s="225"/>
      <c r="S19" s="225"/>
      <c r="T19" s="225"/>
      <c r="U19" s="225"/>
      <c r="V19" s="225"/>
      <c r="W19" s="226"/>
      <c r="X19" s="226"/>
      <c r="Y19" s="226"/>
      <c r="Z19" s="226"/>
      <c r="AA19" s="226"/>
      <c r="AB19" s="226"/>
    </row>
    <row r="20" spans="1:28" ht="15" customHeight="1" x14ac:dyDescent="0.25">
      <c r="A20" s="17"/>
      <c r="B20" s="17"/>
      <c r="C20" s="48" t="s">
        <v>19</v>
      </c>
      <c r="D20" s="86">
        <f t="shared" ref="D20:D26" si="4">IF(SUM(S20,T20,U20,V20,W20)&gt;0,SUM(S20,T20,U20,V20,W20),"–")</f>
        <v>70</v>
      </c>
      <c r="E20" s="86">
        <f t="shared" ref="E20:E26" si="5">IF(SUM(X20,Y20,Z20,AA20,AB20)&gt;0,SUM(X20,Y20,Z20,AA20,AB20),"–")</f>
        <v>38</v>
      </c>
      <c r="F20" s="47" t="s">
        <v>3</v>
      </c>
      <c r="G20" s="47" t="s">
        <v>3</v>
      </c>
      <c r="H20" s="47" t="s">
        <v>3</v>
      </c>
      <c r="I20" s="47" t="s">
        <v>3</v>
      </c>
      <c r="J20" s="47" t="s">
        <v>3</v>
      </c>
      <c r="K20" s="47" t="s">
        <v>3</v>
      </c>
      <c r="L20" s="47" t="s">
        <v>3</v>
      </c>
      <c r="M20" s="47" t="s">
        <v>3</v>
      </c>
      <c r="N20" s="47" t="s">
        <v>3</v>
      </c>
      <c r="O20" s="47">
        <v>11</v>
      </c>
      <c r="P20" s="47">
        <v>35</v>
      </c>
      <c r="Q20" s="47">
        <v>17</v>
      </c>
      <c r="R20" s="47">
        <v>11</v>
      </c>
      <c r="S20" s="47">
        <v>12</v>
      </c>
      <c r="T20" s="47">
        <v>19</v>
      </c>
      <c r="U20" s="47">
        <v>13</v>
      </c>
      <c r="V20" s="47">
        <v>13</v>
      </c>
      <c r="W20" s="79">
        <v>13</v>
      </c>
      <c r="X20" s="79">
        <v>8</v>
      </c>
      <c r="Y20" s="79">
        <v>12</v>
      </c>
      <c r="Z20" s="79">
        <v>4</v>
      </c>
      <c r="AA20" s="79">
        <v>9</v>
      </c>
      <c r="AB20" s="79">
        <v>5</v>
      </c>
    </row>
    <row r="21" spans="1:28" ht="15" customHeight="1" x14ac:dyDescent="0.25">
      <c r="A21" s="17"/>
      <c r="B21" s="17"/>
      <c r="C21" s="20" t="s">
        <v>37</v>
      </c>
      <c r="D21" s="73" t="str">
        <f t="shared" si="4"/>
        <v>–</v>
      </c>
      <c r="E21" s="73" t="str">
        <f t="shared" si="5"/>
        <v>–</v>
      </c>
      <c r="F21" s="19" t="s">
        <v>3</v>
      </c>
      <c r="G21" s="19" t="s">
        <v>3</v>
      </c>
      <c r="H21" s="19" t="s">
        <v>3</v>
      </c>
      <c r="I21" s="19" t="s">
        <v>3</v>
      </c>
      <c r="J21" s="19" t="s">
        <v>3</v>
      </c>
      <c r="K21" s="19" t="s">
        <v>3</v>
      </c>
      <c r="L21" s="19" t="s">
        <v>3</v>
      </c>
      <c r="M21" s="19" t="s">
        <v>3</v>
      </c>
      <c r="N21" s="19" t="s">
        <v>3</v>
      </c>
      <c r="O21" s="19" t="s">
        <v>2</v>
      </c>
      <c r="P21" s="19" t="s">
        <v>2</v>
      </c>
      <c r="Q21" s="19" t="s">
        <v>2</v>
      </c>
      <c r="R21" s="19" t="s">
        <v>2</v>
      </c>
      <c r="S21" s="19" t="s">
        <v>2</v>
      </c>
      <c r="T21" s="19" t="s">
        <v>2</v>
      </c>
      <c r="U21" s="19" t="s">
        <v>2</v>
      </c>
      <c r="V21" s="19" t="s">
        <v>2</v>
      </c>
      <c r="W21" s="78" t="s">
        <v>2</v>
      </c>
      <c r="X21" s="78" t="s">
        <v>2</v>
      </c>
      <c r="Y21" s="78" t="s">
        <v>2</v>
      </c>
      <c r="Z21" s="78" t="s">
        <v>2</v>
      </c>
      <c r="AA21" s="78" t="s">
        <v>2</v>
      </c>
      <c r="AB21" s="78" t="s">
        <v>2</v>
      </c>
    </row>
    <row r="22" spans="1:28" ht="15" customHeight="1" x14ac:dyDescent="0.25">
      <c r="A22" s="17"/>
      <c r="B22" s="17"/>
      <c r="C22" s="20" t="s">
        <v>15</v>
      </c>
      <c r="D22" s="73">
        <f t="shared" si="4"/>
        <v>2</v>
      </c>
      <c r="E22" s="73">
        <f t="shared" si="5"/>
        <v>7</v>
      </c>
      <c r="F22" s="19" t="s">
        <v>3</v>
      </c>
      <c r="G22" s="19" t="s">
        <v>3</v>
      </c>
      <c r="H22" s="19" t="s">
        <v>3</v>
      </c>
      <c r="I22" s="19" t="s">
        <v>3</v>
      </c>
      <c r="J22" s="19" t="s">
        <v>3</v>
      </c>
      <c r="K22" s="19" t="s">
        <v>3</v>
      </c>
      <c r="L22" s="19" t="s">
        <v>3</v>
      </c>
      <c r="M22" s="19" t="s">
        <v>3</v>
      </c>
      <c r="N22" s="19" t="s">
        <v>3</v>
      </c>
      <c r="O22" s="19" t="s">
        <v>2</v>
      </c>
      <c r="P22" s="19">
        <v>2</v>
      </c>
      <c r="Q22" s="19">
        <v>2</v>
      </c>
      <c r="R22" s="19" t="s">
        <v>2</v>
      </c>
      <c r="S22" s="19" t="s">
        <v>2</v>
      </c>
      <c r="T22" s="19">
        <v>1</v>
      </c>
      <c r="U22" s="19">
        <v>1</v>
      </c>
      <c r="V22" s="19" t="s">
        <v>2</v>
      </c>
      <c r="W22" s="78" t="s">
        <v>2</v>
      </c>
      <c r="X22" s="78">
        <v>2</v>
      </c>
      <c r="Y22" s="78">
        <v>2</v>
      </c>
      <c r="Z22" s="78">
        <v>2</v>
      </c>
      <c r="AA22" s="78" t="s">
        <v>2</v>
      </c>
      <c r="AB22" s="78">
        <v>1</v>
      </c>
    </row>
    <row r="23" spans="1:28" ht="15" customHeight="1" x14ac:dyDescent="0.25">
      <c r="A23" s="17"/>
      <c r="B23" s="17"/>
      <c r="C23" s="20" t="s">
        <v>13</v>
      </c>
      <c r="D23" s="73">
        <f t="shared" si="4"/>
        <v>26</v>
      </c>
      <c r="E23" s="73">
        <f t="shared" si="5"/>
        <v>12</v>
      </c>
      <c r="F23" s="19" t="s">
        <v>3</v>
      </c>
      <c r="G23" s="19" t="s">
        <v>3</v>
      </c>
      <c r="H23" s="19" t="s">
        <v>3</v>
      </c>
      <c r="I23" s="19" t="s">
        <v>3</v>
      </c>
      <c r="J23" s="19" t="s">
        <v>3</v>
      </c>
      <c r="K23" s="19" t="s">
        <v>3</v>
      </c>
      <c r="L23" s="19" t="s">
        <v>3</v>
      </c>
      <c r="M23" s="19" t="s">
        <v>3</v>
      </c>
      <c r="N23" s="19" t="s">
        <v>3</v>
      </c>
      <c r="O23" s="19">
        <v>4</v>
      </c>
      <c r="P23" s="19">
        <v>7</v>
      </c>
      <c r="Q23" s="19">
        <v>6</v>
      </c>
      <c r="R23" s="19">
        <v>6</v>
      </c>
      <c r="S23" s="19">
        <v>6</v>
      </c>
      <c r="T23" s="19">
        <v>7</v>
      </c>
      <c r="U23" s="19">
        <v>4</v>
      </c>
      <c r="V23" s="19">
        <v>5</v>
      </c>
      <c r="W23" s="78">
        <v>4</v>
      </c>
      <c r="X23" s="3">
        <v>2</v>
      </c>
      <c r="Y23" s="3">
        <v>4</v>
      </c>
      <c r="Z23" s="3">
        <v>1</v>
      </c>
      <c r="AA23" s="3">
        <v>4</v>
      </c>
      <c r="AB23" s="3">
        <v>1</v>
      </c>
    </row>
    <row r="24" spans="1:28" ht="15" customHeight="1" x14ac:dyDescent="0.25">
      <c r="A24" s="17"/>
      <c r="B24" s="17"/>
      <c r="C24" s="20" t="s">
        <v>101</v>
      </c>
      <c r="D24" s="73" t="str">
        <f t="shared" si="4"/>
        <v>–</v>
      </c>
      <c r="E24" s="73" t="str">
        <f t="shared" si="5"/>
        <v>–</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t="s">
        <v>2</v>
      </c>
      <c r="U24" s="19" t="s">
        <v>2</v>
      </c>
      <c r="V24" s="19" t="s">
        <v>2</v>
      </c>
      <c r="W24" s="78" t="s">
        <v>2</v>
      </c>
      <c r="X24" s="78" t="s">
        <v>2</v>
      </c>
      <c r="Y24" s="78" t="s">
        <v>2</v>
      </c>
      <c r="Z24" s="78" t="s">
        <v>2</v>
      </c>
      <c r="AA24" s="78" t="s">
        <v>2</v>
      </c>
      <c r="AB24" s="78" t="s">
        <v>2</v>
      </c>
    </row>
    <row r="25" spans="1:28" ht="24" customHeight="1" x14ac:dyDescent="0.25">
      <c r="A25" s="17"/>
      <c r="B25" s="17"/>
      <c r="C25" s="20" t="s">
        <v>102</v>
      </c>
      <c r="D25" s="73">
        <f t="shared" si="4"/>
        <v>40</v>
      </c>
      <c r="E25" s="73">
        <f t="shared" si="5"/>
        <v>19</v>
      </c>
      <c r="F25" s="19" t="s">
        <v>3</v>
      </c>
      <c r="G25" s="19" t="s">
        <v>3</v>
      </c>
      <c r="H25" s="19" t="s">
        <v>3</v>
      </c>
      <c r="I25" s="19" t="s">
        <v>3</v>
      </c>
      <c r="J25" s="19" t="s">
        <v>3</v>
      </c>
      <c r="K25" s="19" t="s">
        <v>3</v>
      </c>
      <c r="L25" s="19" t="s">
        <v>3</v>
      </c>
      <c r="M25" s="19" t="s">
        <v>3</v>
      </c>
      <c r="N25" s="19" t="s">
        <v>3</v>
      </c>
      <c r="O25" s="19">
        <v>7</v>
      </c>
      <c r="P25" s="19">
        <v>26</v>
      </c>
      <c r="Q25" s="19">
        <v>9</v>
      </c>
      <c r="R25" s="19">
        <v>4</v>
      </c>
      <c r="S25" s="19">
        <v>6</v>
      </c>
      <c r="T25" s="19">
        <v>11</v>
      </c>
      <c r="U25" s="19">
        <v>8</v>
      </c>
      <c r="V25" s="19">
        <v>6</v>
      </c>
      <c r="W25" s="78">
        <v>9</v>
      </c>
      <c r="X25" s="3">
        <v>4</v>
      </c>
      <c r="Y25" s="3">
        <v>6</v>
      </c>
      <c r="Z25" s="3">
        <v>1</v>
      </c>
      <c r="AA25" s="3">
        <v>5</v>
      </c>
      <c r="AB25" s="3">
        <v>3</v>
      </c>
    </row>
    <row r="26" spans="1:28" ht="15" customHeight="1" x14ac:dyDescent="0.25">
      <c r="A26" s="17"/>
      <c r="B26" s="17"/>
      <c r="C26" s="20" t="s">
        <v>8</v>
      </c>
      <c r="D26" s="73">
        <f t="shared" si="4"/>
        <v>2</v>
      </c>
      <c r="E26" s="73" t="str">
        <f t="shared" si="5"/>
        <v>–</v>
      </c>
      <c r="F26" s="19" t="s">
        <v>3</v>
      </c>
      <c r="G26" s="19" t="s">
        <v>3</v>
      </c>
      <c r="H26" s="19" t="s">
        <v>3</v>
      </c>
      <c r="I26" s="19" t="s">
        <v>3</v>
      </c>
      <c r="J26" s="19" t="s">
        <v>3</v>
      </c>
      <c r="K26" s="19" t="s">
        <v>3</v>
      </c>
      <c r="L26" s="19" t="s">
        <v>3</v>
      </c>
      <c r="M26" s="19" t="s">
        <v>3</v>
      </c>
      <c r="N26" s="19" t="s">
        <v>3</v>
      </c>
      <c r="O26" s="19" t="s">
        <v>2</v>
      </c>
      <c r="P26" s="19" t="s">
        <v>2</v>
      </c>
      <c r="Q26" s="19" t="s">
        <v>2</v>
      </c>
      <c r="R26" s="19">
        <v>1</v>
      </c>
      <c r="S26" s="19" t="s">
        <v>2</v>
      </c>
      <c r="T26" s="19" t="s">
        <v>2</v>
      </c>
      <c r="U26" s="19" t="s">
        <v>2</v>
      </c>
      <c r="V26" s="19">
        <v>2</v>
      </c>
      <c r="W26" s="78" t="s">
        <v>2</v>
      </c>
      <c r="X26" s="78" t="s">
        <v>2</v>
      </c>
      <c r="Y26" s="78" t="s">
        <v>2</v>
      </c>
      <c r="Z26" s="78" t="s">
        <v>2</v>
      </c>
      <c r="AA26" s="78" t="s">
        <v>2</v>
      </c>
      <c r="AB26" s="78" t="s">
        <v>2</v>
      </c>
    </row>
    <row r="27" spans="1:28" s="16" customFormat="1" ht="7.5" customHeight="1" x14ac:dyDescent="0.25">
      <c r="A27" s="17"/>
      <c r="B27" s="45"/>
    </row>
    <row r="28" spans="1:28" s="16" customFormat="1" ht="29.25" customHeight="1" x14ac:dyDescent="0.25">
      <c r="A28" s="137"/>
      <c r="B28" s="137"/>
      <c r="C28" s="138" t="s">
        <v>95</v>
      </c>
      <c r="D28" s="139">
        <f t="shared" ref="D28:D30" si="6">IF(SUM(S28,T28,U28,V28,W28)&gt;0,SUM(S28,T28,U28,V28,W28),"–")</f>
        <v>379</v>
      </c>
      <c r="E28" s="139">
        <f t="shared" ref="E28:E30" si="7">IF(SUM(X28,Y28,Z28,AA28,AB28)&gt;0,SUM(X28,Y28,Z28,AA28,AB28),"–")</f>
        <v>379</v>
      </c>
      <c r="F28" s="140">
        <v>53</v>
      </c>
      <c r="G28" s="140">
        <v>63</v>
      </c>
      <c r="H28" s="140">
        <v>63</v>
      </c>
      <c r="I28" s="140">
        <v>59</v>
      </c>
      <c r="J28" s="140">
        <v>58</v>
      </c>
      <c r="K28" s="140">
        <v>47</v>
      </c>
      <c r="L28" s="140">
        <v>65</v>
      </c>
      <c r="M28" s="140">
        <v>76</v>
      </c>
      <c r="N28" s="140">
        <v>72</v>
      </c>
      <c r="O28" s="140">
        <v>65</v>
      </c>
      <c r="P28" s="141">
        <v>66</v>
      </c>
      <c r="Q28" s="141">
        <v>57</v>
      </c>
      <c r="R28" s="141">
        <v>84</v>
      </c>
      <c r="S28" s="141">
        <v>93</v>
      </c>
      <c r="T28" s="141">
        <v>78</v>
      </c>
      <c r="U28" s="142">
        <v>87</v>
      </c>
      <c r="V28" s="142">
        <v>70</v>
      </c>
      <c r="W28" s="143">
        <v>51</v>
      </c>
      <c r="X28" s="143">
        <v>80</v>
      </c>
      <c r="Y28" s="143">
        <v>86</v>
      </c>
      <c r="Z28" s="199">
        <v>70</v>
      </c>
      <c r="AA28" s="199">
        <v>83</v>
      </c>
      <c r="AB28" s="199">
        <v>60</v>
      </c>
    </row>
    <row r="29" spans="1:28" s="16" customFormat="1" ht="15" customHeight="1" x14ac:dyDescent="0.25">
      <c r="A29" s="17"/>
      <c r="B29" s="45"/>
      <c r="C29" s="2" t="s">
        <v>4</v>
      </c>
      <c r="D29" s="73">
        <f t="shared" si="6"/>
        <v>124</v>
      </c>
      <c r="E29" s="73">
        <f t="shared" si="7"/>
        <v>119</v>
      </c>
      <c r="F29" s="19" t="s">
        <v>3</v>
      </c>
      <c r="G29" s="19" t="s">
        <v>3</v>
      </c>
      <c r="H29" s="19" t="s">
        <v>3</v>
      </c>
      <c r="I29" s="19" t="s">
        <v>3</v>
      </c>
      <c r="J29" s="19" t="s">
        <v>3</v>
      </c>
      <c r="K29" s="19" t="s">
        <v>3</v>
      </c>
      <c r="L29" s="19" t="s">
        <v>3</v>
      </c>
      <c r="M29" s="19" t="s">
        <v>3</v>
      </c>
      <c r="N29" s="19" t="s">
        <v>3</v>
      </c>
      <c r="O29" s="103">
        <v>30</v>
      </c>
      <c r="P29" s="19">
        <v>17</v>
      </c>
      <c r="Q29" s="19">
        <v>17</v>
      </c>
      <c r="R29" s="19">
        <v>22</v>
      </c>
      <c r="S29" s="19">
        <v>35</v>
      </c>
      <c r="T29" s="19">
        <v>26</v>
      </c>
      <c r="U29" s="62">
        <v>21</v>
      </c>
      <c r="V29" s="62">
        <v>24</v>
      </c>
      <c r="W29" s="104">
        <v>18</v>
      </c>
      <c r="X29" s="104">
        <v>25</v>
      </c>
      <c r="Y29" s="104">
        <v>31</v>
      </c>
      <c r="Z29" s="104">
        <v>20</v>
      </c>
      <c r="AA29" s="104">
        <v>24</v>
      </c>
      <c r="AB29" s="104">
        <v>19</v>
      </c>
    </row>
    <row r="30" spans="1:28" s="16" customFormat="1" ht="15" customHeight="1" x14ac:dyDescent="0.25">
      <c r="A30" s="17"/>
      <c r="B30" s="45"/>
      <c r="C30" s="2" t="s">
        <v>5</v>
      </c>
      <c r="D30" s="73">
        <f t="shared" si="6"/>
        <v>255</v>
      </c>
      <c r="E30" s="73">
        <f t="shared" si="7"/>
        <v>260</v>
      </c>
      <c r="F30" s="19" t="s">
        <v>3</v>
      </c>
      <c r="G30" s="19" t="s">
        <v>3</v>
      </c>
      <c r="H30" s="19" t="s">
        <v>3</v>
      </c>
      <c r="I30" s="19" t="s">
        <v>3</v>
      </c>
      <c r="J30" s="19" t="s">
        <v>3</v>
      </c>
      <c r="K30" s="19" t="s">
        <v>3</v>
      </c>
      <c r="L30" s="19" t="s">
        <v>3</v>
      </c>
      <c r="M30" s="19" t="s">
        <v>3</v>
      </c>
      <c r="N30" s="19" t="s">
        <v>3</v>
      </c>
      <c r="O30" s="103">
        <v>35</v>
      </c>
      <c r="P30" s="19">
        <v>49</v>
      </c>
      <c r="Q30" s="19">
        <v>40</v>
      </c>
      <c r="R30" s="19">
        <v>62</v>
      </c>
      <c r="S30" s="19">
        <v>58</v>
      </c>
      <c r="T30" s="19">
        <v>52</v>
      </c>
      <c r="U30" s="62">
        <v>66</v>
      </c>
      <c r="V30" s="62">
        <v>46</v>
      </c>
      <c r="W30" s="104">
        <v>33</v>
      </c>
      <c r="X30" s="104">
        <v>55</v>
      </c>
      <c r="Y30" s="104">
        <v>55</v>
      </c>
      <c r="Z30" s="104">
        <v>50</v>
      </c>
      <c r="AA30" s="104">
        <v>59</v>
      </c>
      <c r="AB30" s="104">
        <v>41</v>
      </c>
    </row>
    <row r="31" spans="1:28" ht="5.25" customHeight="1" x14ac:dyDescent="0.25">
      <c r="A31" s="32"/>
      <c r="B31" s="32"/>
      <c r="C31" s="14"/>
      <c r="D31" s="101"/>
      <c r="E31" s="101"/>
      <c r="F31" s="33"/>
      <c r="G31" s="33"/>
      <c r="H31" s="33"/>
      <c r="I31" s="33"/>
      <c r="J31" s="34"/>
      <c r="K31" s="33"/>
      <c r="L31" s="33"/>
      <c r="M31" s="33"/>
      <c r="N31" s="33"/>
      <c r="O31" s="33"/>
      <c r="P31" s="33"/>
      <c r="Q31" s="34"/>
      <c r="R31" s="34"/>
      <c r="S31" s="34"/>
      <c r="T31" s="34"/>
      <c r="U31" s="68"/>
      <c r="V31" s="68"/>
      <c r="W31" s="112"/>
      <c r="X31" s="36"/>
      <c r="Y31" s="36"/>
      <c r="Z31" s="36"/>
      <c r="AA31" s="36"/>
      <c r="AB31" s="36"/>
    </row>
    <row r="32" spans="1:28" s="3" customFormat="1" ht="14.1" customHeight="1" x14ac:dyDescent="0.2">
      <c r="A32" s="23"/>
      <c r="C32" s="3" t="s">
        <v>132</v>
      </c>
      <c r="D32" s="13"/>
      <c r="E32" s="13"/>
      <c r="W32" s="76"/>
      <c r="X32" s="111"/>
      <c r="Y32" s="111"/>
      <c r="Z32" s="111"/>
      <c r="AA32" s="111"/>
      <c r="AB32" s="111"/>
    </row>
    <row r="33" spans="1:28" s="3" customFormat="1" ht="12.75" customHeight="1" x14ac:dyDescent="0.2">
      <c r="A33" s="23"/>
      <c r="C33" s="13" t="s">
        <v>66</v>
      </c>
      <c r="D33" s="13"/>
      <c r="E33" s="13"/>
      <c r="W33" s="76"/>
      <c r="X33" s="111"/>
      <c r="Y33" s="111"/>
      <c r="Z33" s="111"/>
      <c r="AA33" s="111"/>
      <c r="AB33" s="111"/>
    </row>
    <row r="34" spans="1:28" s="3" customFormat="1" ht="12.75" customHeight="1" x14ac:dyDescent="0.2">
      <c r="B34" s="13"/>
      <c r="C34" s="13"/>
      <c r="D34" s="13"/>
      <c r="E34" s="13"/>
      <c r="W34" s="76"/>
      <c r="X34" s="111"/>
      <c r="Y34" s="111"/>
      <c r="Z34" s="111"/>
      <c r="AA34" s="111"/>
      <c r="AB34" s="111"/>
    </row>
  </sheetData>
  <customSheetViews>
    <customSheetView guid="{EA424B0A-06A3-4874-B080-734BBB58792A}" showPageBreaks="1" showGridLines="0" printArea="1">
      <selection activeCell="Q20" sqref="Q20"/>
      <rowBreaks count="1" manualBreakCount="1">
        <brk id="43"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C14" sqref="C14:C16"/>
      <rowBreaks count="1" manualBreakCount="1">
        <brk id="40"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41"/>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9" width="4.6640625" style="3" customWidth="1" outlineLevel="1"/>
    <col min="20" max="25" width="4.6640625" style="3" customWidth="1"/>
    <col min="26" max="26" width="0.88671875" style="3" customWidth="1"/>
    <col min="27" max="27" width="4.6640625" style="3" customWidth="1"/>
    <col min="28" max="28" width="0.88671875" style="3" customWidth="1"/>
    <col min="29" max="30" width="4.6640625" style="3" customWidth="1"/>
    <col min="31" max="16384" width="9.109375" style="11"/>
  </cols>
  <sheetData>
    <row r="1" spans="1:30" ht="14.25" customHeight="1" x14ac:dyDescent="0.25">
      <c r="A1" s="16" t="s">
        <v>188</v>
      </c>
    </row>
    <row r="2" spans="1:30" ht="14.25" customHeight="1" x14ac:dyDescent="0.25">
      <c r="A2" s="15" t="s">
        <v>189</v>
      </c>
    </row>
    <row r="3" spans="1:30" ht="24" customHeight="1" x14ac:dyDescent="0.25">
      <c r="A3" s="272"/>
      <c r="B3" s="272"/>
      <c r="C3" s="272"/>
      <c r="D3" s="90" t="s">
        <v>232</v>
      </c>
      <c r="E3" s="90" t="s">
        <v>233</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61">
        <v>2017</v>
      </c>
      <c r="X3" s="61">
        <v>2018</v>
      </c>
      <c r="Y3" s="61">
        <v>2019</v>
      </c>
      <c r="Z3" s="61"/>
      <c r="AA3" s="61">
        <v>2020</v>
      </c>
      <c r="AB3" s="61"/>
      <c r="AC3" s="61">
        <v>2021</v>
      </c>
      <c r="AD3" s="61">
        <v>2022</v>
      </c>
    </row>
    <row r="4" spans="1:30" ht="24.75" customHeight="1" x14ac:dyDescent="0.25">
      <c r="A4" s="17"/>
      <c r="B4" s="17"/>
      <c r="C4" s="18" t="s">
        <v>144</v>
      </c>
      <c r="D4" s="86">
        <f>IF(SUM(S4,T4,U4,V4,W4)&gt;0,SUM(S4,T4,U4,V4,W4),"–")</f>
        <v>68</v>
      </c>
      <c r="E4" s="86">
        <f>IF(SUM(X4,Y4,AA4,AC4,AD4)&gt;0,SUM(X4,Y4,AA4,AC4,AD4),"–")</f>
        <v>34</v>
      </c>
      <c r="F4" s="47">
        <v>18</v>
      </c>
      <c r="G4" s="47">
        <v>19</v>
      </c>
      <c r="H4" s="47">
        <v>11</v>
      </c>
      <c r="I4" s="47">
        <v>23</v>
      </c>
      <c r="J4" s="47">
        <v>23</v>
      </c>
      <c r="K4" s="47">
        <v>19</v>
      </c>
      <c r="L4" s="47">
        <v>16</v>
      </c>
      <c r="M4" s="47">
        <v>15</v>
      </c>
      <c r="N4" s="47">
        <v>8</v>
      </c>
      <c r="O4" s="47">
        <v>18</v>
      </c>
      <c r="P4" s="47">
        <v>25</v>
      </c>
      <c r="Q4" s="47">
        <v>14</v>
      </c>
      <c r="R4" s="47">
        <v>19</v>
      </c>
      <c r="S4" s="47">
        <v>18</v>
      </c>
      <c r="T4" s="47">
        <v>11</v>
      </c>
      <c r="U4" s="47">
        <v>14</v>
      </c>
      <c r="V4" s="47">
        <v>12</v>
      </c>
      <c r="W4" s="47">
        <v>13</v>
      </c>
      <c r="X4" s="47">
        <v>5</v>
      </c>
      <c r="Y4" s="47">
        <v>9</v>
      </c>
      <c r="Z4" s="47"/>
      <c r="AA4" s="47">
        <v>5</v>
      </c>
      <c r="AB4" s="47"/>
      <c r="AC4" s="47">
        <v>4</v>
      </c>
      <c r="AD4" s="47">
        <v>11</v>
      </c>
    </row>
    <row r="5" spans="1:30" ht="15" customHeight="1" x14ac:dyDescent="0.25">
      <c r="A5" s="17"/>
      <c r="B5" s="17"/>
      <c r="C5" s="20" t="s">
        <v>37</v>
      </c>
      <c r="D5" s="73">
        <f t="shared" ref="D5:D10" si="0">IF(SUM(S5,T5,U5,V5,W5)&gt;0,SUM(S5,T5,U5,V5,W5),"–")</f>
        <v>2</v>
      </c>
      <c r="E5" s="73">
        <f t="shared" ref="E5:E10" si="1">IF(SUM(X5,Y5,AA5,AC5,AD5)&gt;0,SUM(X5,Y5,AA5,AC5,AD5),"–")</f>
        <v>3</v>
      </c>
      <c r="F5" s="19">
        <v>2</v>
      </c>
      <c r="G5" s="19">
        <v>1</v>
      </c>
      <c r="H5" s="19">
        <v>3</v>
      </c>
      <c r="I5" s="19">
        <v>8</v>
      </c>
      <c r="J5" s="19">
        <v>10</v>
      </c>
      <c r="K5" s="19">
        <v>1</v>
      </c>
      <c r="L5" s="19">
        <v>1</v>
      </c>
      <c r="M5" s="19">
        <v>1</v>
      </c>
      <c r="N5" s="19">
        <v>3</v>
      </c>
      <c r="O5" s="19">
        <v>2</v>
      </c>
      <c r="P5" s="19">
        <v>10</v>
      </c>
      <c r="Q5" s="19">
        <v>2</v>
      </c>
      <c r="R5" s="19">
        <v>1</v>
      </c>
      <c r="S5" s="19">
        <v>1</v>
      </c>
      <c r="T5" s="19" t="s">
        <v>2</v>
      </c>
      <c r="U5" s="19">
        <v>1</v>
      </c>
      <c r="V5" s="19" t="s">
        <v>2</v>
      </c>
      <c r="W5" s="19" t="s">
        <v>2</v>
      </c>
      <c r="X5" s="19" t="s">
        <v>2</v>
      </c>
      <c r="Y5" s="19">
        <v>1</v>
      </c>
      <c r="Z5" s="19"/>
      <c r="AA5" s="19" t="s">
        <v>2</v>
      </c>
      <c r="AB5" s="19"/>
      <c r="AC5" s="19" t="s">
        <v>2</v>
      </c>
      <c r="AD5" s="19">
        <v>2</v>
      </c>
    </row>
    <row r="6" spans="1:30" ht="15" customHeight="1" x14ac:dyDescent="0.25">
      <c r="A6" s="17"/>
      <c r="B6" s="17"/>
      <c r="C6" s="20" t="s">
        <v>15</v>
      </c>
      <c r="D6" s="73">
        <f t="shared" si="0"/>
        <v>9</v>
      </c>
      <c r="E6" s="73">
        <f t="shared" si="1"/>
        <v>3</v>
      </c>
      <c r="F6" s="19">
        <v>4</v>
      </c>
      <c r="G6" s="19">
        <v>7</v>
      </c>
      <c r="H6" s="19">
        <v>3</v>
      </c>
      <c r="I6" s="19">
        <v>2</v>
      </c>
      <c r="J6" s="19">
        <v>4</v>
      </c>
      <c r="K6" s="19">
        <v>4</v>
      </c>
      <c r="L6" s="19">
        <v>1</v>
      </c>
      <c r="M6" s="19">
        <v>3</v>
      </c>
      <c r="N6" s="19">
        <v>1</v>
      </c>
      <c r="O6" s="19">
        <v>4</v>
      </c>
      <c r="P6" s="19">
        <v>5</v>
      </c>
      <c r="Q6" s="19">
        <v>1</v>
      </c>
      <c r="R6" s="19">
        <v>1</v>
      </c>
      <c r="S6" s="19" t="s">
        <v>2</v>
      </c>
      <c r="T6" s="19">
        <v>1</v>
      </c>
      <c r="U6" s="19">
        <v>1</v>
      </c>
      <c r="V6" s="19">
        <v>4</v>
      </c>
      <c r="W6" s="19">
        <v>3</v>
      </c>
      <c r="X6" s="35">
        <v>1</v>
      </c>
      <c r="Y6" s="35">
        <v>1</v>
      </c>
      <c r="Z6" s="35"/>
      <c r="AA6" s="19" t="s">
        <v>2</v>
      </c>
      <c r="AB6" s="19"/>
      <c r="AC6" s="19" t="s">
        <v>2</v>
      </c>
      <c r="AD6" s="19">
        <v>1</v>
      </c>
    </row>
    <row r="7" spans="1:30" ht="15" customHeight="1" x14ac:dyDescent="0.25">
      <c r="A7" s="17"/>
      <c r="B7" s="17"/>
      <c r="C7" s="20" t="s">
        <v>13</v>
      </c>
      <c r="D7" s="73">
        <f t="shared" si="0"/>
        <v>26</v>
      </c>
      <c r="E7" s="73">
        <f t="shared" si="1"/>
        <v>15</v>
      </c>
      <c r="F7" s="19" t="s">
        <v>3</v>
      </c>
      <c r="G7" s="19" t="s">
        <v>3</v>
      </c>
      <c r="H7" s="19" t="s">
        <v>3</v>
      </c>
      <c r="I7" s="19" t="s">
        <v>3</v>
      </c>
      <c r="J7" s="19" t="s">
        <v>3</v>
      </c>
      <c r="K7" s="19">
        <v>11</v>
      </c>
      <c r="L7" s="19">
        <v>8</v>
      </c>
      <c r="M7" s="19">
        <v>9</v>
      </c>
      <c r="N7" s="19">
        <v>1</v>
      </c>
      <c r="O7" s="19">
        <v>10</v>
      </c>
      <c r="P7" s="19">
        <v>5</v>
      </c>
      <c r="Q7" s="19">
        <v>3</v>
      </c>
      <c r="R7" s="19">
        <v>10</v>
      </c>
      <c r="S7" s="19">
        <v>9</v>
      </c>
      <c r="T7" s="19">
        <v>4</v>
      </c>
      <c r="U7" s="19">
        <v>5</v>
      </c>
      <c r="V7" s="19">
        <v>2</v>
      </c>
      <c r="W7" s="19">
        <v>6</v>
      </c>
      <c r="X7" s="35">
        <v>4</v>
      </c>
      <c r="Y7" s="35">
        <v>2</v>
      </c>
      <c r="Z7" s="35"/>
      <c r="AA7" s="35">
        <v>3</v>
      </c>
      <c r="AB7" s="35"/>
      <c r="AC7" s="35">
        <v>1</v>
      </c>
      <c r="AD7" s="19">
        <v>5</v>
      </c>
    </row>
    <row r="8" spans="1:30" ht="15" customHeight="1" x14ac:dyDescent="0.25">
      <c r="A8" s="17"/>
      <c r="B8" s="17"/>
      <c r="C8" s="20" t="s">
        <v>101</v>
      </c>
      <c r="D8" s="73">
        <f t="shared" si="0"/>
        <v>4</v>
      </c>
      <c r="E8" s="73">
        <f t="shared" si="1"/>
        <v>3</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v>3</v>
      </c>
      <c r="U8" s="19" t="s">
        <v>2</v>
      </c>
      <c r="V8" s="19" t="s">
        <v>2</v>
      </c>
      <c r="W8" s="19">
        <v>1</v>
      </c>
      <c r="X8" s="19" t="s">
        <v>2</v>
      </c>
      <c r="Y8" s="19">
        <v>1</v>
      </c>
      <c r="Z8" s="235" t="s">
        <v>166</v>
      </c>
      <c r="AA8" s="19">
        <v>1</v>
      </c>
      <c r="AB8" s="235" t="s">
        <v>166</v>
      </c>
      <c r="AC8" s="19">
        <v>1</v>
      </c>
      <c r="AD8" s="19">
        <v>0</v>
      </c>
    </row>
    <row r="9" spans="1:30" ht="24" customHeight="1" x14ac:dyDescent="0.25">
      <c r="A9" s="17"/>
      <c r="B9" s="17"/>
      <c r="C9" s="20" t="s">
        <v>102</v>
      </c>
      <c r="D9" s="73">
        <f t="shared" si="0"/>
        <v>25</v>
      </c>
      <c r="E9" s="73">
        <f t="shared" si="1"/>
        <v>10</v>
      </c>
      <c r="F9" s="19" t="s">
        <v>3</v>
      </c>
      <c r="G9" s="19" t="s">
        <v>3</v>
      </c>
      <c r="H9" s="19" t="s">
        <v>3</v>
      </c>
      <c r="I9" s="19" t="s">
        <v>3</v>
      </c>
      <c r="J9" s="19" t="s">
        <v>3</v>
      </c>
      <c r="K9" s="19" t="s">
        <v>3</v>
      </c>
      <c r="L9" s="19">
        <v>4</v>
      </c>
      <c r="M9" s="19">
        <v>2</v>
      </c>
      <c r="N9" s="19">
        <v>3</v>
      </c>
      <c r="O9" s="19">
        <v>2</v>
      </c>
      <c r="P9" s="19">
        <v>5</v>
      </c>
      <c r="Q9" s="19">
        <v>8</v>
      </c>
      <c r="R9" s="19">
        <v>6</v>
      </c>
      <c r="S9" s="19">
        <v>7</v>
      </c>
      <c r="T9" s="19">
        <v>3</v>
      </c>
      <c r="U9" s="19">
        <v>7</v>
      </c>
      <c r="V9" s="19">
        <v>6</v>
      </c>
      <c r="W9" s="19">
        <v>2</v>
      </c>
      <c r="X9" s="19" t="s">
        <v>2</v>
      </c>
      <c r="Y9" s="19">
        <v>4</v>
      </c>
      <c r="Z9" s="19"/>
      <c r="AA9" s="19">
        <v>1</v>
      </c>
      <c r="AB9" s="19"/>
      <c r="AC9" s="19">
        <v>2</v>
      </c>
      <c r="AD9" s="19">
        <v>3</v>
      </c>
    </row>
    <row r="10" spans="1:30" ht="15" customHeight="1" x14ac:dyDescent="0.25">
      <c r="A10" s="17"/>
      <c r="B10" s="17"/>
      <c r="C10" s="20" t="s">
        <v>8</v>
      </c>
      <c r="D10" s="73">
        <f t="shared" si="0"/>
        <v>2</v>
      </c>
      <c r="E10" s="73" t="str">
        <f t="shared" si="1"/>
        <v>–</v>
      </c>
      <c r="F10" s="19">
        <v>12</v>
      </c>
      <c r="G10" s="19">
        <v>11</v>
      </c>
      <c r="H10" s="19">
        <v>5</v>
      </c>
      <c r="I10" s="19">
        <v>13</v>
      </c>
      <c r="J10" s="19">
        <v>9</v>
      </c>
      <c r="K10" s="19">
        <v>3</v>
      </c>
      <c r="L10" s="19">
        <v>2</v>
      </c>
      <c r="M10" s="19" t="s">
        <v>2</v>
      </c>
      <c r="N10" s="19" t="s">
        <v>2</v>
      </c>
      <c r="O10" s="19" t="s">
        <v>2</v>
      </c>
      <c r="P10" s="19" t="s">
        <v>2</v>
      </c>
      <c r="Q10" s="19" t="s">
        <v>2</v>
      </c>
      <c r="R10" s="19">
        <v>1</v>
      </c>
      <c r="S10" s="19">
        <v>1</v>
      </c>
      <c r="T10" s="19" t="s">
        <v>2</v>
      </c>
      <c r="U10" s="19" t="s">
        <v>2</v>
      </c>
      <c r="V10" s="19" t="s">
        <v>2</v>
      </c>
      <c r="W10" s="19">
        <v>1</v>
      </c>
      <c r="X10" s="19" t="s">
        <v>2</v>
      </c>
      <c r="Y10" s="19" t="s">
        <v>2</v>
      </c>
      <c r="Z10" s="235" t="s">
        <v>166</v>
      </c>
      <c r="AA10" s="19" t="s">
        <v>2</v>
      </c>
      <c r="AB10" s="235" t="s">
        <v>166</v>
      </c>
      <c r="AC10" s="19" t="s">
        <v>2</v>
      </c>
      <c r="AD10" s="19">
        <v>0</v>
      </c>
    </row>
    <row r="11" spans="1:30" ht="13.5" customHeight="1" x14ac:dyDescent="0.25">
      <c r="A11" s="214"/>
      <c r="B11" s="214"/>
      <c r="C11" s="222"/>
      <c r="D11" s="223"/>
      <c r="E11" s="223"/>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row>
    <row r="12" spans="1:30" s="16" customFormat="1" ht="15" customHeight="1" x14ac:dyDescent="0.25">
      <c r="A12" s="17"/>
      <c r="B12" s="45"/>
      <c r="C12" s="48" t="s">
        <v>18</v>
      </c>
      <c r="D12" s="86">
        <f t="shared" ref="D12:D18" si="2">IF(SUM(S12,T12,U12,V12,W12)&gt;0,SUM(S12,T12,U12,V12,W12),"–")</f>
        <v>27</v>
      </c>
      <c r="E12" s="86">
        <f t="shared" ref="E12:E18" si="3">IF(SUM(X12,Y12,AA12,AC12,AD12)&gt;0,SUM(X12,Y12,AA12,AC12,AD12),"–")</f>
        <v>12</v>
      </c>
      <c r="F12" s="47" t="s">
        <v>3</v>
      </c>
      <c r="G12" s="47" t="s">
        <v>3</v>
      </c>
      <c r="H12" s="47" t="s">
        <v>3</v>
      </c>
      <c r="I12" s="47" t="s">
        <v>3</v>
      </c>
      <c r="J12" s="47" t="s">
        <v>3</v>
      </c>
      <c r="K12" s="47" t="s">
        <v>3</v>
      </c>
      <c r="L12" s="47" t="s">
        <v>3</v>
      </c>
      <c r="M12" s="47" t="s">
        <v>3</v>
      </c>
      <c r="N12" s="47" t="s">
        <v>3</v>
      </c>
      <c r="O12" s="47">
        <v>4</v>
      </c>
      <c r="P12" s="47">
        <v>9</v>
      </c>
      <c r="Q12" s="47">
        <v>5</v>
      </c>
      <c r="R12" s="47">
        <v>3</v>
      </c>
      <c r="S12" s="47">
        <v>7</v>
      </c>
      <c r="T12" s="47">
        <v>4</v>
      </c>
      <c r="U12" s="47">
        <v>5</v>
      </c>
      <c r="V12" s="47">
        <v>4</v>
      </c>
      <c r="W12" s="47">
        <v>7</v>
      </c>
      <c r="X12" s="47">
        <v>2</v>
      </c>
      <c r="Y12" s="47">
        <v>2</v>
      </c>
      <c r="Z12" s="47"/>
      <c r="AA12" s="47">
        <v>3</v>
      </c>
      <c r="AB12" s="47"/>
      <c r="AC12" s="47">
        <v>2</v>
      </c>
      <c r="AD12" s="47">
        <v>3</v>
      </c>
    </row>
    <row r="13" spans="1:30" s="16" customFormat="1" ht="15" customHeight="1" x14ac:dyDescent="0.25">
      <c r="A13" s="17"/>
      <c r="B13" s="45"/>
      <c r="C13" s="20" t="s">
        <v>37</v>
      </c>
      <c r="D13" s="73">
        <f t="shared" si="2"/>
        <v>2</v>
      </c>
      <c r="E13" s="73">
        <f t="shared" si="3"/>
        <v>2</v>
      </c>
      <c r="F13" s="19" t="s">
        <v>3</v>
      </c>
      <c r="G13" s="19" t="s">
        <v>3</v>
      </c>
      <c r="H13" s="19" t="s">
        <v>3</v>
      </c>
      <c r="I13" s="19" t="s">
        <v>3</v>
      </c>
      <c r="J13" s="19" t="s">
        <v>3</v>
      </c>
      <c r="K13" s="19" t="s">
        <v>3</v>
      </c>
      <c r="L13" s="19" t="s">
        <v>3</v>
      </c>
      <c r="M13" s="19" t="s">
        <v>3</v>
      </c>
      <c r="N13" s="19" t="s">
        <v>3</v>
      </c>
      <c r="O13" s="19">
        <v>2</v>
      </c>
      <c r="P13" s="19">
        <v>6</v>
      </c>
      <c r="Q13" s="19">
        <v>1</v>
      </c>
      <c r="R13" s="19" t="s">
        <v>2</v>
      </c>
      <c r="S13" s="19">
        <v>1</v>
      </c>
      <c r="T13" s="19" t="s">
        <v>2</v>
      </c>
      <c r="U13" s="19">
        <v>1</v>
      </c>
      <c r="V13" s="19" t="s">
        <v>2</v>
      </c>
      <c r="W13" s="19" t="s">
        <v>2</v>
      </c>
      <c r="X13" s="19" t="s">
        <v>2</v>
      </c>
      <c r="Y13" s="19">
        <v>1</v>
      </c>
      <c r="Z13" s="19"/>
      <c r="AA13" s="19" t="s">
        <v>2</v>
      </c>
      <c r="AB13" s="19"/>
      <c r="AC13" s="19" t="s">
        <v>2</v>
      </c>
      <c r="AD13" s="19">
        <v>1</v>
      </c>
    </row>
    <row r="14" spans="1:30" s="16" customFormat="1" ht="15" customHeight="1" x14ac:dyDescent="0.25">
      <c r="A14" s="17"/>
      <c r="B14" s="45"/>
      <c r="C14" s="20" t="s">
        <v>15</v>
      </c>
      <c r="D14" s="73">
        <f t="shared" si="2"/>
        <v>1</v>
      </c>
      <c r="E14" s="73" t="str">
        <f t="shared" si="3"/>
        <v>–</v>
      </c>
      <c r="F14" s="19" t="s">
        <v>3</v>
      </c>
      <c r="G14" s="19" t="s">
        <v>3</v>
      </c>
      <c r="H14" s="19" t="s">
        <v>3</v>
      </c>
      <c r="I14" s="19" t="s">
        <v>3</v>
      </c>
      <c r="J14" s="19" t="s">
        <v>3</v>
      </c>
      <c r="K14" s="19" t="s">
        <v>3</v>
      </c>
      <c r="L14" s="19" t="s">
        <v>3</v>
      </c>
      <c r="M14" s="19" t="s">
        <v>3</v>
      </c>
      <c r="N14" s="19" t="s">
        <v>3</v>
      </c>
      <c r="O14" s="19" t="s">
        <v>2</v>
      </c>
      <c r="P14" s="19" t="s">
        <v>2</v>
      </c>
      <c r="Q14" s="19" t="s">
        <v>2</v>
      </c>
      <c r="R14" s="19" t="s">
        <v>2</v>
      </c>
      <c r="S14" s="19" t="s">
        <v>2</v>
      </c>
      <c r="T14" s="19" t="s">
        <v>2</v>
      </c>
      <c r="U14" s="19" t="s">
        <v>2</v>
      </c>
      <c r="V14" s="19" t="s">
        <v>2</v>
      </c>
      <c r="W14" s="19">
        <v>1</v>
      </c>
      <c r="X14" s="19" t="s">
        <v>2</v>
      </c>
      <c r="Y14" s="19" t="s">
        <v>2</v>
      </c>
      <c r="Z14" s="19"/>
      <c r="AA14" s="19" t="s">
        <v>2</v>
      </c>
      <c r="AB14" s="19"/>
      <c r="AC14" s="19" t="s">
        <v>2</v>
      </c>
      <c r="AD14" s="19" t="s">
        <v>2</v>
      </c>
    </row>
    <row r="15" spans="1:30" s="16" customFormat="1" ht="15" customHeight="1" x14ac:dyDescent="0.25">
      <c r="A15" s="17"/>
      <c r="B15" s="45"/>
      <c r="C15" s="20" t="s">
        <v>13</v>
      </c>
      <c r="D15" s="73">
        <f t="shared" si="2"/>
        <v>11</v>
      </c>
      <c r="E15" s="73">
        <f t="shared" si="3"/>
        <v>6</v>
      </c>
      <c r="F15" s="19" t="s">
        <v>3</v>
      </c>
      <c r="G15" s="19" t="s">
        <v>3</v>
      </c>
      <c r="H15" s="19" t="s">
        <v>3</v>
      </c>
      <c r="I15" s="19" t="s">
        <v>3</v>
      </c>
      <c r="J15" s="19" t="s">
        <v>3</v>
      </c>
      <c r="K15" s="19" t="s">
        <v>3</v>
      </c>
      <c r="L15" s="19" t="s">
        <v>3</v>
      </c>
      <c r="M15" s="19" t="s">
        <v>3</v>
      </c>
      <c r="N15" s="19" t="s">
        <v>3</v>
      </c>
      <c r="O15" s="19">
        <v>2</v>
      </c>
      <c r="P15" s="19">
        <v>2</v>
      </c>
      <c r="Q15" s="19">
        <v>2</v>
      </c>
      <c r="R15" s="19">
        <v>1</v>
      </c>
      <c r="S15" s="19">
        <v>2</v>
      </c>
      <c r="T15" s="19">
        <v>2</v>
      </c>
      <c r="U15" s="19">
        <v>1</v>
      </c>
      <c r="V15" s="19">
        <v>2</v>
      </c>
      <c r="W15" s="19">
        <v>4</v>
      </c>
      <c r="X15" s="35">
        <v>2</v>
      </c>
      <c r="Y15" s="19" t="s">
        <v>2</v>
      </c>
      <c r="Z15" s="19"/>
      <c r="AA15" s="19">
        <v>3</v>
      </c>
      <c r="AB15" s="19"/>
      <c r="AC15" s="19" t="s">
        <v>2</v>
      </c>
      <c r="AD15" s="19">
        <v>1</v>
      </c>
    </row>
    <row r="16" spans="1:30" s="16" customFormat="1" ht="15" customHeight="1" x14ac:dyDescent="0.25">
      <c r="A16" s="17"/>
      <c r="B16" s="45"/>
      <c r="C16" s="20" t="s">
        <v>101</v>
      </c>
      <c r="D16" s="73">
        <f t="shared" si="2"/>
        <v>1</v>
      </c>
      <c r="E16" s="73">
        <f t="shared" si="3"/>
        <v>1</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v>1</v>
      </c>
      <c r="U16" s="19" t="s">
        <v>2</v>
      </c>
      <c r="V16" s="19" t="s">
        <v>2</v>
      </c>
      <c r="W16" s="19" t="s">
        <v>2</v>
      </c>
      <c r="X16" s="19" t="s">
        <v>2</v>
      </c>
      <c r="Y16" s="19" t="s">
        <v>2</v>
      </c>
      <c r="Z16" s="19"/>
      <c r="AA16" s="19" t="s">
        <v>2</v>
      </c>
      <c r="AB16" s="19"/>
      <c r="AC16" s="19">
        <v>1</v>
      </c>
      <c r="AD16" s="19" t="s">
        <v>2</v>
      </c>
    </row>
    <row r="17" spans="1:30" s="16" customFormat="1" ht="24" customHeight="1" x14ac:dyDescent="0.25">
      <c r="A17" s="17"/>
      <c r="B17" s="45"/>
      <c r="C17" s="20" t="s">
        <v>102</v>
      </c>
      <c r="D17" s="73">
        <f t="shared" si="2"/>
        <v>10</v>
      </c>
      <c r="E17" s="73">
        <f t="shared" si="3"/>
        <v>3</v>
      </c>
      <c r="F17" s="19" t="s">
        <v>3</v>
      </c>
      <c r="G17" s="19" t="s">
        <v>3</v>
      </c>
      <c r="H17" s="19" t="s">
        <v>3</v>
      </c>
      <c r="I17" s="19" t="s">
        <v>3</v>
      </c>
      <c r="J17" s="19" t="s">
        <v>3</v>
      </c>
      <c r="K17" s="19" t="s">
        <v>3</v>
      </c>
      <c r="L17" s="19" t="s">
        <v>3</v>
      </c>
      <c r="M17" s="19" t="s">
        <v>3</v>
      </c>
      <c r="N17" s="19" t="s">
        <v>3</v>
      </c>
      <c r="O17" s="19" t="s">
        <v>2</v>
      </c>
      <c r="P17" s="19">
        <v>1</v>
      </c>
      <c r="Q17" s="19">
        <v>2</v>
      </c>
      <c r="R17" s="19">
        <v>2</v>
      </c>
      <c r="S17" s="19">
        <v>3</v>
      </c>
      <c r="T17" s="19">
        <v>1</v>
      </c>
      <c r="U17" s="19">
        <v>3</v>
      </c>
      <c r="V17" s="19">
        <v>2</v>
      </c>
      <c r="W17" s="19">
        <v>1</v>
      </c>
      <c r="X17" s="19" t="s">
        <v>2</v>
      </c>
      <c r="Y17" s="19">
        <v>1</v>
      </c>
      <c r="Z17" s="19"/>
      <c r="AA17" s="19" t="s">
        <v>2</v>
      </c>
      <c r="AB17" s="19"/>
      <c r="AC17" s="19">
        <v>1</v>
      </c>
      <c r="AD17" s="19">
        <v>1</v>
      </c>
    </row>
    <row r="18" spans="1:30" s="16" customFormat="1" ht="15" customHeight="1" x14ac:dyDescent="0.25">
      <c r="A18" s="17"/>
      <c r="B18" s="45"/>
      <c r="C18" s="20" t="s">
        <v>8</v>
      </c>
      <c r="D18" s="73">
        <f t="shared" si="2"/>
        <v>2</v>
      </c>
      <c r="E18" s="73" t="str">
        <f t="shared" si="3"/>
        <v>–</v>
      </c>
      <c r="F18" s="19" t="s">
        <v>3</v>
      </c>
      <c r="G18" s="19" t="s">
        <v>3</v>
      </c>
      <c r="H18" s="19" t="s">
        <v>3</v>
      </c>
      <c r="I18" s="19" t="s">
        <v>3</v>
      </c>
      <c r="J18" s="19" t="s">
        <v>3</v>
      </c>
      <c r="K18" s="19" t="s">
        <v>3</v>
      </c>
      <c r="L18" s="19" t="s">
        <v>3</v>
      </c>
      <c r="M18" s="19" t="s">
        <v>3</v>
      </c>
      <c r="N18" s="19" t="s">
        <v>3</v>
      </c>
      <c r="O18" s="19" t="s">
        <v>2</v>
      </c>
      <c r="P18" s="19" t="s">
        <v>2</v>
      </c>
      <c r="Q18" s="19" t="s">
        <v>2</v>
      </c>
      <c r="R18" s="19" t="s">
        <v>2</v>
      </c>
      <c r="S18" s="19">
        <v>1</v>
      </c>
      <c r="T18" s="19" t="s">
        <v>2</v>
      </c>
      <c r="U18" s="19" t="s">
        <v>2</v>
      </c>
      <c r="V18" s="19" t="s">
        <v>2</v>
      </c>
      <c r="W18" s="19">
        <v>1</v>
      </c>
      <c r="X18" s="19" t="s">
        <v>2</v>
      </c>
      <c r="Y18" s="19" t="s">
        <v>2</v>
      </c>
      <c r="Z18" s="19"/>
      <c r="AA18" s="19" t="s">
        <v>2</v>
      </c>
      <c r="AB18" s="19"/>
      <c r="AC18" s="19" t="s">
        <v>2</v>
      </c>
      <c r="AD18" s="19" t="s">
        <v>2</v>
      </c>
    </row>
    <row r="19" spans="1:30" s="16" customFormat="1" ht="14.1" customHeight="1" x14ac:dyDescent="0.25">
      <c r="A19" s="214"/>
      <c r="B19" s="221"/>
      <c r="C19" s="222"/>
      <c r="D19" s="223"/>
      <c r="E19" s="223"/>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row>
    <row r="20" spans="1:30" s="16" customFormat="1" ht="15" customHeight="1" x14ac:dyDescent="0.25">
      <c r="A20" s="17"/>
      <c r="B20" s="45"/>
      <c r="C20" s="48" t="s">
        <v>19</v>
      </c>
      <c r="D20" s="86">
        <f t="shared" ref="D20:D26" si="4">IF(SUM(S20,T20,U20,V20,W20)&gt;0,SUM(S20,T20,U20,V20,W20),"–")</f>
        <v>41</v>
      </c>
      <c r="E20" s="86">
        <f t="shared" ref="E20:E26" si="5">IF(SUM(X20,Y20,AA20,AC20,AD20)&gt;0,SUM(X20,Y20,AA20,AC20,AD20),"–")</f>
        <v>21</v>
      </c>
      <c r="F20" s="47" t="s">
        <v>3</v>
      </c>
      <c r="G20" s="47" t="s">
        <v>3</v>
      </c>
      <c r="H20" s="47" t="s">
        <v>3</v>
      </c>
      <c r="I20" s="47" t="s">
        <v>3</v>
      </c>
      <c r="J20" s="47" t="s">
        <v>3</v>
      </c>
      <c r="K20" s="47" t="s">
        <v>3</v>
      </c>
      <c r="L20" s="47" t="s">
        <v>3</v>
      </c>
      <c r="M20" s="47" t="s">
        <v>3</v>
      </c>
      <c r="N20" s="47" t="s">
        <v>3</v>
      </c>
      <c r="O20" s="47">
        <v>14</v>
      </c>
      <c r="P20" s="47">
        <v>16</v>
      </c>
      <c r="Q20" s="47">
        <v>9</v>
      </c>
      <c r="R20" s="47">
        <v>15</v>
      </c>
      <c r="S20" s="47">
        <v>11</v>
      </c>
      <c r="T20" s="47">
        <v>7</v>
      </c>
      <c r="U20" s="47">
        <v>9</v>
      </c>
      <c r="V20" s="47">
        <v>8</v>
      </c>
      <c r="W20" s="47">
        <v>6</v>
      </c>
      <c r="X20" s="47">
        <v>3</v>
      </c>
      <c r="Y20" s="47">
        <v>6</v>
      </c>
      <c r="Z20" s="47"/>
      <c r="AA20" s="47">
        <v>2</v>
      </c>
      <c r="AB20" s="47"/>
      <c r="AC20" s="47">
        <v>2</v>
      </c>
      <c r="AD20" s="47">
        <v>8</v>
      </c>
    </row>
    <row r="21" spans="1:30" s="16" customFormat="1" ht="15" customHeight="1" x14ac:dyDescent="0.25">
      <c r="A21" s="17"/>
      <c r="B21" s="45"/>
      <c r="C21" s="20" t="s">
        <v>37</v>
      </c>
      <c r="D21" s="73" t="str">
        <f t="shared" si="4"/>
        <v>–</v>
      </c>
      <c r="E21" s="73">
        <f t="shared" si="5"/>
        <v>1</v>
      </c>
      <c r="F21" s="19" t="s">
        <v>3</v>
      </c>
      <c r="G21" s="19" t="s">
        <v>3</v>
      </c>
      <c r="H21" s="19" t="s">
        <v>3</v>
      </c>
      <c r="I21" s="19" t="s">
        <v>3</v>
      </c>
      <c r="J21" s="19" t="s">
        <v>3</v>
      </c>
      <c r="K21" s="19" t="s">
        <v>3</v>
      </c>
      <c r="L21" s="19" t="s">
        <v>3</v>
      </c>
      <c r="M21" s="19" t="s">
        <v>3</v>
      </c>
      <c r="N21" s="19" t="s">
        <v>3</v>
      </c>
      <c r="O21" s="19" t="s">
        <v>2</v>
      </c>
      <c r="P21" s="19">
        <v>4</v>
      </c>
      <c r="Q21" s="19">
        <v>1</v>
      </c>
      <c r="R21" s="19" t="s">
        <v>2</v>
      </c>
      <c r="S21" s="19" t="s">
        <v>2</v>
      </c>
      <c r="T21" s="19" t="s">
        <v>2</v>
      </c>
      <c r="U21" s="19" t="s">
        <v>2</v>
      </c>
      <c r="V21" s="19" t="s">
        <v>2</v>
      </c>
      <c r="W21" s="19" t="s">
        <v>2</v>
      </c>
      <c r="X21" s="19" t="s">
        <v>2</v>
      </c>
      <c r="Y21" s="19" t="s">
        <v>2</v>
      </c>
      <c r="Z21" s="19"/>
      <c r="AA21" s="19" t="s">
        <v>2</v>
      </c>
      <c r="AB21" s="19"/>
      <c r="AC21" s="19" t="s">
        <v>2</v>
      </c>
      <c r="AD21" s="19">
        <v>1</v>
      </c>
    </row>
    <row r="22" spans="1:30" s="16" customFormat="1" ht="15" customHeight="1" x14ac:dyDescent="0.25">
      <c r="A22" s="17"/>
      <c r="B22" s="45"/>
      <c r="C22" s="20" t="s">
        <v>15</v>
      </c>
      <c r="D22" s="73">
        <f t="shared" si="4"/>
        <v>8</v>
      </c>
      <c r="E22" s="73">
        <f t="shared" si="5"/>
        <v>3</v>
      </c>
      <c r="F22" s="19" t="s">
        <v>3</v>
      </c>
      <c r="G22" s="19" t="s">
        <v>3</v>
      </c>
      <c r="H22" s="19" t="s">
        <v>3</v>
      </c>
      <c r="I22" s="19" t="s">
        <v>3</v>
      </c>
      <c r="J22" s="19" t="s">
        <v>3</v>
      </c>
      <c r="K22" s="19" t="s">
        <v>3</v>
      </c>
      <c r="L22" s="19" t="s">
        <v>3</v>
      </c>
      <c r="M22" s="19" t="s">
        <v>3</v>
      </c>
      <c r="N22" s="19" t="s">
        <v>3</v>
      </c>
      <c r="O22" s="19">
        <v>4</v>
      </c>
      <c r="P22" s="19">
        <v>5</v>
      </c>
      <c r="Q22" s="19">
        <v>1</v>
      </c>
      <c r="R22" s="19">
        <v>1</v>
      </c>
      <c r="S22" s="19" t="s">
        <v>2</v>
      </c>
      <c r="T22" s="19">
        <v>1</v>
      </c>
      <c r="U22" s="19">
        <v>1</v>
      </c>
      <c r="V22" s="19">
        <v>4</v>
      </c>
      <c r="W22" s="19">
        <v>2</v>
      </c>
      <c r="X22" s="35">
        <v>1</v>
      </c>
      <c r="Y22" s="35">
        <v>1</v>
      </c>
      <c r="Z22" s="35"/>
      <c r="AA22" s="19" t="s">
        <v>2</v>
      </c>
      <c r="AB22" s="19"/>
      <c r="AC22" s="19" t="s">
        <v>2</v>
      </c>
      <c r="AD22" s="19">
        <v>1</v>
      </c>
    </row>
    <row r="23" spans="1:30" s="16" customFormat="1" ht="15" customHeight="1" x14ac:dyDescent="0.25">
      <c r="A23" s="17"/>
      <c r="B23" s="45"/>
      <c r="C23" s="20" t="s">
        <v>13</v>
      </c>
      <c r="D23" s="73">
        <f t="shared" si="4"/>
        <v>15</v>
      </c>
      <c r="E23" s="73">
        <f t="shared" si="5"/>
        <v>9</v>
      </c>
      <c r="F23" s="19" t="s">
        <v>3</v>
      </c>
      <c r="G23" s="19" t="s">
        <v>3</v>
      </c>
      <c r="H23" s="19" t="s">
        <v>3</v>
      </c>
      <c r="I23" s="19" t="s">
        <v>3</v>
      </c>
      <c r="J23" s="19" t="s">
        <v>3</v>
      </c>
      <c r="K23" s="19" t="s">
        <v>3</v>
      </c>
      <c r="L23" s="19" t="s">
        <v>3</v>
      </c>
      <c r="M23" s="19" t="s">
        <v>3</v>
      </c>
      <c r="N23" s="19" t="s">
        <v>3</v>
      </c>
      <c r="O23" s="19">
        <v>8</v>
      </c>
      <c r="P23" s="19">
        <v>3</v>
      </c>
      <c r="Q23" s="19">
        <v>1</v>
      </c>
      <c r="R23" s="19">
        <v>9</v>
      </c>
      <c r="S23" s="19">
        <v>7</v>
      </c>
      <c r="T23" s="19">
        <v>2</v>
      </c>
      <c r="U23" s="19">
        <v>4</v>
      </c>
      <c r="V23" s="19" t="s">
        <v>2</v>
      </c>
      <c r="W23" s="19">
        <v>2</v>
      </c>
      <c r="X23" s="35">
        <v>2</v>
      </c>
      <c r="Y23" s="35">
        <v>2</v>
      </c>
      <c r="Z23" s="35"/>
      <c r="AA23" s="19" t="s">
        <v>2</v>
      </c>
      <c r="AB23" s="19"/>
      <c r="AC23" s="19">
        <v>1</v>
      </c>
      <c r="AD23" s="19">
        <v>4</v>
      </c>
    </row>
    <row r="24" spans="1:30" s="16" customFormat="1" ht="15" customHeight="1" x14ac:dyDescent="0.25">
      <c r="A24" s="17"/>
      <c r="B24" s="45"/>
      <c r="C24" s="20" t="s">
        <v>101</v>
      </c>
      <c r="D24" s="73">
        <f t="shared" si="4"/>
        <v>3</v>
      </c>
      <c r="E24" s="73">
        <f t="shared" si="5"/>
        <v>1</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v>2</v>
      </c>
      <c r="U24" s="19" t="s">
        <v>2</v>
      </c>
      <c r="V24" s="19" t="s">
        <v>2</v>
      </c>
      <c r="W24" s="19">
        <v>1</v>
      </c>
      <c r="X24" s="19" t="s">
        <v>2</v>
      </c>
      <c r="Y24" s="19" t="s">
        <v>2</v>
      </c>
      <c r="Z24" s="19"/>
      <c r="AA24" s="19">
        <v>1</v>
      </c>
      <c r="AB24" s="235" t="s">
        <v>166</v>
      </c>
      <c r="AC24" s="19" t="s">
        <v>2</v>
      </c>
      <c r="AD24" s="19" t="s">
        <v>2</v>
      </c>
    </row>
    <row r="25" spans="1:30" s="16" customFormat="1" ht="24" customHeight="1" x14ac:dyDescent="0.25">
      <c r="A25" s="17"/>
      <c r="B25" s="45"/>
      <c r="C25" s="20" t="s">
        <v>102</v>
      </c>
      <c r="D25" s="73">
        <f t="shared" si="4"/>
        <v>15</v>
      </c>
      <c r="E25" s="73">
        <f t="shared" si="5"/>
        <v>7</v>
      </c>
      <c r="F25" s="19" t="s">
        <v>3</v>
      </c>
      <c r="G25" s="19" t="s">
        <v>3</v>
      </c>
      <c r="H25" s="19" t="s">
        <v>3</v>
      </c>
      <c r="I25" s="19" t="s">
        <v>3</v>
      </c>
      <c r="J25" s="19" t="s">
        <v>3</v>
      </c>
      <c r="K25" s="19" t="s">
        <v>3</v>
      </c>
      <c r="L25" s="19" t="s">
        <v>3</v>
      </c>
      <c r="M25" s="19" t="s">
        <v>3</v>
      </c>
      <c r="N25" s="19" t="s">
        <v>3</v>
      </c>
      <c r="O25" s="19">
        <v>2</v>
      </c>
      <c r="P25" s="19">
        <v>4</v>
      </c>
      <c r="Q25" s="19">
        <v>6</v>
      </c>
      <c r="R25" s="19">
        <v>4</v>
      </c>
      <c r="S25" s="19">
        <v>4</v>
      </c>
      <c r="T25" s="19">
        <v>2</v>
      </c>
      <c r="U25" s="19">
        <v>4</v>
      </c>
      <c r="V25" s="19">
        <v>4</v>
      </c>
      <c r="W25" s="19">
        <v>1</v>
      </c>
      <c r="X25" s="19" t="s">
        <v>2</v>
      </c>
      <c r="Y25" s="19">
        <v>3</v>
      </c>
      <c r="Z25" s="19"/>
      <c r="AA25" s="19">
        <v>1</v>
      </c>
      <c r="AB25" s="19"/>
      <c r="AC25" s="19">
        <v>1</v>
      </c>
      <c r="AD25" s="19">
        <v>2</v>
      </c>
    </row>
    <row r="26" spans="1:30" s="16" customFormat="1" ht="15" customHeight="1" x14ac:dyDescent="0.25">
      <c r="A26" s="17"/>
      <c r="B26" s="45"/>
      <c r="C26" s="20" t="s">
        <v>8</v>
      </c>
      <c r="D26" s="73" t="str">
        <f t="shared" si="4"/>
        <v>–</v>
      </c>
      <c r="E26" s="73" t="str">
        <f t="shared" si="5"/>
        <v>–</v>
      </c>
      <c r="F26" s="19" t="s">
        <v>3</v>
      </c>
      <c r="G26" s="19" t="s">
        <v>3</v>
      </c>
      <c r="H26" s="19" t="s">
        <v>3</v>
      </c>
      <c r="I26" s="19" t="s">
        <v>3</v>
      </c>
      <c r="J26" s="19" t="s">
        <v>3</v>
      </c>
      <c r="K26" s="19" t="s">
        <v>3</v>
      </c>
      <c r="L26" s="19" t="s">
        <v>3</v>
      </c>
      <c r="M26" s="19" t="s">
        <v>3</v>
      </c>
      <c r="N26" s="19" t="s">
        <v>3</v>
      </c>
      <c r="O26" s="19" t="s">
        <v>2</v>
      </c>
      <c r="P26" s="19" t="s">
        <v>2</v>
      </c>
      <c r="Q26" s="19" t="s">
        <v>2</v>
      </c>
      <c r="R26" s="19">
        <v>1</v>
      </c>
      <c r="S26" s="19" t="s">
        <v>2</v>
      </c>
      <c r="T26" s="19" t="s">
        <v>2</v>
      </c>
      <c r="U26" s="19" t="s">
        <v>2</v>
      </c>
      <c r="V26" s="19" t="s">
        <v>2</v>
      </c>
      <c r="W26" s="19" t="s">
        <v>2</v>
      </c>
      <c r="X26" s="19" t="s">
        <v>2</v>
      </c>
      <c r="Y26" s="19" t="s">
        <v>2</v>
      </c>
      <c r="Z26" s="19"/>
      <c r="AA26" s="19" t="s">
        <v>2</v>
      </c>
      <c r="AB26" s="235" t="s">
        <v>166</v>
      </c>
      <c r="AC26" s="19" t="s">
        <v>2</v>
      </c>
      <c r="AD26" s="19" t="s">
        <v>2</v>
      </c>
    </row>
    <row r="27" spans="1:30" s="16" customFormat="1" ht="14.1" customHeight="1" x14ac:dyDescent="0.25">
      <c r="A27" s="214"/>
      <c r="B27" s="221"/>
      <c r="C27" s="222"/>
      <c r="D27" s="223"/>
      <c r="E27" s="223"/>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row>
    <row r="28" spans="1:30" s="16" customFormat="1" ht="15" customHeight="1" x14ac:dyDescent="0.25">
      <c r="A28" s="17"/>
      <c r="B28" s="45"/>
      <c r="C28" s="48" t="s">
        <v>22</v>
      </c>
      <c r="D28" s="86" t="str">
        <f t="shared" ref="D28:D30" si="6">IF(SUM(S28,T28,U28,V28,W28)&gt;0,SUM(S28,T28,U28,V28,W28),"–")</f>
        <v>–</v>
      </c>
      <c r="E28" s="86">
        <f t="shared" ref="E28:E30" si="7">IF(SUM(X28,Y28,AA28,AC28,AD28)&gt;0,SUM(X28,Y28,AA28,AC28,AD28),"–")</f>
        <v>1</v>
      </c>
      <c r="F28" s="47" t="s">
        <v>3</v>
      </c>
      <c r="G28" s="47" t="s">
        <v>3</v>
      </c>
      <c r="H28" s="47" t="s">
        <v>3</v>
      </c>
      <c r="I28" s="47" t="s">
        <v>3</v>
      </c>
      <c r="J28" s="47" t="s">
        <v>3</v>
      </c>
      <c r="K28" s="47" t="s">
        <v>3</v>
      </c>
      <c r="L28" s="47" t="s">
        <v>3</v>
      </c>
      <c r="M28" s="47" t="s">
        <v>3</v>
      </c>
      <c r="N28" s="47" t="s">
        <v>3</v>
      </c>
      <c r="O28" s="47" t="s">
        <v>2</v>
      </c>
      <c r="P28" s="47" t="s">
        <v>2</v>
      </c>
      <c r="Q28" s="47" t="s">
        <v>2</v>
      </c>
      <c r="R28" s="47">
        <v>1</v>
      </c>
      <c r="S28" s="47" t="s">
        <v>2</v>
      </c>
      <c r="T28" s="47" t="s">
        <v>2</v>
      </c>
      <c r="U28" s="47" t="s">
        <v>2</v>
      </c>
      <c r="V28" s="47" t="s">
        <v>2</v>
      </c>
      <c r="W28" s="47" t="s">
        <v>2</v>
      </c>
      <c r="X28" s="47" t="s">
        <v>2</v>
      </c>
      <c r="Y28" s="47">
        <v>1</v>
      </c>
      <c r="Z28" s="47"/>
      <c r="AA28" s="47" t="s">
        <v>2</v>
      </c>
      <c r="AB28" s="47"/>
      <c r="AC28" s="47" t="s">
        <v>2</v>
      </c>
      <c r="AD28" s="47" t="s">
        <v>2</v>
      </c>
    </row>
    <row r="29" spans="1:30" s="16" customFormat="1" ht="15" customHeight="1" x14ac:dyDescent="0.25">
      <c r="A29" s="17"/>
      <c r="B29" s="45"/>
      <c r="C29" s="20" t="s">
        <v>37</v>
      </c>
      <c r="D29" s="73" t="str">
        <f t="shared" si="6"/>
        <v>–</v>
      </c>
      <c r="E29" s="73" t="str">
        <f t="shared" si="7"/>
        <v>–</v>
      </c>
      <c r="F29" s="19" t="s">
        <v>3</v>
      </c>
      <c r="G29" s="19" t="s">
        <v>3</v>
      </c>
      <c r="H29" s="19" t="s">
        <v>3</v>
      </c>
      <c r="I29" s="19" t="s">
        <v>3</v>
      </c>
      <c r="J29" s="19" t="s">
        <v>3</v>
      </c>
      <c r="K29" s="19" t="s">
        <v>3</v>
      </c>
      <c r="L29" s="19" t="s">
        <v>3</v>
      </c>
      <c r="M29" s="19" t="s">
        <v>3</v>
      </c>
      <c r="N29" s="19" t="s">
        <v>3</v>
      </c>
      <c r="O29" s="19" t="s">
        <v>2</v>
      </c>
      <c r="P29" s="19" t="s">
        <v>2</v>
      </c>
      <c r="Q29" s="19" t="s">
        <v>2</v>
      </c>
      <c r="R29" s="19">
        <v>1</v>
      </c>
      <c r="S29" s="19" t="s">
        <v>2</v>
      </c>
      <c r="T29" s="19" t="s">
        <v>2</v>
      </c>
      <c r="U29" s="19" t="s">
        <v>2</v>
      </c>
      <c r="V29" s="19" t="s">
        <v>2</v>
      </c>
      <c r="W29" s="19" t="s">
        <v>2</v>
      </c>
      <c r="X29" s="19" t="s">
        <v>2</v>
      </c>
      <c r="Y29" s="19" t="s">
        <v>2</v>
      </c>
      <c r="Z29" s="19"/>
      <c r="AA29" s="19" t="s">
        <v>2</v>
      </c>
      <c r="AB29" s="19"/>
      <c r="AC29" s="47" t="s">
        <v>2</v>
      </c>
      <c r="AD29" s="47" t="s">
        <v>2</v>
      </c>
    </row>
    <row r="30" spans="1:30" s="16" customFormat="1" ht="15" customHeight="1" x14ac:dyDescent="0.25">
      <c r="A30" s="17"/>
      <c r="B30" s="45"/>
      <c r="C30" s="20" t="s">
        <v>175</v>
      </c>
      <c r="D30" s="73" t="str">
        <f t="shared" si="6"/>
        <v>–</v>
      </c>
      <c r="E30" s="73">
        <f t="shared" si="7"/>
        <v>1</v>
      </c>
      <c r="F30" s="19" t="s">
        <v>3</v>
      </c>
      <c r="G30" s="19" t="s">
        <v>3</v>
      </c>
      <c r="H30" s="19" t="s">
        <v>3</v>
      </c>
      <c r="I30" s="19" t="s">
        <v>3</v>
      </c>
      <c r="J30" s="19" t="s">
        <v>3</v>
      </c>
      <c r="K30" s="19" t="s">
        <v>3</v>
      </c>
      <c r="L30" s="19" t="s">
        <v>3</v>
      </c>
      <c r="M30" s="19" t="s">
        <v>3</v>
      </c>
      <c r="N30" s="19" t="s">
        <v>3</v>
      </c>
      <c r="O30" s="19" t="s">
        <v>2</v>
      </c>
      <c r="P30" s="19" t="s">
        <v>2</v>
      </c>
      <c r="Q30" s="19" t="s">
        <v>2</v>
      </c>
      <c r="R30" s="19" t="s">
        <v>2</v>
      </c>
      <c r="S30" s="19" t="s">
        <v>2</v>
      </c>
      <c r="T30" s="19" t="s">
        <v>2</v>
      </c>
      <c r="U30" s="19" t="s">
        <v>2</v>
      </c>
      <c r="V30" s="19" t="s">
        <v>2</v>
      </c>
      <c r="W30" s="19" t="s">
        <v>2</v>
      </c>
      <c r="X30" s="19" t="s">
        <v>2</v>
      </c>
      <c r="Y30" s="19">
        <v>1</v>
      </c>
      <c r="Z30" s="19"/>
      <c r="AA30" s="19" t="s">
        <v>2</v>
      </c>
      <c r="AB30" s="19"/>
      <c r="AC30" s="47" t="s">
        <v>2</v>
      </c>
      <c r="AD30" s="47" t="s">
        <v>2</v>
      </c>
    </row>
    <row r="31" spans="1:30" s="16" customFormat="1" ht="6" customHeight="1" x14ac:dyDescent="0.25">
      <c r="A31" s="17"/>
      <c r="B31" s="45"/>
      <c r="C31" s="20"/>
      <c r="D31" s="101"/>
      <c r="E31" s="101"/>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row>
    <row r="32" spans="1:30" s="16" customFormat="1" ht="29.25" customHeight="1" x14ac:dyDescent="0.25">
      <c r="A32" s="137"/>
      <c r="B32" s="137"/>
      <c r="C32" s="144" t="s">
        <v>94</v>
      </c>
      <c r="D32" s="86">
        <f>IF(SUM(S32,T32,U32,V32,W32)&gt;0,SUM(S32,T32,U32,V32,W32),"–")</f>
        <v>22</v>
      </c>
      <c r="E32" s="86">
        <f t="shared" ref="E32:E34" si="8">IF(SUM(X32,Y32,AA32,AC32,AD32)&gt;0,SUM(X32,Y32,AA32,AC32,AD32),"–")</f>
        <v>34</v>
      </c>
      <c r="F32" s="140">
        <v>1</v>
      </c>
      <c r="G32" s="140">
        <v>2</v>
      </c>
      <c r="H32" s="140">
        <v>2</v>
      </c>
      <c r="I32" s="140">
        <v>3</v>
      </c>
      <c r="J32" s="141" t="s">
        <v>2</v>
      </c>
      <c r="K32" s="140">
        <v>2</v>
      </c>
      <c r="L32" s="140">
        <v>4</v>
      </c>
      <c r="M32" s="140">
        <v>3</v>
      </c>
      <c r="N32" s="141">
        <v>1</v>
      </c>
      <c r="O32" s="141">
        <v>3</v>
      </c>
      <c r="P32" s="141">
        <v>2</v>
      </c>
      <c r="Q32" s="141">
        <v>5</v>
      </c>
      <c r="R32" s="141">
        <v>1</v>
      </c>
      <c r="S32" s="141">
        <v>1</v>
      </c>
      <c r="T32" s="141">
        <v>4</v>
      </c>
      <c r="U32" s="142">
        <v>3</v>
      </c>
      <c r="V32" s="142">
        <v>6</v>
      </c>
      <c r="W32" s="142">
        <v>8</v>
      </c>
      <c r="X32" s="147">
        <v>3</v>
      </c>
      <c r="Y32" s="146">
        <v>8</v>
      </c>
      <c r="Z32" s="146"/>
      <c r="AA32" s="146">
        <v>5</v>
      </c>
      <c r="AB32" s="146"/>
      <c r="AC32" s="146">
        <v>7</v>
      </c>
      <c r="AD32" s="146">
        <v>11</v>
      </c>
    </row>
    <row r="33" spans="1:30" s="16" customFormat="1" ht="15" customHeight="1" x14ac:dyDescent="0.25">
      <c r="A33" s="17"/>
      <c r="B33" s="45"/>
      <c r="C33" s="2" t="s">
        <v>4</v>
      </c>
      <c r="D33" s="73">
        <f t="shared" ref="D33:D34" si="9">IF(SUM(S33,T33,U33,V33,W33)&gt;0,SUM(S33,T33,U33,V33,W33),"–")</f>
        <v>5</v>
      </c>
      <c r="E33" s="73">
        <f t="shared" si="8"/>
        <v>16</v>
      </c>
      <c r="F33" s="19" t="s">
        <v>3</v>
      </c>
      <c r="G33" s="19" t="s">
        <v>3</v>
      </c>
      <c r="H33" s="19" t="s">
        <v>3</v>
      </c>
      <c r="I33" s="19" t="s">
        <v>3</v>
      </c>
      <c r="J33" s="19" t="s">
        <v>3</v>
      </c>
      <c r="K33" s="19" t="s">
        <v>3</v>
      </c>
      <c r="L33" s="19" t="s">
        <v>3</v>
      </c>
      <c r="M33" s="19" t="s">
        <v>3</v>
      </c>
      <c r="N33" s="19" t="s">
        <v>3</v>
      </c>
      <c r="O33" s="19">
        <v>2</v>
      </c>
      <c r="P33" s="19">
        <v>1</v>
      </c>
      <c r="Q33" s="19">
        <v>4</v>
      </c>
      <c r="R33" s="19" t="s">
        <v>2</v>
      </c>
      <c r="S33" s="19">
        <v>1</v>
      </c>
      <c r="T33" s="19">
        <v>1</v>
      </c>
      <c r="U33" s="19" t="s">
        <v>2</v>
      </c>
      <c r="V33" s="19">
        <v>1</v>
      </c>
      <c r="W33" s="19">
        <v>2</v>
      </c>
      <c r="X33" s="19">
        <v>1</v>
      </c>
      <c r="Y33" s="19">
        <v>5</v>
      </c>
      <c r="Z33" s="19"/>
      <c r="AA33" s="19">
        <v>4</v>
      </c>
      <c r="AB33" s="19"/>
      <c r="AC33" s="19">
        <v>3</v>
      </c>
      <c r="AD33" s="19">
        <v>3</v>
      </c>
    </row>
    <row r="34" spans="1:30" s="16" customFormat="1" ht="15" customHeight="1" x14ac:dyDescent="0.25">
      <c r="A34" s="17"/>
      <c r="B34" s="45"/>
      <c r="C34" s="2" t="s">
        <v>5</v>
      </c>
      <c r="D34" s="73">
        <f t="shared" si="9"/>
        <v>17</v>
      </c>
      <c r="E34" s="73">
        <f t="shared" si="8"/>
        <v>18</v>
      </c>
      <c r="F34" s="19" t="s">
        <v>3</v>
      </c>
      <c r="G34" s="19" t="s">
        <v>3</v>
      </c>
      <c r="H34" s="19" t="s">
        <v>3</v>
      </c>
      <c r="I34" s="19" t="s">
        <v>3</v>
      </c>
      <c r="J34" s="19" t="s">
        <v>3</v>
      </c>
      <c r="K34" s="19" t="s">
        <v>3</v>
      </c>
      <c r="L34" s="19" t="s">
        <v>3</v>
      </c>
      <c r="M34" s="19" t="s">
        <v>3</v>
      </c>
      <c r="N34" s="19" t="s">
        <v>3</v>
      </c>
      <c r="O34" s="19">
        <v>1</v>
      </c>
      <c r="P34" s="19">
        <v>1</v>
      </c>
      <c r="Q34" s="19">
        <v>1</v>
      </c>
      <c r="R34" s="19">
        <v>1</v>
      </c>
      <c r="S34" s="19" t="s">
        <v>2</v>
      </c>
      <c r="T34" s="19">
        <v>3</v>
      </c>
      <c r="U34" s="91">
        <v>3</v>
      </c>
      <c r="V34" s="91">
        <v>5</v>
      </c>
      <c r="W34" s="91">
        <v>6</v>
      </c>
      <c r="X34" s="91">
        <v>2</v>
      </c>
      <c r="Y34" s="91">
        <v>3</v>
      </c>
      <c r="Z34" s="91"/>
      <c r="AA34" s="91">
        <v>1</v>
      </c>
      <c r="AB34" s="91"/>
      <c r="AC34" s="91">
        <v>4</v>
      </c>
      <c r="AD34" s="91">
        <v>8</v>
      </c>
    </row>
    <row r="35" spans="1:30" ht="5.25" customHeight="1" x14ac:dyDescent="0.25">
      <c r="A35" s="32"/>
      <c r="B35" s="32"/>
      <c r="C35" s="14"/>
      <c r="D35" s="101"/>
      <c r="E35" s="101"/>
      <c r="F35" s="33"/>
      <c r="G35" s="33"/>
      <c r="H35" s="33"/>
      <c r="I35" s="33"/>
      <c r="J35" s="33"/>
      <c r="K35" s="33"/>
      <c r="L35" s="33"/>
      <c r="M35" s="33"/>
      <c r="N35" s="33"/>
      <c r="O35" s="33"/>
      <c r="P35" s="33"/>
      <c r="Q35" s="34"/>
      <c r="R35" s="34"/>
      <c r="S35" s="34"/>
      <c r="T35" s="34"/>
      <c r="U35" s="68"/>
      <c r="V35" s="68"/>
      <c r="W35" s="68"/>
      <c r="X35" s="36"/>
      <c r="Y35" s="36"/>
      <c r="Z35" s="36"/>
      <c r="AA35" s="36"/>
      <c r="AB35" s="36"/>
      <c r="AC35" s="36"/>
      <c r="AD35" s="36"/>
    </row>
    <row r="36" spans="1:30" s="3" customFormat="1" ht="14.1" customHeight="1" x14ac:dyDescent="0.2">
      <c r="A36" s="23"/>
      <c r="C36" s="3" t="s">
        <v>133</v>
      </c>
      <c r="D36" s="13"/>
      <c r="E36" s="13"/>
    </row>
    <row r="37" spans="1:30" s="3" customFormat="1" ht="12.75" customHeight="1" x14ac:dyDescent="0.2">
      <c r="A37" s="23"/>
      <c r="C37" s="13" t="s">
        <v>67</v>
      </c>
      <c r="D37" s="13"/>
      <c r="E37" s="13"/>
    </row>
    <row r="38" spans="1:30" s="3" customFormat="1" ht="12.75" customHeight="1" x14ac:dyDescent="0.2">
      <c r="B38" s="13"/>
      <c r="C38" s="13"/>
      <c r="D38" s="13"/>
      <c r="E38" s="13"/>
    </row>
    <row r="39" spans="1:30" x14ac:dyDescent="0.25">
      <c r="C39" s="48"/>
    </row>
    <row r="41" spans="1:30" x14ac:dyDescent="0.25">
      <c r="C41" s="18"/>
    </row>
  </sheetData>
  <customSheetViews>
    <customSheetView guid="{EA424B0A-06A3-4874-B080-734BBB58792A}" showPageBreaks="1" showGridLines="0" printArea="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3"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W29"/>
  <sheetViews>
    <sheetView showGridLines="0" zoomScaleNormal="100" zoomScaleSheetLayoutView="100" workbookViewId="0"/>
  </sheetViews>
  <sheetFormatPr defaultColWidth="9.109375" defaultRowHeight="13.2" outlineLevelCol="1" x14ac:dyDescent="0.25"/>
  <cols>
    <col min="1" max="1" width="1" style="11" customWidth="1"/>
    <col min="2" max="2" width="0.5546875" style="11" customWidth="1"/>
    <col min="3" max="3" width="41.6640625" style="11" customWidth="1"/>
    <col min="4" max="5" width="6.6640625" style="13" customWidth="1"/>
    <col min="6" max="6" width="4.6640625" style="3" customWidth="1" outlineLevel="1"/>
    <col min="7" max="7" width="0.88671875" style="3" customWidth="1" outlineLevel="1"/>
    <col min="8" max="8" width="4.6640625" style="3" customWidth="1" outlineLevel="1"/>
    <col min="9" max="9" width="0.88671875" style="3" customWidth="1" outlineLevel="1"/>
    <col min="10" max="10" width="4.6640625" style="3" customWidth="1" outlineLevel="1"/>
    <col min="11" max="11" width="0.88671875" style="3" customWidth="1" outlineLevel="1"/>
    <col min="12" max="12" width="4.6640625" style="3" customWidth="1" outlineLevel="1"/>
    <col min="13" max="13" width="0.88671875" style="3" customWidth="1" outlineLevel="1"/>
    <col min="14" max="14" width="4.6640625" style="3" customWidth="1" outlineLevel="1"/>
    <col min="15" max="15" width="0.88671875" style="3" customWidth="1" outlineLevel="1"/>
    <col min="16" max="16" width="4.6640625" style="3" customWidth="1" outlineLevel="1"/>
    <col min="17" max="17" width="0.88671875" style="3" customWidth="1" outlineLevel="1"/>
    <col min="18" max="18" width="4.6640625" style="3" customWidth="1" outlineLevel="1"/>
    <col min="19" max="19" width="0.88671875" style="3" customWidth="1" outlineLevel="1"/>
    <col min="20" max="20" width="4.6640625" style="3" customWidth="1" outlineLevel="1"/>
    <col min="21" max="21" width="0.88671875" style="3" customWidth="1" outlineLevel="1"/>
    <col min="22" max="22" width="4.88671875" style="3" customWidth="1" outlineLevel="1"/>
    <col min="23" max="23" width="0.88671875" style="3" customWidth="1" outlineLevel="1"/>
    <col min="24" max="24" width="4.6640625" style="3" customWidth="1" outlineLevel="1"/>
    <col min="25" max="25" width="0.88671875" style="3" customWidth="1" outlineLevel="1"/>
    <col min="26" max="26" width="5" style="3" customWidth="1" outlineLevel="1"/>
    <col min="27" max="27" width="0.88671875" style="3" customWidth="1" outlineLevel="1"/>
    <col min="28" max="28" width="4.6640625" style="3" customWidth="1" outlineLevel="1"/>
    <col min="29" max="29" width="0.88671875" style="3" customWidth="1" outlineLevel="1"/>
    <col min="30" max="30" width="5" style="3" customWidth="1" outlineLevel="1"/>
    <col min="31" max="31" width="0.88671875" style="3" customWidth="1" outlineLevel="1"/>
    <col min="32" max="32" width="4.6640625" style="54" customWidth="1" outlineLevel="1"/>
    <col min="33" max="33" width="0.88671875" style="54" customWidth="1" outlineLevel="1"/>
    <col min="34" max="34" width="5" style="54" customWidth="1"/>
    <col min="35" max="35" width="0.88671875" style="54" customWidth="1"/>
    <col min="36" max="36" width="4.6640625" style="3" customWidth="1"/>
    <col min="37" max="37" width="0.88671875" style="3" customWidth="1"/>
    <col min="38" max="38" width="4.6640625" style="3" customWidth="1"/>
    <col min="39" max="39" width="0.88671875" style="3" customWidth="1"/>
    <col min="40" max="40" width="4.6640625" style="3" customWidth="1"/>
    <col min="41" max="41" width="0.88671875" style="3" customWidth="1"/>
    <col min="42" max="42" width="4.6640625" style="11" customWidth="1"/>
    <col min="43" max="43" width="0.88671875" style="11" customWidth="1"/>
    <col min="44" max="44" width="4.6640625" style="11" customWidth="1"/>
    <col min="45" max="45" width="0.88671875" style="11" customWidth="1"/>
    <col min="46" max="46" width="4.6640625" style="11" customWidth="1"/>
    <col min="47" max="47" width="0.88671875" style="11" customWidth="1"/>
    <col min="48" max="49" width="4.6640625" style="11" customWidth="1"/>
    <col min="50" max="16384" width="9.109375" style="11"/>
  </cols>
  <sheetData>
    <row r="1" spans="1:49" ht="14.25" customHeight="1" x14ac:dyDescent="0.25">
      <c r="A1" s="16" t="s">
        <v>190</v>
      </c>
    </row>
    <row r="2" spans="1:49" ht="14.25" customHeight="1" x14ac:dyDescent="0.25">
      <c r="A2" s="15" t="s">
        <v>191</v>
      </c>
    </row>
    <row r="3" spans="1:49" ht="24" customHeight="1" x14ac:dyDescent="0.25">
      <c r="A3" s="272"/>
      <c r="B3" s="272"/>
      <c r="C3" s="272"/>
      <c r="D3" s="90" t="s">
        <v>232</v>
      </c>
      <c r="E3" s="90" t="s">
        <v>233</v>
      </c>
      <c r="F3" s="61">
        <v>2000</v>
      </c>
      <c r="G3" s="61"/>
      <c r="H3" s="61">
        <v>2001</v>
      </c>
      <c r="I3" s="61"/>
      <c r="J3" s="61">
        <v>2002</v>
      </c>
      <c r="K3" s="61"/>
      <c r="L3" s="61">
        <v>2003</v>
      </c>
      <c r="M3" s="61"/>
      <c r="N3" s="61">
        <v>2004</v>
      </c>
      <c r="O3" s="61"/>
      <c r="P3" s="61">
        <v>2005</v>
      </c>
      <c r="Q3" s="61"/>
      <c r="R3" s="61">
        <v>2006</v>
      </c>
      <c r="S3" s="61"/>
      <c r="T3" s="61">
        <v>2007</v>
      </c>
      <c r="U3" s="61"/>
      <c r="V3" s="61">
        <v>2008</v>
      </c>
      <c r="W3" s="61"/>
      <c r="X3" s="61">
        <v>2009</v>
      </c>
      <c r="Y3" s="61"/>
      <c r="Z3" s="61">
        <v>2010</v>
      </c>
      <c r="AA3" s="61"/>
      <c r="AB3" s="61">
        <v>2011</v>
      </c>
      <c r="AC3" s="61"/>
      <c r="AD3" s="61">
        <v>2012</v>
      </c>
      <c r="AE3" s="61"/>
      <c r="AF3" s="61">
        <v>2013</v>
      </c>
      <c r="AG3" s="61"/>
      <c r="AH3" s="61">
        <v>2014</v>
      </c>
      <c r="AI3" s="61"/>
      <c r="AJ3" s="61">
        <v>2015</v>
      </c>
      <c r="AK3" s="61"/>
      <c r="AL3" s="61">
        <v>2016</v>
      </c>
      <c r="AM3" s="61"/>
      <c r="AN3" s="61">
        <v>2017</v>
      </c>
      <c r="AO3" s="61"/>
      <c r="AP3" s="61">
        <v>2018</v>
      </c>
      <c r="AQ3" s="61"/>
      <c r="AR3" s="61">
        <v>2019</v>
      </c>
      <c r="AS3" s="61"/>
      <c r="AT3" s="61">
        <v>2020</v>
      </c>
      <c r="AU3" s="61"/>
      <c r="AV3" s="61">
        <v>2021</v>
      </c>
      <c r="AW3" s="61">
        <v>2022</v>
      </c>
    </row>
    <row r="4" spans="1:49" ht="15" customHeight="1" x14ac:dyDescent="0.25">
      <c r="A4" s="3"/>
      <c r="B4" s="17"/>
      <c r="C4" s="18" t="s">
        <v>163</v>
      </c>
      <c r="D4" s="86">
        <f>IF(SUM(AF4,AH4,AJ4,AL4,AN4)&gt;0,SUM(AF4,AH4,AJ4,AL4,AN4),"–")</f>
        <v>48</v>
      </c>
      <c r="E4" s="86">
        <f>IF(SUM(AP4,AR4,AT4,AV4,AW4)&gt;0,SUM(AP4,AR4,AT4,AV4,AW4),"–")</f>
        <v>62</v>
      </c>
      <c r="F4" s="49">
        <v>22</v>
      </c>
      <c r="G4" s="49"/>
      <c r="H4" s="49">
        <v>22</v>
      </c>
      <c r="I4" s="49"/>
      <c r="J4" s="49">
        <v>16</v>
      </c>
      <c r="K4" s="49"/>
      <c r="L4" s="49">
        <v>17</v>
      </c>
      <c r="M4" s="49"/>
      <c r="N4" s="49">
        <v>14</v>
      </c>
      <c r="O4" s="49"/>
      <c r="P4" s="49">
        <v>27</v>
      </c>
      <c r="Q4" s="49"/>
      <c r="R4" s="49">
        <v>34</v>
      </c>
      <c r="S4" s="49"/>
      <c r="T4" s="49">
        <v>30</v>
      </c>
      <c r="U4" s="49"/>
      <c r="V4" s="49">
        <v>15</v>
      </c>
      <c r="W4" s="49"/>
      <c r="X4" s="49">
        <v>19</v>
      </c>
      <c r="Y4" s="49"/>
      <c r="Z4" s="49">
        <v>14</v>
      </c>
      <c r="AA4" s="49"/>
      <c r="AB4" s="49">
        <v>18</v>
      </c>
      <c r="AC4" s="49"/>
      <c r="AD4" s="49">
        <v>7</v>
      </c>
      <c r="AE4" s="49"/>
      <c r="AF4" s="49">
        <v>4</v>
      </c>
      <c r="AG4" s="49"/>
      <c r="AH4" s="49">
        <v>12</v>
      </c>
      <c r="AI4" s="49"/>
      <c r="AJ4" s="49">
        <v>9</v>
      </c>
      <c r="AK4" s="49"/>
      <c r="AL4" s="49">
        <v>9</v>
      </c>
      <c r="AM4" s="49"/>
      <c r="AN4" s="49">
        <v>14</v>
      </c>
      <c r="AO4" s="49"/>
      <c r="AP4" s="49">
        <v>11</v>
      </c>
      <c r="AQ4" s="49"/>
      <c r="AR4" s="49">
        <v>15</v>
      </c>
      <c r="AS4" s="49"/>
      <c r="AT4" s="49">
        <v>10</v>
      </c>
      <c r="AU4" s="49"/>
      <c r="AV4" s="49">
        <v>16</v>
      </c>
      <c r="AW4" s="49">
        <v>10</v>
      </c>
    </row>
    <row r="5" spans="1:49" ht="24" customHeight="1" x14ac:dyDescent="0.25">
      <c r="A5" s="17"/>
      <c r="B5" s="17"/>
      <c r="C5" s="20" t="s">
        <v>9</v>
      </c>
      <c r="D5" s="73" t="str">
        <f t="shared" ref="D5:D14" si="0">IF(SUM(AF5,AH5,AJ5,AL5,AN5)&gt;0,SUM(AF5,AH5,AJ5,AL5,AN5),"–")</f>
        <v>–</v>
      </c>
      <c r="E5" s="73">
        <f t="shared" ref="E5:E14" si="1">IF(SUM(AP5,AR5,AT5,AV5,AW5)&gt;0,SUM(AP5,AR5,AT5,AV5,AW5),"–")</f>
        <v>2</v>
      </c>
      <c r="F5" s="19" t="s">
        <v>2</v>
      </c>
      <c r="G5" s="19"/>
      <c r="H5" s="27">
        <v>1</v>
      </c>
      <c r="I5" s="27"/>
      <c r="J5" s="27">
        <v>1</v>
      </c>
      <c r="K5" s="27"/>
      <c r="L5" s="19" t="s">
        <v>2</v>
      </c>
      <c r="M5" s="19"/>
      <c r="N5" s="19">
        <v>1</v>
      </c>
      <c r="O5" s="19"/>
      <c r="P5" s="27">
        <v>1</v>
      </c>
      <c r="Q5" s="27"/>
      <c r="R5" s="19" t="s">
        <v>2</v>
      </c>
      <c r="S5" s="19"/>
      <c r="T5" s="19" t="s">
        <v>2</v>
      </c>
      <c r="U5" s="19"/>
      <c r="V5" s="19" t="s">
        <v>2</v>
      </c>
      <c r="W5" s="19"/>
      <c r="X5" s="19" t="s">
        <v>2</v>
      </c>
      <c r="Y5" s="19"/>
      <c r="Z5" s="19" t="s">
        <v>2</v>
      </c>
      <c r="AA5" s="19"/>
      <c r="AB5" s="19">
        <v>1</v>
      </c>
      <c r="AC5" s="19"/>
      <c r="AD5" s="19">
        <v>1</v>
      </c>
      <c r="AE5" s="19"/>
      <c r="AF5" s="19" t="s">
        <v>2</v>
      </c>
      <c r="AG5" s="19"/>
      <c r="AH5" s="19" t="s">
        <v>2</v>
      </c>
      <c r="AI5" s="19"/>
      <c r="AJ5" s="19" t="s">
        <v>2</v>
      </c>
      <c r="AK5" s="19"/>
      <c r="AL5" s="19" t="s">
        <v>2</v>
      </c>
      <c r="AM5" s="19"/>
      <c r="AN5" s="19" t="s">
        <v>2</v>
      </c>
      <c r="AO5" s="19"/>
      <c r="AP5" s="19" t="s">
        <v>2</v>
      </c>
      <c r="AQ5" s="19"/>
      <c r="AR5" s="19" t="s">
        <v>2</v>
      </c>
      <c r="AS5" s="19"/>
      <c r="AT5" s="19">
        <v>1</v>
      </c>
      <c r="AU5" s="19"/>
      <c r="AV5" s="19">
        <v>1</v>
      </c>
      <c r="AW5" s="19" t="s">
        <v>2</v>
      </c>
    </row>
    <row r="6" spans="1:49" ht="15" customHeight="1" x14ac:dyDescent="0.25">
      <c r="A6" s="17"/>
      <c r="B6" s="23"/>
      <c r="C6" s="20" t="s">
        <v>148</v>
      </c>
      <c r="D6" s="73">
        <f t="shared" si="0"/>
        <v>3</v>
      </c>
      <c r="E6" s="73">
        <f t="shared" si="1"/>
        <v>3</v>
      </c>
      <c r="F6" s="27">
        <v>4</v>
      </c>
      <c r="G6" s="27"/>
      <c r="H6" s="19" t="s">
        <v>2</v>
      </c>
      <c r="I6" s="19"/>
      <c r="J6" s="27">
        <v>2</v>
      </c>
      <c r="K6" s="27"/>
      <c r="L6" s="19">
        <v>4</v>
      </c>
      <c r="M6" s="19"/>
      <c r="N6" s="19" t="s">
        <v>2</v>
      </c>
      <c r="O6" s="19"/>
      <c r="P6" s="19" t="s">
        <v>2</v>
      </c>
      <c r="Q6" s="19"/>
      <c r="R6" s="27">
        <v>2</v>
      </c>
      <c r="S6" s="27"/>
      <c r="T6" s="19" t="s">
        <v>2</v>
      </c>
      <c r="U6" s="19"/>
      <c r="V6" s="19">
        <v>1</v>
      </c>
      <c r="W6" s="19"/>
      <c r="X6" s="19">
        <v>3</v>
      </c>
      <c r="Y6" s="19"/>
      <c r="Z6" s="19" t="s">
        <v>2</v>
      </c>
      <c r="AA6" s="19"/>
      <c r="AB6" s="19">
        <v>1</v>
      </c>
      <c r="AC6" s="19"/>
      <c r="AD6" s="19" t="s">
        <v>2</v>
      </c>
      <c r="AE6" s="19"/>
      <c r="AF6" s="19" t="s">
        <v>2</v>
      </c>
      <c r="AG6" s="19"/>
      <c r="AH6" s="19" t="s">
        <v>2</v>
      </c>
      <c r="AI6" s="19"/>
      <c r="AJ6" s="19">
        <v>1</v>
      </c>
      <c r="AK6" s="19"/>
      <c r="AL6" s="19">
        <v>1</v>
      </c>
      <c r="AM6" s="19"/>
      <c r="AN6" s="19">
        <v>1</v>
      </c>
      <c r="AO6" s="19"/>
      <c r="AP6" s="108">
        <v>2</v>
      </c>
      <c r="AQ6" s="108"/>
      <c r="AR6" s="19" t="s">
        <v>2</v>
      </c>
      <c r="AS6" s="19"/>
      <c r="AT6" s="19">
        <v>1</v>
      </c>
      <c r="AU6" s="19"/>
      <c r="AV6" s="19" t="s">
        <v>2</v>
      </c>
      <c r="AW6" s="19" t="s">
        <v>2</v>
      </c>
    </row>
    <row r="7" spans="1:49" ht="24" customHeight="1" x14ac:dyDescent="0.25">
      <c r="A7" s="17"/>
      <c r="B7" s="23"/>
      <c r="C7" s="20" t="s">
        <v>161</v>
      </c>
      <c r="D7" s="73">
        <f t="shared" si="0"/>
        <v>2</v>
      </c>
      <c r="E7" s="73">
        <f t="shared" si="1"/>
        <v>3</v>
      </c>
      <c r="F7" s="27" t="s">
        <v>3</v>
      </c>
      <c r="G7" s="27"/>
      <c r="H7" s="19" t="s">
        <v>2</v>
      </c>
      <c r="I7" s="19"/>
      <c r="J7" s="27" t="s">
        <v>3</v>
      </c>
      <c r="K7" s="27"/>
      <c r="L7" s="27" t="s">
        <v>3</v>
      </c>
      <c r="M7" s="27"/>
      <c r="N7" s="19" t="s">
        <v>2</v>
      </c>
      <c r="O7" s="19"/>
      <c r="P7" s="19" t="s">
        <v>2</v>
      </c>
      <c r="Q7" s="19"/>
      <c r="R7" s="27" t="s">
        <v>3</v>
      </c>
      <c r="S7" s="27"/>
      <c r="T7" s="19" t="s">
        <v>2</v>
      </c>
      <c r="U7" s="19"/>
      <c r="V7" s="27" t="s">
        <v>3</v>
      </c>
      <c r="W7" s="27"/>
      <c r="X7" s="27" t="s">
        <v>3</v>
      </c>
      <c r="Y7" s="27"/>
      <c r="Z7" s="19" t="s">
        <v>2</v>
      </c>
      <c r="AA7" s="19"/>
      <c r="AB7" s="27" t="s">
        <v>3</v>
      </c>
      <c r="AC7" s="27"/>
      <c r="AD7" s="19" t="s">
        <v>2</v>
      </c>
      <c r="AE7" s="19"/>
      <c r="AF7" s="19" t="s">
        <v>2</v>
      </c>
      <c r="AG7" s="19"/>
      <c r="AH7" s="19" t="s">
        <v>2</v>
      </c>
      <c r="AI7" s="19"/>
      <c r="AJ7" s="19" t="s">
        <v>2</v>
      </c>
      <c r="AK7" s="19"/>
      <c r="AL7" s="19">
        <v>1</v>
      </c>
      <c r="AM7" s="19"/>
      <c r="AN7" s="19">
        <v>1</v>
      </c>
      <c r="AO7" s="19"/>
      <c r="AP7" s="108">
        <v>2</v>
      </c>
      <c r="AQ7" s="108"/>
      <c r="AR7" s="19" t="s">
        <v>2</v>
      </c>
      <c r="AS7" s="19"/>
      <c r="AT7" s="19">
        <v>1</v>
      </c>
      <c r="AU7" s="19"/>
      <c r="AV7" s="19" t="s">
        <v>2</v>
      </c>
      <c r="AW7" s="19" t="s">
        <v>2</v>
      </c>
    </row>
    <row r="8" spans="1:49" ht="24" customHeight="1" x14ac:dyDescent="0.25">
      <c r="A8" s="17"/>
      <c r="B8" s="23"/>
      <c r="C8" s="20" t="s">
        <v>159</v>
      </c>
      <c r="D8" s="73">
        <f t="shared" si="0"/>
        <v>1</v>
      </c>
      <c r="E8" s="73" t="str">
        <f t="shared" si="1"/>
        <v>–</v>
      </c>
      <c r="F8" s="27" t="s">
        <v>3</v>
      </c>
      <c r="G8" s="27"/>
      <c r="H8" s="19" t="s">
        <v>2</v>
      </c>
      <c r="I8" s="19"/>
      <c r="J8" s="27" t="s">
        <v>3</v>
      </c>
      <c r="K8" s="27"/>
      <c r="L8" s="27" t="s">
        <v>3</v>
      </c>
      <c r="M8" s="27"/>
      <c r="N8" s="19" t="s">
        <v>2</v>
      </c>
      <c r="O8" s="19"/>
      <c r="P8" s="19" t="s">
        <v>2</v>
      </c>
      <c r="Q8" s="19"/>
      <c r="R8" s="27" t="s">
        <v>3</v>
      </c>
      <c r="S8" s="27"/>
      <c r="T8" s="19" t="s">
        <v>2</v>
      </c>
      <c r="U8" s="19"/>
      <c r="V8" s="27" t="s">
        <v>3</v>
      </c>
      <c r="W8" s="27"/>
      <c r="X8" s="27" t="s">
        <v>3</v>
      </c>
      <c r="Y8" s="27"/>
      <c r="Z8" s="19" t="s">
        <v>2</v>
      </c>
      <c r="AA8" s="19"/>
      <c r="AB8" s="27" t="s">
        <v>3</v>
      </c>
      <c r="AC8" s="27"/>
      <c r="AD8" s="19" t="s">
        <v>2</v>
      </c>
      <c r="AE8" s="19"/>
      <c r="AF8" s="19" t="s">
        <v>2</v>
      </c>
      <c r="AG8" s="19"/>
      <c r="AH8" s="19" t="s">
        <v>2</v>
      </c>
      <c r="AI8" s="19"/>
      <c r="AJ8" s="19">
        <v>1</v>
      </c>
      <c r="AK8" s="19"/>
      <c r="AL8" s="19" t="s">
        <v>2</v>
      </c>
      <c r="AM8" s="19"/>
      <c r="AN8" s="19" t="s">
        <v>2</v>
      </c>
      <c r="AO8" s="19"/>
      <c r="AP8" s="19" t="s">
        <v>2</v>
      </c>
      <c r="AQ8" s="19"/>
      <c r="AR8" s="19" t="s">
        <v>2</v>
      </c>
      <c r="AS8" s="19"/>
      <c r="AT8" s="19" t="s">
        <v>2</v>
      </c>
      <c r="AU8" s="19"/>
      <c r="AV8" s="19" t="s">
        <v>2</v>
      </c>
      <c r="AW8" s="19" t="s">
        <v>2</v>
      </c>
    </row>
    <row r="9" spans="1:49" ht="30" customHeight="1" x14ac:dyDescent="0.25">
      <c r="A9" s="17"/>
      <c r="B9" s="23"/>
      <c r="C9" s="20" t="s">
        <v>10</v>
      </c>
      <c r="D9" s="73">
        <f t="shared" si="0"/>
        <v>5</v>
      </c>
      <c r="E9" s="73" t="str">
        <f t="shared" si="1"/>
        <v>–</v>
      </c>
      <c r="F9" s="27">
        <v>2</v>
      </c>
      <c r="G9" s="27"/>
      <c r="H9" s="19" t="s">
        <v>2</v>
      </c>
      <c r="I9" s="19"/>
      <c r="J9" s="19" t="s">
        <v>2</v>
      </c>
      <c r="K9" s="19"/>
      <c r="L9" s="19" t="s">
        <v>2</v>
      </c>
      <c r="M9" s="19"/>
      <c r="N9" s="19" t="s">
        <v>2</v>
      </c>
      <c r="O9" s="19"/>
      <c r="P9" s="27">
        <v>3</v>
      </c>
      <c r="Q9" s="27"/>
      <c r="R9" s="27">
        <v>1</v>
      </c>
      <c r="S9" s="27"/>
      <c r="T9" s="19" t="s">
        <v>2</v>
      </c>
      <c r="U9" s="19"/>
      <c r="V9" s="19">
        <v>1</v>
      </c>
      <c r="W9" s="19"/>
      <c r="X9" s="19" t="s">
        <v>2</v>
      </c>
      <c r="Y9" s="19"/>
      <c r="Z9" s="19" t="s">
        <v>2</v>
      </c>
      <c r="AA9" s="19"/>
      <c r="AB9" s="19">
        <v>2</v>
      </c>
      <c r="AC9" s="19"/>
      <c r="AD9" s="19" t="s">
        <v>2</v>
      </c>
      <c r="AE9" s="19"/>
      <c r="AF9" s="19" t="s">
        <v>2</v>
      </c>
      <c r="AG9" s="19"/>
      <c r="AH9" s="19">
        <v>3</v>
      </c>
      <c r="AI9" s="19"/>
      <c r="AJ9" s="19" t="s">
        <v>2</v>
      </c>
      <c r="AK9" s="19"/>
      <c r="AL9" s="19">
        <v>1</v>
      </c>
      <c r="AM9" s="19"/>
      <c r="AN9" s="19">
        <v>1</v>
      </c>
      <c r="AO9" s="19"/>
      <c r="AP9" s="19" t="s">
        <v>2</v>
      </c>
      <c r="AQ9" s="19"/>
      <c r="AR9" s="19" t="s">
        <v>2</v>
      </c>
      <c r="AS9" s="19"/>
      <c r="AT9" s="19" t="s">
        <v>2</v>
      </c>
      <c r="AU9" s="19"/>
      <c r="AV9" s="19" t="s">
        <v>2</v>
      </c>
      <c r="AW9" s="19" t="s">
        <v>2</v>
      </c>
    </row>
    <row r="10" spans="1:49" ht="24" customHeight="1" x14ac:dyDescent="0.25">
      <c r="A10" s="17"/>
      <c r="B10" s="17"/>
      <c r="C10" s="20" t="s">
        <v>38</v>
      </c>
      <c r="D10" s="73">
        <f t="shared" si="0"/>
        <v>25</v>
      </c>
      <c r="E10" s="73">
        <f t="shared" si="1"/>
        <v>29</v>
      </c>
      <c r="F10" s="27" t="s">
        <v>3</v>
      </c>
      <c r="G10" s="27"/>
      <c r="H10" s="27" t="s">
        <v>3</v>
      </c>
      <c r="I10" s="27"/>
      <c r="J10" s="27" t="s">
        <v>3</v>
      </c>
      <c r="K10" s="27"/>
      <c r="L10" s="27" t="s">
        <v>3</v>
      </c>
      <c r="M10" s="27"/>
      <c r="N10" s="27" t="s">
        <v>3</v>
      </c>
      <c r="O10" s="27"/>
      <c r="P10" s="27" t="s">
        <v>3</v>
      </c>
      <c r="Q10" s="27"/>
      <c r="R10" s="27" t="s">
        <v>3</v>
      </c>
      <c r="S10" s="27"/>
      <c r="T10" s="27" t="s">
        <v>3</v>
      </c>
      <c r="U10" s="27"/>
      <c r="V10" s="27" t="s">
        <v>3</v>
      </c>
      <c r="W10" s="27"/>
      <c r="X10" s="27" t="s">
        <v>3</v>
      </c>
      <c r="Y10" s="27"/>
      <c r="Z10" s="27" t="s">
        <v>3</v>
      </c>
      <c r="AA10" s="27"/>
      <c r="AB10" s="27" t="s">
        <v>3</v>
      </c>
      <c r="AC10" s="27"/>
      <c r="AD10" s="27" t="s">
        <v>3</v>
      </c>
      <c r="AE10" s="27"/>
      <c r="AF10" s="27" t="s">
        <v>3</v>
      </c>
      <c r="AG10" s="27"/>
      <c r="AH10" s="19">
        <v>5</v>
      </c>
      <c r="AI10" s="19"/>
      <c r="AJ10" s="19">
        <v>3</v>
      </c>
      <c r="AK10" s="19"/>
      <c r="AL10" s="19">
        <v>6</v>
      </c>
      <c r="AM10" s="19"/>
      <c r="AN10" s="19">
        <v>11</v>
      </c>
      <c r="AO10" s="19"/>
      <c r="AP10" s="19">
        <v>6</v>
      </c>
      <c r="AQ10" s="19"/>
      <c r="AR10" s="19">
        <v>11</v>
      </c>
      <c r="AS10" s="19"/>
      <c r="AT10" s="19">
        <v>4</v>
      </c>
      <c r="AU10" s="19"/>
      <c r="AV10" s="19">
        <v>5</v>
      </c>
      <c r="AW10" s="19">
        <v>3</v>
      </c>
    </row>
    <row r="11" spans="1:49" ht="15" customHeight="1" x14ac:dyDescent="0.25">
      <c r="A11" s="17"/>
      <c r="B11" s="17"/>
      <c r="C11" s="2" t="s">
        <v>154</v>
      </c>
      <c r="D11" s="73" t="str">
        <f t="shared" si="0"/>
        <v>–</v>
      </c>
      <c r="E11" s="73">
        <f t="shared" si="1"/>
        <v>2</v>
      </c>
      <c r="F11" s="27" t="s">
        <v>3</v>
      </c>
      <c r="G11" s="27"/>
      <c r="H11" s="27" t="s">
        <v>3</v>
      </c>
      <c r="I11" s="27"/>
      <c r="J11" s="27" t="s">
        <v>3</v>
      </c>
      <c r="K11" s="27"/>
      <c r="L11" s="27" t="s">
        <v>3</v>
      </c>
      <c r="M11" s="27"/>
      <c r="N11" s="27" t="s">
        <v>3</v>
      </c>
      <c r="O11" s="27"/>
      <c r="P11" s="27" t="s">
        <v>3</v>
      </c>
      <c r="Q11" s="27"/>
      <c r="R11" s="27" t="s">
        <v>3</v>
      </c>
      <c r="S11" s="27"/>
      <c r="T11" s="27" t="s">
        <v>3</v>
      </c>
      <c r="U11" s="27"/>
      <c r="V11" s="27" t="s">
        <v>3</v>
      </c>
      <c r="W11" s="27"/>
      <c r="X11" s="27" t="s">
        <v>3</v>
      </c>
      <c r="Y11" s="27"/>
      <c r="Z11" s="27" t="s">
        <v>3</v>
      </c>
      <c r="AA11" s="27"/>
      <c r="AB11" s="27" t="s">
        <v>3</v>
      </c>
      <c r="AC11" s="27"/>
      <c r="AD11" s="27" t="s">
        <v>3</v>
      </c>
      <c r="AE11" s="27"/>
      <c r="AF11" s="27" t="s">
        <v>3</v>
      </c>
      <c r="AG11" s="27"/>
      <c r="AH11" s="19" t="s">
        <v>2</v>
      </c>
      <c r="AI11" s="19"/>
      <c r="AJ11" s="19" t="s">
        <v>2</v>
      </c>
      <c r="AK11" s="19"/>
      <c r="AL11" s="19" t="s">
        <v>2</v>
      </c>
      <c r="AM11" s="19"/>
      <c r="AN11" s="19" t="s">
        <v>2</v>
      </c>
      <c r="AO11" s="19"/>
      <c r="AP11" s="19" t="s">
        <v>2</v>
      </c>
      <c r="AQ11" s="19"/>
      <c r="AR11" s="19">
        <v>1</v>
      </c>
      <c r="AS11" s="19"/>
      <c r="AT11" s="19">
        <v>1</v>
      </c>
      <c r="AU11" s="19"/>
      <c r="AV11" s="19" t="s">
        <v>2</v>
      </c>
      <c r="AW11" s="19" t="s">
        <v>2</v>
      </c>
    </row>
    <row r="12" spans="1:49" ht="15" customHeight="1" x14ac:dyDescent="0.25">
      <c r="A12" s="17"/>
      <c r="B12" s="17"/>
      <c r="C12" s="20" t="s">
        <v>11</v>
      </c>
      <c r="D12" s="73">
        <f t="shared" si="0"/>
        <v>15</v>
      </c>
      <c r="E12" s="73">
        <f t="shared" si="1"/>
        <v>26</v>
      </c>
      <c r="F12" s="27">
        <v>16</v>
      </c>
      <c r="G12" s="236" t="s">
        <v>166</v>
      </c>
      <c r="H12" s="27">
        <v>21</v>
      </c>
      <c r="I12" s="236" t="s">
        <v>166</v>
      </c>
      <c r="J12" s="27">
        <v>13</v>
      </c>
      <c r="K12" s="236" t="s">
        <v>166</v>
      </c>
      <c r="L12" s="27">
        <v>13</v>
      </c>
      <c r="M12" s="236" t="s">
        <v>166</v>
      </c>
      <c r="N12" s="27">
        <v>13</v>
      </c>
      <c r="O12" s="236" t="s">
        <v>166</v>
      </c>
      <c r="P12" s="27">
        <v>23</v>
      </c>
      <c r="Q12" s="236" t="s">
        <v>166</v>
      </c>
      <c r="R12" s="27">
        <v>31</v>
      </c>
      <c r="S12" s="236" t="s">
        <v>166</v>
      </c>
      <c r="T12" s="27">
        <v>30</v>
      </c>
      <c r="U12" s="236" t="s">
        <v>166</v>
      </c>
      <c r="V12" s="27">
        <v>13</v>
      </c>
      <c r="W12" s="236" t="s">
        <v>166</v>
      </c>
      <c r="X12" s="27">
        <v>16</v>
      </c>
      <c r="Y12" s="236" t="s">
        <v>166</v>
      </c>
      <c r="Z12" s="27">
        <v>14</v>
      </c>
      <c r="AA12" s="236" t="s">
        <v>166</v>
      </c>
      <c r="AB12" s="27">
        <v>14</v>
      </c>
      <c r="AC12" s="236" t="s">
        <v>166</v>
      </c>
      <c r="AD12" s="19">
        <v>6</v>
      </c>
      <c r="AE12" s="235"/>
      <c r="AF12" s="19">
        <v>4</v>
      </c>
      <c r="AG12" s="235"/>
      <c r="AH12" s="19">
        <v>4</v>
      </c>
      <c r="AI12" s="235" t="s">
        <v>166</v>
      </c>
      <c r="AJ12" s="19">
        <v>5</v>
      </c>
      <c r="AK12" s="235" t="s">
        <v>166</v>
      </c>
      <c r="AL12" s="19">
        <v>1</v>
      </c>
      <c r="AM12" s="235" t="s">
        <v>166</v>
      </c>
      <c r="AN12" s="27">
        <v>1</v>
      </c>
      <c r="AO12" s="236" t="s">
        <v>166</v>
      </c>
      <c r="AP12" s="19">
        <v>3</v>
      </c>
      <c r="AQ12" s="235" t="s">
        <v>166</v>
      </c>
      <c r="AR12" s="19">
        <v>3</v>
      </c>
      <c r="AS12" s="235" t="s">
        <v>166</v>
      </c>
      <c r="AT12" s="19">
        <v>3</v>
      </c>
      <c r="AU12" s="235" t="s">
        <v>166</v>
      </c>
      <c r="AV12" s="19">
        <v>10</v>
      </c>
      <c r="AW12" s="19">
        <v>7</v>
      </c>
    </row>
    <row r="13" spans="1:49" s="16" customFormat="1" ht="24" customHeight="1" x14ac:dyDescent="0.25">
      <c r="A13" s="45"/>
      <c r="B13" s="45"/>
      <c r="C13" s="2" t="s">
        <v>162</v>
      </c>
      <c r="D13" s="73" t="str">
        <f t="shared" si="0"/>
        <v>–</v>
      </c>
      <c r="E13" s="73">
        <f t="shared" si="1"/>
        <v>1</v>
      </c>
      <c r="F13" s="27" t="s">
        <v>3</v>
      </c>
      <c r="G13" s="27"/>
      <c r="H13" s="27" t="s">
        <v>3</v>
      </c>
      <c r="I13" s="236"/>
      <c r="J13" s="27" t="s">
        <v>3</v>
      </c>
      <c r="K13" s="27"/>
      <c r="L13" s="27" t="s">
        <v>3</v>
      </c>
      <c r="M13" s="27"/>
      <c r="N13" s="27" t="s">
        <v>3</v>
      </c>
      <c r="O13" s="27"/>
      <c r="P13" s="27" t="s">
        <v>3</v>
      </c>
      <c r="Q13" s="27"/>
      <c r="R13" s="27" t="s">
        <v>3</v>
      </c>
      <c r="S13" s="27"/>
      <c r="T13" s="27" t="s">
        <v>2</v>
      </c>
      <c r="U13" s="27"/>
      <c r="V13" s="27" t="s">
        <v>2</v>
      </c>
      <c r="W13" s="27"/>
      <c r="X13" s="27" t="s">
        <v>2</v>
      </c>
      <c r="Y13" s="27"/>
      <c r="Z13" s="27">
        <v>1</v>
      </c>
      <c r="AA13" s="27"/>
      <c r="AB13" s="27" t="s">
        <v>2</v>
      </c>
      <c r="AC13" s="27"/>
      <c r="AD13" s="27" t="s">
        <v>2</v>
      </c>
      <c r="AE13" s="27"/>
      <c r="AF13" s="27" t="s">
        <v>2</v>
      </c>
      <c r="AG13" s="27"/>
      <c r="AH13" s="27" t="s">
        <v>2</v>
      </c>
      <c r="AI13" s="27"/>
      <c r="AJ13" s="27" t="s">
        <v>2</v>
      </c>
      <c r="AK13" s="27"/>
      <c r="AL13" s="19" t="s">
        <v>2</v>
      </c>
      <c r="AM13" s="19"/>
      <c r="AN13" s="27" t="s">
        <v>2</v>
      </c>
      <c r="AO13" s="27"/>
      <c r="AP13" s="19" t="s">
        <v>2</v>
      </c>
      <c r="AQ13" s="19"/>
      <c r="AR13" s="19">
        <v>1</v>
      </c>
      <c r="AS13" s="19"/>
      <c r="AT13" s="19" t="s">
        <v>2</v>
      </c>
      <c r="AU13" s="19"/>
      <c r="AV13" s="19" t="s">
        <v>2</v>
      </c>
      <c r="AW13" s="19" t="s">
        <v>2</v>
      </c>
    </row>
    <row r="14" spans="1:49" s="16" customFormat="1" ht="15" customHeight="1" x14ac:dyDescent="0.25">
      <c r="A14" s="45"/>
      <c r="B14" s="45"/>
      <c r="C14" s="212" t="s">
        <v>155</v>
      </c>
      <c r="D14" s="73">
        <f t="shared" si="0"/>
        <v>11</v>
      </c>
      <c r="E14" s="73">
        <f t="shared" si="1"/>
        <v>24</v>
      </c>
      <c r="F14" s="27">
        <v>7</v>
      </c>
      <c r="G14" s="27"/>
      <c r="H14" s="27">
        <v>5</v>
      </c>
      <c r="I14" s="27"/>
      <c r="J14" s="27">
        <v>3</v>
      </c>
      <c r="K14" s="27"/>
      <c r="L14" s="27">
        <v>3</v>
      </c>
      <c r="M14" s="27"/>
      <c r="N14" s="27">
        <v>4</v>
      </c>
      <c r="O14" s="27"/>
      <c r="P14" s="27">
        <v>4</v>
      </c>
      <c r="Q14" s="27"/>
      <c r="R14" s="27">
        <v>6</v>
      </c>
      <c r="S14" s="27"/>
      <c r="T14" s="27">
        <v>3</v>
      </c>
      <c r="U14" s="27"/>
      <c r="V14" s="27">
        <v>2</v>
      </c>
      <c r="W14" s="27"/>
      <c r="X14" s="27">
        <v>3</v>
      </c>
      <c r="Y14" s="27"/>
      <c r="Z14" s="19" t="s">
        <v>2</v>
      </c>
      <c r="AA14" s="19"/>
      <c r="AB14" s="19">
        <v>3</v>
      </c>
      <c r="AC14" s="19"/>
      <c r="AD14" s="19" t="s">
        <v>2</v>
      </c>
      <c r="AE14" s="19"/>
      <c r="AF14" s="19" t="s">
        <v>2</v>
      </c>
      <c r="AG14" s="19"/>
      <c r="AH14" s="19">
        <v>4</v>
      </c>
      <c r="AI14" s="19"/>
      <c r="AJ14" s="19">
        <v>5</v>
      </c>
      <c r="AK14" s="19"/>
      <c r="AL14" s="19">
        <v>1</v>
      </c>
      <c r="AM14" s="19"/>
      <c r="AN14" s="19">
        <v>1</v>
      </c>
      <c r="AO14" s="19"/>
      <c r="AP14" s="19">
        <v>3</v>
      </c>
      <c r="AQ14" s="19"/>
      <c r="AR14" s="19">
        <v>2</v>
      </c>
      <c r="AS14" s="19"/>
      <c r="AT14" s="19">
        <v>3</v>
      </c>
      <c r="AU14" s="19"/>
      <c r="AV14" s="19">
        <v>10</v>
      </c>
      <c r="AW14" s="19">
        <v>6</v>
      </c>
    </row>
    <row r="15" spans="1:49" s="16" customFormat="1" ht="6" customHeight="1" x14ac:dyDescent="0.25">
      <c r="A15" s="45"/>
      <c r="B15" s="45"/>
      <c r="C15" s="2"/>
      <c r="D15" s="101"/>
      <c r="E15" s="101"/>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19"/>
      <c r="AM15" s="19"/>
      <c r="AN15" s="27"/>
      <c r="AO15" s="27"/>
      <c r="AP15" s="19"/>
      <c r="AQ15" s="19"/>
      <c r="AR15" s="19"/>
      <c r="AS15" s="19"/>
      <c r="AT15" s="19"/>
      <c r="AU15" s="19"/>
      <c r="AV15" s="19"/>
      <c r="AW15" s="19"/>
    </row>
    <row r="16" spans="1:49" s="16" customFormat="1" ht="29.25" customHeight="1" x14ac:dyDescent="0.25">
      <c r="A16" s="137"/>
      <c r="B16" s="137"/>
      <c r="C16" s="138" t="s">
        <v>90</v>
      </c>
      <c r="D16" s="86">
        <f>IF(SUM(AF16,AH16,AJ16,AL16,AN16)&gt;0,SUM(AF16,AH16,AJ16,AL16,AN16),"–")</f>
        <v>1</v>
      </c>
      <c r="E16" s="86">
        <f>IF(SUM(AP16,AR16,AT16,AV16,AW16)&gt;0,SUM(AP16,AR16,AT16,AV16,AW16),"–")</f>
        <v>2</v>
      </c>
      <c r="F16" s="141" t="s">
        <v>2</v>
      </c>
      <c r="G16" s="141"/>
      <c r="H16" s="145">
        <v>1</v>
      </c>
      <c r="I16" s="145"/>
      <c r="J16" s="141" t="s">
        <v>2</v>
      </c>
      <c r="K16" s="141"/>
      <c r="L16" s="141" t="s">
        <v>2</v>
      </c>
      <c r="M16" s="141"/>
      <c r="N16" s="141" t="s">
        <v>2</v>
      </c>
      <c r="O16" s="141"/>
      <c r="P16" s="141" t="s">
        <v>2</v>
      </c>
      <c r="Q16" s="141"/>
      <c r="R16" s="141" t="s">
        <v>2</v>
      </c>
      <c r="S16" s="141"/>
      <c r="T16" s="141" t="s">
        <v>2</v>
      </c>
      <c r="U16" s="141"/>
      <c r="V16" s="141" t="s">
        <v>2</v>
      </c>
      <c r="W16" s="141"/>
      <c r="X16" s="141" t="s">
        <v>2</v>
      </c>
      <c r="Y16" s="141"/>
      <c r="Z16" s="141">
        <v>1</v>
      </c>
      <c r="AA16" s="141"/>
      <c r="AB16" s="141" t="s">
        <v>2</v>
      </c>
      <c r="AC16" s="141"/>
      <c r="AD16" s="141" t="s">
        <v>2</v>
      </c>
      <c r="AE16" s="141"/>
      <c r="AF16" s="141">
        <v>1</v>
      </c>
      <c r="AG16" s="141"/>
      <c r="AH16" s="141" t="s">
        <v>2</v>
      </c>
      <c r="AI16" s="141"/>
      <c r="AJ16" s="141" t="s">
        <v>2</v>
      </c>
      <c r="AK16" s="141"/>
      <c r="AL16" s="141" t="s">
        <v>2</v>
      </c>
      <c r="AM16" s="141"/>
      <c r="AN16" s="141" t="s">
        <v>2</v>
      </c>
      <c r="AO16" s="141"/>
      <c r="AP16" s="141" t="s">
        <v>2</v>
      </c>
      <c r="AQ16" s="141"/>
      <c r="AR16" s="141" t="s">
        <v>2</v>
      </c>
      <c r="AS16" s="141"/>
      <c r="AT16" s="141">
        <v>1</v>
      </c>
      <c r="AU16" s="141"/>
      <c r="AV16" s="141" t="s">
        <v>2</v>
      </c>
      <c r="AW16" s="141">
        <v>1</v>
      </c>
    </row>
    <row r="17" spans="1:49" ht="5.25" customHeight="1" x14ac:dyDescent="0.25">
      <c r="A17" s="22"/>
      <c r="B17" s="22"/>
      <c r="C17" s="36"/>
      <c r="D17" s="134"/>
      <c r="E17" s="134"/>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72"/>
      <c r="AG17" s="72"/>
      <c r="AH17" s="72"/>
      <c r="AI17" s="72"/>
      <c r="AJ17" s="36"/>
      <c r="AK17" s="36"/>
      <c r="AL17" s="36"/>
      <c r="AM17" s="36"/>
      <c r="AN17" s="36"/>
      <c r="AO17" s="36"/>
      <c r="AP17" s="36"/>
      <c r="AQ17" s="36"/>
      <c r="AR17" s="36"/>
      <c r="AS17" s="36"/>
      <c r="AT17" s="36"/>
      <c r="AU17" s="36"/>
      <c r="AV17" s="36"/>
      <c r="AW17" s="36"/>
    </row>
    <row r="18" spans="1:49" s="3" customFormat="1" ht="12.75" customHeight="1" x14ac:dyDescent="0.25">
      <c r="B18" s="13"/>
      <c r="C18" s="52" t="s">
        <v>130</v>
      </c>
      <c r="D18" s="13"/>
      <c r="E18" s="13"/>
      <c r="AF18" s="54"/>
      <c r="AG18" s="54"/>
      <c r="AH18" s="54"/>
      <c r="AI18" s="54"/>
      <c r="AP18" s="11"/>
      <c r="AQ18" s="11"/>
      <c r="AR18" s="11"/>
      <c r="AS18" s="11"/>
      <c r="AT18" s="11"/>
      <c r="AU18" s="11"/>
      <c r="AV18" s="11"/>
      <c r="AW18" s="11"/>
    </row>
    <row r="19" spans="1:49" s="3" customFormat="1" ht="12.75" customHeight="1" x14ac:dyDescent="0.25">
      <c r="B19" s="13"/>
      <c r="C19" s="13" t="s">
        <v>69</v>
      </c>
      <c r="D19" s="13"/>
      <c r="E19" s="13"/>
      <c r="AF19" s="54"/>
      <c r="AG19" s="54"/>
      <c r="AH19" s="54"/>
      <c r="AI19" s="54"/>
      <c r="AP19" s="11"/>
      <c r="AQ19" s="11"/>
      <c r="AR19" s="11"/>
      <c r="AS19" s="11"/>
      <c r="AT19" s="11"/>
      <c r="AU19" s="11"/>
      <c r="AV19" s="11"/>
      <c r="AW19" s="11"/>
    </row>
    <row r="20" spans="1:49" x14ac:dyDescent="0.25">
      <c r="AP20" s="28"/>
      <c r="AQ20" s="28"/>
      <c r="AR20" s="28"/>
      <c r="AS20" s="28"/>
      <c r="AT20" s="28"/>
      <c r="AU20" s="28"/>
      <c r="AV20" s="28"/>
      <c r="AW20" s="28"/>
    </row>
    <row r="21" spans="1:49" x14ac:dyDescent="0.25">
      <c r="AP21" s="16"/>
      <c r="AQ21" s="16"/>
      <c r="AR21" s="16"/>
      <c r="AS21" s="16"/>
      <c r="AT21" s="16"/>
      <c r="AU21" s="16"/>
      <c r="AV21" s="16"/>
      <c r="AW21" s="16"/>
    </row>
    <row r="28" spans="1:49" x14ac:dyDescent="0.25">
      <c r="AP28" s="3"/>
      <c r="AQ28" s="3"/>
      <c r="AR28" s="3"/>
      <c r="AS28" s="3"/>
      <c r="AT28" s="3"/>
      <c r="AU28" s="3"/>
      <c r="AV28" s="3"/>
      <c r="AW28" s="3"/>
    </row>
    <row r="29" spans="1:49" x14ac:dyDescent="0.25">
      <c r="AP29" s="3"/>
      <c r="AQ29" s="3"/>
      <c r="AR29" s="3"/>
      <c r="AS29" s="3"/>
      <c r="AT29" s="3"/>
      <c r="AU29" s="3"/>
      <c r="AV29" s="3"/>
      <c r="AW29" s="3"/>
    </row>
  </sheetData>
  <customSheetViews>
    <customSheetView guid="{EA424B0A-06A3-4874-B080-734BBB58792A}" showPageBreaks="1" showGridLines="0" printArea="1">
      <selection activeCell="D10" sqref="D10:F10"/>
      <pageMargins left="3.937007874015748E-2" right="3.937007874015748E-2" top="0.74803149606299213" bottom="0.74803149606299213" header="0.31496062992125984" footer="0.31496062992125984"/>
      <pageSetup paperSize="9" scale="80" orientation="portrait" r:id="rId1"/>
    </customSheetView>
    <customSheetView guid="{03452A04-CA67-46E6-B0A2-BCD750928530}" showGridLines="0">
      <pageMargins left="3.937007874015748E-2" right="3.937007874015748E-2" top="0.74803149606299213" bottom="0.74803149606299213" header="0.31496062992125984" footer="0.31496062992125984"/>
      <pageSetup paperSize="9" scale="80"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78"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B35"/>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8" width="4.6640625" style="3" customWidth="1" outlineLevel="1"/>
    <col min="19" max="19" width="4.6640625" style="54" customWidth="1" outlineLevel="1"/>
    <col min="20" max="20" width="4.6640625" style="54" customWidth="1"/>
    <col min="21" max="21" width="4.6640625" style="3" customWidth="1"/>
    <col min="22" max="22" width="4.5546875" style="3" customWidth="1"/>
    <col min="23" max="23" width="4.5546875" style="76" customWidth="1"/>
    <col min="24" max="28" width="4.6640625" style="11" customWidth="1"/>
    <col min="29" max="16384" width="9.109375" style="11"/>
  </cols>
  <sheetData>
    <row r="1" spans="1:28" ht="14.25" customHeight="1" x14ac:dyDescent="0.25">
      <c r="A1" s="16" t="s">
        <v>192</v>
      </c>
    </row>
    <row r="2" spans="1:28" ht="14.25" customHeight="1" x14ac:dyDescent="0.25">
      <c r="A2" s="15" t="s">
        <v>193</v>
      </c>
      <c r="U2" s="54"/>
      <c r="V2" s="54"/>
    </row>
    <row r="3" spans="1:28" ht="24" customHeight="1" x14ac:dyDescent="0.25">
      <c r="A3" s="272"/>
      <c r="B3" s="272"/>
      <c r="C3" s="272"/>
      <c r="D3" s="90" t="s">
        <v>232</v>
      </c>
      <c r="E3" s="90" t="s">
        <v>233</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77">
        <v>2017</v>
      </c>
      <c r="X3" s="61">
        <v>2018</v>
      </c>
      <c r="Y3" s="61">
        <v>2019</v>
      </c>
      <c r="Z3" s="61">
        <v>2020</v>
      </c>
      <c r="AA3" s="61">
        <v>2021</v>
      </c>
      <c r="AB3" s="61">
        <v>2022</v>
      </c>
    </row>
    <row r="4" spans="1:28" ht="15" customHeight="1" x14ac:dyDescent="0.25">
      <c r="A4" s="17"/>
      <c r="B4" s="17"/>
      <c r="C4" s="18" t="s">
        <v>145</v>
      </c>
      <c r="D4" s="86">
        <f>IF(SUM(S4,T4,U4,V4,W4)&gt;0,SUM(S4,T4,U4,V4,W4),"–")</f>
        <v>3</v>
      </c>
      <c r="E4" s="86">
        <f>IF(SUM(X4,Y4,Z4,AA4,AB4)&gt;0,SUM(X4,Y4,Z4,AA4,AB4),"–")</f>
        <v>1</v>
      </c>
      <c r="F4" s="47">
        <v>3</v>
      </c>
      <c r="G4" s="47">
        <v>1</v>
      </c>
      <c r="H4" s="47" t="s">
        <v>2</v>
      </c>
      <c r="I4" s="47">
        <v>2</v>
      </c>
      <c r="J4" s="47">
        <v>1</v>
      </c>
      <c r="K4" s="47">
        <v>4</v>
      </c>
      <c r="L4" s="47">
        <v>2</v>
      </c>
      <c r="M4" s="47">
        <v>2</v>
      </c>
      <c r="N4" s="47">
        <v>1</v>
      </c>
      <c r="O4" s="47">
        <v>2</v>
      </c>
      <c r="P4" s="47">
        <v>3</v>
      </c>
      <c r="Q4" s="47" t="s">
        <v>2</v>
      </c>
      <c r="R4" s="47">
        <v>4</v>
      </c>
      <c r="S4" s="47" t="s">
        <v>2</v>
      </c>
      <c r="T4" s="47">
        <v>1</v>
      </c>
      <c r="U4" s="47" t="s">
        <v>2</v>
      </c>
      <c r="V4" s="47">
        <v>1</v>
      </c>
      <c r="W4" s="79">
        <v>1</v>
      </c>
      <c r="X4" s="47" t="s">
        <v>2</v>
      </c>
      <c r="Y4" s="47" t="s">
        <v>2</v>
      </c>
      <c r="Z4" s="47" t="s">
        <v>2</v>
      </c>
      <c r="AA4" s="47">
        <v>1</v>
      </c>
      <c r="AB4" s="47" t="s">
        <v>2</v>
      </c>
    </row>
    <row r="5" spans="1:28" ht="15" customHeight="1" x14ac:dyDescent="0.25">
      <c r="A5" s="17"/>
      <c r="B5" s="17"/>
      <c r="C5" s="20" t="s">
        <v>37</v>
      </c>
      <c r="D5" s="73" t="str">
        <f t="shared" ref="D5:D10" si="0">IF(SUM(S5,T5,U5,V5,W5)&gt;0,SUM(S5,T5,U5,V5,W5),"–")</f>
        <v>–</v>
      </c>
      <c r="E5" s="73" t="str">
        <f t="shared" ref="E5:E10" si="1">IF(SUM(X5,Y5,Z5,AA5,AB5)&gt;0,SUM(X5,Y5,Z5,AA5,AB5),"–")</f>
        <v>–</v>
      </c>
      <c r="F5" s="19" t="s">
        <v>2</v>
      </c>
      <c r="G5" s="19" t="s">
        <v>2</v>
      </c>
      <c r="H5" s="19" t="s">
        <v>2</v>
      </c>
      <c r="I5" s="19" t="s">
        <v>2</v>
      </c>
      <c r="J5" s="19" t="s">
        <v>2</v>
      </c>
      <c r="K5" s="19">
        <v>1</v>
      </c>
      <c r="L5" s="19" t="s">
        <v>2</v>
      </c>
      <c r="M5" s="19" t="s">
        <v>2</v>
      </c>
      <c r="N5" s="19" t="s">
        <v>2</v>
      </c>
      <c r="O5" s="19" t="s">
        <v>2</v>
      </c>
      <c r="P5" s="19" t="s">
        <v>2</v>
      </c>
      <c r="Q5" s="19" t="s">
        <v>2</v>
      </c>
      <c r="R5" s="19" t="s">
        <v>2</v>
      </c>
      <c r="S5" s="19" t="s">
        <v>2</v>
      </c>
      <c r="T5" s="19" t="s">
        <v>2</v>
      </c>
      <c r="U5" s="19" t="s">
        <v>2</v>
      </c>
      <c r="V5" s="19" t="s">
        <v>2</v>
      </c>
      <c r="W5" s="78" t="s">
        <v>2</v>
      </c>
      <c r="X5" s="78" t="s">
        <v>2</v>
      </c>
      <c r="Y5" s="78" t="s">
        <v>2</v>
      </c>
      <c r="Z5" s="78" t="s">
        <v>2</v>
      </c>
      <c r="AA5" s="78" t="s">
        <v>2</v>
      </c>
      <c r="AB5" s="78" t="s">
        <v>2</v>
      </c>
    </row>
    <row r="6" spans="1:28" ht="15" customHeight="1" x14ac:dyDescent="0.25">
      <c r="A6" s="17"/>
      <c r="B6" s="17"/>
      <c r="C6" s="3" t="s">
        <v>12</v>
      </c>
      <c r="D6" s="73" t="str">
        <f t="shared" si="0"/>
        <v>–</v>
      </c>
      <c r="E6" s="73" t="str">
        <f t="shared" si="1"/>
        <v>–</v>
      </c>
      <c r="F6" s="19" t="s">
        <v>2</v>
      </c>
      <c r="G6" s="19" t="s">
        <v>2</v>
      </c>
      <c r="H6" s="19" t="s">
        <v>2</v>
      </c>
      <c r="I6" s="19" t="s">
        <v>2</v>
      </c>
      <c r="J6" s="19" t="s">
        <v>2</v>
      </c>
      <c r="K6" s="19" t="s">
        <v>2</v>
      </c>
      <c r="L6" s="19" t="s">
        <v>2</v>
      </c>
      <c r="M6" s="19" t="s">
        <v>2</v>
      </c>
      <c r="N6" s="19" t="s">
        <v>2</v>
      </c>
      <c r="O6" s="19" t="s">
        <v>2</v>
      </c>
      <c r="P6" s="19" t="s">
        <v>2</v>
      </c>
      <c r="Q6" s="19" t="s">
        <v>2</v>
      </c>
      <c r="R6" s="19" t="s">
        <v>2</v>
      </c>
      <c r="S6" s="19" t="s">
        <v>2</v>
      </c>
      <c r="T6" s="19" t="s">
        <v>2</v>
      </c>
      <c r="U6" s="19" t="s">
        <v>2</v>
      </c>
      <c r="V6" s="19" t="s">
        <v>2</v>
      </c>
      <c r="W6" s="78" t="s">
        <v>2</v>
      </c>
      <c r="X6" s="78" t="s">
        <v>2</v>
      </c>
      <c r="Y6" s="78" t="s">
        <v>2</v>
      </c>
      <c r="Z6" s="78" t="s">
        <v>2</v>
      </c>
      <c r="AA6" s="78" t="s">
        <v>2</v>
      </c>
      <c r="AB6" s="78" t="s">
        <v>2</v>
      </c>
    </row>
    <row r="7" spans="1:28" ht="15" customHeight="1" x14ac:dyDescent="0.25">
      <c r="A7" s="17"/>
      <c r="B7" s="17"/>
      <c r="C7" s="20" t="s">
        <v>13</v>
      </c>
      <c r="D7" s="73">
        <f t="shared" si="0"/>
        <v>2</v>
      </c>
      <c r="E7" s="73" t="str">
        <f t="shared" si="1"/>
        <v>–</v>
      </c>
      <c r="F7" s="19" t="s">
        <v>3</v>
      </c>
      <c r="G7" s="19" t="s">
        <v>3</v>
      </c>
      <c r="H7" s="19" t="s">
        <v>3</v>
      </c>
      <c r="I7" s="19" t="s">
        <v>3</v>
      </c>
      <c r="J7" s="19" t="s">
        <v>3</v>
      </c>
      <c r="K7" s="19" t="s">
        <v>3</v>
      </c>
      <c r="L7" s="19" t="s">
        <v>2</v>
      </c>
      <c r="M7" s="19" t="s">
        <v>2</v>
      </c>
      <c r="N7" s="19" t="s">
        <v>2</v>
      </c>
      <c r="O7" s="19" t="s">
        <v>2</v>
      </c>
      <c r="P7" s="19" t="s">
        <v>2</v>
      </c>
      <c r="Q7" s="19" t="s">
        <v>2</v>
      </c>
      <c r="R7" s="19" t="s">
        <v>2</v>
      </c>
      <c r="S7" s="19" t="s">
        <v>2</v>
      </c>
      <c r="T7" s="19">
        <v>1</v>
      </c>
      <c r="U7" s="19" t="s">
        <v>2</v>
      </c>
      <c r="V7" s="19">
        <v>1</v>
      </c>
      <c r="W7" s="78" t="s">
        <v>2</v>
      </c>
      <c r="X7" s="78" t="s">
        <v>2</v>
      </c>
      <c r="Y7" s="78" t="s">
        <v>2</v>
      </c>
      <c r="Z7" s="78" t="s">
        <v>2</v>
      </c>
      <c r="AA7" s="78" t="s">
        <v>2</v>
      </c>
      <c r="AB7" s="78" t="s">
        <v>2</v>
      </c>
    </row>
    <row r="8" spans="1:28" ht="15" customHeight="1" x14ac:dyDescent="0.25">
      <c r="A8" s="17"/>
      <c r="B8" s="17"/>
      <c r="C8" s="20" t="s">
        <v>101</v>
      </c>
      <c r="D8" s="73" t="str">
        <f t="shared" si="0"/>
        <v>–</v>
      </c>
      <c r="E8" s="73" t="str">
        <f t="shared" si="1"/>
        <v>–</v>
      </c>
      <c r="F8" s="27" t="s">
        <v>3</v>
      </c>
      <c r="G8" s="27" t="s">
        <v>3</v>
      </c>
      <c r="H8" s="27" t="s">
        <v>3</v>
      </c>
      <c r="I8" s="27" t="s">
        <v>3</v>
      </c>
      <c r="J8" s="27" t="s">
        <v>3</v>
      </c>
      <c r="K8" s="27" t="s">
        <v>3</v>
      </c>
      <c r="L8" s="27" t="s">
        <v>3</v>
      </c>
      <c r="M8" s="27" t="s">
        <v>3</v>
      </c>
      <c r="N8" s="27" t="s">
        <v>3</v>
      </c>
      <c r="O8" s="27" t="s">
        <v>3</v>
      </c>
      <c r="P8" s="27" t="s">
        <v>3</v>
      </c>
      <c r="Q8" s="27" t="s">
        <v>3</v>
      </c>
      <c r="R8" s="19" t="s">
        <v>3</v>
      </c>
      <c r="S8" s="27" t="s">
        <v>3</v>
      </c>
      <c r="T8" s="19" t="s">
        <v>2</v>
      </c>
      <c r="U8" s="19" t="s">
        <v>2</v>
      </c>
      <c r="V8" s="19" t="s">
        <v>2</v>
      </c>
      <c r="W8" s="78" t="s">
        <v>2</v>
      </c>
      <c r="X8" s="78" t="s">
        <v>2</v>
      </c>
      <c r="Y8" s="78" t="s">
        <v>2</v>
      </c>
      <c r="Z8" s="78" t="s">
        <v>2</v>
      </c>
      <c r="AA8" s="78" t="s">
        <v>2</v>
      </c>
      <c r="AB8" s="78" t="s">
        <v>2</v>
      </c>
    </row>
    <row r="9" spans="1:28" ht="24" customHeight="1" x14ac:dyDescent="0.25">
      <c r="A9" s="17"/>
      <c r="B9" s="17"/>
      <c r="C9" s="20" t="s">
        <v>14</v>
      </c>
      <c r="D9" s="73">
        <f t="shared" si="0"/>
        <v>1</v>
      </c>
      <c r="E9" s="73">
        <f t="shared" si="1"/>
        <v>1</v>
      </c>
      <c r="F9" s="19" t="s">
        <v>3</v>
      </c>
      <c r="G9" s="19" t="s">
        <v>3</v>
      </c>
      <c r="H9" s="19" t="s">
        <v>3</v>
      </c>
      <c r="I9" s="19" t="s">
        <v>3</v>
      </c>
      <c r="J9" s="19" t="s">
        <v>3</v>
      </c>
      <c r="K9" s="19" t="s">
        <v>3</v>
      </c>
      <c r="L9" s="19" t="s">
        <v>2</v>
      </c>
      <c r="M9" s="19">
        <v>2</v>
      </c>
      <c r="N9" s="19" t="s">
        <v>2</v>
      </c>
      <c r="O9" s="19" t="s">
        <v>2</v>
      </c>
      <c r="P9" s="19" t="s">
        <v>2</v>
      </c>
      <c r="Q9" s="19" t="s">
        <v>2</v>
      </c>
      <c r="R9" s="19">
        <v>2</v>
      </c>
      <c r="S9" s="19" t="s">
        <v>2</v>
      </c>
      <c r="T9" s="19" t="s">
        <v>2</v>
      </c>
      <c r="U9" s="19" t="s">
        <v>2</v>
      </c>
      <c r="V9" s="19" t="s">
        <v>2</v>
      </c>
      <c r="W9" s="78">
        <v>1</v>
      </c>
      <c r="X9" s="78" t="s">
        <v>2</v>
      </c>
      <c r="Y9" s="78" t="s">
        <v>2</v>
      </c>
      <c r="Z9" s="78" t="s">
        <v>2</v>
      </c>
      <c r="AA9" s="78">
        <v>1</v>
      </c>
      <c r="AB9" s="78" t="s">
        <v>2</v>
      </c>
    </row>
    <row r="10" spans="1:28" ht="15" customHeight="1" x14ac:dyDescent="0.25">
      <c r="A10" s="17"/>
      <c r="B10" s="17"/>
      <c r="C10" s="20" t="s">
        <v>8</v>
      </c>
      <c r="D10" s="73" t="str">
        <f t="shared" si="0"/>
        <v>–</v>
      </c>
      <c r="E10" s="73" t="str">
        <f t="shared" si="1"/>
        <v>–</v>
      </c>
      <c r="F10" s="27">
        <v>3</v>
      </c>
      <c r="G10" s="27">
        <v>1</v>
      </c>
      <c r="H10" s="19" t="s">
        <v>2</v>
      </c>
      <c r="I10" s="27">
        <v>2</v>
      </c>
      <c r="J10" s="27">
        <v>1</v>
      </c>
      <c r="K10" s="27">
        <v>3</v>
      </c>
      <c r="L10" s="27">
        <v>2</v>
      </c>
      <c r="M10" s="19" t="s">
        <v>2</v>
      </c>
      <c r="N10" s="19">
        <v>1</v>
      </c>
      <c r="O10" s="19">
        <v>2</v>
      </c>
      <c r="P10" s="19">
        <v>3</v>
      </c>
      <c r="Q10" s="19" t="s">
        <v>2</v>
      </c>
      <c r="R10" s="19">
        <v>2</v>
      </c>
      <c r="S10" s="19" t="s">
        <v>2</v>
      </c>
      <c r="T10" s="19" t="s">
        <v>2</v>
      </c>
      <c r="U10" s="19" t="s">
        <v>2</v>
      </c>
      <c r="V10" s="19" t="s">
        <v>2</v>
      </c>
      <c r="W10" s="78" t="s">
        <v>2</v>
      </c>
      <c r="X10" s="78" t="s">
        <v>2</v>
      </c>
      <c r="Y10" s="78" t="s">
        <v>2</v>
      </c>
      <c r="Z10" s="78" t="s">
        <v>2</v>
      </c>
      <c r="AA10" s="78" t="s">
        <v>2</v>
      </c>
      <c r="AB10" s="78" t="s">
        <v>2</v>
      </c>
    </row>
    <row r="11" spans="1:28" x14ac:dyDescent="0.25">
      <c r="A11" s="214"/>
      <c r="B11" s="214"/>
      <c r="C11" s="215"/>
      <c r="D11" s="216"/>
      <c r="E11" s="216"/>
      <c r="F11" s="217"/>
      <c r="G11" s="217"/>
      <c r="H11" s="217"/>
      <c r="I11" s="217"/>
      <c r="J11" s="217"/>
      <c r="K11" s="217"/>
      <c r="L11" s="217"/>
      <c r="M11" s="217"/>
      <c r="N11" s="217"/>
      <c r="O11" s="217"/>
      <c r="P11" s="217"/>
      <c r="Q11" s="217"/>
      <c r="R11" s="217"/>
      <c r="S11" s="218"/>
      <c r="T11" s="218"/>
      <c r="U11" s="217"/>
      <c r="V11" s="217"/>
      <c r="W11" s="219"/>
      <c r="X11" s="220"/>
      <c r="Y11" s="220"/>
      <c r="Z11" s="220"/>
      <c r="AA11" s="220"/>
      <c r="AB11" s="220"/>
    </row>
    <row r="12" spans="1:28" s="16" customFormat="1" ht="15" customHeight="1" x14ac:dyDescent="0.25">
      <c r="A12" s="17"/>
      <c r="B12" s="45"/>
      <c r="C12" s="48" t="s">
        <v>18</v>
      </c>
      <c r="D12" s="86" t="str">
        <f t="shared" ref="D12:D18" si="2">IF(SUM(S12,T12,U12,V12,W12)&gt;0,SUM(S12,T12,U12,V12,W12),"–")</f>
        <v>–</v>
      </c>
      <c r="E12" s="86" t="str">
        <f t="shared" ref="E12:E18" si="3">IF(SUM(X12,Y12,Z12,AA12,AB12)&gt;0,SUM(X12,Y12,Z12,AA12,AB12),"–")</f>
        <v>–</v>
      </c>
      <c r="F12" s="47" t="s">
        <v>3</v>
      </c>
      <c r="G12" s="47" t="s">
        <v>3</v>
      </c>
      <c r="H12" s="47" t="s">
        <v>3</v>
      </c>
      <c r="I12" s="47" t="s">
        <v>3</v>
      </c>
      <c r="J12" s="47" t="s">
        <v>3</v>
      </c>
      <c r="K12" s="47" t="s">
        <v>3</v>
      </c>
      <c r="L12" s="47" t="s">
        <v>3</v>
      </c>
      <c r="M12" s="47" t="s">
        <v>3</v>
      </c>
      <c r="N12" s="47" t="s">
        <v>3</v>
      </c>
      <c r="O12" s="47">
        <v>1</v>
      </c>
      <c r="P12" s="47">
        <v>2</v>
      </c>
      <c r="Q12" s="47" t="s">
        <v>2</v>
      </c>
      <c r="R12" s="47">
        <v>2</v>
      </c>
      <c r="S12" s="47" t="s">
        <v>2</v>
      </c>
      <c r="T12" s="47" t="s">
        <v>2</v>
      </c>
      <c r="U12" s="47" t="s">
        <v>2</v>
      </c>
      <c r="V12" s="47" t="s">
        <v>2</v>
      </c>
      <c r="W12" s="79" t="s">
        <v>2</v>
      </c>
      <c r="X12" s="79" t="s">
        <v>2</v>
      </c>
      <c r="Y12" s="79" t="s">
        <v>2</v>
      </c>
      <c r="Z12" s="79" t="s">
        <v>2</v>
      </c>
      <c r="AA12" s="79" t="s">
        <v>2</v>
      </c>
      <c r="AB12" s="79" t="s">
        <v>2</v>
      </c>
    </row>
    <row r="13" spans="1:28" s="16" customFormat="1" ht="15" customHeight="1" x14ac:dyDescent="0.25">
      <c r="A13" s="17"/>
      <c r="B13" s="45"/>
      <c r="C13" s="20" t="s">
        <v>37</v>
      </c>
      <c r="D13" s="73" t="str">
        <f t="shared" si="2"/>
        <v>–</v>
      </c>
      <c r="E13" s="73" t="str">
        <f t="shared" si="3"/>
        <v>–</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19" t="s">
        <v>2</v>
      </c>
      <c r="V13" s="19" t="s">
        <v>2</v>
      </c>
      <c r="W13" s="78" t="s">
        <v>2</v>
      </c>
      <c r="X13" s="78" t="s">
        <v>2</v>
      </c>
      <c r="Y13" s="78" t="s">
        <v>2</v>
      </c>
      <c r="Z13" s="78" t="s">
        <v>2</v>
      </c>
      <c r="AA13" s="78" t="s">
        <v>2</v>
      </c>
      <c r="AB13" s="78" t="s">
        <v>2</v>
      </c>
    </row>
    <row r="14" spans="1:28" s="16" customFormat="1" ht="15" customHeight="1" x14ac:dyDescent="0.25">
      <c r="A14" s="17"/>
      <c r="B14" s="45"/>
      <c r="C14" s="3" t="s">
        <v>12</v>
      </c>
      <c r="D14" s="73" t="str">
        <f t="shared" si="2"/>
        <v>–</v>
      </c>
      <c r="E14" s="73" t="str">
        <f t="shared" si="3"/>
        <v>–</v>
      </c>
      <c r="F14" s="19" t="s">
        <v>3</v>
      </c>
      <c r="G14" s="19" t="s">
        <v>3</v>
      </c>
      <c r="H14" s="19" t="s">
        <v>3</v>
      </c>
      <c r="I14" s="19" t="s">
        <v>3</v>
      </c>
      <c r="J14" s="19" t="s">
        <v>3</v>
      </c>
      <c r="K14" s="19" t="s">
        <v>3</v>
      </c>
      <c r="L14" s="19" t="s">
        <v>3</v>
      </c>
      <c r="M14" s="19" t="s">
        <v>3</v>
      </c>
      <c r="N14" s="19" t="s">
        <v>3</v>
      </c>
      <c r="O14" s="19" t="s">
        <v>2</v>
      </c>
      <c r="P14" s="19" t="s">
        <v>2</v>
      </c>
      <c r="Q14" s="19" t="s">
        <v>2</v>
      </c>
      <c r="R14" s="19" t="s">
        <v>2</v>
      </c>
      <c r="S14" s="19" t="s">
        <v>2</v>
      </c>
      <c r="T14" s="19" t="s">
        <v>2</v>
      </c>
      <c r="U14" s="19" t="s">
        <v>2</v>
      </c>
      <c r="V14" s="19" t="s">
        <v>2</v>
      </c>
      <c r="W14" s="78" t="s">
        <v>2</v>
      </c>
      <c r="X14" s="78" t="s">
        <v>2</v>
      </c>
      <c r="Y14" s="78" t="s">
        <v>2</v>
      </c>
      <c r="Z14" s="78" t="s">
        <v>2</v>
      </c>
      <c r="AA14" s="78" t="s">
        <v>2</v>
      </c>
      <c r="AB14" s="78" t="s">
        <v>2</v>
      </c>
    </row>
    <row r="15" spans="1:28" s="16" customFormat="1" ht="15" customHeight="1" x14ac:dyDescent="0.25">
      <c r="A15" s="17"/>
      <c r="B15" s="45"/>
      <c r="C15" s="20" t="s">
        <v>13</v>
      </c>
      <c r="D15" s="73" t="str">
        <f t="shared" si="2"/>
        <v>–</v>
      </c>
      <c r="E15" s="73" t="str">
        <f t="shared" si="3"/>
        <v>–</v>
      </c>
      <c r="F15" s="19" t="s">
        <v>3</v>
      </c>
      <c r="G15" s="19" t="s">
        <v>3</v>
      </c>
      <c r="H15" s="19" t="s">
        <v>3</v>
      </c>
      <c r="I15" s="19" t="s">
        <v>3</v>
      </c>
      <c r="J15" s="19" t="s">
        <v>3</v>
      </c>
      <c r="K15" s="19" t="s">
        <v>3</v>
      </c>
      <c r="L15" s="19" t="s">
        <v>2</v>
      </c>
      <c r="M15" s="19" t="s">
        <v>2</v>
      </c>
      <c r="N15" s="19" t="s">
        <v>2</v>
      </c>
      <c r="O15" s="19" t="s">
        <v>2</v>
      </c>
      <c r="P15" s="19" t="s">
        <v>2</v>
      </c>
      <c r="Q15" s="19" t="s">
        <v>2</v>
      </c>
      <c r="R15" s="19" t="s">
        <v>2</v>
      </c>
      <c r="S15" s="19" t="s">
        <v>2</v>
      </c>
      <c r="T15" s="19" t="s">
        <v>2</v>
      </c>
      <c r="U15" s="19" t="s">
        <v>2</v>
      </c>
      <c r="V15" s="19" t="s">
        <v>2</v>
      </c>
      <c r="W15" s="78" t="s">
        <v>2</v>
      </c>
      <c r="X15" s="78" t="s">
        <v>2</v>
      </c>
      <c r="Y15" s="78" t="s">
        <v>2</v>
      </c>
      <c r="Z15" s="78" t="s">
        <v>2</v>
      </c>
      <c r="AA15" s="78" t="s">
        <v>2</v>
      </c>
      <c r="AB15" s="78" t="s">
        <v>2</v>
      </c>
    </row>
    <row r="16" spans="1:28" s="16" customFormat="1" ht="15" customHeight="1" x14ac:dyDescent="0.25">
      <c r="A16" s="17"/>
      <c r="B16" s="45"/>
      <c r="C16" s="20" t="s">
        <v>101</v>
      </c>
      <c r="D16" s="73" t="str">
        <f t="shared" si="2"/>
        <v>–</v>
      </c>
      <c r="E16" s="73" t="str">
        <f t="shared" si="3"/>
        <v>–</v>
      </c>
      <c r="F16" s="27" t="s">
        <v>3</v>
      </c>
      <c r="G16" s="27" t="s">
        <v>3</v>
      </c>
      <c r="H16" s="27" t="s">
        <v>3</v>
      </c>
      <c r="I16" s="27" t="s">
        <v>3</v>
      </c>
      <c r="J16" s="27" t="s">
        <v>3</v>
      </c>
      <c r="K16" s="27" t="s">
        <v>3</v>
      </c>
      <c r="L16" s="27" t="s">
        <v>3</v>
      </c>
      <c r="M16" s="27" t="s">
        <v>3</v>
      </c>
      <c r="N16" s="27" t="s">
        <v>3</v>
      </c>
      <c r="O16" s="27" t="s">
        <v>3</v>
      </c>
      <c r="P16" s="27" t="s">
        <v>3</v>
      </c>
      <c r="Q16" s="27" t="s">
        <v>3</v>
      </c>
      <c r="R16" s="19" t="s">
        <v>3</v>
      </c>
      <c r="S16" s="27" t="s">
        <v>3</v>
      </c>
      <c r="T16" s="19" t="s">
        <v>2</v>
      </c>
      <c r="U16" s="19" t="s">
        <v>2</v>
      </c>
      <c r="V16" s="19" t="s">
        <v>2</v>
      </c>
      <c r="W16" s="78" t="s">
        <v>2</v>
      </c>
      <c r="X16" s="78" t="s">
        <v>2</v>
      </c>
      <c r="Y16" s="78" t="s">
        <v>2</v>
      </c>
      <c r="Z16" s="78" t="s">
        <v>2</v>
      </c>
      <c r="AA16" s="78" t="s">
        <v>2</v>
      </c>
      <c r="AB16" s="78" t="s">
        <v>2</v>
      </c>
    </row>
    <row r="17" spans="1:28" s="16" customFormat="1" ht="24" customHeight="1" x14ac:dyDescent="0.25">
      <c r="A17" s="17"/>
      <c r="B17" s="45"/>
      <c r="C17" s="20" t="s">
        <v>14</v>
      </c>
      <c r="D17" s="73" t="str">
        <f t="shared" si="2"/>
        <v>–</v>
      </c>
      <c r="E17" s="73" t="str">
        <f t="shared" si="3"/>
        <v>–</v>
      </c>
      <c r="F17" s="19" t="s">
        <v>3</v>
      </c>
      <c r="G17" s="19" t="s">
        <v>3</v>
      </c>
      <c r="H17" s="19" t="s">
        <v>3</v>
      </c>
      <c r="I17" s="19" t="s">
        <v>3</v>
      </c>
      <c r="J17" s="19" t="s">
        <v>3</v>
      </c>
      <c r="K17" s="19" t="s">
        <v>3</v>
      </c>
      <c r="L17" s="19" t="s">
        <v>3</v>
      </c>
      <c r="M17" s="19" t="s">
        <v>3</v>
      </c>
      <c r="N17" s="19" t="s">
        <v>3</v>
      </c>
      <c r="O17" s="19" t="s">
        <v>2</v>
      </c>
      <c r="P17" s="19" t="s">
        <v>2</v>
      </c>
      <c r="Q17" s="19" t="s">
        <v>2</v>
      </c>
      <c r="R17" s="19" t="s">
        <v>2</v>
      </c>
      <c r="S17" s="19" t="s">
        <v>2</v>
      </c>
      <c r="T17" s="19" t="s">
        <v>2</v>
      </c>
      <c r="U17" s="19" t="s">
        <v>2</v>
      </c>
      <c r="V17" s="19" t="s">
        <v>2</v>
      </c>
      <c r="W17" s="78" t="s">
        <v>2</v>
      </c>
      <c r="X17" s="78" t="s">
        <v>2</v>
      </c>
      <c r="Y17" s="78" t="s">
        <v>2</v>
      </c>
      <c r="Z17" s="78" t="s">
        <v>2</v>
      </c>
      <c r="AA17" s="78" t="s">
        <v>2</v>
      </c>
      <c r="AB17" s="78" t="s">
        <v>2</v>
      </c>
    </row>
    <row r="18" spans="1:28" s="16" customFormat="1" ht="15" customHeight="1" x14ac:dyDescent="0.25">
      <c r="A18" s="17"/>
      <c r="B18" s="45"/>
      <c r="C18" s="20" t="s">
        <v>8</v>
      </c>
      <c r="D18" s="73" t="str">
        <f t="shared" si="2"/>
        <v>–</v>
      </c>
      <c r="E18" s="73" t="str">
        <f t="shared" si="3"/>
        <v>–</v>
      </c>
      <c r="F18" s="27" t="s">
        <v>3</v>
      </c>
      <c r="G18" s="27" t="s">
        <v>3</v>
      </c>
      <c r="H18" s="19" t="s">
        <v>3</v>
      </c>
      <c r="I18" s="27" t="s">
        <v>3</v>
      </c>
      <c r="J18" s="27" t="s">
        <v>3</v>
      </c>
      <c r="K18" s="27" t="s">
        <v>3</v>
      </c>
      <c r="L18" s="27" t="s">
        <v>3</v>
      </c>
      <c r="M18" s="19" t="s">
        <v>3</v>
      </c>
      <c r="N18" s="19" t="s">
        <v>3</v>
      </c>
      <c r="O18" s="19">
        <v>1</v>
      </c>
      <c r="P18" s="19">
        <v>2</v>
      </c>
      <c r="Q18" s="19" t="s">
        <v>2</v>
      </c>
      <c r="R18" s="19">
        <v>2</v>
      </c>
      <c r="S18" s="19" t="s">
        <v>2</v>
      </c>
      <c r="T18" s="19" t="s">
        <v>2</v>
      </c>
      <c r="U18" s="19" t="s">
        <v>2</v>
      </c>
      <c r="V18" s="19" t="s">
        <v>2</v>
      </c>
      <c r="W18" s="78" t="s">
        <v>2</v>
      </c>
      <c r="X18" s="78" t="s">
        <v>2</v>
      </c>
      <c r="Y18" s="78" t="s">
        <v>2</v>
      </c>
      <c r="Z18" s="78" t="s">
        <v>2</v>
      </c>
      <c r="AA18" s="78" t="s">
        <v>2</v>
      </c>
      <c r="AB18" s="78" t="s">
        <v>2</v>
      </c>
    </row>
    <row r="19" spans="1:28" s="16" customFormat="1" x14ac:dyDescent="0.25">
      <c r="A19" s="214"/>
      <c r="B19" s="221"/>
      <c r="C19" s="222"/>
      <c r="D19" s="223"/>
      <c r="E19" s="223"/>
      <c r="F19" s="224"/>
      <c r="G19" s="224"/>
      <c r="H19" s="225"/>
      <c r="I19" s="224"/>
      <c r="J19" s="224"/>
      <c r="K19" s="224"/>
      <c r="L19" s="224"/>
      <c r="M19" s="225"/>
      <c r="N19" s="225"/>
      <c r="O19" s="225"/>
      <c r="P19" s="225"/>
      <c r="Q19" s="225"/>
      <c r="R19" s="225"/>
      <c r="S19" s="225"/>
      <c r="T19" s="225"/>
      <c r="U19" s="225"/>
      <c r="V19" s="225"/>
      <c r="W19" s="226"/>
      <c r="X19" s="226"/>
      <c r="Y19" s="226"/>
      <c r="Z19" s="226"/>
      <c r="AA19" s="226"/>
      <c r="AB19" s="226"/>
    </row>
    <row r="20" spans="1:28" s="16" customFormat="1" ht="15" customHeight="1" x14ac:dyDescent="0.25">
      <c r="A20" s="17"/>
      <c r="B20" s="45"/>
      <c r="C20" s="48" t="s">
        <v>19</v>
      </c>
      <c r="D20" s="86">
        <f t="shared" ref="D20:D26" si="4">IF(SUM(S20,T20,U20,V20,W20)&gt;0,SUM(S20,T20,U20,V20,W20),"–")</f>
        <v>3</v>
      </c>
      <c r="E20" s="86">
        <f t="shared" ref="E20:E26" si="5">IF(SUM(X20,Y20,Z20,AA20,AB20)&gt;0,SUM(X20,Y20,Z20,AA20,AB20),"–")</f>
        <v>1</v>
      </c>
      <c r="F20" s="47" t="s">
        <v>3</v>
      </c>
      <c r="G20" s="47" t="s">
        <v>3</v>
      </c>
      <c r="H20" s="47" t="s">
        <v>3</v>
      </c>
      <c r="I20" s="47" t="s">
        <v>3</v>
      </c>
      <c r="J20" s="47" t="s">
        <v>3</v>
      </c>
      <c r="K20" s="47" t="s">
        <v>3</v>
      </c>
      <c r="L20" s="47" t="s">
        <v>3</v>
      </c>
      <c r="M20" s="47" t="s">
        <v>3</v>
      </c>
      <c r="N20" s="47" t="s">
        <v>3</v>
      </c>
      <c r="O20" s="47">
        <v>1</v>
      </c>
      <c r="P20" s="47">
        <v>1</v>
      </c>
      <c r="Q20" s="47" t="s">
        <v>2</v>
      </c>
      <c r="R20" s="47">
        <v>2</v>
      </c>
      <c r="S20" s="47" t="s">
        <v>2</v>
      </c>
      <c r="T20" s="47">
        <v>1</v>
      </c>
      <c r="U20" s="47" t="s">
        <v>2</v>
      </c>
      <c r="V20" s="47">
        <v>1</v>
      </c>
      <c r="W20" s="79">
        <v>1</v>
      </c>
      <c r="X20" s="79" t="s">
        <v>2</v>
      </c>
      <c r="Y20" s="79" t="s">
        <v>2</v>
      </c>
      <c r="Z20" s="79" t="s">
        <v>2</v>
      </c>
      <c r="AA20" s="79">
        <v>1</v>
      </c>
      <c r="AB20" s="79" t="s">
        <v>2</v>
      </c>
    </row>
    <row r="21" spans="1:28" s="16" customFormat="1" ht="15" customHeight="1" x14ac:dyDescent="0.25">
      <c r="A21" s="17"/>
      <c r="B21" s="45"/>
      <c r="C21" s="20" t="s">
        <v>37</v>
      </c>
      <c r="D21" s="73" t="str">
        <f t="shared" si="4"/>
        <v>–</v>
      </c>
      <c r="E21" s="73" t="str">
        <f t="shared" si="5"/>
        <v>–</v>
      </c>
      <c r="F21" s="19" t="s">
        <v>3</v>
      </c>
      <c r="G21" s="19" t="s">
        <v>3</v>
      </c>
      <c r="H21" s="19" t="s">
        <v>3</v>
      </c>
      <c r="I21" s="19" t="s">
        <v>3</v>
      </c>
      <c r="J21" s="19" t="s">
        <v>3</v>
      </c>
      <c r="K21" s="19" t="s">
        <v>3</v>
      </c>
      <c r="L21" s="19" t="s">
        <v>3</v>
      </c>
      <c r="M21" s="19" t="s">
        <v>3</v>
      </c>
      <c r="N21" s="19" t="s">
        <v>3</v>
      </c>
      <c r="O21" s="19" t="s">
        <v>2</v>
      </c>
      <c r="P21" s="19" t="s">
        <v>2</v>
      </c>
      <c r="Q21" s="19" t="s">
        <v>2</v>
      </c>
      <c r="R21" s="19" t="s">
        <v>2</v>
      </c>
      <c r="S21" s="19" t="s">
        <v>2</v>
      </c>
      <c r="T21" s="19" t="s">
        <v>2</v>
      </c>
      <c r="U21" s="19" t="s">
        <v>2</v>
      </c>
      <c r="V21" s="19" t="s">
        <v>2</v>
      </c>
      <c r="W21" s="78" t="s">
        <v>2</v>
      </c>
      <c r="X21" s="78" t="s">
        <v>2</v>
      </c>
      <c r="Y21" s="78" t="s">
        <v>2</v>
      </c>
      <c r="Z21" s="78" t="s">
        <v>2</v>
      </c>
      <c r="AA21" s="78" t="s">
        <v>2</v>
      </c>
      <c r="AB21" s="78" t="s">
        <v>2</v>
      </c>
    </row>
    <row r="22" spans="1:28" s="16" customFormat="1" ht="15" customHeight="1" x14ac:dyDescent="0.25">
      <c r="A22" s="17"/>
      <c r="B22" s="45"/>
      <c r="C22" s="3" t="s">
        <v>12</v>
      </c>
      <c r="D22" s="73" t="str">
        <f t="shared" si="4"/>
        <v>–</v>
      </c>
      <c r="E22" s="73" t="str">
        <f t="shared" si="5"/>
        <v>–</v>
      </c>
      <c r="F22" s="19" t="s">
        <v>3</v>
      </c>
      <c r="G22" s="19" t="s">
        <v>3</v>
      </c>
      <c r="H22" s="19" t="s">
        <v>3</v>
      </c>
      <c r="I22" s="19" t="s">
        <v>3</v>
      </c>
      <c r="J22" s="19" t="s">
        <v>3</v>
      </c>
      <c r="K22" s="19" t="s">
        <v>3</v>
      </c>
      <c r="L22" s="19" t="s">
        <v>3</v>
      </c>
      <c r="M22" s="19" t="s">
        <v>3</v>
      </c>
      <c r="N22" s="19" t="s">
        <v>3</v>
      </c>
      <c r="O22" s="19" t="s">
        <v>2</v>
      </c>
      <c r="P22" s="19" t="s">
        <v>2</v>
      </c>
      <c r="Q22" s="19" t="s">
        <v>2</v>
      </c>
      <c r="R22" s="19" t="s">
        <v>2</v>
      </c>
      <c r="S22" s="19" t="s">
        <v>2</v>
      </c>
      <c r="T22" s="19" t="s">
        <v>2</v>
      </c>
      <c r="U22" s="19" t="s">
        <v>2</v>
      </c>
      <c r="V22" s="19" t="s">
        <v>2</v>
      </c>
      <c r="W22" s="78" t="s">
        <v>2</v>
      </c>
      <c r="X22" s="78" t="s">
        <v>2</v>
      </c>
      <c r="Y22" s="78" t="s">
        <v>2</v>
      </c>
      <c r="Z22" s="78" t="s">
        <v>2</v>
      </c>
      <c r="AA22" s="78" t="s">
        <v>2</v>
      </c>
      <c r="AB22" s="78" t="s">
        <v>2</v>
      </c>
    </row>
    <row r="23" spans="1:28" s="16" customFormat="1" ht="15" customHeight="1" x14ac:dyDescent="0.25">
      <c r="A23" s="17"/>
      <c r="B23" s="45"/>
      <c r="C23" s="20" t="s">
        <v>13</v>
      </c>
      <c r="D23" s="73">
        <f t="shared" si="4"/>
        <v>2</v>
      </c>
      <c r="E23" s="73" t="str">
        <f t="shared" si="5"/>
        <v>–</v>
      </c>
      <c r="F23" s="19" t="s">
        <v>3</v>
      </c>
      <c r="G23" s="19" t="s">
        <v>3</v>
      </c>
      <c r="H23" s="19" t="s">
        <v>3</v>
      </c>
      <c r="I23" s="19" t="s">
        <v>3</v>
      </c>
      <c r="J23" s="19" t="s">
        <v>3</v>
      </c>
      <c r="K23" s="19" t="s">
        <v>3</v>
      </c>
      <c r="L23" s="19" t="s">
        <v>2</v>
      </c>
      <c r="M23" s="19" t="s">
        <v>2</v>
      </c>
      <c r="N23" s="19" t="s">
        <v>2</v>
      </c>
      <c r="O23" s="19" t="s">
        <v>2</v>
      </c>
      <c r="P23" s="19" t="s">
        <v>2</v>
      </c>
      <c r="Q23" s="19" t="s">
        <v>2</v>
      </c>
      <c r="R23" s="19" t="s">
        <v>2</v>
      </c>
      <c r="S23" s="19" t="s">
        <v>2</v>
      </c>
      <c r="T23" s="19">
        <v>1</v>
      </c>
      <c r="U23" s="19" t="s">
        <v>2</v>
      </c>
      <c r="V23" s="19">
        <v>1</v>
      </c>
      <c r="W23" s="78" t="s">
        <v>2</v>
      </c>
      <c r="X23" s="78" t="s">
        <v>2</v>
      </c>
      <c r="Y23" s="78" t="s">
        <v>2</v>
      </c>
      <c r="Z23" s="78" t="s">
        <v>2</v>
      </c>
      <c r="AA23" s="78" t="s">
        <v>2</v>
      </c>
      <c r="AB23" s="78" t="s">
        <v>2</v>
      </c>
    </row>
    <row r="24" spans="1:28" s="16" customFormat="1" ht="15" customHeight="1" x14ac:dyDescent="0.25">
      <c r="A24" s="17"/>
      <c r="B24" s="45"/>
      <c r="C24" s="20" t="s">
        <v>101</v>
      </c>
      <c r="D24" s="73" t="str">
        <f t="shared" si="4"/>
        <v>–</v>
      </c>
      <c r="E24" s="73" t="str">
        <f t="shared" si="5"/>
        <v>–</v>
      </c>
      <c r="F24" s="27" t="s">
        <v>3</v>
      </c>
      <c r="G24" s="27" t="s">
        <v>3</v>
      </c>
      <c r="H24" s="27" t="s">
        <v>3</v>
      </c>
      <c r="I24" s="27" t="s">
        <v>3</v>
      </c>
      <c r="J24" s="27" t="s">
        <v>3</v>
      </c>
      <c r="K24" s="27" t="s">
        <v>3</v>
      </c>
      <c r="L24" s="27" t="s">
        <v>3</v>
      </c>
      <c r="M24" s="27" t="s">
        <v>3</v>
      </c>
      <c r="N24" s="27" t="s">
        <v>3</v>
      </c>
      <c r="O24" s="27" t="s">
        <v>3</v>
      </c>
      <c r="P24" s="27" t="s">
        <v>3</v>
      </c>
      <c r="Q24" s="27" t="s">
        <v>3</v>
      </c>
      <c r="R24" s="19" t="s">
        <v>3</v>
      </c>
      <c r="S24" s="27" t="s">
        <v>3</v>
      </c>
      <c r="T24" s="19" t="s">
        <v>2</v>
      </c>
      <c r="U24" s="19" t="s">
        <v>2</v>
      </c>
      <c r="V24" s="19" t="s">
        <v>2</v>
      </c>
      <c r="W24" s="78" t="s">
        <v>2</v>
      </c>
      <c r="X24" s="78" t="s">
        <v>2</v>
      </c>
      <c r="Y24" s="78" t="s">
        <v>2</v>
      </c>
      <c r="Z24" s="78" t="s">
        <v>2</v>
      </c>
      <c r="AA24" s="78" t="s">
        <v>2</v>
      </c>
      <c r="AB24" s="78" t="s">
        <v>2</v>
      </c>
    </row>
    <row r="25" spans="1:28" s="16" customFormat="1" ht="24" customHeight="1" x14ac:dyDescent="0.25">
      <c r="A25" s="17"/>
      <c r="B25" s="45"/>
      <c r="C25" s="20" t="s">
        <v>14</v>
      </c>
      <c r="D25" s="73">
        <f t="shared" si="4"/>
        <v>1</v>
      </c>
      <c r="E25" s="73">
        <f t="shared" si="5"/>
        <v>1</v>
      </c>
      <c r="F25" s="19" t="s">
        <v>3</v>
      </c>
      <c r="G25" s="19" t="s">
        <v>3</v>
      </c>
      <c r="H25" s="19" t="s">
        <v>3</v>
      </c>
      <c r="I25" s="19" t="s">
        <v>3</v>
      </c>
      <c r="J25" s="19" t="s">
        <v>3</v>
      </c>
      <c r="K25" s="19" t="s">
        <v>3</v>
      </c>
      <c r="L25" s="19" t="s">
        <v>3</v>
      </c>
      <c r="M25" s="19" t="s">
        <v>3</v>
      </c>
      <c r="N25" s="19" t="s">
        <v>3</v>
      </c>
      <c r="O25" s="19" t="s">
        <v>2</v>
      </c>
      <c r="P25" s="19" t="s">
        <v>2</v>
      </c>
      <c r="Q25" s="19" t="s">
        <v>2</v>
      </c>
      <c r="R25" s="19">
        <v>2</v>
      </c>
      <c r="S25" s="19" t="s">
        <v>2</v>
      </c>
      <c r="T25" s="19" t="s">
        <v>2</v>
      </c>
      <c r="U25" s="19" t="s">
        <v>2</v>
      </c>
      <c r="V25" s="19" t="s">
        <v>2</v>
      </c>
      <c r="W25" s="78">
        <v>1</v>
      </c>
      <c r="X25" s="78" t="s">
        <v>2</v>
      </c>
      <c r="Y25" s="78" t="s">
        <v>2</v>
      </c>
      <c r="Z25" s="78" t="s">
        <v>2</v>
      </c>
      <c r="AA25" s="78">
        <v>1</v>
      </c>
      <c r="AB25" s="78" t="s">
        <v>2</v>
      </c>
    </row>
    <row r="26" spans="1:28" s="16" customFormat="1" ht="15" customHeight="1" x14ac:dyDescent="0.25">
      <c r="A26" s="17"/>
      <c r="B26" s="45"/>
      <c r="C26" s="20" t="s">
        <v>8</v>
      </c>
      <c r="D26" s="73" t="str">
        <f t="shared" si="4"/>
        <v>–</v>
      </c>
      <c r="E26" s="73" t="str">
        <f t="shared" si="5"/>
        <v>–</v>
      </c>
      <c r="F26" s="27" t="s">
        <v>3</v>
      </c>
      <c r="G26" s="27" t="s">
        <v>3</v>
      </c>
      <c r="H26" s="19" t="s">
        <v>3</v>
      </c>
      <c r="I26" s="27" t="s">
        <v>3</v>
      </c>
      <c r="J26" s="27" t="s">
        <v>3</v>
      </c>
      <c r="K26" s="27" t="s">
        <v>3</v>
      </c>
      <c r="L26" s="27" t="s">
        <v>3</v>
      </c>
      <c r="M26" s="19" t="s">
        <v>3</v>
      </c>
      <c r="N26" s="19" t="s">
        <v>3</v>
      </c>
      <c r="O26" s="19">
        <v>1</v>
      </c>
      <c r="P26" s="19">
        <v>1</v>
      </c>
      <c r="Q26" s="19" t="s">
        <v>2</v>
      </c>
      <c r="R26" s="19" t="s">
        <v>2</v>
      </c>
      <c r="S26" s="19" t="s">
        <v>2</v>
      </c>
      <c r="T26" s="19" t="s">
        <v>2</v>
      </c>
      <c r="U26" s="19" t="s">
        <v>2</v>
      </c>
      <c r="V26" s="19" t="s">
        <v>2</v>
      </c>
      <c r="W26" s="78" t="s">
        <v>2</v>
      </c>
      <c r="X26" s="78" t="s">
        <v>2</v>
      </c>
      <c r="Y26" s="78" t="s">
        <v>2</v>
      </c>
      <c r="Z26" s="78" t="s">
        <v>2</v>
      </c>
      <c r="AA26" s="78" t="s">
        <v>2</v>
      </c>
      <c r="AB26" s="78" t="s">
        <v>2</v>
      </c>
    </row>
    <row r="27" spans="1:28" s="16" customFormat="1" ht="6" customHeight="1" x14ac:dyDescent="0.25">
      <c r="A27" s="17"/>
      <c r="B27" s="45"/>
      <c r="C27" s="48"/>
      <c r="D27" s="101"/>
      <c r="E27" s="101"/>
      <c r="F27" s="70"/>
      <c r="G27" s="70"/>
      <c r="H27" s="70"/>
      <c r="I27" s="70"/>
      <c r="J27" s="70"/>
      <c r="K27" s="70"/>
      <c r="L27" s="70"/>
      <c r="M27" s="70"/>
      <c r="N27" s="70"/>
      <c r="O27" s="70"/>
      <c r="P27" s="70"/>
      <c r="Q27" s="70"/>
      <c r="R27" s="70"/>
      <c r="S27" s="70"/>
      <c r="T27" s="70"/>
      <c r="U27" s="70"/>
      <c r="V27" s="70"/>
      <c r="W27" s="164"/>
      <c r="X27" s="164"/>
      <c r="Y27" s="164"/>
      <c r="Z27" s="164"/>
      <c r="AA27" s="164"/>
      <c r="AB27" s="164"/>
    </row>
    <row r="28" spans="1:28" s="16" customFormat="1" ht="29.25" customHeight="1" x14ac:dyDescent="0.25">
      <c r="A28" s="137"/>
      <c r="B28" s="137"/>
      <c r="C28" s="138" t="s">
        <v>96</v>
      </c>
      <c r="D28" s="86" t="str">
        <f t="shared" ref="D28:D30" si="6">IF(SUM(S28,T28,U28,V28,W28)&gt;0,SUM(S28,T28,U28,V28,W28),"–")</f>
        <v>–</v>
      </c>
      <c r="E28" s="86">
        <f t="shared" ref="E28:E30" si="7">IF(SUM(X28,Y28,Z28,AA28,AB28)&gt;0,SUM(X28,Y28,Z28,AA28,AB28),"–")</f>
        <v>1</v>
      </c>
      <c r="F28" s="47" t="s">
        <v>2</v>
      </c>
      <c r="G28" s="49">
        <v>1</v>
      </c>
      <c r="H28" s="47" t="s">
        <v>2</v>
      </c>
      <c r="I28" s="47" t="s">
        <v>2</v>
      </c>
      <c r="J28" s="47" t="s">
        <v>2</v>
      </c>
      <c r="K28" s="47" t="s">
        <v>2</v>
      </c>
      <c r="L28" s="47" t="s">
        <v>2</v>
      </c>
      <c r="M28" s="47" t="s">
        <v>2</v>
      </c>
      <c r="N28" s="47" t="s">
        <v>2</v>
      </c>
      <c r="O28" s="47" t="s">
        <v>2</v>
      </c>
      <c r="P28" s="47">
        <v>1</v>
      </c>
      <c r="Q28" s="47" t="s">
        <v>2</v>
      </c>
      <c r="R28" s="47" t="s">
        <v>2</v>
      </c>
      <c r="S28" s="47" t="s">
        <v>2</v>
      </c>
      <c r="T28" s="47" t="s">
        <v>2</v>
      </c>
      <c r="U28" s="47" t="s">
        <v>2</v>
      </c>
      <c r="V28" s="47" t="s">
        <v>2</v>
      </c>
      <c r="W28" s="79" t="s">
        <v>2</v>
      </c>
      <c r="X28" s="79" t="s">
        <v>2</v>
      </c>
      <c r="Y28" s="78" t="s">
        <v>2</v>
      </c>
      <c r="Z28" s="78" t="s">
        <v>2</v>
      </c>
      <c r="AA28" s="78" t="s">
        <v>2</v>
      </c>
      <c r="AB28" s="79">
        <v>1</v>
      </c>
    </row>
    <row r="29" spans="1:28" s="16" customFormat="1" ht="15" customHeight="1" x14ac:dyDescent="0.25">
      <c r="A29" s="17"/>
      <c r="B29" s="45"/>
      <c r="C29" s="2" t="s">
        <v>4</v>
      </c>
      <c r="D29" s="86" t="str">
        <f t="shared" si="6"/>
        <v>–</v>
      </c>
      <c r="E29" s="86">
        <f t="shared" si="7"/>
        <v>1</v>
      </c>
      <c r="F29" s="19" t="s">
        <v>3</v>
      </c>
      <c r="G29" s="27" t="s">
        <v>3</v>
      </c>
      <c r="H29" s="19" t="s">
        <v>3</v>
      </c>
      <c r="I29" s="19" t="s">
        <v>3</v>
      </c>
      <c r="J29" s="19" t="s">
        <v>3</v>
      </c>
      <c r="K29" s="19" t="s">
        <v>3</v>
      </c>
      <c r="L29" s="19" t="s">
        <v>3</v>
      </c>
      <c r="M29" s="19" t="s">
        <v>3</v>
      </c>
      <c r="N29" s="19" t="s">
        <v>3</v>
      </c>
      <c r="O29" s="19" t="s">
        <v>2</v>
      </c>
      <c r="P29" s="19" t="s">
        <v>2</v>
      </c>
      <c r="Q29" s="19" t="s">
        <v>2</v>
      </c>
      <c r="R29" s="19" t="s">
        <v>2</v>
      </c>
      <c r="S29" s="19" t="s">
        <v>2</v>
      </c>
      <c r="T29" s="19" t="s">
        <v>2</v>
      </c>
      <c r="U29" s="19" t="s">
        <v>2</v>
      </c>
      <c r="V29" s="19" t="s">
        <v>2</v>
      </c>
      <c r="W29" s="78" t="s">
        <v>2</v>
      </c>
      <c r="X29" s="78" t="s">
        <v>2</v>
      </c>
      <c r="Y29" s="78" t="s">
        <v>2</v>
      </c>
      <c r="Z29" s="78" t="s">
        <v>2</v>
      </c>
      <c r="AA29" s="78" t="s">
        <v>2</v>
      </c>
      <c r="AB29" s="78">
        <v>1</v>
      </c>
    </row>
    <row r="30" spans="1:28" s="16" customFormat="1" ht="15" customHeight="1" x14ac:dyDescent="0.25">
      <c r="A30" s="17"/>
      <c r="B30" s="45"/>
      <c r="C30" s="2" t="s">
        <v>5</v>
      </c>
      <c r="D30" s="86" t="str">
        <f t="shared" si="6"/>
        <v>–</v>
      </c>
      <c r="E30" s="86" t="str">
        <f t="shared" si="7"/>
        <v>–</v>
      </c>
      <c r="F30" s="19" t="s">
        <v>3</v>
      </c>
      <c r="G30" s="27" t="s">
        <v>3</v>
      </c>
      <c r="H30" s="19" t="s">
        <v>3</v>
      </c>
      <c r="I30" s="19" t="s">
        <v>3</v>
      </c>
      <c r="J30" s="19" t="s">
        <v>3</v>
      </c>
      <c r="K30" s="19" t="s">
        <v>3</v>
      </c>
      <c r="L30" s="19" t="s">
        <v>3</v>
      </c>
      <c r="M30" s="19" t="s">
        <v>3</v>
      </c>
      <c r="N30" s="19" t="s">
        <v>3</v>
      </c>
      <c r="O30" s="19" t="s">
        <v>2</v>
      </c>
      <c r="P30" s="19">
        <v>1</v>
      </c>
      <c r="Q30" s="19" t="s">
        <v>2</v>
      </c>
      <c r="R30" s="19" t="s">
        <v>2</v>
      </c>
      <c r="S30" s="19" t="s">
        <v>2</v>
      </c>
      <c r="T30" s="19" t="s">
        <v>2</v>
      </c>
      <c r="U30" s="19" t="s">
        <v>2</v>
      </c>
      <c r="V30" s="19" t="s">
        <v>2</v>
      </c>
      <c r="W30" s="78" t="s">
        <v>2</v>
      </c>
      <c r="X30" s="78" t="s">
        <v>2</v>
      </c>
      <c r="Y30" s="78" t="s">
        <v>2</v>
      </c>
      <c r="Z30" s="78" t="s">
        <v>2</v>
      </c>
      <c r="AA30" s="78" t="s">
        <v>2</v>
      </c>
      <c r="AB30" s="78" t="s">
        <v>2</v>
      </c>
    </row>
    <row r="31" spans="1:28" ht="5.25" customHeight="1" x14ac:dyDescent="0.25">
      <c r="A31" s="22"/>
      <c r="B31" s="22"/>
      <c r="C31" s="36"/>
      <c r="D31" s="134"/>
      <c r="E31" s="134"/>
      <c r="F31" s="36"/>
      <c r="G31" s="36"/>
      <c r="H31" s="36"/>
      <c r="I31" s="36"/>
      <c r="J31" s="36"/>
      <c r="K31" s="36"/>
      <c r="L31" s="36"/>
      <c r="M31" s="36"/>
      <c r="N31" s="36"/>
      <c r="O31" s="36"/>
      <c r="P31" s="36"/>
      <c r="Q31" s="36"/>
      <c r="R31" s="36"/>
      <c r="S31" s="72"/>
      <c r="T31" s="72"/>
      <c r="U31" s="36"/>
      <c r="V31" s="36"/>
      <c r="W31" s="80"/>
      <c r="X31" s="22"/>
      <c r="Y31" s="22"/>
      <c r="Z31" s="22"/>
      <c r="AA31" s="22"/>
      <c r="AB31" s="22"/>
    </row>
    <row r="32" spans="1:28" x14ac:dyDescent="0.25">
      <c r="A32" s="3"/>
      <c r="B32" s="13"/>
      <c r="C32" s="3" t="s">
        <v>134</v>
      </c>
    </row>
    <row r="33" spans="3:13" x14ac:dyDescent="0.25">
      <c r="C33" s="13" t="s">
        <v>68</v>
      </c>
    </row>
    <row r="35" spans="3:13" x14ac:dyDescent="0.25">
      <c r="L35" s="16"/>
      <c r="M35" s="16"/>
    </row>
  </sheetData>
  <mergeCells count="1">
    <mergeCell ref="A3:C3"/>
  </mergeCells>
  <pageMargins left="0.39370078740157483" right="0.39370078740157483" top="0.59055118110236227"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41"/>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2" width="4.6640625" style="3" customWidth="1" outlineLevel="1"/>
    <col min="13" max="13" width="5" style="3" customWidth="1" outlineLevel="1"/>
    <col min="14" max="19" width="4.6640625" style="3" customWidth="1" outlineLevel="1"/>
    <col min="20" max="28" width="4.6640625" style="3" customWidth="1"/>
    <col min="29" max="16384" width="9.109375" style="11"/>
  </cols>
  <sheetData>
    <row r="1" spans="1:28" ht="14.25" customHeight="1" x14ac:dyDescent="0.25">
      <c r="A1" s="16" t="s">
        <v>194</v>
      </c>
      <c r="F1" s="16"/>
    </row>
    <row r="2" spans="1:28" ht="14.25" customHeight="1" x14ac:dyDescent="0.25">
      <c r="A2" s="15" t="s">
        <v>195</v>
      </c>
      <c r="F2" s="15"/>
    </row>
    <row r="3" spans="1:28" ht="24" customHeight="1" x14ac:dyDescent="0.25">
      <c r="A3" s="272"/>
      <c r="B3" s="272"/>
      <c r="C3" s="272"/>
      <c r="D3" s="90" t="s">
        <v>232</v>
      </c>
      <c r="E3" s="90" t="s">
        <v>233</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61">
        <v>2017</v>
      </c>
      <c r="X3" s="61">
        <v>2018</v>
      </c>
      <c r="Y3" s="61">
        <v>2019</v>
      </c>
      <c r="Z3" s="61">
        <v>2020</v>
      </c>
      <c r="AA3" s="61">
        <v>2021</v>
      </c>
      <c r="AB3" s="61">
        <v>2022</v>
      </c>
    </row>
    <row r="4" spans="1:28" ht="24" customHeight="1" x14ac:dyDescent="0.25">
      <c r="A4" s="17"/>
      <c r="B4" s="17"/>
      <c r="C4" s="18" t="s">
        <v>165</v>
      </c>
      <c r="D4" s="86">
        <f>IF(SUM(S4,T4,U4,V4,W4)&gt;0,SUM(S4,T4,U4,V4,W4),"–")</f>
        <v>44</v>
      </c>
      <c r="E4" s="86">
        <f>IF(SUM(X4,Y4,Z4,AA4,AB4)&gt;0,SUM(X4,Y4,Z4,AA4,AB4),"–")</f>
        <v>54</v>
      </c>
      <c r="F4" s="47">
        <v>14</v>
      </c>
      <c r="G4" s="47">
        <v>20</v>
      </c>
      <c r="H4" s="47">
        <v>16</v>
      </c>
      <c r="I4" s="47">
        <v>18</v>
      </c>
      <c r="J4" s="47">
        <v>10</v>
      </c>
      <c r="K4" s="47">
        <v>17</v>
      </c>
      <c r="L4" s="47">
        <v>34</v>
      </c>
      <c r="M4" s="47">
        <v>28</v>
      </c>
      <c r="N4" s="47">
        <v>11</v>
      </c>
      <c r="O4" s="47">
        <v>14</v>
      </c>
      <c r="P4" s="47">
        <v>10</v>
      </c>
      <c r="Q4" s="47">
        <v>22</v>
      </c>
      <c r="R4" s="47">
        <v>2</v>
      </c>
      <c r="S4" s="47">
        <v>4</v>
      </c>
      <c r="T4" s="47">
        <v>10</v>
      </c>
      <c r="U4" s="47">
        <v>9</v>
      </c>
      <c r="V4" s="47">
        <v>7</v>
      </c>
      <c r="W4" s="47">
        <v>14</v>
      </c>
      <c r="X4" s="47">
        <v>10</v>
      </c>
      <c r="Y4" s="47">
        <v>13</v>
      </c>
      <c r="Z4" s="47">
        <v>8</v>
      </c>
      <c r="AA4" s="47">
        <v>14</v>
      </c>
      <c r="AB4" s="47">
        <v>9</v>
      </c>
    </row>
    <row r="5" spans="1:28" ht="15" customHeight="1" x14ac:dyDescent="0.25">
      <c r="A5" s="17"/>
      <c r="B5" s="17"/>
      <c r="C5" s="20" t="s">
        <v>37</v>
      </c>
      <c r="D5" s="73">
        <f t="shared" ref="D5:D10" si="0">IF(SUM(S5,T5,U5,V5,W5)&gt;0,SUM(S5,T5,U5,V5,W5),"–")</f>
        <v>15</v>
      </c>
      <c r="E5" s="73">
        <f t="shared" ref="E5:E10" si="1">IF(SUM(X5,Y5,Z5,AA5,AB5)&gt;0,SUM(X5,Y5,Z5,AA5,AB5),"–")</f>
        <v>23</v>
      </c>
      <c r="F5" s="19" t="s">
        <v>2</v>
      </c>
      <c r="G5" s="27">
        <v>13</v>
      </c>
      <c r="H5" s="19">
        <v>7</v>
      </c>
      <c r="I5" s="27">
        <v>7</v>
      </c>
      <c r="J5" s="27">
        <v>7</v>
      </c>
      <c r="K5" s="19">
        <v>13</v>
      </c>
      <c r="L5" s="19">
        <v>25</v>
      </c>
      <c r="M5" s="19">
        <v>20</v>
      </c>
      <c r="N5" s="19">
        <v>4</v>
      </c>
      <c r="O5" s="19">
        <v>6</v>
      </c>
      <c r="P5" s="19">
        <v>5</v>
      </c>
      <c r="Q5" s="19">
        <v>5</v>
      </c>
      <c r="R5" s="19" t="s">
        <v>2</v>
      </c>
      <c r="S5" s="19">
        <v>1</v>
      </c>
      <c r="T5" s="19" t="s">
        <v>2</v>
      </c>
      <c r="U5" s="19">
        <v>3</v>
      </c>
      <c r="V5" s="19">
        <v>6</v>
      </c>
      <c r="W5" s="19">
        <v>5</v>
      </c>
      <c r="X5" s="3">
        <v>3</v>
      </c>
      <c r="Y5" s="3">
        <v>9</v>
      </c>
      <c r="Z5" s="3">
        <v>5</v>
      </c>
      <c r="AA5" s="3">
        <v>3</v>
      </c>
      <c r="AB5" s="3">
        <v>3</v>
      </c>
    </row>
    <row r="6" spans="1:28" ht="15" customHeight="1" x14ac:dyDescent="0.25">
      <c r="A6" s="17"/>
      <c r="B6" s="17"/>
      <c r="C6" s="3" t="s">
        <v>12</v>
      </c>
      <c r="D6" s="73" t="str">
        <f t="shared" si="0"/>
        <v>–</v>
      </c>
      <c r="E6" s="73">
        <f t="shared" si="1"/>
        <v>1</v>
      </c>
      <c r="F6" s="27">
        <v>1</v>
      </c>
      <c r="G6" s="27">
        <v>1</v>
      </c>
      <c r="H6" s="27">
        <v>1</v>
      </c>
      <c r="I6" s="27">
        <v>3</v>
      </c>
      <c r="J6" s="27">
        <v>1</v>
      </c>
      <c r="K6" s="27">
        <v>1</v>
      </c>
      <c r="L6" s="27">
        <v>2</v>
      </c>
      <c r="M6" s="19" t="s">
        <v>2</v>
      </c>
      <c r="N6" s="19" t="s">
        <v>2</v>
      </c>
      <c r="O6" s="19" t="s">
        <v>2</v>
      </c>
      <c r="P6" s="19" t="s">
        <v>2</v>
      </c>
      <c r="Q6" s="19">
        <v>1</v>
      </c>
      <c r="R6" s="19" t="s">
        <v>2</v>
      </c>
      <c r="S6" s="19" t="s">
        <v>2</v>
      </c>
      <c r="T6" s="19" t="s">
        <v>2</v>
      </c>
      <c r="U6" s="19" t="s">
        <v>2</v>
      </c>
      <c r="V6" s="19" t="s">
        <v>2</v>
      </c>
      <c r="W6" s="19" t="s">
        <v>2</v>
      </c>
      <c r="X6" s="19" t="s">
        <v>2</v>
      </c>
      <c r="Y6" s="19" t="s">
        <v>2</v>
      </c>
      <c r="Z6" s="19" t="s">
        <v>2</v>
      </c>
      <c r="AA6" s="19" t="s">
        <v>2</v>
      </c>
      <c r="AB6" s="19">
        <v>1</v>
      </c>
    </row>
    <row r="7" spans="1:28" ht="15" customHeight="1" x14ac:dyDescent="0.25">
      <c r="A7" s="17"/>
      <c r="B7" s="17"/>
      <c r="C7" s="20" t="s">
        <v>13</v>
      </c>
      <c r="D7" s="73">
        <f t="shared" si="0"/>
        <v>3</v>
      </c>
      <c r="E7" s="73" t="str">
        <f t="shared" si="1"/>
        <v>–</v>
      </c>
      <c r="F7" s="19" t="s">
        <v>3</v>
      </c>
      <c r="G7" s="19" t="s">
        <v>3</v>
      </c>
      <c r="H7" s="19" t="s">
        <v>3</v>
      </c>
      <c r="I7" s="19" t="s">
        <v>3</v>
      </c>
      <c r="J7" s="19" t="s">
        <v>3</v>
      </c>
      <c r="K7" s="19" t="s">
        <v>3</v>
      </c>
      <c r="L7" s="19" t="s">
        <v>2</v>
      </c>
      <c r="M7" s="19" t="s">
        <v>2</v>
      </c>
      <c r="N7" s="19">
        <v>1</v>
      </c>
      <c r="O7" s="19" t="s">
        <v>2</v>
      </c>
      <c r="P7" s="19" t="s">
        <v>2</v>
      </c>
      <c r="Q7" s="19">
        <v>2</v>
      </c>
      <c r="R7" s="19" t="s">
        <v>2</v>
      </c>
      <c r="S7" s="19" t="s">
        <v>2</v>
      </c>
      <c r="T7" s="19">
        <v>2</v>
      </c>
      <c r="U7" s="19" t="s">
        <v>2</v>
      </c>
      <c r="V7" s="19" t="s">
        <v>2</v>
      </c>
      <c r="W7" s="19">
        <v>1</v>
      </c>
      <c r="X7" s="19" t="s">
        <v>2</v>
      </c>
      <c r="Y7" s="19" t="s">
        <v>2</v>
      </c>
      <c r="Z7" s="19" t="s">
        <v>2</v>
      </c>
      <c r="AA7" s="19" t="s">
        <v>2</v>
      </c>
      <c r="AB7" s="19" t="s">
        <v>2</v>
      </c>
    </row>
    <row r="8" spans="1:28" ht="15" customHeight="1" x14ac:dyDescent="0.25">
      <c r="A8" s="17"/>
      <c r="B8" s="17"/>
      <c r="C8" s="20" t="s">
        <v>101</v>
      </c>
      <c r="D8" s="73">
        <f t="shared" si="0"/>
        <v>2</v>
      </c>
      <c r="E8" s="73">
        <f t="shared" si="1"/>
        <v>1</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t="s">
        <v>2</v>
      </c>
      <c r="U8" s="19" t="s">
        <v>2</v>
      </c>
      <c r="V8" s="19" t="s">
        <v>2</v>
      </c>
      <c r="W8" s="19">
        <v>2</v>
      </c>
      <c r="X8" s="3">
        <v>1</v>
      </c>
      <c r="Y8" s="19" t="s">
        <v>2</v>
      </c>
      <c r="Z8" s="19" t="s">
        <v>2</v>
      </c>
      <c r="AA8" s="19" t="s">
        <v>2</v>
      </c>
      <c r="AB8" s="19" t="s">
        <v>2</v>
      </c>
    </row>
    <row r="9" spans="1:28" ht="24" customHeight="1" x14ac:dyDescent="0.25">
      <c r="A9" s="17"/>
      <c r="B9" s="17"/>
      <c r="C9" s="20" t="s">
        <v>14</v>
      </c>
      <c r="D9" s="73">
        <f t="shared" si="0"/>
        <v>9</v>
      </c>
      <c r="E9" s="73">
        <f t="shared" si="1"/>
        <v>4</v>
      </c>
      <c r="F9" s="19" t="s">
        <v>3</v>
      </c>
      <c r="G9" s="19" t="s">
        <v>3</v>
      </c>
      <c r="H9" s="19" t="s">
        <v>3</v>
      </c>
      <c r="I9" s="19" t="s">
        <v>3</v>
      </c>
      <c r="J9" s="19" t="s">
        <v>3</v>
      </c>
      <c r="K9" s="19" t="s">
        <v>3</v>
      </c>
      <c r="L9" s="19" t="s">
        <v>2</v>
      </c>
      <c r="M9" s="19" t="s">
        <v>2</v>
      </c>
      <c r="N9" s="19" t="s">
        <v>2</v>
      </c>
      <c r="O9" s="19" t="s">
        <v>2</v>
      </c>
      <c r="P9" s="19">
        <v>1</v>
      </c>
      <c r="Q9" s="19">
        <v>2</v>
      </c>
      <c r="R9" s="19" t="s">
        <v>2</v>
      </c>
      <c r="S9" s="19">
        <v>1</v>
      </c>
      <c r="T9" s="19">
        <v>6</v>
      </c>
      <c r="U9" s="19">
        <v>1</v>
      </c>
      <c r="V9" s="19" t="s">
        <v>2</v>
      </c>
      <c r="W9" s="19">
        <v>1</v>
      </c>
      <c r="X9" s="3">
        <v>2</v>
      </c>
      <c r="Y9" s="19" t="s">
        <v>2</v>
      </c>
      <c r="Z9" s="19" t="s">
        <v>2</v>
      </c>
      <c r="AA9" s="19">
        <v>2</v>
      </c>
      <c r="AB9" s="19" t="s">
        <v>2</v>
      </c>
    </row>
    <row r="10" spans="1:28" ht="15" customHeight="1" x14ac:dyDescent="0.25">
      <c r="A10" s="17"/>
      <c r="B10" s="17"/>
      <c r="C10" s="20" t="s">
        <v>8</v>
      </c>
      <c r="D10" s="73">
        <f t="shared" si="0"/>
        <v>15</v>
      </c>
      <c r="E10" s="73">
        <f t="shared" si="1"/>
        <v>25</v>
      </c>
      <c r="F10" s="27">
        <v>13</v>
      </c>
      <c r="G10" s="27">
        <v>6</v>
      </c>
      <c r="H10" s="27">
        <v>8</v>
      </c>
      <c r="I10" s="27">
        <v>8</v>
      </c>
      <c r="J10" s="27">
        <v>2</v>
      </c>
      <c r="K10" s="27">
        <v>3</v>
      </c>
      <c r="L10" s="27">
        <v>7</v>
      </c>
      <c r="M10" s="27">
        <v>8</v>
      </c>
      <c r="N10" s="27">
        <v>6</v>
      </c>
      <c r="O10" s="27">
        <v>8</v>
      </c>
      <c r="P10" s="27">
        <v>4</v>
      </c>
      <c r="Q10" s="27">
        <v>12</v>
      </c>
      <c r="R10" s="19">
        <v>2</v>
      </c>
      <c r="S10" s="19">
        <v>2</v>
      </c>
      <c r="T10" s="19">
        <v>2</v>
      </c>
      <c r="U10" s="19">
        <v>5</v>
      </c>
      <c r="V10" s="19">
        <v>1</v>
      </c>
      <c r="W10" s="19">
        <v>5</v>
      </c>
      <c r="X10" s="3">
        <v>4</v>
      </c>
      <c r="Y10" s="3">
        <v>4</v>
      </c>
      <c r="Z10" s="3">
        <v>3</v>
      </c>
      <c r="AA10" s="3">
        <v>9</v>
      </c>
      <c r="AB10" s="3">
        <v>5</v>
      </c>
    </row>
    <row r="11" spans="1:28" s="16" customFormat="1" ht="13.5" customHeight="1" x14ac:dyDescent="0.25">
      <c r="A11" s="221"/>
      <c r="B11" s="221"/>
      <c r="C11" s="227"/>
      <c r="D11" s="228"/>
      <c r="E11" s="228"/>
      <c r="F11" s="229"/>
      <c r="G11" s="229"/>
      <c r="H11" s="229"/>
      <c r="I11" s="229"/>
      <c r="J11" s="229"/>
      <c r="K11" s="229"/>
      <c r="L11" s="229"/>
      <c r="M11" s="229"/>
      <c r="N11" s="229"/>
      <c r="O11" s="229"/>
      <c r="P11" s="229"/>
      <c r="Q11" s="229"/>
      <c r="R11" s="229"/>
      <c r="S11" s="229"/>
      <c r="T11" s="229"/>
      <c r="U11" s="229"/>
      <c r="V11" s="229"/>
      <c r="W11" s="229"/>
      <c r="X11" s="229"/>
      <c r="Y11" s="229"/>
      <c r="Z11" s="229"/>
      <c r="AA11" s="229"/>
      <c r="AB11" s="229"/>
    </row>
    <row r="12" spans="1:28" s="16" customFormat="1" ht="14.1" customHeight="1" x14ac:dyDescent="0.25">
      <c r="A12" s="17"/>
      <c r="B12" s="45"/>
      <c r="C12" s="48" t="s">
        <v>18</v>
      </c>
      <c r="D12" s="86">
        <f t="shared" ref="D12:D18" si="2">IF(SUM(S12,T12,U12,V12,W12)&gt;0,SUM(S12,T12,U12,V12,W12),"–")</f>
        <v>28</v>
      </c>
      <c r="E12" s="86">
        <f t="shared" ref="E12:E18" si="3">IF(SUM(X12,Y12,Z12,AA12,AB12)&gt;0,SUM(X12,Y12,Z12,AA12,AB12),"–")</f>
        <v>25</v>
      </c>
      <c r="F12" s="47" t="s">
        <v>3</v>
      </c>
      <c r="G12" s="47" t="s">
        <v>3</v>
      </c>
      <c r="H12" s="47" t="s">
        <v>3</v>
      </c>
      <c r="I12" s="47" t="s">
        <v>3</v>
      </c>
      <c r="J12" s="47" t="s">
        <v>3</v>
      </c>
      <c r="K12" s="47" t="s">
        <v>3</v>
      </c>
      <c r="L12" s="47" t="s">
        <v>3</v>
      </c>
      <c r="M12" s="47" t="s">
        <v>3</v>
      </c>
      <c r="N12" s="47" t="s">
        <v>3</v>
      </c>
      <c r="O12" s="47">
        <v>11</v>
      </c>
      <c r="P12" s="47">
        <v>3</v>
      </c>
      <c r="Q12" s="47">
        <v>8</v>
      </c>
      <c r="R12" s="47">
        <v>1</v>
      </c>
      <c r="S12" s="47">
        <v>2</v>
      </c>
      <c r="T12" s="47">
        <v>5</v>
      </c>
      <c r="U12" s="47">
        <v>5</v>
      </c>
      <c r="V12" s="47">
        <v>7</v>
      </c>
      <c r="W12" s="47">
        <v>9</v>
      </c>
      <c r="X12" s="47">
        <v>4</v>
      </c>
      <c r="Y12" s="47">
        <v>5</v>
      </c>
      <c r="Z12" s="47">
        <v>4</v>
      </c>
      <c r="AA12" s="47">
        <v>7</v>
      </c>
      <c r="AB12" s="47">
        <v>5</v>
      </c>
    </row>
    <row r="13" spans="1:28" s="16" customFormat="1" ht="15" customHeight="1" x14ac:dyDescent="0.25">
      <c r="A13" s="17"/>
      <c r="B13" s="45"/>
      <c r="C13" s="20" t="s">
        <v>37</v>
      </c>
      <c r="D13" s="73">
        <f t="shared" si="2"/>
        <v>14</v>
      </c>
      <c r="E13" s="73">
        <f t="shared" si="3"/>
        <v>13</v>
      </c>
      <c r="F13" s="19" t="s">
        <v>3</v>
      </c>
      <c r="G13" s="27" t="s">
        <v>3</v>
      </c>
      <c r="H13" s="19" t="s">
        <v>3</v>
      </c>
      <c r="I13" s="27" t="s">
        <v>3</v>
      </c>
      <c r="J13" s="27" t="s">
        <v>3</v>
      </c>
      <c r="K13" s="19" t="s">
        <v>3</v>
      </c>
      <c r="L13" s="19" t="s">
        <v>3</v>
      </c>
      <c r="M13" s="19" t="s">
        <v>3</v>
      </c>
      <c r="N13" s="19" t="s">
        <v>3</v>
      </c>
      <c r="O13" s="19">
        <v>6</v>
      </c>
      <c r="P13" s="19">
        <v>2</v>
      </c>
      <c r="Q13" s="19">
        <v>2</v>
      </c>
      <c r="R13" s="19" t="s">
        <v>2</v>
      </c>
      <c r="S13" s="19">
        <v>1</v>
      </c>
      <c r="T13" s="19" t="s">
        <v>2</v>
      </c>
      <c r="U13" s="19">
        <v>3</v>
      </c>
      <c r="V13" s="19">
        <v>6</v>
      </c>
      <c r="W13" s="19">
        <v>4</v>
      </c>
      <c r="X13" s="19" t="s">
        <v>2</v>
      </c>
      <c r="Y13" s="19">
        <v>5</v>
      </c>
      <c r="Z13" s="19">
        <v>3</v>
      </c>
      <c r="AA13" s="19">
        <v>2</v>
      </c>
      <c r="AB13" s="19">
        <v>3</v>
      </c>
    </row>
    <row r="14" spans="1:28" s="16" customFormat="1" ht="15" customHeight="1" x14ac:dyDescent="0.25">
      <c r="A14" s="17"/>
      <c r="B14" s="45"/>
      <c r="C14" s="3" t="s">
        <v>12</v>
      </c>
      <c r="D14" s="73" t="str">
        <f t="shared" si="2"/>
        <v>–</v>
      </c>
      <c r="E14" s="73" t="str">
        <f t="shared" si="3"/>
        <v>–</v>
      </c>
      <c r="F14" s="27" t="s">
        <v>3</v>
      </c>
      <c r="G14" s="27" t="s">
        <v>3</v>
      </c>
      <c r="H14" s="27" t="s">
        <v>3</v>
      </c>
      <c r="I14" s="27" t="s">
        <v>3</v>
      </c>
      <c r="J14" s="27" t="s">
        <v>3</v>
      </c>
      <c r="K14" s="27" t="s">
        <v>3</v>
      </c>
      <c r="L14" s="27" t="s">
        <v>3</v>
      </c>
      <c r="M14" s="19" t="s">
        <v>3</v>
      </c>
      <c r="N14" s="19" t="s">
        <v>3</v>
      </c>
      <c r="O14" s="19" t="s">
        <v>2</v>
      </c>
      <c r="P14" s="19" t="s">
        <v>2</v>
      </c>
      <c r="Q14" s="19" t="s">
        <v>2</v>
      </c>
      <c r="R14" s="19" t="s">
        <v>2</v>
      </c>
      <c r="S14" s="19" t="s">
        <v>2</v>
      </c>
      <c r="T14" s="19" t="s">
        <v>2</v>
      </c>
      <c r="U14" s="19" t="s">
        <v>2</v>
      </c>
      <c r="V14" s="19" t="s">
        <v>2</v>
      </c>
      <c r="W14" s="19" t="s">
        <v>2</v>
      </c>
      <c r="X14" s="19" t="s">
        <v>2</v>
      </c>
      <c r="Y14" s="19" t="s">
        <v>2</v>
      </c>
      <c r="Z14" s="19" t="s">
        <v>2</v>
      </c>
      <c r="AA14" s="19" t="s">
        <v>2</v>
      </c>
      <c r="AB14" s="19" t="s">
        <v>2</v>
      </c>
    </row>
    <row r="15" spans="1:28" s="16" customFormat="1" ht="15" customHeight="1" x14ac:dyDescent="0.25">
      <c r="A15" s="17"/>
      <c r="B15" s="45"/>
      <c r="C15" s="20" t="s">
        <v>13</v>
      </c>
      <c r="D15" s="73">
        <f t="shared" si="2"/>
        <v>1</v>
      </c>
      <c r="E15" s="73" t="str">
        <f t="shared" si="3"/>
        <v>–</v>
      </c>
      <c r="F15" s="19" t="s">
        <v>3</v>
      </c>
      <c r="G15" s="19" t="s">
        <v>3</v>
      </c>
      <c r="H15" s="19" t="s">
        <v>3</v>
      </c>
      <c r="I15" s="19" t="s">
        <v>3</v>
      </c>
      <c r="J15" s="19" t="s">
        <v>3</v>
      </c>
      <c r="K15" s="19" t="s">
        <v>3</v>
      </c>
      <c r="L15" s="19" t="s">
        <v>3</v>
      </c>
      <c r="M15" s="19" t="s">
        <v>3</v>
      </c>
      <c r="N15" s="19" t="s">
        <v>3</v>
      </c>
      <c r="O15" s="19" t="s">
        <v>2</v>
      </c>
      <c r="P15" s="19" t="s">
        <v>2</v>
      </c>
      <c r="Q15" s="19" t="s">
        <v>2</v>
      </c>
      <c r="R15" s="19" t="s">
        <v>2</v>
      </c>
      <c r="S15" s="19" t="s">
        <v>2</v>
      </c>
      <c r="T15" s="19">
        <v>1</v>
      </c>
      <c r="U15" s="19" t="s">
        <v>2</v>
      </c>
      <c r="V15" s="19" t="s">
        <v>2</v>
      </c>
      <c r="W15" s="19" t="s">
        <v>2</v>
      </c>
      <c r="X15" s="19" t="s">
        <v>2</v>
      </c>
      <c r="Y15" s="19" t="s">
        <v>2</v>
      </c>
      <c r="Z15" s="19" t="s">
        <v>2</v>
      </c>
      <c r="AA15" s="19" t="s">
        <v>2</v>
      </c>
      <c r="AB15" s="19" t="s">
        <v>2</v>
      </c>
    </row>
    <row r="16" spans="1:28" s="16" customFormat="1" ht="15" customHeight="1" x14ac:dyDescent="0.25">
      <c r="A16" s="17"/>
      <c r="B16" s="45"/>
      <c r="C16" s="20" t="s">
        <v>101</v>
      </c>
      <c r="D16" s="73">
        <f t="shared" si="2"/>
        <v>1</v>
      </c>
      <c r="E16" s="73">
        <f t="shared" si="3"/>
        <v>1</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t="s">
        <v>2</v>
      </c>
      <c r="U16" s="19" t="s">
        <v>2</v>
      </c>
      <c r="V16" s="19" t="s">
        <v>2</v>
      </c>
      <c r="W16" s="19">
        <v>1</v>
      </c>
      <c r="X16" s="3">
        <v>1</v>
      </c>
      <c r="Y16" s="19" t="s">
        <v>2</v>
      </c>
      <c r="Z16" s="19" t="s">
        <v>2</v>
      </c>
      <c r="AA16" s="19" t="s">
        <v>2</v>
      </c>
      <c r="AB16" s="19" t="s">
        <v>2</v>
      </c>
    </row>
    <row r="17" spans="1:28" s="16" customFormat="1" ht="24" customHeight="1" x14ac:dyDescent="0.25">
      <c r="A17" s="17"/>
      <c r="B17" s="45"/>
      <c r="C17" s="20" t="s">
        <v>14</v>
      </c>
      <c r="D17" s="73">
        <f t="shared" si="2"/>
        <v>3</v>
      </c>
      <c r="E17" s="73">
        <f t="shared" si="3"/>
        <v>2</v>
      </c>
      <c r="F17" s="19" t="s">
        <v>3</v>
      </c>
      <c r="G17" s="19" t="s">
        <v>3</v>
      </c>
      <c r="H17" s="19" t="s">
        <v>3</v>
      </c>
      <c r="I17" s="19" t="s">
        <v>3</v>
      </c>
      <c r="J17" s="19" t="s">
        <v>3</v>
      </c>
      <c r="K17" s="19" t="s">
        <v>3</v>
      </c>
      <c r="L17" s="19" t="s">
        <v>3</v>
      </c>
      <c r="M17" s="19" t="s">
        <v>3</v>
      </c>
      <c r="N17" s="19" t="s">
        <v>3</v>
      </c>
      <c r="O17" s="19" t="s">
        <v>2</v>
      </c>
      <c r="P17" s="19" t="s">
        <v>2</v>
      </c>
      <c r="Q17" s="19" t="s">
        <v>2</v>
      </c>
      <c r="R17" s="19" t="s">
        <v>2</v>
      </c>
      <c r="S17" s="19" t="s">
        <v>2</v>
      </c>
      <c r="T17" s="19">
        <v>3</v>
      </c>
      <c r="U17" s="19" t="s">
        <v>2</v>
      </c>
      <c r="V17" s="19" t="s">
        <v>2</v>
      </c>
      <c r="W17" s="19" t="s">
        <v>2</v>
      </c>
      <c r="X17" s="3">
        <v>1</v>
      </c>
      <c r="Y17" s="19" t="s">
        <v>2</v>
      </c>
      <c r="Z17" s="19" t="s">
        <v>2</v>
      </c>
      <c r="AA17" s="19">
        <v>1</v>
      </c>
      <c r="AB17" s="19" t="s">
        <v>2</v>
      </c>
    </row>
    <row r="18" spans="1:28" s="16" customFormat="1" ht="15" customHeight="1" x14ac:dyDescent="0.25">
      <c r="A18" s="17"/>
      <c r="B18" s="45"/>
      <c r="C18" s="20" t="s">
        <v>8</v>
      </c>
      <c r="D18" s="73">
        <f t="shared" si="2"/>
        <v>9</v>
      </c>
      <c r="E18" s="73">
        <f t="shared" si="3"/>
        <v>9</v>
      </c>
      <c r="F18" s="27" t="s">
        <v>3</v>
      </c>
      <c r="G18" s="27" t="s">
        <v>3</v>
      </c>
      <c r="H18" s="27" t="s">
        <v>3</v>
      </c>
      <c r="I18" s="27" t="s">
        <v>3</v>
      </c>
      <c r="J18" s="27" t="s">
        <v>3</v>
      </c>
      <c r="K18" s="27" t="s">
        <v>3</v>
      </c>
      <c r="L18" s="27" t="s">
        <v>3</v>
      </c>
      <c r="M18" s="27" t="s">
        <v>3</v>
      </c>
      <c r="N18" s="27" t="s">
        <v>3</v>
      </c>
      <c r="O18" s="27">
        <v>5</v>
      </c>
      <c r="P18" s="27">
        <v>1</v>
      </c>
      <c r="Q18" s="27">
        <v>6</v>
      </c>
      <c r="R18" s="19">
        <v>1</v>
      </c>
      <c r="S18" s="19">
        <v>1</v>
      </c>
      <c r="T18" s="19">
        <v>1</v>
      </c>
      <c r="U18" s="19">
        <v>2</v>
      </c>
      <c r="V18" s="19">
        <v>1</v>
      </c>
      <c r="W18" s="19">
        <v>4</v>
      </c>
      <c r="X18" s="3">
        <v>2</v>
      </c>
      <c r="Y18" s="19" t="s">
        <v>2</v>
      </c>
      <c r="Z18" s="19">
        <v>1</v>
      </c>
      <c r="AA18" s="19">
        <v>4</v>
      </c>
      <c r="AB18" s="19">
        <v>2</v>
      </c>
    </row>
    <row r="19" spans="1:28" s="16" customFormat="1" ht="14.1" customHeight="1" x14ac:dyDescent="0.25">
      <c r="A19" s="214"/>
      <c r="B19" s="221"/>
      <c r="C19" s="222"/>
      <c r="D19" s="223"/>
      <c r="E19" s="223"/>
      <c r="F19" s="225"/>
      <c r="G19" s="225"/>
      <c r="H19" s="225"/>
      <c r="I19" s="225"/>
      <c r="J19" s="225"/>
      <c r="K19" s="225"/>
      <c r="L19" s="225"/>
      <c r="M19" s="225"/>
      <c r="N19" s="225"/>
      <c r="O19" s="225"/>
      <c r="P19" s="225"/>
      <c r="Q19" s="225"/>
      <c r="R19" s="225"/>
      <c r="S19" s="225"/>
      <c r="T19" s="225"/>
      <c r="U19" s="225"/>
      <c r="V19" s="225"/>
      <c r="W19" s="225"/>
      <c r="X19" s="225"/>
      <c r="Y19" s="225"/>
      <c r="Z19" s="225"/>
      <c r="AA19" s="225"/>
      <c r="AB19" s="225"/>
    </row>
    <row r="20" spans="1:28" s="16" customFormat="1" ht="14.1" customHeight="1" x14ac:dyDescent="0.25">
      <c r="A20" s="17"/>
      <c r="B20" s="45"/>
      <c r="C20" s="48" t="s">
        <v>19</v>
      </c>
      <c r="D20" s="86">
        <f t="shared" ref="D20:D26" si="4">IF(SUM(S20,T20,U20,V20,W20)&gt;0,SUM(S20,T20,U20,V20,W20),"–")</f>
        <v>16</v>
      </c>
      <c r="E20" s="86">
        <f t="shared" ref="E20:E26" si="5">IF(SUM(X20,Y20,Z20,AA20,AB20)&gt;0,SUM(X20,Y20,Z20,AA20,AB20),"–")</f>
        <v>28</v>
      </c>
      <c r="F20" s="47" t="s">
        <v>3</v>
      </c>
      <c r="G20" s="47" t="s">
        <v>3</v>
      </c>
      <c r="H20" s="47" t="s">
        <v>3</v>
      </c>
      <c r="I20" s="47" t="s">
        <v>3</v>
      </c>
      <c r="J20" s="47" t="s">
        <v>3</v>
      </c>
      <c r="K20" s="47" t="s">
        <v>3</v>
      </c>
      <c r="L20" s="47" t="s">
        <v>3</v>
      </c>
      <c r="M20" s="47" t="s">
        <v>3</v>
      </c>
      <c r="N20" s="47" t="s">
        <v>3</v>
      </c>
      <c r="O20" s="47">
        <v>2</v>
      </c>
      <c r="P20" s="47">
        <v>7</v>
      </c>
      <c r="Q20" s="47">
        <v>14</v>
      </c>
      <c r="R20" s="47">
        <v>1</v>
      </c>
      <c r="S20" s="47">
        <v>2</v>
      </c>
      <c r="T20" s="47">
        <v>5</v>
      </c>
      <c r="U20" s="47">
        <v>4</v>
      </c>
      <c r="V20" s="47" t="s">
        <v>2</v>
      </c>
      <c r="W20" s="47">
        <v>5</v>
      </c>
      <c r="X20" s="47">
        <v>6</v>
      </c>
      <c r="Y20" s="47">
        <v>8</v>
      </c>
      <c r="Z20" s="47">
        <v>4</v>
      </c>
      <c r="AA20" s="47">
        <v>7</v>
      </c>
      <c r="AB20" s="47">
        <v>3</v>
      </c>
    </row>
    <row r="21" spans="1:28" s="16" customFormat="1" ht="15" customHeight="1" x14ac:dyDescent="0.25">
      <c r="A21" s="17"/>
      <c r="B21" s="45"/>
      <c r="C21" s="20" t="s">
        <v>37</v>
      </c>
      <c r="D21" s="73">
        <f t="shared" si="4"/>
        <v>1</v>
      </c>
      <c r="E21" s="73">
        <f t="shared" si="5"/>
        <v>10</v>
      </c>
      <c r="F21" s="19" t="s">
        <v>3</v>
      </c>
      <c r="G21" s="27" t="s">
        <v>3</v>
      </c>
      <c r="H21" s="19" t="s">
        <v>3</v>
      </c>
      <c r="I21" s="27" t="s">
        <v>3</v>
      </c>
      <c r="J21" s="27" t="s">
        <v>3</v>
      </c>
      <c r="K21" s="19" t="s">
        <v>3</v>
      </c>
      <c r="L21" s="19" t="s">
        <v>3</v>
      </c>
      <c r="M21" s="19" t="s">
        <v>3</v>
      </c>
      <c r="N21" s="19" t="s">
        <v>3</v>
      </c>
      <c r="O21" s="19" t="s">
        <v>2</v>
      </c>
      <c r="P21" s="19">
        <v>3</v>
      </c>
      <c r="Q21" s="19">
        <v>3</v>
      </c>
      <c r="R21" s="19" t="s">
        <v>2</v>
      </c>
      <c r="S21" s="19" t="s">
        <v>2</v>
      </c>
      <c r="T21" s="19" t="s">
        <v>2</v>
      </c>
      <c r="U21" s="19" t="s">
        <v>2</v>
      </c>
      <c r="V21" s="19" t="s">
        <v>2</v>
      </c>
      <c r="W21" s="19">
        <v>1</v>
      </c>
      <c r="X21" s="3">
        <v>3</v>
      </c>
      <c r="Y21" s="3">
        <v>4</v>
      </c>
      <c r="Z21" s="3">
        <v>2</v>
      </c>
      <c r="AA21" s="3">
        <v>1</v>
      </c>
      <c r="AB21" s="3" t="s">
        <v>2</v>
      </c>
    </row>
    <row r="22" spans="1:28" s="16" customFormat="1" ht="15" customHeight="1" x14ac:dyDescent="0.25">
      <c r="A22" s="17"/>
      <c r="B22" s="45"/>
      <c r="C22" s="3" t="s">
        <v>12</v>
      </c>
      <c r="D22" s="73" t="str">
        <f t="shared" si="4"/>
        <v>–</v>
      </c>
      <c r="E22" s="73">
        <f t="shared" si="5"/>
        <v>1</v>
      </c>
      <c r="F22" s="27" t="s">
        <v>3</v>
      </c>
      <c r="G22" s="27" t="s">
        <v>3</v>
      </c>
      <c r="H22" s="27" t="s">
        <v>3</v>
      </c>
      <c r="I22" s="27" t="s">
        <v>3</v>
      </c>
      <c r="J22" s="27" t="s">
        <v>3</v>
      </c>
      <c r="K22" s="27" t="s">
        <v>3</v>
      </c>
      <c r="L22" s="27" t="s">
        <v>3</v>
      </c>
      <c r="M22" s="19" t="s">
        <v>3</v>
      </c>
      <c r="N22" s="19" t="s">
        <v>3</v>
      </c>
      <c r="O22" s="19" t="s">
        <v>2</v>
      </c>
      <c r="P22" s="19" t="s">
        <v>2</v>
      </c>
      <c r="Q22" s="19">
        <v>1</v>
      </c>
      <c r="R22" s="19" t="s">
        <v>2</v>
      </c>
      <c r="S22" s="19" t="s">
        <v>2</v>
      </c>
      <c r="T22" s="19" t="s">
        <v>2</v>
      </c>
      <c r="U22" s="19" t="s">
        <v>2</v>
      </c>
      <c r="V22" s="19" t="s">
        <v>2</v>
      </c>
      <c r="W22" s="19" t="s">
        <v>2</v>
      </c>
      <c r="X22" s="19" t="s">
        <v>2</v>
      </c>
      <c r="Y22" s="19" t="s">
        <v>2</v>
      </c>
      <c r="Z22" s="19" t="s">
        <v>2</v>
      </c>
      <c r="AA22" s="19" t="s">
        <v>2</v>
      </c>
      <c r="AB22" s="19">
        <v>1</v>
      </c>
    </row>
    <row r="23" spans="1:28" s="16" customFormat="1" ht="15" customHeight="1" x14ac:dyDescent="0.25">
      <c r="A23" s="17"/>
      <c r="B23" s="45"/>
      <c r="C23" s="20" t="s">
        <v>13</v>
      </c>
      <c r="D23" s="73">
        <f t="shared" si="4"/>
        <v>2</v>
      </c>
      <c r="E23" s="73" t="str">
        <f t="shared" si="5"/>
        <v>–</v>
      </c>
      <c r="F23" s="19" t="s">
        <v>3</v>
      </c>
      <c r="G23" s="19" t="s">
        <v>3</v>
      </c>
      <c r="H23" s="19" t="s">
        <v>3</v>
      </c>
      <c r="I23" s="19" t="s">
        <v>3</v>
      </c>
      <c r="J23" s="19" t="s">
        <v>3</v>
      </c>
      <c r="K23" s="19" t="s">
        <v>3</v>
      </c>
      <c r="L23" s="19" t="s">
        <v>3</v>
      </c>
      <c r="M23" s="19" t="s">
        <v>3</v>
      </c>
      <c r="N23" s="19" t="s">
        <v>3</v>
      </c>
      <c r="O23" s="19" t="s">
        <v>2</v>
      </c>
      <c r="P23" s="19" t="s">
        <v>2</v>
      </c>
      <c r="Q23" s="19">
        <v>2</v>
      </c>
      <c r="R23" s="19" t="s">
        <v>2</v>
      </c>
      <c r="S23" s="19" t="s">
        <v>2</v>
      </c>
      <c r="T23" s="19">
        <v>1</v>
      </c>
      <c r="U23" s="19" t="s">
        <v>2</v>
      </c>
      <c r="V23" s="19" t="s">
        <v>2</v>
      </c>
      <c r="W23" s="19">
        <v>1</v>
      </c>
      <c r="X23" s="19" t="s">
        <v>2</v>
      </c>
      <c r="Y23" s="19" t="s">
        <v>2</v>
      </c>
      <c r="Z23" s="19" t="s">
        <v>2</v>
      </c>
      <c r="AA23" s="19" t="s">
        <v>2</v>
      </c>
      <c r="AB23" s="19" t="s">
        <v>2</v>
      </c>
    </row>
    <row r="24" spans="1:28" s="16" customFormat="1" ht="15" customHeight="1" x14ac:dyDescent="0.25">
      <c r="A24" s="17"/>
      <c r="B24" s="45"/>
      <c r="C24" s="20" t="s">
        <v>101</v>
      </c>
      <c r="D24" s="73">
        <f t="shared" si="4"/>
        <v>1</v>
      </c>
      <c r="E24" s="73" t="str">
        <f t="shared" si="5"/>
        <v>–</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t="s">
        <v>2</v>
      </c>
      <c r="U24" s="19" t="s">
        <v>2</v>
      </c>
      <c r="V24" s="19" t="s">
        <v>2</v>
      </c>
      <c r="W24" s="19">
        <v>1</v>
      </c>
      <c r="X24" s="19" t="s">
        <v>2</v>
      </c>
      <c r="Y24" s="19" t="s">
        <v>2</v>
      </c>
      <c r="Z24" s="19" t="s">
        <v>2</v>
      </c>
      <c r="AA24" s="19" t="s">
        <v>2</v>
      </c>
      <c r="AB24" s="19" t="s">
        <v>2</v>
      </c>
    </row>
    <row r="25" spans="1:28" s="16" customFormat="1" ht="22.2" x14ac:dyDescent="0.25">
      <c r="A25" s="17"/>
      <c r="B25" s="45"/>
      <c r="C25" s="20" t="s">
        <v>14</v>
      </c>
      <c r="D25" s="73">
        <f t="shared" si="4"/>
        <v>6</v>
      </c>
      <c r="E25" s="73">
        <f t="shared" si="5"/>
        <v>2</v>
      </c>
      <c r="F25" s="19" t="s">
        <v>3</v>
      </c>
      <c r="G25" s="19" t="s">
        <v>3</v>
      </c>
      <c r="H25" s="19" t="s">
        <v>3</v>
      </c>
      <c r="I25" s="19" t="s">
        <v>3</v>
      </c>
      <c r="J25" s="19" t="s">
        <v>3</v>
      </c>
      <c r="K25" s="19" t="s">
        <v>3</v>
      </c>
      <c r="L25" s="19" t="s">
        <v>3</v>
      </c>
      <c r="M25" s="19" t="s">
        <v>3</v>
      </c>
      <c r="N25" s="19" t="s">
        <v>3</v>
      </c>
      <c r="O25" s="19" t="s">
        <v>2</v>
      </c>
      <c r="P25" s="19">
        <v>1</v>
      </c>
      <c r="Q25" s="19">
        <v>2</v>
      </c>
      <c r="R25" s="19" t="s">
        <v>2</v>
      </c>
      <c r="S25" s="19">
        <v>1</v>
      </c>
      <c r="T25" s="19">
        <v>3</v>
      </c>
      <c r="U25" s="19">
        <v>1</v>
      </c>
      <c r="V25" s="19" t="s">
        <v>2</v>
      </c>
      <c r="W25" s="19">
        <v>1</v>
      </c>
      <c r="X25" s="3">
        <v>1</v>
      </c>
      <c r="Y25" s="19" t="s">
        <v>2</v>
      </c>
      <c r="Z25" s="19" t="s">
        <v>2</v>
      </c>
      <c r="AA25" s="19">
        <v>1</v>
      </c>
      <c r="AB25" s="19" t="s">
        <v>2</v>
      </c>
    </row>
    <row r="26" spans="1:28" s="16" customFormat="1" ht="15" customHeight="1" x14ac:dyDescent="0.25">
      <c r="A26" s="17"/>
      <c r="B26" s="45"/>
      <c r="C26" s="20" t="s">
        <v>8</v>
      </c>
      <c r="D26" s="73">
        <f t="shared" si="4"/>
        <v>6</v>
      </c>
      <c r="E26" s="73">
        <f t="shared" si="5"/>
        <v>15</v>
      </c>
      <c r="F26" s="27" t="s">
        <v>3</v>
      </c>
      <c r="G26" s="27" t="s">
        <v>3</v>
      </c>
      <c r="H26" s="27" t="s">
        <v>3</v>
      </c>
      <c r="I26" s="27" t="s">
        <v>3</v>
      </c>
      <c r="J26" s="27" t="s">
        <v>3</v>
      </c>
      <c r="K26" s="27" t="s">
        <v>3</v>
      </c>
      <c r="L26" s="27" t="s">
        <v>3</v>
      </c>
      <c r="M26" s="27" t="s">
        <v>3</v>
      </c>
      <c r="N26" s="27" t="s">
        <v>3</v>
      </c>
      <c r="O26" s="27">
        <v>2</v>
      </c>
      <c r="P26" s="27">
        <v>3</v>
      </c>
      <c r="Q26" s="27">
        <v>6</v>
      </c>
      <c r="R26" s="19">
        <v>1</v>
      </c>
      <c r="S26" s="19">
        <v>1</v>
      </c>
      <c r="T26" s="19">
        <v>1</v>
      </c>
      <c r="U26" s="19">
        <v>3</v>
      </c>
      <c r="V26" s="19" t="s">
        <v>2</v>
      </c>
      <c r="W26" s="19">
        <v>1</v>
      </c>
      <c r="X26" s="3">
        <v>2</v>
      </c>
      <c r="Y26" s="3">
        <v>4</v>
      </c>
      <c r="Z26" s="3">
        <v>2</v>
      </c>
      <c r="AA26" s="3">
        <v>5</v>
      </c>
      <c r="AB26" s="3">
        <v>2</v>
      </c>
    </row>
    <row r="27" spans="1:28" s="16" customFormat="1" ht="14.1" customHeight="1" x14ac:dyDescent="0.25">
      <c r="A27" s="214"/>
      <c r="B27" s="221"/>
      <c r="C27" s="222"/>
      <c r="D27" s="223"/>
      <c r="E27" s="223"/>
      <c r="F27" s="225"/>
      <c r="G27" s="225"/>
      <c r="H27" s="225"/>
      <c r="I27" s="225"/>
      <c r="J27" s="225"/>
      <c r="K27" s="225"/>
      <c r="L27" s="225"/>
      <c r="M27" s="225"/>
      <c r="N27" s="225"/>
      <c r="O27" s="225"/>
      <c r="P27" s="225"/>
      <c r="Q27" s="225"/>
      <c r="R27" s="225"/>
      <c r="S27" s="225"/>
      <c r="T27" s="225"/>
      <c r="U27" s="225"/>
      <c r="V27" s="225"/>
      <c r="W27" s="225"/>
      <c r="X27" s="225"/>
      <c r="Y27" s="225"/>
      <c r="Z27" s="225"/>
      <c r="AA27" s="225"/>
      <c r="AB27" s="225"/>
    </row>
    <row r="28" spans="1:28" s="16" customFormat="1" ht="15" customHeight="1" x14ac:dyDescent="0.25">
      <c r="A28" s="17"/>
      <c r="B28" s="45"/>
      <c r="C28" s="48" t="s">
        <v>22</v>
      </c>
      <c r="D28" s="86" t="str">
        <f t="shared" ref="D28:D29" si="6">IF(SUM(S28,T28,U28,V28,W28)&gt;0,SUM(S28,T28,U28,V28,W28),"–")</f>
        <v>–</v>
      </c>
      <c r="E28" s="86">
        <f t="shared" ref="E28:E29" si="7">IF(SUM(X28,Y28,Z28,AA28,AB28)&gt;0,SUM(X28,Y28,Z28,AA28,AB28),"–")</f>
        <v>1</v>
      </c>
      <c r="F28" s="47" t="s">
        <v>3</v>
      </c>
      <c r="G28" s="47" t="s">
        <v>3</v>
      </c>
      <c r="H28" s="47" t="s">
        <v>3</v>
      </c>
      <c r="I28" s="47" t="s">
        <v>3</v>
      </c>
      <c r="J28" s="47" t="s">
        <v>3</v>
      </c>
      <c r="K28" s="47" t="s">
        <v>3</v>
      </c>
      <c r="L28" s="47" t="s">
        <v>3</v>
      </c>
      <c r="M28" s="47" t="s">
        <v>3</v>
      </c>
      <c r="N28" s="47" t="s">
        <v>3</v>
      </c>
      <c r="O28" s="47">
        <v>1</v>
      </c>
      <c r="P28" s="47" t="s">
        <v>2</v>
      </c>
      <c r="Q28" s="47" t="s">
        <v>2</v>
      </c>
      <c r="R28" s="47" t="s">
        <v>2</v>
      </c>
      <c r="S28" s="47" t="s">
        <v>2</v>
      </c>
      <c r="T28" s="47" t="s">
        <v>2</v>
      </c>
      <c r="U28" s="47" t="s">
        <v>2</v>
      </c>
      <c r="V28" s="47" t="s">
        <v>2</v>
      </c>
      <c r="W28" s="47" t="s">
        <v>2</v>
      </c>
      <c r="X28" s="47" t="s">
        <v>2</v>
      </c>
      <c r="Y28" s="47" t="s">
        <v>2</v>
      </c>
      <c r="Z28" s="47" t="s">
        <v>2</v>
      </c>
      <c r="AA28" s="19" t="s">
        <v>2</v>
      </c>
      <c r="AB28" s="19">
        <v>1</v>
      </c>
    </row>
    <row r="29" spans="1:28" s="16" customFormat="1" ht="15" customHeight="1" x14ac:dyDescent="0.25">
      <c r="A29" s="17"/>
      <c r="B29" s="45"/>
      <c r="C29" s="20" t="s">
        <v>8</v>
      </c>
      <c r="D29" s="73" t="str">
        <f t="shared" si="6"/>
        <v>–</v>
      </c>
      <c r="E29" s="73">
        <f t="shared" si="7"/>
        <v>1</v>
      </c>
      <c r="F29" s="27" t="s">
        <v>3</v>
      </c>
      <c r="G29" s="27" t="s">
        <v>3</v>
      </c>
      <c r="H29" s="27" t="s">
        <v>3</v>
      </c>
      <c r="I29" s="27" t="s">
        <v>3</v>
      </c>
      <c r="J29" s="27" t="s">
        <v>3</v>
      </c>
      <c r="K29" s="27" t="s">
        <v>3</v>
      </c>
      <c r="L29" s="27" t="s">
        <v>3</v>
      </c>
      <c r="M29" s="27" t="s">
        <v>3</v>
      </c>
      <c r="N29" s="27" t="s">
        <v>3</v>
      </c>
      <c r="O29" s="27">
        <v>1</v>
      </c>
      <c r="P29" s="19" t="s">
        <v>2</v>
      </c>
      <c r="Q29" s="19" t="s">
        <v>2</v>
      </c>
      <c r="R29" s="19" t="s">
        <v>2</v>
      </c>
      <c r="S29" s="19" t="s">
        <v>2</v>
      </c>
      <c r="T29" s="19" t="s">
        <v>2</v>
      </c>
      <c r="U29" s="19" t="s">
        <v>2</v>
      </c>
      <c r="V29" s="19" t="s">
        <v>2</v>
      </c>
      <c r="W29" s="19" t="s">
        <v>2</v>
      </c>
      <c r="X29" s="19" t="s">
        <v>2</v>
      </c>
      <c r="Y29" s="19" t="s">
        <v>2</v>
      </c>
      <c r="Z29" s="19" t="s">
        <v>2</v>
      </c>
      <c r="AA29" s="19" t="s">
        <v>2</v>
      </c>
      <c r="AB29" s="19">
        <v>1</v>
      </c>
    </row>
    <row r="30" spans="1:28" s="16" customFormat="1" ht="6" customHeight="1" x14ac:dyDescent="0.25">
      <c r="A30" s="17"/>
      <c r="B30" s="45"/>
      <c r="C30" s="48"/>
      <c r="D30" s="101"/>
      <c r="E30" s="84"/>
      <c r="F30" s="19"/>
      <c r="G30" s="19"/>
      <c r="H30" s="19"/>
      <c r="I30" s="19"/>
      <c r="J30" s="19"/>
      <c r="K30" s="19"/>
      <c r="L30" s="19"/>
      <c r="M30" s="19"/>
      <c r="N30" s="19"/>
      <c r="O30" s="19"/>
      <c r="P30" s="19"/>
      <c r="Q30" s="19"/>
      <c r="R30" s="19"/>
      <c r="S30" s="19"/>
      <c r="T30" s="19"/>
      <c r="U30" s="19"/>
      <c r="V30" s="19"/>
      <c r="W30" s="19"/>
      <c r="X30" s="19"/>
      <c r="Y30" s="19"/>
      <c r="Z30" s="19"/>
      <c r="AA30" s="70"/>
      <c r="AB30" s="70"/>
    </row>
    <row r="31" spans="1:28" s="16" customFormat="1" ht="29.25" customHeight="1" x14ac:dyDescent="0.25">
      <c r="A31" s="137"/>
      <c r="B31" s="137"/>
      <c r="C31" s="138" t="s">
        <v>97</v>
      </c>
      <c r="D31" s="86">
        <f t="shared" ref="D31:D33" si="8">IF(SUM(S31,T31,U31,V31,W31)&gt;0,SUM(S31,T31,U31,V31,W31),"–")</f>
        <v>1</v>
      </c>
      <c r="E31" s="86">
        <f t="shared" ref="E31:E33" si="9">IF(SUM(X31,Y31,Z31,AA31,AB31)&gt;0,SUM(X31,Y31,Z31,AA31,AB31),"–")</f>
        <v>1</v>
      </c>
      <c r="F31" s="141" t="s">
        <v>2</v>
      </c>
      <c r="G31" s="141" t="s">
        <v>2</v>
      </c>
      <c r="H31" s="141" t="s">
        <v>2</v>
      </c>
      <c r="I31" s="141" t="s">
        <v>2</v>
      </c>
      <c r="J31" s="141" t="s">
        <v>2</v>
      </c>
      <c r="K31" s="141" t="s">
        <v>2</v>
      </c>
      <c r="L31" s="141" t="s">
        <v>2</v>
      </c>
      <c r="M31" s="141" t="s">
        <v>2</v>
      </c>
      <c r="N31" s="141" t="s">
        <v>2</v>
      </c>
      <c r="O31" s="141" t="s">
        <v>2</v>
      </c>
      <c r="P31" s="141" t="s">
        <v>2</v>
      </c>
      <c r="Q31" s="141" t="s">
        <v>2</v>
      </c>
      <c r="R31" s="141" t="s">
        <v>2</v>
      </c>
      <c r="S31" s="141">
        <v>1</v>
      </c>
      <c r="T31" s="141" t="s">
        <v>2</v>
      </c>
      <c r="U31" s="141" t="s">
        <v>2</v>
      </c>
      <c r="V31" s="141" t="s">
        <v>2</v>
      </c>
      <c r="W31" s="141" t="s">
        <v>2</v>
      </c>
      <c r="X31" s="141" t="s">
        <v>2</v>
      </c>
      <c r="Y31" s="141" t="s">
        <v>2</v>
      </c>
      <c r="Z31" s="141">
        <v>1</v>
      </c>
      <c r="AA31" s="19" t="s">
        <v>2</v>
      </c>
      <c r="AB31" s="19" t="s">
        <v>2</v>
      </c>
    </row>
    <row r="32" spans="1:28" s="16" customFormat="1" ht="15" customHeight="1" x14ac:dyDescent="0.25">
      <c r="A32" s="17"/>
      <c r="B32" s="45"/>
      <c r="C32" s="2" t="s">
        <v>4</v>
      </c>
      <c r="D32" s="73">
        <f t="shared" si="8"/>
        <v>1</v>
      </c>
      <c r="E32" s="73" t="str">
        <f t="shared" si="9"/>
        <v>–</v>
      </c>
      <c r="F32" s="19" t="s">
        <v>3</v>
      </c>
      <c r="G32" s="19" t="s">
        <v>3</v>
      </c>
      <c r="H32" s="19" t="s">
        <v>3</v>
      </c>
      <c r="I32" s="19" t="s">
        <v>3</v>
      </c>
      <c r="J32" s="19" t="s">
        <v>3</v>
      </c>
      <c r="K32" s="19" t="s">
        <v>3</v>
      </c>
      <c r="L32" s="19" t="s">
        <v>3</v>
      </c>
      <c r="M32" s="19" t="s">
        <v>3</v>
      </c>
      <c r="N32" s="19" t="s">
        <v>3</v>
      </c>
      <c r="O32" s="19" t="s">
        <v>2</v>
      </c>
      <c r="P32" s="19" t="s">
        <v>2</v>
      </c>
      <c r="Q32" s="19" t="s">
        <v>2</v>
      </c>
      <c r="R32" s="19" t="s">
        <v>2</v>
      </c>
      <c r="S32" s="19">
        <v>1</v>
      </c>
      <c r="T32" s="19" t="s">
        <v>2</v>
      </c>
      <c r="U32" s="19" t="s">
        <v>2</v>
      </c>
      <c r="V32" s="19" t="s">
        <v>2</v>
      </c>
      <c r="W32" s="19" t="s">
        <v>2</v>
      </c>
      <c r="X32" s="19" t="s">
        <v>2</v>
      </c>
      <c r="Y32" s="47" t="s">
        <v>2</v>
      </c>
      <c r="Z32" s="47" t="s">
        <v>2</v>
      </c>
      <c r="AA32" s="19" t="s">
        <v>2</v>
      </c>
      <c r="AB32" s="19" t="s">
        <v>2</v>
      </c>
    </row>
    <row r="33" spans="1:30" s="16" customFormat="1" ht="15" customHeight="1" x14ac:dyDescent="0.25">
      <c r="A33" s="17"/>
      <c r="B33" s="45"/>
      <c r="C33" s="2" t="s">
        <v>5</v>
      </c>
      <c r="D33" s="73" t="str">
        <f t="shared" si="8"/>
        <v>–</v>
      </c>
      <c r="E33" s="73">
        <f t="shared" si="9"/>
        <v>1</v>
      </c>
      <c r="F33" s="19" t="s">
        <v>3</v>
      </c>
      <c r="G33" s="19" t="s">
        <v>3</v>
      </c>
      <c r="H33" s="19" t="s">
        <v>3</v>
      </c>
      <c r="I33" s="19" t="s">
        <v>3</v>
      </c>
      <c r="J33" s="19" t="s">
        <v>3</v>
      </c>
      <c r="K33" s="19" t="s">
        <v>3</v>
      </c>
      <c r="L33" s="19" t="s">
        <v>3</v>
      </c>
      <c r="M33" s="19" t="s">
        <v>3</v>
      </c>
      <c r="N33" s="19" t="s">
        <v>3</v>
      </c>
      <c r="O33" s="19" t="s">
        <v>2</v>
      </c>
      <c r="P33" s="19" t="s">
        <v>2</v>
      </c>
      <c r="Q33" s="19" t="s">
        <v>2</v>
      </c>
      <c r="R33" s="19" t="s">
        <v>2</v>
      </c>
      <c r="S33" s="19" t="s">
        <v>2</v>
      </c>
      <c r="T33" s="19" t="s">
        <v>2</v>
      </c>
      <c r="U33" s="19" t="s">
        <v>2</v>
      </c>
      <c r="V33" s="19" t="s">
        <v>2</v>
      </c>
      <c r="W33" s="19" t="s">
        <v>2</v>
      </c>
      <c r="X33" s="19" t="s">
        <v>2</v>
      </c>
      <c r="Y33" s="19" t="s">
        <v>2</v>
      </c>
      <c r="Z33" s="19">
        <v>1</v>
      </c>
      <c r="AA33" s="19" t="s">
        <v>2</v>
      </c>
      <c r="AB33" s="19" t="s">
        <v>2</v>
      </c>
    </row>
    <row r="34" spans="1:30" ht="5.25" customHeight="1" x14ac:dyDescent="0.25">
      <c r="A34" s="22"/>
      <c r="B34" s="22"/>
      <c r="C34" s="36"/>
      <c r="D34" s="134"/>
      <c r="E34" s="134"/>
      <c r="F34" s="36"/>
      <c r="G34" s="36"/>
      <c r="H34" s="36"/>
      <c r="I34" s="36"/>
      <c r="J34" s="36"/>
      <c r="K34" s="36"/>
      <c r="L34" s="36"/>
      <c r="M34" s="36"/>
      <c r="N34" s="36"/>
      <c r="O34" s="36"/>
      <c r="P34" s="36"/>
      <c r="Q34" s="36"/>
      <c r="R34" s="36"/>
      <c r="S34" s="36"/>
      <c r="T34" s="36"/>
      <c r="U34" s="36"/>
      <c r="V34" s="36"/>
      <c r="W34" s="36"/>
      <c r="X34" s="36"/>
      <c r="Y34" s="36"/>
      <c r="Z34" s="36"/>
      <c r="AA34" s="36"/>
      <c r="AB34" s="36"/>
      <c r="AC34" s="3"/>
      <c r="AD34" s="3"/>
    </row>
    <row r="35" spans="1:30" s="3" customFormat="1" ht="12.75" customHeight="1" x14ac:dyDescent="0.25">
      <c r="B35" s="13"/>
      <c r="C35" s="3" t="s">
        <v>135</v>
      </c>
      <c r="D35" s="13"/>
      <c r="E35" s="13"/>
      <c r="AC35" s="11"/>
      <c r="AD35" s="11"/>
    </row>
    <row r="36" spans="1:30" s="3" customFormat="1" ht="12.75" customHeight="1" x14ac:dyDescent="0.25">
      <c r="B36" s="13"/>
      <c r="C36" s="20" t="s">
        <v>75</v>
      </c>
      <c r="D36" s="13"/>
      <c r="E36" s="13"/>
      <c r="AC36" s="11"/>
      <c r="AD36" s="11"/>
    </row>
    <row r="37" spans="1:30" ht="12.75" customHeight="1" x14ac:dyDescent="0.25">
      <c r="C37" s="13" t="s">
        <v>70</v>
      </c>
    </row>
    <row r="38" spans="1:30" ht="12.75" customHeight="1" x14ac:dyDescent="0.25">
      <c r="C38" s="13" t="s">
        <v>76</v>
      </c>
    </row>
    <row r="39" spans="1:30" ht="12.75" customHeight="1" x14ac:dyDescent="0.25">
      <c r="A39" s="17"/>
    </row>
    <row r="40" spans="1:30" x14ac:dyDescent="0.25">
      <c r="C40" s="3"/>
    </row>
    <row r="41" spans="1:30" x14ac:dyDescent="0.25">
      <c r="C41" s="13"/>
    </row>
  </sheetData>
  <customSheetViews>
    <customSheetView guid="{EA424B0A-06A3-4874-B080-734BBB58792A}" showPageBreaks="1" showGridLines="0" printArea="1"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BF16-A2D1-4D2B-AFBD-75393E3DCDA0}">
  <dimension ref="A1:AC28"/>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8" width="4.6640625" style="3" customWidth="1" outlineLevel="1"/>
    <col min="19" max="19" width="0.88671875" style="3" customWidth="1" outlineLevel="1"/>
    <col min="20" max="20" width="4.6640625" style="3" customWidth="1" outlineLevel="1"/>
    <col min="21" max="24" width="4.6640625" style="3" customWidth="1"/>
    <col min="25" max="29" width="4.6640625" style="11" customWidth="1"/>
    <col min="30" max="16384" width="9.109375" style="11"/>
  </cols>
  <sheetData>
    <row r="1" spans="1:29" ht="14.25" customHeight="1" x14ac:dyDescent="0.25">
      <c r="A1" s="16" t="s">
        <v>196</v>
      </c>
      <c r="K1" s="16"/>
    </row>
    <row r="2" spans="1:29" ht="14.25" customHeight="1" x14ac:dyDescent="0.25">
      <c r="A2" s="15" t="s">
        <v>197</v>
      </c>
      <c r="K2" s="15"/>
    </row>
    <row r="3" spans="1:29" ht="24" customHeight="1" x14ac:dyDescent="0.25">
      <c r="A3" s="272"/>
      <c r="B3" s="272"/>
      <c r="C3" s="272"/>
      <c r="D3" s="90" t="s">
        <v>232</v>
      </c>
      <c r="E3" s="90" t="s">
        <v>233</v>
      </c>
      <c r="F3" s="61">
        <v>2000</v>
      </c>
      <c r="G3" s="61">
        <v>2001</v>
      </c>
      <c r="H3" s="61">
        <v>2002</v>
      </c>
      <c r="I3" s="61">
        <v>2003</v>
      </c>
      <c r="J3" s="61">
        <v>2004</v>
      </c>
      <c r="K3" s="61">
        <v>2005</v>
      </c>
      <c r="L3" s="61">
        <v>2006</v>
      </c>
      <c r="M3" s="61">
        <v>2007</v>
      </c>
      <c r="N3" s="61">
        <v>2008</v>
      </c>
      <c r="O3" s="61">
        <v>2009</v>
      </c>
      <c r="P3" s="61">
        <v>2010</v>
      </c>
      <c r="Q3" s="61">
        <v>2011</v>
      </c>
      <c r="R3" s="61">
        <v>2012</v>
      </c>
      <c r="S3" s="61"/>
      <c r="T3" s="61">
        <v>2013</v>
      </c>
      <c r="U3" s="61">
        <v>2014</v>
      </c>
      <c r="V3" s="61">
        <v>2015</v>
      </c>
      <c r="W3" s="61">
        <v>2016</v>
      </c>
      <c r="X3" s="61">
        <v>2017</v>
      </c>
      <c r="Y3" s="61">
        <v>2018</v>
      </c>
      <c r="Z3" s="61">
        <v>2019</v>
      </c>
      <c r="AA3" s="61">
        <v>2020</v>
      </c>
      <c r="AB3" s="61">
        <v>2021</v>
      </c>
      <c r="AC3" s="61">
        <v>2022</v>
      </c>
    </row>
    <row r="4" spans="1:29" ht="15" customHeight="1" x14ac:dyDescent="0.25">
      <c r="A4" s="3"/>
      <c r="B4" s="17"/>
      <c r="C4" s="18" t="s">
        <v>63</v>
      </c>
      <c r="D4" s="86">
        <f>IF(SUM(T4,U4,V4,W4,X4)&gt;0,SUM(T4,U4,V4,W4,X4),"–")</f>
        <v>20</v>
      </c>
      <c r="E4" s="86">
        <f>IF(SUM(Y4,Z4,AA4,AB4,AC4)&gt;0,SUM(Y4,Z4,AA4,AB4,AC4),"–")</f>
        <v>21</v>
      </c>
      <c r="F4" s="213">
        <v>10</v>
      </c>
      <c r="G4" s="213">
        <v>3</v>
      </c>
      <c r="H4" s="213">
        <v>6</v>
      </c>
      <c r="I4" s="213">
        <v>5</v>
      </c>
      <c r="J4" s="213">
        <v>5</v>
      </c>
      <c r="K4" s="213">
        <v>5</v>
      </c>
      <c r="L4" s="213">
        <v>5</v>
      </c>
      <c r="M4" s="213">
        <v>3</v>
      </c>
      <c r="N4" s="213">
        <v>7</v>
      </c>
      <c r="O4" s="213">
        <v>2</v>
      </c>
      <c r="P4" s="213">
        <v>9</v>
      </c>
      <c r="Q4" s="213">
        <v>11</v>
      </c>
      <c r="R4" s="213">
        <v>9</v>
      </c>
      <c r="S4" s="213"/>
      <c r="T4" s="213">
        <v>4</v>
      </c>
      <c r="U4" s="213">
        <v>2</v>
      </c>
      <c r="V4" s="213">
        <v>6</v>
      </c>
      <c r="W4" s="213">
        <v>4</v>
      </c>
      <c r="X4" s="213">
        <v>4</v>
      </c>
      <c r="Y4" s="213">
        <v>3</v>
      </c>
      <c r="Z4" s="213">
        <v>6</v>
      </c>
      <c r="AA4" s="213">
        <v>5</v>
      </c>
      <c r="AB4" s="213">
        <v>4</v>
      </c>
      <c r="AC4" s="213">
        <v>3</v>
      </c>
    </row>
    <row r="5" spans="1:29" ht="24" customHeight="1" x14ac:dyDescent="0.25">
      <c r="A5" s="17"/>
      <c r="B5" s="17"/>
      <c r="C5" s="20" t="s">
        <v>9</v>
      </c>
      <c r="D5" s="73" t="str">
        <f t="shared" ref="D5:D12" si="0">IF(SUM(T5,U5,V5,W5,X5)&gt;0,SUM(T5,U5,V5,W5,X5),"–")</f>
        <v>–</v>
      </c>
      <c r="E5" s="73">
        <f t="shared" ref="E5:E12" si="1">IF(SUM(Y5,Z5,AA5,AB5,AC5)&gt;0,SUM(Y5,Z5,AA5,AB5,AC5),"–")</f>
        <v>2</v>
      </c>
      <c r="F5" s="21">
        <v>1</v>
      </c>
      <c r="G5" s="21" t="s">
        <v>2</v>
      </c>
      <c r="H5" s="21" t="s">
        <v>2</v>
      </c>
      <c r="I5" s="21" t="s">
        <v>2</v>
      </c>
      <c r="J5" s="21" t="s">
        <v>2</v>
      </c>
      <c r="K5" s="21">
        <v>2</v>
      </c>
      <c r="L5" s="21">
        <v>1</v>
      </c>
      <c r="M5" s="21" t="s">
        <v>2</v>
      </c>
      <c r="N5" s="21" t="s">
        <v>2</v>
      </c>
      <c r="O5" s="21" t="s">
        <v>2</v>
      </c>
      <c r="P5" s="21" t="s">
        <v>2</v>
      </c>
      <c r="Q5" s="21" t="s">
        <v>2</v>
      </c>
      <c r="R5" s="21" t="s">
        <v>2</v>
      </c>
      <c r="S5" s="21"/>
      <c r="T5" s="21" t="s">
        <v>2</v>
      </c>
      <c r="U5" s="21" t="s">
        <v>2</v>
      </c>
      <c r="V5" s="21" t="s">
        <v>2</v>
      </c>
      <c r="W5" s="21" t="s">
        <v>2</v>
      </c>
      <c r="X5" s="21" t="s">
        <v>2</v>
      </c>
      <c r="Y5" s="21" t="s">
        <v>2</v>
      </c>
      <c r="Z5" s="21" t="s">
        <v>2</v>
      </c>
      <c r="AA5" s="21">
        <v>2</v>
      </c>
      <c r="AB5" s="21" t="s">
        <v>2</v>
      </c>
      <c r="AC5" s="21" t="s">
        <v>2</v>
      </c>
    </row>
    <row r="6" spans="1:29" ht="15" customHeight="1" x14ac:dyDescent="0.25">
      <c r="A6" s="17"/>
      <c r="B6" s="17"/>
      <c r="C6" s="20" t="s">
        <v>148</v>
      </c>
      <c r="D6" s="73" t="str">
        <f t="shared" si="0"/>
        <v>–</v>
      </c>
      <c r="E6" s="73" t="str">
        <f t="shared" si="1"/>
        <v>–</v>
      </c>
      <c r="F6" s="19" t="s">
        <v>2</v>
      </c>
      <c r="G6" s="19" t="s">
        <v>2</v>
      </c>
      <c r="H6" s="19" t="s">
        <v>2</v>
      </c>
      <c r="I6" s="19" t="s">
        <v>2</v>
      </c>
      <c r="J6" s="19" t="s">
        <v>2</v>
      </c>
      <c r="K6" s="19" t="s">
        <v>2</v>
      </c>
      <c r="L6" s="19" t="s">
        <v>2</v>
      </c>
      <c r="M6" s="19" t="s">
        <v>2</v>
      </c>
      <c r="N6" s="19" t="s">
        <v>2</v>
      </c>
      <c r="O6" s="19" t="s">
        <v>2</v>
      </c>
      <c r="P6" s="19" t="s">
        <v>2</v>
      </c>
      <c r="Q6" s="19">
        <v>1</v>
      </c>
      <c r="R6" s="19" t="s">
        <v>2</v>
      </c>
      <c r="S6" s="19"/>
      <c r="T6" s="21" t="s">
        <v>2</v>
      </c>
      <c r="U6" s="21" t="s">
        <v>2</v>
      </c>
      <c r="V6" s="21" t="s">
        <v>2</v>
      </c>
      <c r="W6" s="21" t="s">
        <v>2</v>
      </c>
      <c r="X6" s="21" t="s">
        <v>2</v>
      </c>
      <c r="Y6" s="21" t="s">
        <v>2</v>
      </c>
      <c r="Z6" s="21" t="s">
        <v>2</v>
      </c>
      <c r="AA6" s="21" t="s">
        <v>2</v>
      </c>
      <c r="AB6" s="21" t="s">
        <v>2</v>
      </c>
      <c r="AC6" s="21" t="s">
        <v>2</v>
      </c>
    </row>
    <row r="7" spans="1:29" ht="24" customHeight="1" x14ac:dyDescent="0.25">
      <c r="A7" s="17"/>
      <c r="B7" s="17"/>
      <c r="C7" s="20" t="s">
        <v>161</v>
      </c>
      <c r="D7" s="73" t="str">
        <f t="shared" si="0"/>
        <v>–</v>
      </c>
      <c r="E7" s="73" t="str">
        <f t="shared" si="1"/>
        <v>–</v>
      </c>
      <c r="F7" s="21" t="s">
        <v>2</v>
      </c>
      <c r="G7" s="21" t="s">
        <v>2</v>
      </c>
      <c r="H7" s="21" t="s">
        <v>2</v>
      </c>
      <c r="I7" s="21" t="s">
        <v>2</v>
      </c>
      <c r="J7" s="21" t="s">
        <v>2</v>
      </c>
      <c r="K7" s="21" t="s">
        <v>2</v>
      </c>
      <c r="L7" s="21" t="s">
        <v>2</v>
      </c>
      <c r="M7" s="21" t="s">
        <v>2</v>
      </c>
      <c r="N7" s="21" t="s">
        <v>2</v>
      </c>
      <c r="O7" s="21" t="s">
        <v>2</v>
      </c>
      <c r="P7" s="21" t="s">
        <v>2</v>
      </c>
      <c r="Q7" s="27" t="s">
        <v>3</v>
      </c>
      <c r="R7" s="21" t="s">
        <v>2</v>
      </c>
      <c r="S7" s="21"/>
      <c r="T7" s="21" t="s">
        <v>2</v>
      </c>
      <c r="U7" s="21" t="s">
        <v>2</v>
      </c>
      <c r="V7" s="21" t="s">
        <v>2</v>
      </c>
      <c r="W7" s="21" t="s">
        <v>2</v>
      </c>
      <c r="X7" s="21" t="s">
        <v>2</v>
      </c>
      <c r="Y7" s="21" t="s">
        <v>2</v>
      </c>
      <c r="Z7" s="21" t="s">
        <v>2</v>
      </c>
      <c r="AA7" s="21" t="s">
        <v>2</v>
      </c>
      <c r="AB7" s="21" t="s">
        <v>2</v>
      </c>
      <c r="AC7" s="21" t="s">
        <v>2</v>
      </c>
    </row>
    <row r="8" spans="1:29" ht="24" customHeight="1" x14ac:dyDescent="0.25">
      <c r="A8" s="17"/>
      <c r="B8" s="17"/>
      <c r="C8" s="20" t="s">
        <v>159</v>
      </c>
      <c r="D8" s="73" t="str">
        <f t="shared" si="0"/>
        <v>–</v>
      </c>
      <c r="E8" s="73" t="str">
        <f t="shared" si="1"/>
        <v>–</v>
      </c>
      <c r="F8" s="21" t="s">
        <v>2</v>
      </c>
      <c r="G8" s="21" t="s">
        <v>2</v>
      </c>
      <c r="H8" s="21" t="s">
        <v>2</v>
      </c>
      <c r="I8" s="21" t="s">
        <v>2</v>
      </c>
      <c r="J8" s="21" t="s">
        <v>2</v>
      </c>
      <c r="K8" s="21" t="s">
        <v>2</v>
      </c>
      <c r="L8" s="21" t="s">
        <v>2</v>
      </c>
      <c r="M8" s="21" t="s">
        <v>2</v>
      </c>
      <c r="N8" s="21" t="s">
        <v>2</v>
      </c>
      <c r="O8" s="21" t="s">
        <v>2</v>
      </c>
      <c r="P8" s="21" t="s">
        <v>2</v>
      </c>
      <c r="Q8" s="27" t="s">
        <v>3</v>
      </c>
      <c r="R8" s="21" t="s">
        <v>2</v>
      </c>
      <c r="S8" s="21"/>
      <c r="T8" s="21" t="s">
        <v>2</v>
      </c>
      <c r="U8" s="21" t="s">
        <v>2</v>
      </c>
      <c r="V8" s="21" t="s">
        <v>2</v>
      </c>
      <c r="W8" s="21" t="s">
        <v>2</v>
      </c>
      <c r="X8" s="21" t="s">
        <v>2</v>
      </c>
      <c r="Y8" s="21" t="s">
        <v>2</v>
      </c>
      <c r="Z8" s="21" t="s">
        <v>2</v>
      </c>
      <c r="AA8" s="21" t="s">
        <v>2</v>
      </c>
      <c r="AB8" s="21" t="s">
        <v>2</v>
      </c>
      <c r="AC8" s="21" t="s">
        <v>2</v>
      </c>
    </row>
    <row r="9" spans="1:29" ht="30" customHeight="1" x14ac:dyDescent="0.25">
      <c r="A9" s="17"/>
      <c r="B9" s="17"/>
      <c r="C9" s="20" t="s">
        <v>38</v>
      </c>
      <c r="D9" s="73">
        <f t="shared" si="0"/>
        <v>16</v>
      </c>
      <c r="E9" s="73">
        <f t="shared" si="1"/>
        <v>19</v>
      </c>
      <c r="F9" s="27" t="s">
        <v>3</v>
      </c>
      <c r="G9" s="27" t="s">
        <v>3</v>
      </c>
      <c r="H9" s="27" t="s">
        <v>3</v>
      </c>
      <c r="I9" s="27" t="s">
        <v>3</v>
      </c>
      <c r="J9" s="27" t="s">
        <v>3</v>
      </c>
      <c r="K9" s="27" t="s">
        <v>3</v>
      </c>
      <c r="L9" s="27" t="s">
        <v>3</v>
      </c>
      <c r="M9" s="27" t="s">
        <v>3</v>
      </c>
      <c r="N9" s="27" t="s">
        <v>3</v>
      </c>
      <c r="O9" s="27" t="s">
        <v>3</v>
      </c>
      <c r="P9" s="27" t="s">
        <v>3</v>
      </c>
      <c r="Q9" s="27" t="s">
        <v>3</v>
      </c>
      <c r="R9" s="27" t="s">
        <v>3</v>
      </c>
      <c r="S9" s="27"/>
      <c r="T9" s="27" t="s">
        <v>3</v>
      </c>
      <c r="U9" s="21">
        <v>2</v>
      </c>
      <c r="V9" s="3">
        <v>6</v>
      </c>
      <c r="W9" s="3">
        <v>4</v>
      </c>
      <c r="X9" s="3">
        <v>4</v>
      </c>
      <c r="Y9" s="3">
        <v>3</v>
      </c>
      <c r="Z9" s="3">
        <v>6</v>
      </c>
      <c r="AA9" s="3">
        <v>3</v>
      </c>
      <c r="AB9" s="3">
        <v>4</v>
      </c>
      <c r="AC9" s="3">
        <v>3</v>
      </c>
    </row>
    <row r="10" spans="1:29" ht="15" customHeight="1" x14ac:dyDescent="0.25">
      <c r="A10" s="17"/>
      <c r="B10" s="17"/>
      <c r="C10" s="2" t="s">
        <v>147</v>
      </c>
      <c r="D10" s="73" t="str">
        <f t="shared" si="0"/>
        <v>–</v>
      </c>
      <c r="E10" s="73" t="str">
        <f t="shared" si="1"/>
        <v>–</v>
      </c>
      <c r="F10" s="27" t="s">
        <v>3</v>
      </c>
      <c r="G10" s="27" t="s">
        <v>3</v>
      </c>
      <c r="H10" s="27" t="s">
        <v>3</v>
      </c>
      <c r="I10" s="27" t="s">
        <v>3</v>
      </c>
      <c r="J10" s="27" t="s">
        <v>3</v>
      </c>
      <c r="K10" s="27" t="s">
        <v>3</v>
      </c>
      <c r="L10" s="27" t="s">
        <v>3</v>
      </c>
      <c r="M10" s="27" t="s">
        <v>3</v>
      </c>
      <c r="N10" s="27" t="s">
        <v>3</v>
      </c>
      <c r="O10" s="27" t="s">
        <v>3</v>
      </c>
      <c r="P10" s="27" t="s">
        <v>3</v>
      </c>
      <c r="Q10" s="27" t="s">
        <v>3</v>
      </c>
      <c r="R10" s="27" t="s">
        <v>3</v>
      </c>
      <c r="S10" s="27"/>
      <c r="T10" s="27" t="s">
        <v>3</v>
      </c>
      <c r="U10" s="21" t="s">
        <v>2</v>
      </c>
      <c r="V10" s="21" t="s">
        <v>2</v>
      </c>
      <c r="W10" s="21" t="s">
        <v>2</v>
      </c>
      <c r="X10" s="21" t="s">
        <v>2</v>
      </c>
      <c r="Y10" s="21" t="s">
        <v>2</v>
      </c>
      <c r="Z10" s="21" t="s">
        <v>2</v>
      </c>
      <c r="AA10" s="21" t="s">
        <v>2</v>
      </c>
      <c r="AB10" s="21" t="s">
        <v>2</v>
      </c>
      <c r="AC10" s="21" t="s">
        <v>2</v>
      </c>
    </row>
    <row r="11" spans="1:29" ht="15" customHeight="1" x14ac:dyDescent="0.25">
      <c r="A11" s="17"/>
      <c r="B11" s="17"/>
      <c r="C11" s="20" t="s">
        <v>11</v>
      </c>
      <c r="D11" s="73">
        <f t="shared" si="0"/>
        <v>4</v>
      </c>
      <c r="E11" s="73" t="str">
        <f t="shared" si="1"/>
        <v>–</v>
      </c>
      <c r="F11" s="19">
        <v>9</v>
      </c>
      <c r="G11" s="19">
        <v>3</v>
      </c>
      <c r="H11" s="19">
        <v>6</v>
      </c>
      <c r="I11" s="19">
        <v>5</v>
      </c>
      <c r="J11" s="19">
        <v>5</v>
      </c>
      <c r="K11" s="19">
        <v>3</v>
      </c>
      <c r="L11" s="19">
        <v>4</v>
      </c>
      <c r="M11" s="19">
        <v>3</v>
      </c>
      <c r="N11" s="19">
        <v>7</v>
      </c>
      <c r="O11" s="19">
        <v>2</v>
      </c>
      <c r="P11" s="19">
        <v>9</v>
      </c>
      <c r="Q11" s="19">
        <v>10</v>
      </c>
      <c r="R11" s="19">
        <v>9</v>
      </c>
      <c r="S11" s="235" t="s">
        <v>166</v>
      </c>
      <c r="T11" s="21">
        <v>4</v>
      </c>
      <c r="U11" s="21" t="s">
        <v>2</v>
      </c>
      <c r="V11" s="21" t="s">
        <v>2</v>
      </c>
      <c r="W11" s="21" t="s">
        <v>2</v>
      </c>
      <c r="X11" s="21" t="s">
        <v>2</v>
      </c>
      <c r="Y11" s="21" t="s">
        <v>2</v>
      </c>
      <c r="Z11" s="21" t="s">
        <v>2</v>
      </c>
      <c r="AA11" s="21" t="s">
        <v>2</v>
      </c>
      <c r="AB11" s="21" t="s">
        <v>2</v>
      </c>
      <c r="AC11" s="21" t="s">
        <v>2</v>
      </c>
    </row>
    <row r="12" spans="1:29" s="16" customFormat="1" ht="24" customHeight="1" x14ac:dyDescent="0.25">
      <c r="A12" s="45"/>
      <c r="B12" s="45"/>
      <c r="C12" s="2" t="s">
        <v>164</v>
      </c>
      <c r="D12" s="73" t="str">
        <f t="shared" si="0"/>
        <v>–</v>
      </c>
      <c r="E12" s="73" t="str">
        <f t="shared" si="1"/>
        <v>–</v>
      </c>
      <c r="F12" s="19" t="s">
        <v>3</v>
      </c>
      <c r="G12" s="19" t="s">
        <v>3</v>
      </c>
      <c r="H12" s="19" t="s">
        <v>3</v>
      </c>
      <c r="I12" s="19" t="s">
        <v>3</v>
      </c>
      <c r="J12" s="19" t="s">
        <v>3</v>
      </c>
      <c r="K12" s="19" t="s">
        <v>3</v>
      </c>
      <c r="L12" s="19" t="s">
        <v>3</v>
      </c>
      <c r="M12" s="19" t="s">
        <v>2</v>
      </c>
      <c r="N12" s="19" t="s">
        <v>2</v>
      </c>
      <c r="O12" s="19" t="s">
        <v>2</v>
      </c>
      <c r="P12" s="19" t="s">
        <v>2</v>
      </c>
      <c r="Q12" s="19" t="s">
        <v>2</v>
      </c>
      <c r="R12" s="19">
        <v>1</v>
      </c>
      <c r="S12" s="19"/>
      <c r="T12" s="21" t="s">
        <v>2</v>
      </c>
      <c r="U12" s="21" t="s">
        <v>2</v>
      </c>
      <c r="V12" s="21" t="s">
        <v>2</v>
      </c>
      <c r="W12" s="21" t="s">
        <v>2</v>
      </c>
      <c r="X12" s="21" t="s">
        <v>2</v>
      </c>
      <c r="Y12" s="21" t="s">
        <v>2</v>
      </c>
      <c r="Z12" s="21" t="s">
        <v>2</v>
      </c>
      <c r="AA12" s="21" t="s">
        <v>2</v>
      </c>
      <c r="AB12" s="21" t="s">
        <v>2</v>
      </c>
      <c r="AC12" s="21" t="s">
        <v>2</v>
      </c>
    </row>
    <row r="13" spans="1:29" s="16" customFormat="1" ht="6" customHeight="1" x14ac:dyDescent="0.25">
      <c r="A13" s="45"/>
      <c r="B13" s="45"/>
      <c r="C13" s="50"/>
      <c r="D13" s="101"/>
      <c r="E13" s="101"/>
      <c r="F13" s="19"/>
      <c r="G13" s="19"/>
      <c r="H13" s="19"/>
      <c r="I13" s="19"/>
      <c r="J13" s="19"/>
      <c r="K13" s="19"/>
      <c r="L13" s="19"/>
      <c r="M13" s="19"/>
      <c r="N13" s="19"/>
      <c r="O13" s="19"/>
      <c r="P13" s="19"/>
      <c r="Q13" s="19"/>
      <c r="R13" s="19"/>
      <c r="S13" s="19"/>
      <c r="T13" s="21"/>
      <c r="U13" s="21"/>
      <c r="V13" s="21"/>
      <c r="W13" s="21"/>
      <c r="X13" s="21"/>
      <c r="Y13" s="21"/>
      <c r="Z13" s="21"/>
      <c r="AA13" s="21"/>
      <c r="AB13" s="21"/>
      <c r="AC13" s="21"/>
    </row>
    <row r="14" spans="1:29" s="16" customFormat="1" ht="29.25" customHeight="1" x14ac:dyDescent="0.25">
      <c r="A14" s="137"/>
      <c r="B14" s="137"/>
      <c r="C14" s="138" t="s">
        <v>89</v>
      </c>
      <c r="D14" s="86">
        <f>IF(SUM(T14,U14,V14,W14,X14)&gt;0,SUM(T14,U14,V14,W14,X14),"–")</f>
        <v>49</v>
      </c>
      <c r="E14" s="86">
        <f>IF(SUM(Y14,Z14,AA14,AB14,AC14)&gt;0,SUM(Y14,Z14,AA14,AB14,AC14),"–")</f>
        <v>58</v>
      </c>
      <c r="F14" s="141">
        <v>10</v>
      </c>
      <c r="G14" s="141">
        <v>11</v>
      </c>
      <c r="H14" s="141">
        <v>13</v>
      </c>
      <c r="I14" s="141">
        <v>6</v>
      </c>
      <c r="J14" s="141">
        <v>16</v>
      </c>
      <c r="K14" s="141">
        <v>7</v>
      </c>
      <c r="L14" s="141">
        <v>9</v>
      </c>
      <c r="M14" s="141">
        <v>9</v>
      </c>
      <c r="N14" s="141">
        <v>8</v>
      </c>
      <c r="O14" s="141">
        <v>5</v>
      </c>
      <c r="P14" s="141">
        <v>8</v>
      </c>
      <c r="Q14" s="141">
        <v>9</v>
      </c>
      <c r="R14" s="141">
        <v>14</v>
      </c>
      <c r="S14" s="141"/>
      <c r="T14" s="146">
        <v>7</v>
      </c>
      <c r="U14" s="146">
        <v>6</v>
      </c>
      <c r="V14" s="147">
        <v>13</v>
      </c>
      <c r="W14" s="147">
        <v>7</v>
      </c>
      <c r="X14" s="147">
        <v>16</v>
      </c>
      <c r="Y14" s="147">
        <v>10</v>
      </c>
      <c r="Z14" s="147">
        <v>15</v>
      </c>
      <c r="AA14" s="147">
        <v>14</v>
      </c>
      <c r="AB14" s="147">
        <v>5</v>
      </c>
      <c r="AC14" s="147">
        <v>14</v>
      </c>
    </row>
    <row r="15" spans="1:29" ht="6" customHeight="1" x14ac:dyDescent="0.25">
      <c r="A15" s="22"/>
      <c r="B15" s="22"/>
      <c r="C15" s="14"/>
      <c r="D15" s="134"/>
      <c r="E15" s="134"/>
      <c r="F15" s="36"/>
      <c r="G15" s="36"/>
      <c r="H15" s="36"/>
      <c r="I15" s="36"/>
      <c r="J15" s="36"/>
      <c r="K15" s="36"/>
      <c r="L15" s="36"/>
      <c r="M15" s="36"/>
      <c r="N15" s="36"/>
      <c r="O15" s="36"/>
      <c r="P15" s="36"/>
      <c r="Q15" s="36"/>
      <c r="R15" s="36"/>
      <c r="S15" s="36"/>
      <c r="T15" s="36"/>
      <c r="U15" s="36"/>
      <c r="V15" s="36"/>
      <c r="W15" s="36"/>
      <c r="X15" s="36"/>
      <c r="Y15" s="107"/>
      <c r="Z15" s="107"/>
      <c r="AA15" s="107"/>
      <c r="AB15" s="107"/>
      <c r="AC15" s="107"/>
    </row>
    <row r="16" spans="1:29" s="3" customFormat="1" ht="12.75" customHeight="1" x14ac:dyDescent="0.25">
      <c r="B16" s="13"/>
      <c r="C16" s="52" t="s">
        <v>156</v>
      </c>
      <c r="D16" s="13"/>
      <c r="E16" s="13"/>
      <c r="U16" s="51"/>
      <c r="Y16" s="16"/>
      <c r="Z16" s="16"/>
      <c r="AA16" s="16"/>
      <c r="AB16" s="16"/>
      <c r="AC16" s="16"/>
    </row>
    <row r="17" spans="2:29" s="3" customFormat="1" ht="12.75" customHeight="1" x14ac:dyDescent="0.25">
      <c r="B17" s="13"/>
      <c r="C17" s="13" t="s">
        <v>69</v>
      </c>
      <c r="D17" s="13"/>
      <c r="E17" s="13"/>
      <c r="Y17" s="11"/>
      <c r="Z17" s="11"/>
      <c r="AA17" s="11"/>
      <c r="AB17" s="11"/>
      <c r="AC17" s="11"/>
    </row>
    <row r="18" spans="2:29" x14ac:dyDescent="0.25">
      <c r="Y18" s="28"/>
      <c r="Z18" s="28"/>
      <c r="AA18" s="28"/>
      <c r="AB18" s="28"/>
      <c r="AC18" s="28"/>
    </row>
    <row r="19" spans="2:29" x14ac:dyDescent="0.25">
      <c r="Y19" s="16"/>
      <c r="Z19" s="16"/>
      <c r="AA19" s="16"/>
      <c r="AB19" s="16"/>
      <c r="AC19" s="16"/>
    </row>
    <row r="27" spans="2:29" x14ac:dyDescent="0.25">
      <c r="Y27" s="3"/>
      <c r="Z27" s="3"/>
      <c r="AA27" s="3"/>
      <c r="AB27" s="3"/>
      <c r="AC27" s="3"/>
    </row>
    <row r="28" spans="2:29" x14ac:dyDescent="0.25">
      <c r="Y28" s="3"/>
      <c r="Z28" s="3"/>
      <c r="AA28" s="3"/>
      <c r="AB28" s="3"/>
      <c r="AC28" s="3"/>
    </row>
  </sheetData>
  <mergeCells count="1">
    <mergeCell ref="A3:C3"/>
  </mergeCells>
  <pageMargins left="0.39370078740157483" right="0.39370078740157483" top="0.59055118110236227" bottom="0.74803149606299213" header="0.31496062992125984" footer="0.31496062992125984"/>
  <pageSetup paperSize="9" scale="8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F97A-0A11-4520-A09B-7CBC902886AA}">
  <sheetPr>
    <pageSetUpPr fitToPage="1"/>
  </sheetPr>
  <dimension ref="A1:AB30"/>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9" width="4.6640625" style="3" customWidth="1" outlineLevel="1"/>
    <col min="20" max="23" width="4.6640625" style="3" customWidth="1"/>
    <col min="24" max="28" width="4.6640625" style="11" customWidth="1"/>
    <col min="29" max="16384" width="9.109375" style="11"/>
  </cols>
  <sheetData>
    <row r="1" spans="1:28" x14ac:dyDescent="0.25">
      <c r="A1" s="16" t="s">
        <v>198</v>
      </c>
      <c r="F1" s="16"/>
    </row>
    <row r="2" spans="1:28" x14ac:dyDescent="0.25">
      <c r="A2" s="15" t="s">
        <v>199</v>
      </c>
      <c r="F2" s="15"/>
    </row>
    <row r="3" spans="1:28" ht="24" customHeight="1" x14ac:dyDescent="0.25">
      <c r="A3" s="272"/>
      <c r="B3" s="272"/>
      <c r="C3" s="272"/>
      <c r="D3" s="90" t="s">
        <v>232</v>
      </c>
      <c r="E3" s="90" t="s">
        <v>233</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61">
        <v>2017</v>
      </c>
      <c r="X3" s="61">
        <v>2018</v>
      </c>
      <c r="Y3" s="61">
        <v>2019</v>
      </c>
      <c r="Z3" s="61">
        <v>2020</v>
      </c>
      <c r="AA3" s="61">
        <v>2021</v>
      </c>
      <c r="AB3" s="61">
        <v>2022</v>
      </c>
    </row>
    <row r="4" spans="1:28" ht="15" customHeight="1" x14ac:dyDescent="0.25">
      <c r="A4" s="17"/>
      <c r="B4" s="17"/>
      <c r="C4" s="18" t="s">
        <v>74</v>
      </c>
      <c r="D4" s="86">
        <f>IF(SUM(S4,T4,U4,V4,W4)&gt;0,SUM(S4,T4,U4,V4,W4),"–")</f>
        <v>8</v>
      </c>
      <c r="E4" s="86">
        <f>IF(SUM(X4,Y4,Z4,AA4,AB4)&gt;0,SUM(X4,Y4,Z4,AA4,AB4),"–")</f>
        <v>4</v>
      </c>
      <c r="F4" s="47">
        <v>4</v>
      </c>
      <c r="G4" s="47" t="s">
        <v>2</v>
      </c>
      <c r="H4" s="47">
        <v>3</v>
      </c>
      <c r="I4" s="47">
        <v>5</v>
      </c>
      <c r="J4" s="47">
        <v>2</v>
      </c>
      <c r="K4" s="47">
        <v>1</v>
      </c>
      <c r="L4" s="47">
        <v>1</v>
      </c>
      <c r="M4" s="47" t="s">
        <v>2</v>
      </c>
      <c r="N4" s="47">
        <v>5</v>
      </c>
      <c r="O4" s="47">
        <v>1</v>
      </c>
      <c r="P4" s="47">
        <v>4</v>
      </c>
      <c r="Q4" s="47">
        <v>5</v>
      </c>
      <c r="R4" s="47">
        <v>3</v>
      </c>
      <c r="S4" s="47">
        <v>1</v>
      </c>
      <c r="T4" s="47">
        <v>1</v>
      </c>
      <c r="U4" s="47">
        <v>4</v>
      </c>
      <c r="V4" s="47" t="s">
        <v>2</v>
      </c>
      <c r="W4" s="47">
        <v>2</v>
      </c>
      <c r="X4" s="47" t="s">
        <v>2</v>
      </c>
      <c r="Y4" s="47">
        <v>2</v>
      </c>
      <c r="Z4" s="47" t="s">
        <v>2</v>
      </c>
      <c r="AA4" s="47">
        <v>2</v>
      </c>
      <c r="AB4" s="47" t="s">
        <v>2</v>
      </c>
    </row>
    <row r="5" spans="1:28" ht="15" customHeight="1" x14ac:dyDescent="0.25">
      <c r="A5" s="17"/>
      <c r="B5" s="17"/>
      <c r="C5" s="20" t="s">
        <v>37</v>
      </c>
      <c r="D5" s="73" t="str">
        <f t="shared" ref="D5:D9" si="0">IF(SUM(S5,T5,U5,V5,W5)&gt;0,SUM(S5,T5,U5,V5,W5),"–")</f>
        <v>–</v>
      </c>
      <c r="E5" s="73" t="str">
        <f t="shared" ref="E5:E9" si="1">IF(SUM(X5,Y5,Z5,AA5,AB5)&gt;0,SUM(X5,Y5,Z5,AA5,AB5),"–")</f>
        <v>–</v>
      </c>
      <c r="F5" s="19">
        <v>1</v>
      </c>
      <c r="G5" s="19" t="s">
        <v>2</v>
      </c>
      <c r="H5" s="19">
        <v>1</v>
      </c>
      <c r="I5" s="19" t="s">
        <v>2</v>
      </c>
      <c r="J5" s="19" t="s">
        <v>2</v>
      </c>
      <c r="K5" s="19" t="s">
        <v>2</v>
      </c>
      <c r="L5" s="19" t="s">
        <v>2</v>
      </c>
      <c r="M5" s="19" t="s">
        <v>2</v>
      </c>
      <c r="N5" s="19" t="s">
        <v>2</v>
      </c>
      <c r="O5" s="19" t="s">
        <v>2</v>
      </c>
      <c r="P5" s="19" t="s">
        <v>2</v>
      </c>
      <c r="Q5" s="19" t="s">
        <v>2</v>
      </c>
      <c r="R5" s="19" t="s">
        <v>2</v>
      </c>
      <c r="S5" s="19" t="s">
        <v>2</v>
      </c>
      <c r="T5" s="19" t="s">
        <v>2</v>
      </c>
      <c r="U5" s="19" t="s">
        <v>2</v>
      </c>
      <c r="V5" s="19" t="s">
        <v>2</v>
      </c>
      <c r="W5" s="19" t="s">
        <v>2</v>
      </c>
      <c r="X5" s="19" t="s">
        <v>2</v>
      </c>
      <c r="Y5" s="19" t="s">
        <v>2</v>
      </c>
      <c r="Z5" s="19" t="s">
        <v>2</v>
      </c>
      <c r="AA5" s="19" t="s">
        <v>2</v>
      </c>
      <c r="AB5" s="19" t="s">
        <v>2</v>
      </c>
    </row>
    <row r="6" spans="1:28" ht="15" customHeight="1" x14ac:dyDescent="0.25">
      <c r="A6" s="17"/>
      <c r="B6" s="17"/>
      <c r="C6" s="3" t="s">
        <v>6</v>
      </c>
      <c r="D6" s="73" t="str">
        <f t="shared" si="0"/>
        <v>–</v>
      </c>
      <c r="E6" s="73" t="str">
        <f t="shared" si="1"/>
        <v>–</v>
      </c>
      <c r="F6" s="19" t="s">
        <v>2</v>
      </c>
      <c r="G6" s="19" t="s">
        <v>2</v>
      </c>
      <c r="H6" s="19" t="s">
        <v>2</v>
      </c>
      <c r="I6" s="19" t="s">
        <v>2</v>
      </c>
      <c r="J6" s="19" t="s">
        <v>2</v>
      </c>
      <c r="K6" s="19" t="s">
        <v>2</v>
      </c>
      <c r="L6" s="19" t="s">
        <v>2</v>
      </c>
      <c r="M6" s="19" t="s">
        <v>2</v>
      </c>
      <c r="N6" s="19" t="s">
        <v>2</v>
      </c>
      <c r="O6" s="19" t="s">
        <v>2</v>
      </c>
      <c r="P6" s="19">
        <v>1</v>
      </c>
      <c r="Q6" s="19" t="s">
        <v>2</v>
      </c>
      <c r="R6" s="19" t="s">
        <v>2</v>
      </c>
      <c r="S6" s="19" t="s">
        <v>2</v>
      </c>
      <c r="T6" s="19" t="s">
        <v>2</v>
      </c>
      <c r="U6" s="19" t="s">
        <v>2</v>
      </c>
      <c r="V6" s="19" t="s">
        <v>2</v>
      </c>
      <c r="W6" s="19" t="s">
        <v>2</v>
      </c>
      <c r="X6" s="19" t="s">
        <v>2</v>
      </c>
      <c r="Y6" s="19" t="s">
        <v>2</v>
      </c>
      <c r="Z6" s="19" t="s">
        <v>2</v>
      </c>
      <c r="AA6" s="19" t="s">
        <v>2</v>
      </c>
      <c r="AB6" s="19" t="s">
        <v>2</v>
      </c>
    </row>
    <row r="7" spans="1:28" ht="15" customHeight="1" x14ac:dyDescent="0.25">
      <c r="A7" s="17"/>
      <c r="B7" s="17"/>
      <c r="C7" s="20" t="s">
        <v>101</v>
      </c>
      <c r="D7" s="73">
        <f t="shared" si="0"/>
        <v>1</v>
      </c>
      <c r="E7" s="73">
        <f t="shared" si="1"/>
        <v>1</v>
      </c>
      <c r="F7" s="27" t="s">
        <v>3</v>
      </c>
      <c r="G7" s="27" t="s">
        <v>3</v>
      </c>
      <c r="H7" s="27" t="s">
        <v>3</v>
      </c>
      <c r="I7" s="27" t="s">
        <v>3</v>
      </c>
      <c r="J7" s="27" t="s">
        <v>3</v>
      </c>
      <c r="K7" s="27" t="s">
        <v>3</v>
      </c>
      <c r="L7" s="27" t="s">
        <v>3</v>
      </c>
      <c r="M7" s="27" t="s">
        <v>3</v>
      </c>
      <c r="N7" s="27" t="s">
        <v>3</v>
      </c>
      <c r="O7" s="27" t="s">
        <v>3</v>
      </c>
      <c r="P7" s="27" t="s">
        <v>3</v>
      </c>
      <c r="Q7" s="27" t="s">
        <v>3</v>
      </c>
      <c r="R7" s="27" t="s">
        <v>3</v>
      </c>
      <c r="S7" s="27" t="s">
        <v>3</v>
      </c>
      <c r="T7" s="19" t="s">
        <v>2</v>
      </c>
      <c r="U7" s="3">
        <v>1</v>
      </c>
      <c r="V7" s="19" t="s">
        <v>2</v>
      </c>
      <c r="W7" s="19" t="s">
        <v>2</v>
      </c>
      <c r="X7" s="19" t="s">
        <v>2</v>
      </c>
      <c r="Y7" s="19" t="s">
        <v>2</v>
      </c>
      <c r="Z7" s="19" t="s">
        <v>2</v>
      </c>
      <c r="AA7" s="19">
        <v>1</v>
      </c>
      <c r="AB7" s="19" t="s">
        <v>2</v>
      </c>
    </row>
    <row r="8" spans="1:28" ht="24" customHeight="1" x14ac:dyDescent="0.25">
      <c r="A8" s="17"/>
      <c r="B8" s="17"/>
      <c r="C8" s="20" t="s">
        <v>7</v>
      </c>
      <c r="D8" s="73">
        <f t="shared" si="0"/>
        <v>7</v>
      </c>
      <c r="E8" s="73">
        <f t="shared" si="1"/>
        <v>3</v>
      </c>
      <c r="F8" s="19" t="s">
        <v>3</v>
      </c>
      <c r="G8" s="19" t="s">
        <v>3</v>
      </c>
      <c r="H8" s="19" t="s">
        <v>3</v>
      </c>
      <c r="I8" s="19" t="s">
        <v>3</v>
      </c>
      <c r="J8" s="19" t="s">
        <v>3</v>
      </c>
      <c r="K8" s="19" t="s">
        <v>3</v>
      </c>
      <c r="L8" s="19">
        <v>1</v>
      </c>
      <c r="M8" s="19" t="s">
        <v>2</v>
      </c>
      <c r="N8" s="19">
        <v>3</v>
      </c>
      <c r="O8" s="19">
        <v>1</v>
      </c>
      <c r="P8" s="19">
        <v>3</v>
      </c>
      <c r="Q8" s="19">
        <v>5</v>
      </c>
      <c r="R8" s="19">
        <v>3</v>
      </c>
      <c r="S8" s="19">
        <v>1</v>
      </c>
      <c r="T8" s="19">
        <v>1</v>
      </c>
      <c r="U8" s="35">
        <v>3</v>
      </c>
      <c r="V8" s="19" t="s">
        <v>2</v>
      </c>
      <c r="W8" s="19">
        <v>2</v>
      </c>
      <c r="X8" s="19" t="s">
        <v>2</v>
      </c>
      <c r="Y8" s="19">
        <v>2</v>
      </c>
      <c r="Z8" s="19" t="s">
        <v>2</v>
      </c>
      <c r="AA8" s="19">
        <v>1</v>
      </c>
      <c r="AB8" s="19" t="s">
        <v>2</v>
      </c>
    </row>
    <row r="9" spans="1:28" ht="15" customHeight="1" x14ac:dyDescent="0.25">
      <c r="A9" s="17"/>
      <c r="B9" s="17"/>
      <c r="C9" s="20" t="s">
        <v>8</v>
      </c>
      <c r="D9" s="73" t="str">
        <f t="shared" si="0"/>
        <v>–</v>
      </c>
      <c r="E9" s="73" t="str">
        <f t="shared" si="1"/>
        <v>–</v>
      </c>
      <c r="F9" s="19">
        <v>3</v>
      </c>
      <c r="G9" s="19" t="s">
        <v>2</v>
      </c>
      <c r="H9" s="19">
        <v>2</v>
      </c>
      <c r="I9" s="19">
        <v>5</v>
      </c>
      <c r="J9" s="19">
        <v>2</v>
      </c>
      <c r="K9" s="19">
        <v>1</v>
      </c>
      <c r="L9" s="19" t="s">
        <v>2</v>
      </c>
      <c r="M9" s="19" t="s">
        <v>2</v>
      </c>
      <c r="N9" s="19">
        <v>2</v>
      </c>
      <c r="O9" s="19" t="s">
        <v>2</v>
      </c>
      <c r="P9" s="19" t="s">
        <v>2</v>
      </c>
      <c r="Q9" s="19" t="s">
        <v>2</v>
      </c>
      <c r="R9" s="19" t="s">
        <v>2</v>
      </c>
      <c r="S9" s="19" t="s">
        <v>2</v>
      </c>
      <c r="T9" s="19" t="s">
        <v>2</v>
      </c>
      <c r="U9" s="19" t="s">
        <v>2</v>
      </c>
      <c r="V9" s="19" t="s">
        <v>2</v>
      </c>
      <c r="W9" s="19" t="s">
        <v>2</v>
      </c>
      <c r="X9" s="19" t="s">
        <v>2</v>
      </c>
      <c r="Y9" s="19" t="s">
        <v>2</v>
      </c>
      <c r="Z9" s="19" t="s">
        <v>2</v>
      </c>
      <c r="AA9" s="19" t="s">
        <v>2</v>
      </c>
      <c r="AB9" s="19" t="s">
        <v>2</v>
      </c>
    </row>
    <row r="10" spans="1:28" s="16" customFormat="1" ht="12.75" customHeight="1" x14ac:dyDescent="0.25">
      <c r="A10" s="221"/>
      <c r="B10" s="221"/>
      <c r="C10" s="227"/>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row>
    <row r="11" spans="1:28" s="16" customFormat="1" ht="15" customHeight="1" x14ac:dyDescent="0.25">
      <c r="A11" s="17"/>
      <c r="B11" s="45"/>
      <c r="C11" s="48" t="s">
        <v>18</v>
      </c>
      <c r="D11" s="86" t="str">
        <f t="shared" ref="D11:D16" si="2">IF(SUM(S11,T11,U11,V11,W11)&gt;0,SUM(S11,T11,U11,V11,W11),"–")</f>
        <v>–</v>
      </c>
      <c r="E11" s="86">
        <f t="shared" ref="E11:E16" si="3">IF(SUM(X11,Y11,Z11,AA11,AB11)&gt;0,SUM(X11,Y11,Z11,AA11,AB11),"–")</f>
        <v>1</v>
      </c>
      <c r="F11" s="47" t="s">
        <v>3</v>
      </c>
      <c r="G11" s="47" t="s">
        <v>3</v>
      </c>
      <c r="H11" s="47" t="s">
        <v>3</v>
      </c>
      <c r="I11" s="47" t="s">
        <v>3</v>
      </c>
      <c r="J11" s="47" t="s">
        <v>3</v>
      </c>
      <c r="K11" s="47" t="s">
        <v>3</v>
      </c>
      <c r="L11" s="47" t="s">
        <v>3</v>
      </c>
      <c r="M11" s="47" t="s">
        <v>3</v>
      </c>
      <c r="N11" s="47" t="s">
        <v>3</v>
      </c>
      <c r="O11" s="47" t="s">
        <v>2</v>
      </c>
      <c r="P11" s="47" t="s">
        <v>2</v>
      </c>
      <c r="Q11" s="47">
        <v>1</v>
      </c>
      <c r="R11" s="47" t="s">
        <v>2</v>
      </c>
      <c r="S11" s="47" t="s">
        <v>2</v>
      </c>
      <c r="T11" s="47" t="s">
        <v>2</v>
      </c>
      <c r="U11" s="47" t="s">
        <v>2</v>
      </c>
      <c r="V11" s="47" t="s">
        <v>2</v>
      </c>
      <c r="W11" s="47" t="s">
        <v>2</v>
      </c>
      <c r="X11" s="47" t="s">
        <v>2</v>
      </c>
      <c r="Y11" s="47">
        <v>1</v>
      </c>
      <c r="Z11" s="47" t="s">
        <v>2</v>
      </c>
      <c r="AA11" s="47" t="s">
        <v>2</v>
      </c>
      <c r="AB11" s="47" t="s">
        <v>2</v>
      </c>
    </row>
    <row r="12" spans="1:28" s="16" customFormat="1" ht="15" customHeight="1" x14ac:dyDescent="0.25">
      <c r="A12" s="17"/>
      <c r="B12" s="45"/>
      <c r="C12" s="20" t="s">
        <v>37</v>
      </c>
      <c r="D12" s="73" t="str">
        <f t="shared" si="2"/>
        <v>–</v>
      </c>
      <c r="E12" s="73" t="str">
        <f t="shared" si="3"/>
        <v>–</v>
      </c>
      <c r="F12" s="19" t="s">
        <v>3</v>
      </c>
      <c r="G12" s="19" t="s">
        <v>3</v>
      </c>
      <c r="H12" s="19" t="s">
        <v>3</v>
      </c>
      <c r="I12" s="19" t="s">
        <v>3</v>
      </c>
      <c r="J12" s="19" t="s">
        <v>3</v>
      </c>
      <c r="K12" s="19" t="s">
        <v>3</v>
      </c>
      <c r="L12" s="19" t="s">
        <v>3</v>
      </c>
      <c r="M12" s="19" t="s">
        <v>3</v>
      </c>
      <c r="N12" s="19" t="s">
        <v>3</v>
      </c>
      <c r="O12" s="19" t="s">
        <v>2</v>
      </c>
      <c r="P12" s="19" t="s">
        <v>2</v>
      </c>
      <c r="Q12" s="19" t="s">
        <v>2</v>
      </c>
      <c r="R12" s="19" t="s">
        <v>2</v>
      </c>
      <c r="S12" s="19" t="s">
        <v>2</v>
      </c>
      <c r="T12" s="19" t="s">
        <v>2</v>
      </c>
      <c r="U12" s="19" t="s">
        <v>2</v>
      </c>
      <c r="V12" s="19" t="s">
        <v>2</v>
      </c>
      <c r="W12" s="19" t="s">
        <v>2</v>
      </c>
      <c r="X12" s="19" t="s">
        <v>2</v>
      </c>
      <c r="Y12" s="19" t="s">
        <v>2</v>
      </c>
      <c r="Z12" s="19" t="s">
        <v>2</v>
      </c>
      <c r="AA12" s="19" t="s">
        <v>2</v>
      </c>
      <c r="AB12" s="19" t="s">
        <v>2</v>
      </c>
    </row>
    <row r="13" spans="1:28" s="16" customFormat="1" ht="15" customHeight="1" x14ac:dyDescent="0.25">
      <c r="A13" s="17"/>
      <c r="B13" s="45"/>
      <c r="C13" s="3" t="s">
        <v>6</v>
      </c>
      <c r="D13" s="73" t="str">
        <f t="shared" si="2"/>
        <v>–</v>
      </c>
      <c r="E13" s="73" t="str">
        <f t="shared" si="3"/>
        <v>–</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19" t="s">
        <v>2</v>
      </c>
      <c r="V13" s="19" t="s">
        <v>2</v>
      </c>
      <c r="W13" s="19" t="s">
        <v>2</v>
      </c>
      <c r="X13" s="19" t="s">
        <v>2</v>
      </c>
      <c r="Y13" s="19" t="s">
        <v>2</v>
      </c>
      <c r="Z13" s="19" t="s">
        <v>2</v>
      </c>
      <c r="AA13" s="19" t="s">
        <v>2</v>
      </c>
      <c r="AB13" s="19" t="s">
        <v>2</v>
      </c>
    </row>
    <row r="14" spans="1:28" s="16" customFormat="1" ht="15" customHeight="1" x14ac:dyDescent="0.25">
      <c r="A14" s="17"/>
      <c r="B14" s="45"/>
      <c r="C14" s="20" t="s">
        <v>101</v>
      </c>
      <c r="D14" s="73" t="str">
        <f t="shared" si="2"/>
        <v>–</v>
      </c>
      <c r="E14" s="73" t="str">
        <f t="shared" si="3"/>
        <v>–</v>
      </c>
      <c r="F14" s="27" t="s">
        <v>3</v>
      </c>
      <c r="G14" s="27" t="s">
        <v>3</v>
      </c>
      <c r="H14" s="27" t="s">
        <v>3</v>
      </c>
      <c r="I14" s="27" t="s">
        <v>3</v>
      </c>
      <c r="J14" s="27" t="s">
        <v>3</v>
      </c>
      <c r="K14" s="27" t="s">
        <v>3</v>
      </c>
      <c r="L14" s="27" t="s">
        <v>3</v>
      </c>
      <c r="M14" s="27" t="s">
        <v>3</v>
      </c>
      <c r="N14" s="27" t="s">
        <v>3</v>
      </c>
      <c r="O14" s="27" t="s">
        <v>3</v>
      </c>
      <c r="P14" s="27" t="s">
        <v>3</v>
      </c>
      <c r="Q14" s="27" t="s">
        <v>3</v>
      </c>
      <c r="R14" s="27" t="s">
        <v>3</v>
      </c>
      <c r="S14" s="27" t="s">
        <v>3</v>
      </c>
      <c r="T14" s="19" t="s">
        <v>2</v>
      </c>
      <c r="U14" s="19" t="s">
        <v>2</v>
      </c>
      <c r="V14" s="19" t="s">
        <v>2</v>
      </c>
      <c r="W14" s="19" t="s">
        <v>2</v>
      </c>
      <c r="X14" s="19" t="s">
        <v>2</v>
      </c>
      <c r="Y14" s="19" t="s">
        <v>2</v>
      </c>
      <c r="Z14" s="19" t="s">
        <v>2</v>
      </c>
      <c r="AA14" s="19" t="s">
        <v>2</v>
      </c>
      <c r="AB14" s="19" t="s">
        <v>2</v>
      </c>
    </row>
    <row r="15" spans="1:28" s="16" customFormat="1" ht="24" customHeight="1" x14ac:dyDescent="0.25">
      <c r="A15" s="17"/>
      <c r="B15" s="45"/>
      <c r="C15" s="20" t="s">
        <v>7</v>
      </c>
      <c r="D15" s="73" t="str">
        <f t="shared" si="2"/>
        <v>–</v>
      </c>
      <c r="E15" s="73">
        <f t="shared" si="3"/>
        <v>1</v>
      </c>
      <c r="F15" s="19" t="s">
        <v>3</v>
      </c>
      <c r="G15" s="19" t="s">
        <v>3</v>
      </c>
      <c r="H15" s="19" t="s">
        <v>3</v>
      </c>
      <c r="I15" s="19" t="s">
        <v>3</v>
      </c>
      <c r="J15" s="19" t="s">
        <v>3</v>
      </c>
      <c r="K15" s="19" t="s">
        <v>3</v>
      </c>
      <c r="L15" s="19" t="s">
        <v>3</v>
      </c>
      <c r="M15" s="19" t="s">
        <v>3</v>
      </c>
      <c r="N15" s="19" t="s">
        <v>3</v>
      </c>
      <c r="O15" s="19" t="s">
        <v>2</v>
      </c>
      <c r="P15" s="19" t="s">
        <v>2</v>
      </c>
      <c r="Q15" s="19">
        <v>1</v>
      </c>
      <c r="R15" s="19" t="s">
        <v>2</v>
      </c>
      <c r="S15" s="19" t="s">
        <v>2</v>
      </c>
      <c r="T15" s="19" t="s">
        <v>2</v>
      </c>
      <c r="U15" s="19" t="s">
        <v>2</v>
      </c>
      <c r="V15" s="19" t="s">
        <v>2</v>
      </c>
      <c r="W15" s="19" t="s">
        <v>2</v>
      </c>
      <c r="X15" s="19" t="s">
        <v>2</v>
      </c>
      <c r="Y15" s="19">
        <v>1</v>
      </c>
      <c r="Z15" s="19" t="s">
        <v>2</v>
      </c>
      <c r="AA15" s="19" t="s">
        <v>2</v>
      </c>
      <c r="AB15" s="19" t="s">
        <v>2</v>
      </c>
    </row>
    <row r="16" spans="1:28" s="16" customFormat="1" ht="15" customHeight="1" x14ac:dyDescent="0.25">
      <c r="A16" s="17"/>
      <c r="B16" s="45"/>
      <c r="C16" s="20" t="s">
        <v>8</v>
      </c>
      <c r="D16" s="73" t="str">
        <f t="shared" si="2"/>
        <v>–</v>
      </c>
      <c r="E16" s="73" t="str">
        <f t="shared" si="3"/>
        <v>–</v>
      </c>
      <c r="F16" s="19" t="s">
        <v>3</v>
      </c>
      <c r="G16" s="19" t="s">
        <v>3</v>
      </c>
      <c r="H16" s="19" t="s">
        <v>3</v>
      </c>
      <c r="I16" s="19" t="s">
        <v>3</v>
      </c>
      <c r="J16" s="19" t="s">
        <v>3</v>
      </c>
      <c r="K16" s="19" t="s">
        <v>3</v>
      </c>
      <c r="L16" s="19" t="s">
        <v>3</v>
      </c>
      <c r="M16" s="19" t="s">
        <v>3</v>
      </c>
      <c r="N16" s="19" t="s">
        <v>3</v>
      </c>
      <c r="O16" s="19" t="s">
        <v>2</v>
      </c>
      <c r="P16" s="19" t="s">
        <v>2</v>
      </c>
      <c r="Q16" s="19" t="s">
        <v>2</v>
      </c>
      <c r="R16" s="19" t="s">
        <v>2</v>
      </c>
      <c r="S16" s="19" t="s">
        <v>2</v>
      </c>
      <c r="T16" s="19" t="s">
        <v>2</v>
      </c>
      <c r="U16" s="19" t="s">
        <v>2</v>
      </c>
      <c r="V16" s="19" t="s">
        <v>2</v>
      </c>
      <c r="W16" s="19" t="s">
        <v>2</v>
      </c>
      <c r="X16" s="19" t="s">
        <v>2</v>
      </c>
      <c r="Y16" s="19" t="s">
        <v>2</v>
      </c>
      <c r="Z16" s="19" t="s">
        <v>2</v>
      </c>
      <c r="AA16" s="19" t="s">
        <v>2</v>
      </c>
      <c r="AB16" s="19" t="s">
        <v>2</v>
      </c>
    </row>
    <row r="17" spans="1:28" s="16" customFormat="1" x14ac:dyDescent="0.25">
      <c r="A17" s="214"/>
      <c r="B17" s="221"/>
      <c r="C17" s="222"/>
      <c r="D17" s="223"/>
      <c r="E17" s="223"/>
      <c r="F17" s="225"/>
      <c r="G17" s="225"/>
      <c r="H17" s="225"/>
      <c r="I17" s="225"/>
      <c r="J17" s="225"/>
      <c r="K17" s="225"/>
      <c r="L17" s="225"/>
      <c r="M17" s="225"/>
      <c r="N17" s="225"/>
      <c r="O17" s="225"/>
      <c r="P17" s="225"/>
      <c r="Q17" s="225"/>
      <c r="R17" s="225"/>
      <c r="S17" s="225"/>
      <c r="T17" s="225"/>
      <c r="U17" s="225"/>
      <c r="V17" s="225"/>
      <c r="W17" s="225"/>
      <c r="X17" s="225"/>
      <c r="Y17" s="225"/>
      <c r="Z17" s="225"/>
      <c r="AA17" s="225"/>
      <c r="AB17" s="225"/>
    </row>
    <row r="18" spans="1:28" s="16" customFormat="1" ht="15" customHeight="1" x14ac:dyDescent="0.25">
      <c r="A18" s="17"/>
      <c r="B18" s="45"/>
      <c r="C18" s="48" t="s">
        <v>19</v>
      </c>
      <c r="D18" s="86">
        <f t="shared" ref="D18:D23" si="4">IF(SUM(S18,T18,U18,V18,W18)&gt;0,SUM(S18,T18,U18,V18,W18),"–")</f>
        <v>8</v>
      </c>
      <c r="E18" s="86">
        <f t="shared" ref="E18:E23" si="5">IF(SUM(X18,Y18,Z18,AA18,AB18)&gt;0,SUM(X18,Y18,Z18,AA18,AB18),"–")</f>
        <v>3</v>
      </c>
      <c r="F18" s="47" t="s">
        <v>3</v>
      </c>
      <c r="G18" s="47" t="s">
        <v>3</v>
      </c>
      <c r="H18" s="47" t="s">
        <v>3</v>
      </c>
      <c r="I18" s="47" t="s">
        <v>3</v>
      </c>
      <c r="J18" s="47" t="s">
        <v>3</v>
      </c>
      <c r="K18" s="47" t="s">
        <v>3</v>
      </c>
      <c r="L18" s="47" t="s">
        <v>3</v>
      </c>
      <c r="M18" s="47" t="s">
        <v>3</v>
      </c>
      <c r="N18" s="47" t="s">
        <v>3</v>
      </c>
      <c r="O18" s="47">
        <v>1</v>
      </c>
      <c r="P18" s="47">
        <v>4</v>
      </c>
      <c r="Q18" s="47">
        <v>4</v>
      </c>
      <c r="R18" s="47">
        <v>3</v>
      </c>
      <c r="S18" s="47">
        <v>1</v>
      </c>
      <c r="T18" s="47">
        <v>1</v>
      </c>
      <c r="U18" s="47">
        <v>4</v>
      </c>
      <c r="V18" s="47" t="s">
        <v>2</v>
      </c>
      <c r="W18" s="47">
        <v>2</v>
      </c>
      <c r="X18" s="47" t="s">
        <v>2</v>
      </c>
      <c r="Y18" s="47">
        <v>1</v>
      </c>
      <c r="Z18" s="47" t="s">
        <v>2</v>
      </c>
      <c r="AA18" s="47">
        <v>2</v>
      </c>
      <c r="AB18" s="47" t="s">
        <v>2</v>
      </c>
    </row>
    <row r="19" spans="1:28" s="16" customFormat="1" ht="15" customHeight="1" x14ac:dyDescent="0.25">
      <c r="A19" s="17"/>
      <c r="B19" s="45"/>
      <c r="C19" s="20" t="s">
        <v>37</v>
      </c>
      <c r="D19" s="73" t="str">
        <f t="shared" si="4"/>
        <v>–</v>
      </c>
      <c r="E19" s="73" t="str">
        <f t="shared" si="5"/>
        <v>–</v>
      </c>
      <c r="F19" s="19" t="s">
        <v>3</v>
      </c>
      <c r="G19" s="19" t="s">
        <v>3</v>
      </c>
      <c r="H19" s="19" t="s">
        <v>3</v>
      </c>
      <c r="I19" s="19" t="s">
        <v>3</v>
      </c>
      <c r="J19" s="19" t="s">
        <v>3</v>
      </c>
      <c r="K19" s="19" t="s">
        <v>3</v>
      </c>
      <c r="L19" s="19" t="s">
        <v>3</v>
      </c>
      <c r="M19" s="19" t="s">
        <v>3</v>
      </c>
      <c r="N19" s="19" t="s">
        <v>3</v>
      </c>
      <c r="O19" s="19" t="s">
        <v>2</v>
      </c>
      <c r="P19" s="19" t="s">
        <v>2</v>
      </c>
      <c r="Q19" s="19" t="s">
        <v>2</v>
      </c>
      <c r="R19" s="19" t="s">
        <v>2</v>
      </c>
      <c r="S19" s="19" t="s">
        <v>2</v>
      </c>
      <c r="T19" s="19" t="s">
        <v>2</v>
      </c>
      <c r="U19" s="19" t="s">
        <v>2</v>
      </c>
      <c r="V19" s="19" t="s">
        <v>2</v>
      </c>
      <c r="W19" s="19" t="s">
        <v>2</v>
      </c>
      <c r="X19" s="19" t="s">
        <v>2</v>
      </c>
      <c r="Y19" s="19" t="s">
        <v>2</v>
      </c>
      <c r="Z19" s="19" t="s">
        <v>2</v>
      </c>
      <c r="AA19" s="19" t="s">
        <v>2</v>
      </c>
      <c r="AB19" s="19" t="s">
        <v>2</v>
      </c>
    </row>
    <row r="20" spans="1:28" s="16" customFormat="1" ht="15" customHeight="1" x14ac:dyDescent="0.25">
      <c r="A20" s="17"/>
      <c r="B20" s="45"/>
      <c r="C20" s="3" t="s">
        <v>6</v>
      </c>
      <c r="D20" s="73" t="str">
        <f t="shared" si="4"/>
        <v>–</v>
      </c>
      <c r="E20" s="73" t="str">
        <f t="shared" si="5"/>
        <v>–</v>
      </c>
      <c r="F20" s="19" t="s">
        <v>3</v>
      </c>
      <c r="G20" s="19" t="s">
        <v>3</v>
      </c>
      <c r="H20" s="19" t="s">
        <v>3</v>
      </c>
      <c r="I20" s="19" t="s">
        <v>3</v>
      </c>
      <c r="J20" s="19" t="s">
        <v>3</v>
      </c>
      <c r="K20" s="19" t="s">
        <v>3</v>
      </c>
      <c r="L20" s="19" t="s">
        <v>3</v>
      </c>
      <c r="M20" s="19" t="s">
        <v>3</v>
      </c>
      <c r="N20" s="19" t="s">
        <v>3</v>
      </c>
      <c r="O20" s="19" t="s">
        <v>2</v>
      </c>
      <c r="P20" s="19">
        <v>1</v>
      </c>
      <c r="Q20" s="19" t="s">
        <v>2</v>
      </c>
      <c r="R20" s="19" t="s">
        <v>2</v>
      </c>
      <c r="S20" s="19" t="s">
        <v>2</v>
      </c>
      <c r="T20" s="19" t="s">
        <v>2</v>
      </c>
      <c r="U20" s="19" t="s">
        <v>2</v>
      </c>
      <c r="V20" s="19" t="s">
        <v>2</v>
      </c>
      <c r="W20" s="19" t="s">
        <v>2</v>
      </c>
      <c r="X20" s="19" t="s">
        <v>2</v>
      </c>
      <c r="Y20" s="19" t="s">
        <v>2</v>
      </c>
      <c r="Z20" s="19" t="s">
        <v>2</v>
      </c>
      <c r="AA20" s="19" t="s">
        <v>2</v>
      </c>
      <c r="AB20" s="19" t="s">
        <v>2</v>
      </c>
    </row>
    <row r="21" spans="1:28" s="16" customFormat="1" ht="15" customHeight="1" x14ac:dyDescent="0.25">
      <c r="A21" s="17"/>
      <c r="B21" s="45"/>
      <c r="C21" s="20" t="s">
        <v>101</v>
      </c>
      <c r="D21" s="73">
        <f t="shared" si="4"/>
        <v>1</v>
      </c>
      <c r="E21" s="73">
        <f t="shared" si="5"/>
        <v>1</v>
      </c>
      <c r="F21" s="27" t="s">
        <v>3</v>
      </c>
      <c r="G21" s="27" t="s">
        <v>3</v>
      </c>
      <c r="H21" s="27" t="s">
        <v>3</v>
      </c>
      <c r="I21" s="27" t="s">
        <v>3</v>
      </c>
      <c r="J21" s="27" t="s">
        <v>3</v>
      </c>
      <c r="K21" s="27" t="s">
        <v>3</v>
      </c>
      <c r="L21" s="27" t="s">
        <v>3</v>
      </c>
      <c r="M21" s="27" t="s">
        <v>3</v>
      </c>
      <c r="N21" s="27" t="s">
        <v>3</v>
      </c>
      <c r="O21" s="27" t="s">
        <v>3</v>
      </c>
      <c r="P21" s="27" t="s">
        <v>3</v>
      </c>
      <c r="Q21" s="27" t="s">
        <v>3</v>
      </c>
      <c r="R21" s="27" t="s">
        <v>3</v>
      </c>
      <c r="S21" s="27" t="s">
        <v>3</v>
      </c>
      <c r="T21" s="19" t="s">
        <v>2</v>
      </c>
      <c r="U21" s="3">
        <v>1</v>
      </c>
      <c r="V21" s="19" t="s">
        <v>2</v>
      </c>
      <c r="W21" s="19" t="s">
        <v>2</v>
      </c>
      <c r="X21" s="19" t="s">
        <v>2</v>
      </c>
      <c r="Y21" s="19" t="s">
        <v>2</v>
      </c>
      <c r="Z21" s="19" t="s">
        <v>2</v>
      </c>
      <c r="AA21" s="19">
        <v>1</v>
      </c>
      <c r="AB21" s="19" t="s">
        <v>2</v>
      </c>
    </row>
    <row r="22" spans="1:28" s="16" customFormat="1" ht="24" customHeight="1" x14ac:dyDescent="0.25">
      <c r="A22" s="17"/>
      <c r="B22" s="45"/>
      <c r="C22" s="20" t="s">
        <v>7</v>
      </c>
      <c r="D22" s="73">
        <f t="shared" si="4"/>
        <v>7</v>
      </c>
      <c r="E22" s="73">
        <f t="shared" si="5"/>
        <v>2</v>
      </c>
      <c r="F22" s="19" t="s">
        <v>3</v>
      </c>
      <c r="G22" s="19" t="s">
        <v>3</v>
      </c>
      <c r="H22" s="19" t="s">
        <v>3</v>
      </c>
      <c r="I22" s="19" t="s">
        <v>3</v>
      </c>
      <c r="J22" s="19" t="s">
        <v>3</v>
      </c>
      <c r="K22" s="19" t="s">
        <v>3</v>
      </c>
      <c r="L22" s="19" t="s">
        <v>3</v>
      </c>
      <c r="M22" s="19" t="s">
        <v>3</v>
      </c>
      <c r="N22" s="19" t="s">
        <v>3</v>
      </c>
      <c r="O22" s="19">
        <v>1</v>
      </c>
      <c r="P22" s="19">
        <v>3</v>
      </c>
      <c r="Q22" s="19">
        <v>4</v>
      </c>
      <c r="R22" s="19">
        <v>3</v>
      </c>
      <c r="S22" s="19">
        <v>1</v>
      </c>
      <c r="T22" s="19">
        <v>1</v>
      </c>
      <c r="U22" s="3">
        <v>3</v>
      </c>
      <c r="V22" s="19" t="s">
        <v>2</v>
      </c>
      <c r="W22" s="19">
        <v>2</v>
      </c>
      <c r="X22" s="19" t="s">
        <v>2</v>
      </c>
      <c r="Y22" s="19">
        <v>1</v>
      </c>
      <c r="Z22" s="19" t="s">
        <v>2</v>
      </c>
      <c r="AA22" s="19">
        <v>1</v>
      </c>
      <c r="AB22" s="19" t="s">
        <v>2</v>
      </c>
    </row>
    <row r="23" spans="1:28" s="16" customFormat="1" ht="15" customHeight="1" x14ac:dyDescent="0.25">
      <c r="A23" s="17"/>
      <c r="B23" s="45"/>
      <c r="C23" s="20" t="s">
        <v>8</v>
      </c>
      <c r="D23" s="73" t="str">
        <f t="shared" si="4"/>
        <v>–</v>
      </c>
      <c r="E23" s="73" t="str">
        <f t="shared" si="5"/>
        <v>–</v>
      </c>
      <c r="F23" s="19" t="s">
        <v>3</v>
      </c>
      <c r="G23" s="19" t="s">
        <v>3</v>
      </c>
      <c r="H23" s="19" t="s">
        <v>3</v>
      </c>
      <c r="I23" s="19" t="s">
        <v>3</v>
      </c>
      <c r="J23" s="19" t="s">
        <v>3</v>
      </c>
      <c r="K23" s="19" t="s">
        <v>3</v>
      </c>
      <c r="L23" s="19" t="s">
        <v>3</v>
      </c>
      <c r="M23" s="19" t="s">
        <v>3</v>
      </c>
      <c r="N23" s="19" t="s">
        <v>3</v>
      </c>
      <c r="O23" s="19" t="s">
        <v>2</v>
      </c>
      <c r="P23" s="19" t="s">
        <v>2</v>
      </c>
      <c r="Q23" s="19" t="s">
        <v>2</v>
      </c>
      <c r="R23" s="19" t="s">
        <v>2</v>
      </c>
      <c r="S23" s="19" t="s">
        <v>2</v>
      </c>
      <c r="T23" s="19" t="s">
        <v>2</v>
      </c>
      <c r="U23" s="19" t="s">
        <v>2</v>
      </c>
      <c r="V23" s="19" t="s">
        <v>2</v>
      </c>
      <c r="W23" s="19" t="s">
        <v>2</v>
      </c>
      <c r="X23" s="19" t="s">
        <v>2</v>
      </c>
      <c r="Y23" s="19" t="s">
        <v>2</v>
      </c>
      <c r="Z23" s="19" t="s">
        <v>2</v>
      </c>
      <c r="AA23" s="19" t="s">
        <v>2</v>
      </c>
      <c r="AB23" s="19" t="s">
        <v>2</v>
      </c>
    </row>
    <row r="24" spans="1:28" s="16" customFormat="1" ht="6" customHeight="1" x14ac:dyDescent="0.25">
      <c r="A24" s="17"/>
      <c r="B24" s="45"/>
      <c r="C24" s="20"/>
      <c r="D24" s="101"/>
      <c r="E24" s="101"/>
      <c r="F24" s="19"/>
      <c r="G24" s="19"/>
      <c r="H24" s="19"/>
      <c r="I24" s="19"/>
      <c r="J24" s="19"/>
      <c r="K24" s="19"/>
      <c r="L24" s="19"/>
      <c r="M24" s="19"/>
      <c r="N24" s="19"/>
      <c r="O24" s="19"/>
      <c r="P24" s="19"/>
      <c r="Q24" s="19"/>
      <c r="R24" s="19"/>
      <c r="S24" s="19"/>
      <c r="T24" s="19"/>
      <c r="U24" s="19"/>
      <c r="V24" s="19"/>
      <c r="W24" s="19"/>
      <c r="X24" s="19"/>
      <c r="Y24" s="19"/>
      <c r="Z24" s="19"/>
      <c r="AA24" s="19"/>
      <c r="AB24" s="19"/>
    </row>
    <row r="25" spans="1:28" s="16" customFormat="1" ht="29.25" customHeight="1" x14ac:dyDescent="0.25">
      <c r="A25" s="137"/>
      <c r="B25" s="137"/>
      <c r="C25" s="138" t="s">
        <v>96</v>
      </c>
      <c r="D25" s="86">
        <f t="shared" ref="D25:D27" si="6">IF(SUM(S25,T25,U25,V25,W25)&gt;0,SUM(S25,T25,U25,V25,W25),"–")</f>
        <v>38</v>
      </c>
      <c r="E25" s="86">
        <f t="shared" ref="E25:E27" si="7">IF(SUM(X25,Y25,Z25,AA25,AB25)&gt;0,SUM(X25,Y25,Z25,AA25,AB25),"–")</f>
        <v>36</v>
      </c>
      <c r="F25" s="141">
        <v>7</v>
      </c>
      <c r="G25" s="141">
        <v>5</v>
      </c>
      <c r="H25" s="141">
        <v>9</v>
      </c>
      <c r="I25" s="141">
        <v>5</v>
      </c>
      <c r="J25" s="141">
        <v>10</v>
      </c>
      <c r="K25" s="141">
        <v>3</v>
      </c>
      <c r="L25" s="141">
        <v>6</v>
      </c>
      <c r="M25" s="141">
        <v>7</v>
      </c>
      <c r="N25" s="141">
        <v>5</v>
      </c>
      <c r="O25" s="141">
        <v>4</v>
      </c>
      <c r="P25" s="141">
        <v>5</v>
      </c>
      <c r="Q25" s="141">
        <v>7</v>
      </c>
      <c r="R25" s="141">
        <v>11</v>
      </c>
      <c r="S25" s="141">
        <v>5</v>
      </c>
      <c r="T25" s="141">
        <v>5</v>
      </c>
      <c r="U25" s="148">
        <v>11</v>
      </c>
      <c r="V25" s="148">
        <v>5</v>
      </c>
      <c r="W25" s="148">
        <v>12</v>
      </c>
      <c r="X25" s="148">
        <v>8</v>
      </c>
      <c r="Y25" s="148">
        <v>8</v>
      </c>
      <c r="Z25" s="148">
        <v>11</v>
      </c>
      <c r="AA25" s="148">
        <v>2</v>
      </c>
      <c r="AB25" s="148">
        <v>7</v>
      </c>
    </row>
    <row r="26" spans="1:28" s="16" customFormat="1" ht="15" customHeight="1" x14ac:dyDescent="0.25">
      <c r="A26" s="17"/>
      <c r="B26" s="45"/>
      <c r="C26" s="2" t="s">
        <v>4</v>
      </c>
      <c r="D26" s="73">
        <f t="shared" si="6"/>
        <v>12</v>
      </c>
      <c r="E26" s="73">
        <f t="shared" si="7"/>
        <v>14</v>
      </c>
      <c r="F26" s="19" t="s">
        <v>3</v>
      </c>
      <c r="G26" s="19" t="s">
        <v>3</v>
      </c>
      <c r="H26" s="19" t="s">
        <v>3</v>
      </c>
      <c r="I26" s="19" t="s">
        <v>3</v>
      </c>
      <c r="J26" s="19" t="s">
        <v>3</v>
      </c>
      <c r="K26" s="19" t="s">
        <v>3</v>
      </c>
      <c r="L26" s="19" t="s">
        <v>3</v>
      </c>
      <c r="M26" s="19" t="s">
        <v>3</v>
      </c>
      <c r="N26" s="19" t="s">
        <v>3</v>
      </c>
      <c r="O26" s="19">
        <v>1</v>
      </c>
      <c r="P26" s="19" t="s">
        <v>2</v>
      </c>
      <c r="Q26" s="19">
        <v>4</v>
      </c>
      <c r="R26" s="19">
        <v>3</v>
      </c>
      <c r="S26" s="19">
        <v>2</v>
      </c>
      <c r="T26" s="19">
        <v>3</v>
      </c>
      <c r="U26" s="63">
        <v>3</v>
      </c>
      <c r="V26" s="63">
        <v>1</v>
      </c>
      <c r="W26" s="63">
        <v>3</v>
      </c>
      <c r="X26" s="63">
        <v>2</v>
      </c>
      <c r="Y26" s="63">
        <v>3</v>
      </c>
      <c r="Z26" s="63">
        <v>4</v>
      </c>
      <c r="AA26" s="19" t="s">
        <v>2</v>
      </c>
      <c r="AB26" s="19">
        <v>5</v>
      </c>
    </row>
    <row r="27" spans="1:28" s="16" customFormat="1" ht="15" customHeight="1" x14ac:dyDescent="0.25">
      <c r="A27" s="17"/>
      <c r="B27" s="45"/>
      <c r="C27" s="2" t="s">
        <v>5</v>
      </c>
      <c r="D27" s="73">
        <f t="shared" si="6"/>
        <v>26</v>
      </c>
      <c r="E27" s="73">
        <f t="shared" si="7"/>
        <v>22</v>
      </c>
      <c r="F27" s="19" t="s">
        <v>3</v>
      </c>
      <c r="G27" s="19" t="s">
        <v>3</v>
      </c>
      <c r="H27" s="19" t="s">
        <v>3</v>
      </c>
      <c r="I27" s="19" t="s">
        <v>3</v>
      </c>
      <c r="J27" s="19" t="s">
        <v>3</v>
      </c>
      <c r="K27" s="19" t="s">
        <v>3</v>
      </c>
      <c r="L27" s="19" t="s">
        <v>3</v>
      </c>
      <c r="M27" s="19" t="s">
        <v>3</v>
      </c>
      <c r="N27" s="19" t="s">
        <v>3</v>
      </c>
      <c r="O27" s="19">
        <v>3</v>
      </c>
      <c r="P27" s="19">
        <v>5</v>
      </c>
      <c r="Q27" s="19">
        <v>3</v>
      </c>
      <c r="R27" s="19">
        <v>8</v>
      </c>
      <c r="S27" s="19">
        <v>3</v>
      </c>
      <c r="T27" s="19">
        <v>2</v>
      </c>
      <c r="U27" s="63">
        <v>8</v>
      </c>
      <c r="V27" s="63">
        <v>4</v>
      </c>
      <c r="W27" s="63">
        <v>9</v>
      </c>
      <c r="X27" s="63">
        <v>6</v>
      </c>
      <c r="Y27" s="63">
        <v>5</v>
      </c>
      <c r="Z27" s="63">
        <v>7</v>
      </c>
      <c r="AA27" s="63">
        <v>2</v>
      </c>
      <c r="AB27" s="63">
        <v>2</v>
      </c>
    </row>
    <row r="28" spans="1:28" ht="5.25" customHeight="1" x14ac:dyDescent="0.25">
      <c r="A28" s="22"/>
      <c r="B28" s="22"/>
      <c r="C28" s="14"/>
      <c r="D28" s="134"/>
      <c r="E28" s="134"/>
      <c r="F28" s="36"/>
      <c r="G28" s="36"/>
      <c r="H28" s="36"/>
      <c r="I28" s="36"/>
      <c r="J28" s="36"/>
      <c r="K28" s="36"/>
      <c r="L28" s="36"/>
      <c r="M28" s="36"/>
      <c r="N28" s="36"/>
      <c r="O28" s="36"/>
      <c r="P28" s="36"/>
      <c r="Q28" s="36"/>
      <c r="R28" s="36"/>
      <c r="S28" s="36"/>
      <c r="T28" s="36"/>
      <c r="U28" s="36"/>
      <c r="V28" s="36"/>
      <c r="W28" s="36"/>
      <c r="X28" s="22"/>
      <c r="Y28" s="22"/>
      <c r="Z28" s="22"/>
      <c r="AA28" s="22"/>
      <c r="AB28" s="22"/>
    </row>
    <row r="29" spans="1:28" x14ac:dyDescent="0.25">
      <c r="B29" s="15"/>
      <c r="C29" s="3" t="s">
        <v>134</v>
      </c>
      <c r="X29" s="3"/>
      <c r="Y29" s="3"/>
      <c r="Z29" s="3"/>
      <c r="AA29" s="3"/>
      <c r="AB29" s="3"/>
    </row>
    <row r="30" spans="1:28" x14ac:dyDescent="0.25">
      <c r="C30" s="13" t="s">
        <v>68</v>
      </c>
      <c r="X30" s="3"/>
      <c r="Y30" s="3"/>
      <c r="Z30" s="3"/>
      <c r="AA30" s="3"/>
      <c r="AB30" s="3"/>
    </row>
  </sheetData>
  <mergeCells count="1">
    <mergeCell ref="A3:C3"/>
  </mergeCells>
  <pageMargins left="0.39370078740157483" right="0.39370078740157483" top="0.59055118110236227" bottom="0.74803149606299213" header="0.31496062992125984" footer="0.31496062992125984"/>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C31"/>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5" customWidth="1"/>
    <col min="6" max="19" width="4.6640625" style="11" customWidth="1" outlineLevel="1"/>
    <col min="20" max="23" width="4.6640625" style="11" customWidth="1"/>
    <col min="24" max="25" width="4.6640625" style="3" customWidth="1"/>
    <col min="26" max="26" width="0.88671875" style="3" customWidth="1"/>
    <col min="27" max="29" width="4.6640625" style="3" customWidth="1"/>
    <col min="30" max="16384" width="9.109375" style="11"/>
  </cols>
  <sheetData>
    <row r="1" spans="1:29" ht="14.25" customHeight="1" x14ac:dyDescent="0.25">
      <c r="A1" s="16" t="s">
        <v>200</v>
      </c>
      <c r="F1" s="16"/>
    </row>
    <row r="2" spans="1:29" ht="14.25" customHeight="1" x14ac:dyDescent="0.25">
      <c r="A2" s="15" t="s">
        <v>201</v>
      </c>
      <c r="F2" s="15"/>
    </row>
    <row r="3" spans="1:29" ht="24" customHeight="1" x14ac:dyDescent="0.25">
      <c r="A3" s="272"/>
      <c r="B3" s="272"/>
      <c r="C3" s="272"/>
      <c r="D3" s="90" t="s">
        <v>232</v>
      </c>
      <c r="E3" s="90" t="s">
        <v>233</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61">
        <v>2017</v>
      </c>
      <c r="X3" s="61">
        <v>2018</v>
      </c>
      <c r="Y3" s="61">
        <v>2019</v>
      </c>
      <c r="Z3" s="61"/>
      <c r="AA3" s="61">
        <v>2020</v>
      </c>
      <c r="AB3" s="61">
        <v>2021</v>
      </c>
      <c r="AC3" s="61">
        <v>2022</v>
      </c>
    </row>
    <row r="4" spans="1:29" ht="24" customHeight="1" x14ac:dyDescent="0.25">
      <c r="A4" s="17"/>
      <c r="B4" s="17"/>
      <c r="C4" s="18" t="s">
        <v>146</v>
      </c>
      <c r="D4" s="86">
        <f>IF(SUM(S4,T4,U4,V4,W4)&gt;0,SUM(S4,T4,U4,V4,W4),"–")</f>
        <v>12</v>
      </c>
      <c r="E4" s="86">
        <f>IF(SUM(X4,Y4,AA4,AB4,AC4)&gt;0,SUM(X4,Y4,AA4,AB4,AC4),"–")</f>
        <v>15</v>
      </c>
      <c r="F4" s="47">
        <v>6</v>
      </c>
      <c r="G4" s="47">
        <v>3</v>
      </c>
      <c r="H4" s="47">
        <v>5</v>
      </c>
      <c r="I4" s="47" t="s">
        <v>2</v>
      </c>
      <c r="J4" s="47">
        <v>3</v>
      </c>
      <c r="K4" s="47">
        <v>2</v>
      </c>
      <c r="L4" s="47">
        <v>2</v>
      </c>
      <c r="M4" s="47">
        <v>3</v>
      </c>
      <c r="N4" s="47">
        <v>2</v>
      </c>
      <c r="O4" s="47">
        <v>1</v>
      </c>
      <c r="P4" s="47">
        <v>5</v>
      </c>
      <c r="Q4" s="47">
        <v>5</v>
      </c>
      <c r="R4" s="47">
        <v>5</v>
      </c>
      <c r="S4" s="47">
        <v>3</v>
      </c>
      <c r="T4" s="47">
        <v>1</v>
      </c>
      <c r="U4" s="47">
        <v>2</v>
      </c>
      <c r="V4" s="47">
        <v>4</v>
      </c>
      <c r="W4" s="47">
        <v>2</v>
      </c>
      <c r="X4" s="47">
        <v>3</v>
      </c>
      <c r="Y4" s="47">
        <v>4</v>
      </c>
      <c r="Z4" s="47"/>
      <c r="AA4" s="47">
        <v>3</v>
      </c>
      <c r="AB4" s="47">
        <v>2</v>
      </c>
      <c r="AC4" s="47">
        <v>3</v>
      </c>
    </row>
    <row r="5" spans="1:29" ht="15" customHeight="1" x14ac:dyDescent="0.25">
      <c r="A5" s="17"/>
      <c r="B5" s="17"/>
      <c r="C5" s="20" t="s">
        <v>37</v>
      </c>
      <c r="D5" s="73" t="str">
        <f t="shared" ref="D5:D9" si="0">IF(SUM(S5,T5,U5,V5,W5)&gt;0,SUM(S5,T5,U5,V5,W5),"–")</f>
        <v>–</v>
      </c>
      <c r="E5" s="73">
        <f t="shared" ref="E5:E9" si="1">IF(SUM(X5,Y5,AA5,AB5,AC5)&gt;0,SUM(X5,Y5,AA5,AB5,AC5),"–")</f>
        <v>2</v>
      </c>
      <c r="F5" s="19">
        <v>3</v>
      </c>
      <c r="G5" s="19">
        <v>1</v>
      </c>
      <c r="H5" s="19">
        <v>1</v>
      </c>
      <c r="I5" s="19" t="s">
        <v>2</v>
      </c>
      <c r="J5" s="19" t="s">
        <v>2</v>
      </c>
      <c r="K5" s="19">
        <v>2</v>
      </c>
      <c r="L5" s="19" t="s">
        <v>2</v>
      </c>
      <c r="M5" s="19">
        <v>2</v>
      </c>
      <c r="N5" s="19" t="s">
        <v>2</v>
      </c>
      <c r="O5" s="19">
        <v>1</v>
      </c>
      <c r="P5" s="19">
        <v>1</v>
      </c>
      <c r="Q5" s="19">
        <v>2</v>
      </c>
      <c r="R5" s="19" t="s">
        <v>2</v>
      </c>
      <c r="S5" s="19" t="s">
        <v>2</v>
      </c>
      <c r="T5" s="19" t="s">
        <v>2</v>
      </c>
      <c r="U5" s="19" t="s">
        <v>2</v>
      </c>
      <c r="V5" s="82" t="s">
        <v>2</v>
      </c>
      <c r="W5" s="19" t="s">
        <v>2</v>
      </c>
      <c r="X5" s="3">
        <v>1</v>
      </c>
      <c r="Y5" s="19" t="s">
        <v>2</v>
      </c>
      <c r="Z5" s="19"/>
      <c r="AA5" s="19">
        <v>1</v>
      </c>
      <c r="AB5" s="19" t="s">
        <v>2</v>
      </c>
      <c r="AC5" s="19" t="s">
        <v>2</v>
      </c>
    </row>
    <row r="6" spans="1:29" ht="15" customHeight="1" x14ac:dyDescent="0.25">
      <c r="A6" s="17"/>
      <c r="B6" s="17"/>
      <c r="C6" s="3" t="s">
        <v>6</v>
      </c>
      <c r="D6" s="73" t="str">
        <f t="shared" si="0"/>
        <v>–</v>
      </c>
      <c r="E6" s="73" t="str">
        <f t="shared" si="1"/>
        <v>–</v>
      </c>
      <c r="F6" s="19">
        <v>1</v>
      </c>
      <c r="G6" s="19" t="s">
        <v>2</v>
      </c>
      <c r="H6" s="19">
        <v>1</v>
      </c>
      <c r="I6" s="19" t="s">
        <v>2</v>
      </c>
      <c r="J6" s="19" t="s">
        <v>2</v>
      </c>
      <c r="K6" s="19" t="s">
        <v>2</v>
      </c>
      <c r="L6" s="19" t="s">
        <v>2</v>
      </c>
      <c r="M6" s="19" t="s">
        <v>2</v>
      </c>
      <c r="N6" s="19" t="s">
        <v>2</v>
      </c>
      <c r="O6" s="19" t="s">
        <v>2</v>
      </c>
      <c r="P6" s="19" t="s">
        <v>2</v>
      </c>
      <c r="Q6" s="19" t="s">
        <v>2</v>
      </c>
      <c r="R6" s="19" t="s">
        <v>2</v>
      </c>
      <c r="S6" s="19" t="s">
        <v>2</v>
      </c>
      <c r="T6" s="19" t="s">
        <v>2</v>
      </c>
      <c r="U6" s="19" t="s">
        <v>2</v>
      </c>
      <c r="V6" s="82" t="s">
        <v>2</v>
      </c>
      <c r="W6" s="19" t="s">
        <v>2</v>
      </c>
      <c r="X6" s="19" t="s">
        <v>2</v>
      </c>
      <c r="Y6" s="19" t="s">
        <v>2</v>
      </c>
      <c r="Z6" s="19"/>
      <c r="AA6" s="19" t="s">
        <v>2</v>
      </c>
      <c r="AB6" s="19" t="s">
        <v>2</v>
      </c>
      <c r="AC6" s="19" t="s">
        <v>2</v>
      </c>
    </row>
    <row r="7" spans="1:29" ht="15" customHeight="1" x14ac:dyDescent="0.25">
      <c r="A7" s="17"/>
      <c r="B7" s="17"/>
      <c r="C7" s="20" t="s">
        <v>101</v>
      </c>
      <c r="D7" s="73">
        <f t="shared" si="0"/>
        <v>1</v>
      </c>
      <c r="E7" s="73">
        <f t="shared" si="1"/>
        <v>4</v>
      </c>
      <c r="F7" s="27" t="s">
        <v>3</v>
      </c>
      <c r="G7" s="27" t="s">
        <v>3</v>
      </c>
      <c r="H7" s="27" t="s">
        <v>3</v>
      </c>
      <c r="I7" s="27" t="s">
        <v>3</v>
      </c>
      <c r="J7" s="27" t="s">
        <v>3</v>
      </c>
      <c r="K7" s="27" t="s">
        <v>3</v>
      </c>
      <c r="L7" s="27" t="s">
        <v>3</v>
      </c>
      <c r="M7" s="27" t="s">
        <v>3</v>
      </c>
      <c r="N7" s="27" t="s">
        <v>3</v>
      </c>
      <c r="O7" s="27" t="s">
        <v>3</v>
      </c>
      <c r="P7" s="27" t="s">
        <v>3</v>
      </c>
      <c r="Q7" s="27" t="s">
        <v>3</v>
      </c>
      <c r="R7" s="27" t="s">
        <v>3</v>
      </c>
      <c r="S7" s="27" t="s">
        <v>3</v>
      </c>
      <c r="T7" s="19" t="s">
        <v>2</v>
      </c>
      <c r="U7" s="19" t="s">
        <v>2</v>
      </c>
      <c r="V7" s="19">
        <v>1</v>
      </c>
      <c r="W7" s="19" t="s">
        <v>2</v>
      </c>
      <c r="X7" s="3">
        <v>1</v>
      </c>
      <c r="Y7" s="19">
        <v>3</v>
      </c>
      <c r="Z7" s="235" t="s">
        <v>166</v>
      </c>
      <c r="AA7" s="19" t="s">
        <v>2</v>
      </c>
      <c r="AB7" s="19" t="s">
        <v>2</v>
      </c>
      <c r="AC7" s="19" t="s">
        <v>2</v>
      </c>
    </row>
    <row r="8" spans="1:29" ht="24" customHeight="1" x14ac:dyDescent="0.25">
      <c r="A8" s="17"/>
      <c r="B8" s="17"/>
      <c r="C8" s="20" t="s">
        <v>7</v>
      </c>
      <c r="D8" s="73">
        <f t="shared" si="0"/>
        <v>10</v>
      </c>
      <c r="E8" s="73">
        <f t="shared" si="1"/>
        <v>7</v>
      </c>
      <c r="F8" s="19" t="s">
        <v>3</v>
      </c>
      <c r="G8" s="19" t="s">
        <v>3</v>
      </c>
      <c r="H8" s="19" t="s">
        <v>3</v>
      </c>
      <c r="I8" s="19" t="s">
        <v>3</v>
      </c>
      <c r="J8" s="19" t="s">
        <v>3</v>
      </c>
      <c r="K8" s="19" t="s">
        <v>3</v>
      </c>
      <c r="L8" s="19">
        <v>2</v>
      </c>
      <c r="M8" s="19">
        <v>1</v>
      </c>
      <c r="N8" s="19">
        <v>2</v>
      </c>
      <c r="O8" s="19" t="s">
        <v>2</v>
      </c>
      <c r="P8" s="19">
        <v>2</v>
      </c>
      <c r="Q8" s="19">
        <v>2</v>
      </c>
      <c r="R8" s="19">
        <v>5</v>
      </c>
      <c r="S8" s="19">
        <v>2</v>
      </c>
      <c r="T8" s="19">
        <v>1</v>
      </c>
      <c r="U8" s="63">
        <v>2</v>
      </c>
      <c r="V8" s="63">
        <v>3</v>
      </c>
      <c r="W8" s="63">
        <v>2</v>
      </c>
      <c r="X8" s="63">
        <v>1</v>
      </c>
      <c r="Y8" s="19">
        <v>1</v>
      </c>
      <c r="Z8" s="19"/>
      <c r="AA8" s="19">
        <v>2</v>
      </c>
      <c r="AB8" s="19">
        <v>2</v>
      </c>
      <c r="AC8" s="19">
        <v>1</v>
      </c>
    </row>
    <row r="9" spans="1:29" ht="15" customHeight="1" x14ac:dyDescent="0.25">
      <c r="A9" s="17"/>
      <c r="B9" s="17"/>
      <c r="C9" s="20" t="s">
        <v>8</v>
      </c>
      <c r="D9" s="73">
        <f t="shared" si="0"/>
        <v>1</v>
      </c>
      <c r="E9" s="73">
        <f t="shared" si="1"/>
        <v>2</v>
      </c>
      <c r="F9" s="19">
        <v>2</v>
      </c>
      <c r="G9" s="19">
        <v>2</v>
      </c>
      <c r="H9" s="19">
        <v>3</v>
      </c>
      <c r="I9" s="19" t="s">
        <v>2</v>
      </c>
      <c r="J9" s="19">
        <v>3</v>
      </c>
      <c r="K9" s="19" t="s">
        <v>2</v>
      </c>
      <c r="L9" s="19" t="s">
        <v>2</v>
      </c>
      <c r="M9" s="19" t="s">
        <v>2</v>
      </c>
      <c r="N9" s="19" t="s">
        <v>2</v>
      </c>
      <c r="O9" s="19" t="s">
        <v>2</v>
      </c>
      <c r="P9" s="19">
        <v>2</v>
      </c>
      <c r="Q9" s="19">
        <v>1</v>
      </c>
      <c r="R9" s="19" t="s">
        <v>2</v>
      </c>
      <c r="S9" s="19">
        <v>1</v>
      </c>
      <c r="T9" s="19" t="s">
        <v>2</v>
      </c>
      <c r="U9" s="19" t="s">
        <v>2</v>
      </c>
      <c r="V9" s="19" t="s">
        <v>2</v>
      </c>
      <c r="W9" s="19" t="s">
        <v>2</v>
      </c>
      <c r="X9" s="19" t="s">
        <v>2</v>
      </c>
      <c r="Y9" s="19" t="s">
        <v>2</v>
      </c>
      <c r="Z9" s="235" t="s">
        <v>166</v>
      </c>
      <c r="AA9" s="19" t="s">
        <v>2</v>
      </c>
      <c r="AB9" s="19" t="s">
        <v>2</v>
      </c>
      <c r="AC9" s="19">
        <v>2</v>
      </c>
    </row>
    <row r="10" spans="1:29" s="16" customFormat="1" ht="13.5" customHeight="1" x14ac:dyDescent="0.25">
      <c r="A10" s="214"/>
      <c r="B10" s="221"/>
      <c r="C10" s="227"/>
      <c r="D10" s="228"/>
      <c r="E10" s="228"/>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row>
    <row r="11" spans="1:29" s="16" customFormat="1" ht="15" customHeight="1" x14ac:dyDescent="0.25">
      <c r="A11" s="17"/>
      <c r="B11" s="45"/>
      <c r="C11" s="48" t="s">
        <v>18</v>
      </c>
      <c r="D11" s="86">
        <f t="shared" ref="D11:D16" si="2">IF(SUM(S11,T11,U11,V11,W11)&gt;0,SUM(S11,T11,U11,V11,W11),"–")</f>
        <v>3</v>
      </c>
      <c r="E11" s="86">
        <f t="shared" ref="E11:E16" si="3">IF(SUM(X11,Y11,AA11,AB11,AC11)&gt;0,SUM(X11,Y11,AA11,AB11,AC11),"–")</f>
        <v>2</v>
      </c>
      <c r="F11" s="47" t="s">
        <v>3</v>
      </c>
      <c r="G11" s="47" t="s">
        <v>3</v>
      </c>
      <c r="H11" s="47" t="s">
        <v>3</v>
      </c>
      <c r="I11" s="47" t="s">
        <v>3</v>
      </c>
      <c r="J11" s="47" t="s">
        <v>3</v>
      </c>
      <c r="K11" s="47" t="s">
        <v>3</v>
      </c>
      <c r="L11" s="47" t="s">
        <v>3</v>
      </c>
      <c r="M11" s="47" t="s">
        <v>3</v>
      </c>
      <c r="N11" s="47" t="s">
        <v>3</v>
      </c>
      <c r="O11" s="47">
        <v>1</v>
      </c>
      <c r="P11" s="47">
        <v>2</v>
      </c>
      <c r="Q11" s="47">
        <v>4</v>
      </c>
      <c r="R11" s="47" t="s">
        <v>2</v>
      </c>
      <c r="S11" s="47">
        <v>1</v>
      </c>
      <c r="T11" s="47" t="s">
        <v>2</v>
      </c>
      <c r="U11" s="47" t="s">
        <v>2</v>
      </c>
      <c r="V11" s="47">
        <v>1</v>
      </c>
      <c r="W11" s="47">
        <v>1</v>
      </c>
      <c r="X11" s="47" t="s">
        <v>2</v>
      </c>
      <c r="Y11" s="47" t="s">
        <v>2</v>
      </c>
      <c r="Z11" s="47"/>
      <c r="AA11" s="47">
        <v>2</v>
      </c>
      <c r="AB11" s="47" t="s">
        <v>2</v>
      </c>
      <c r="AC11" s="47" t="s">
        <v>2</v>
      </c>
    </row>
    <row r="12" spans="1:29" s="16" customFormat="1" ht="15" customHeight="1" x14ac:dyDescent="0.25">
      <c r="A12" s="17"/>
      <c r="B12" s="45"/>
      <c r="C12" s="20" t="s">
        <v>37</v>
      </c>
      <c r="D12" s="73" t="str">
        <f t="shared" si="2"/>
        <v>–</v>
      </c>
      <c r="E12" s="73">
        <f t="shared" si="3"/>
        <v>1</v>
      </c>
      <c r="F12" s="19" t="s">
        <v>3</v>
      </c>
      <c r="G12" s="19" t="s">
        <v>3</v>
      </c>
      <c r="H12" s="19" t="s">
        <v>3</v>
      </c>
      <c r="I12" s="19" t="s">
        <v>3</v>
      </c>
      <c r="J12" s="19" t="s">
        <v>3</v>
      </c>
      <c r="K12" s="19" t="s">
        <v>3</v>
      </c>
      <c r="L12" s="19" t="s">
        <v>3</v>
      </c>
      <c r="M12" s="19" t="s">
        <v>3</v>
      </c>
      <c r="N12" s="19" t="s">
        <v>3</v>
      </c>
      <c r="O12" s="19">
        <v>1</v>
      </c>
      <c r="P12" s="19">
        <v>1</v>
      </c>
      <c r="Q12" s="19">
        <v>2</v>
      </c>
      <c r="R12" s="19" t="s">
        <v>2</v>
      </c>
      <c r="S12" s="19" t="s">
        <v>2</v>
      </c>
      <c r="T12" s="19" t="s">
        <v>2</v>
      </c>
      <c r="U12" s="19" t="s">
        <v>2</v>
      </c>
      <c r="V12" s="82" t="s">
        <v>2</v>
      </c>
      <c r="W12" s="19" t="s">
        <v>2</v>
      </c>
      <c r="X12" s="19" t="s">
        <v>2</v>
      </c>
      <c r="Y12" s="19" t="s">
        <v>2</v>
      </c>
      <c r="Z12" s="19"/>
      <c r="AA12" s="19">
        <v>1</v>
      </c>
      <c r="AB12" s="19" t="s">
        <v>2</v>
      </c>
      <c r="AC12" s="19" t="s">
        <v>2</v>
      </c>
    </row>
    <row r="13" spans="1:29" s="16" customFormat="1" ht="15" customHeight="1" x14ac:dyDescent="0.25">
      <c r="A13" s="17"/>
      <c r="B13" s="45"/>
      <c r="C13" s="3" t="s">
        <v>6</v>
      </c>
      <c r="D13" s="73" t="str">
        <f t="shared" si="2"/>
        <v>–</v>
      </c>
      <c r="E13" s="73" t="str">
        <f t="shared" si="3"/>
        <v>–</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19" t="s">
        <v>2</v>
      </c>
      <c r="V13" s="82" t="s">
        <v>2</v>
      </c>
      <c r="W13" s="19" t="s">
        <v>2</v>
      </c>
      <c r="X13" s="19" t="s">
        <v>2</v>
      </c>
      <c r="Y13" s="19" t="s">
        <v>2</v>
      </c>
      <c r="Z13" s="19"/>
      <c r="AA13" s="19" t="s">
        <v>2</v>
      </c>
      <c r="AB13" s="19" t="s">
        <v>2</v>
      </c>
      <c r="AC13" s="19" t="s">
        <v>2</v>
      </c>
    </row>
    <row r="14" spans="1:29" s="16" customFormat="1" ht="15" customHeight="1" x14ac:dyDescent="0.25">
      <c r="A14" s="17"/>
      <c r="B14" s="45"/>
      <c r="C14" s="20" t="s">
        <v>101</v>
      </c>
      <c r="D14" s="73">
        <f t="shared" si="2"/>
        <v>1</v>
      </c>
      <c r="E14" s="73" t="str">
        <f t="shared" si="3"/>
        <v>–</v>
      </c>
      <c r="F14" s="27" t="s">
        <v>3</v>
      </c>
      <c r="G14" s="27" t="s">
        <v>3</v>
      </c>
      <c r="H14" s="27" t="s">
        <v>3</v>
      </c>
      <c r="I14" s="27" t="s">
        <v>3</v>
      </c>
      <c r="J14" s="27" t="s">
        <v>3</v>
      </c>
      <c r="K14" s="27" t="s">
        <v>3</v>
      </c>
      <c r="L14" s="27" t="s">
        <v>3</v>
      </c>
      <c r="M14" s="27" t="s">
        <v>3</v>
      </c>
      <c r="N14" s="27" t="s">
        <v>3</v>
      </c>
      <c r="O14" s="27" t="s">
        <v>3</v>
      </c>
      <c r="P14" s="27" t="s">
        <v>3</v>
      </c>
      <c r="Q14" s="27" t="s">
        <v>3</v>
      </c>
      <c r="R14" s="27" t="s">
        <v>3</v>
      </c>
      <c r="S14" s="27" t="s">
        <v>3</v>
      </c>
      <c r="T14" s="19" t="s">
        <v>2</v>
      </c>
      <c r="U14" s="19" t="s">
        <v>2</v>
      </c>
      <c r="V14" s="19">
        <v>1</v>
      </c>
      <c r="W14" s="19" t="s">
        <v>2</v>
      </c>
      <c r="X14" s="19" t="s">
        <v>2</v>
      </c>
      <c r="Y14" s="19" t="s">
        <v>2</v>
      </c>
      <c r="Z14" s="19"/>
      <c r="AA14" s="19" t="s">
        <v>2</v>
      </c>
      <c r="AB14" s="19" t="s">
        <v>2</v>
      </c>
      <c r="AC14" s="19" t="s">
        <v>2</v>
      </c>
    </row>
    <row r="15" spans="1:29" s="16" customFormat="1" ht="24" customHeight="1" x14ac:dyDescent="0.25">
      <c r="A15" s="17"/>
      <c r="B15" s="45"/>
      <c r="C15" s="20" t="s">
        <v>7</v>
      </c>
      <c r="D15" s="73">
        <f t="shared" si="2"/>
        <v>1</v>
      </c>
      <c r="E15" s="73">
        <f t="shared" si="3"/>
        <v>1</v>
      </c>
      <c r="F15" s="19" t="s">
        <v>3</v>
      </c>
      <c r="G15" s="19" t="s">
        <v>3</v>
      </c>
      <c r="H15" s="19" t="s">
        <v>3</v>
      </c>
      <c r="I15" s="19" t="s">
        <v>3</v>
      </c>
      <c r="J15" s="19" t="s">
        <v>3</v>
      </c>
      <c r="K15" s="19" t="s">
        <v>3</v>
      </c>
      <c r="L15" s="19" t="s">
        <v>3</v>
      </c>
      <c r="M15" s="19" t="s">
        <v>3</v>
      </c>
      <c r="N15" s="19" t="s">
        <v>3</v>
      </c>
      <c r="O15" s="19" t="s">
        <v>2</v>
      </c>
      <c r="P15" s="19" t="s">
        <v>2</v>
      </c>
      <c r="Q15" s="19">
        <v>2</v>
      </c>
      <c r="R15" s="19" t="s">
        <v>2</v>
      </c>
      <c r="S15" s="19" t="s">
        <v>2</v>
      </c>
      <c r="T15" s="19" t="s">
        <v>2</v>
      </c>
      <c r="U15" s="19" t="s">
        <v>2</v>
      </c>
      <c r="V15" s="19" t="s">
        <v>2</v>
      </c>
      <c r="W15" s="19">
        <v>1</v>
      </c>
      <c r="X15" s="19" t="s">
        <v>2</v>
      </c>
      <c r="Y15" s="19" t="s">
        <v>2</v>
      </c>
      <c r="Z15" s="19"/>
      <c r="AA15" s="19">
        <v>1</v>
      </c>
      <c r="AB15" s="19" t="s">
        <v>2</v>
      </c>
      <c r="AC15" s="19" t="s">
        <v>2</v>
      </c>
    </row>
    <row r="16" spans="1:29" s="16" customFormat="1" ht="15" customHeight="1" x14ac:dyDescent="0.25">
      <c r="A16" s="17"/>
      <c r="B16" s="45"/>
      <c r="C16" s="20" t="s">
        <v>8</v>
      </c>
      <c r="D16" s="73">
        <f t="shared" si="2"/>
        <v>1</v>
      </c>
      <c r="E16" s="73" t="str">
        <f t="shared" si="3"/>
        <v>–</v>
      </c>
      <c r="F16" s="19" t="s">
        <v>3</v>
      </c>
      <c r="G16" s="19" t="s">
        <v>3</v>
      </c>
      <c r="H16" s="19" t="s">
        <v>3</v>
      </c>
      <c r="I16" s="19" t="s">
        <v>3</v>
      </c>
      <c r="J16" s="19" t="s">
        <v>3</v>
      </c>
      <c r="K16" s="19" t="s">
        <v>3</v>
      </c>
      <c r="L16" s="19" t="s">
        <v>3</v>
      </c>
      <c r="M16" s="19" t="s">
        <v>3</v>
      </c>
      <c r="N16" s="19" t="s">
        <v>3</v>
      </c>
      <c r="O16" s="19" t="s">
        <v>2</v>
      </c>
      <c r="P16" s="19">
        <v>1</v>
      </c>
      <c r="Q16" s="19" t="s">
        <v>2</v>
      </c>
      <c r="R16" s="19" t="s">
        <v>2</v>
      </c>
      <c r="S16" s="19">
        <v>1</v>
      </c>
      <c r="T16" s="19" t="s">
        <v>2</v>
      </c>
      <c r="U16" s="19" t="s">
        <v>2</v>
      </c>
      <c r="V16" s="19" t="s">
        <v>2</v>
      </c>
      <c r="W16" s="19" t="s">
        <v>2</v>
      </c>
      <c r="X16" s="19" t="s">
        <v>2</v>
      </c>
      <c r="Y16" s="19" t="s">
        <v>2</v>
      </c>
      <c r="Z16" s="19"/>
      <c r="AA16" s="19" t="s">
        <v>2</v>
      </c>
      <c r="AB16" s="19" t="s">
        <v>2</v>
      </c>
      <c r="AC16" s="19" t="s">
        <v>2</v>
      </c>
    </row>
    <row r="17" spans="1:29" s="16" customFormat="1" ht="14.1" customHeight="1" x14ac:dyDescent="0.25">
      <c r="A17" s="214"/>
      <c r="B17" s="221"/>
      <c r="C17" s="222"/>
      <c r="D17" s="223"/>
      <c r="E17" s="223"/>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row>
    <row r="18" spans="1:29" s="16" customFormat="1" ht="15" customHeight="1" x14ac:dyDescent="0.25">
      <c r="A18" s="17"/>
      <c r="B18" s="45"/>
      <c r="C18" s="48" t="s">
        <v>19</v>
      </c>
      <c r="D18" s="86">
        <f t="shared" ref="D18:D23" si="4">IF(SUM(S18,T18,U18,V18,W18)&gt;0,SUM(S18,T18,U18,V18,W18),"–")</f>
        <v>9</v>
      </c>
      <c r="E18" s="86">
        <f t="shared" ref="E18:E23" si="5">IF(SUM(X18,Y18,AA18,AB18,AC18)&gt;0,SUM(X18,Y18,AA18,AB18,AC18),"–")</f>
        <v>13</v>
      </c>
      <c r="F18" s="47" t="s">
        <v>3</v>
      </c>
      <c r="G18" s="47" t="s">
        <v>3</v>
      </c>
      <c r="H18" s="47" t="s">
        <v>3</v>
      </c>
      <c r="I18" s="47" t="s">
        <v>3</v>
      </c>
      <c r="J18" s="47" t="s">
        <v>3</v>
      </c>
      <c r="K18" s="47" t="s">
        <v>3</v>
      </c>
      <c r="L18" s="47" t="s">
        <v>3</v>
      </c>
      <c r="M18" s="47" t="s">
        <v>3</v>
      </c>
      <c r="N18" s="47" t="s">
        <v>3</v>
      </c>
      <c r="O18" s="47" t="s">
        <v>2</v>
      </c>
      <c r="P18" s="47">
        <v>3</v>
      </c>
      <c r="Q18" s="47">
        <v>1</v>
      </c>
      <c r="R18" s="47">
        <v>5</v>
      </c>
      <c r="S18" s="47">
        <v>2</v>
      </c>
      <c r="T18" s="47">
        <v>1</v>
      </c>
      <c r="U18" s="47">
        <v>2</v>
      </c>
      <c r="V18" s="47">
        <v>3</v>
      </c>
      <c r="W18" s="47">
        <v>1</v>
      </c>
      <c r="X18" s="47">
        <v>3</v>
      </c>
      <c r="Y18" s="47">
        <v>4</v>
      </c>
      <c r="Z18" s="47"/>
      <c r="AA18" s="47">
        <v>1</v>
      </c>
      <c r="AB18" s="47">
        <v>2</v>
      </c>
      <c r="AC18" s="47">
        <v>3</v>
      </c>
    </row>
    <row r="19" spans="1:29" s="16" customFormat="1" ht="15" customHeight="1" x14ac:dyDescent="0.25">
      <c r="A19" s="17"/>
      <c r="B19" s="45"/>
      <c r="C19" s="20" t="s">
        <v>37</v>
      </c>
      <c r="D19" s="73" t="str">
        <f t="shared" si="4"/>
        <v>–</v>
      </c>
      <c r="E19" s="73">
        <f t="shared" si="5"/>
        <v>1</v>
      </c>
      <c r="F19" s="19" t="s">
        <v>3</v>
      </c>
      <c r="G19" s="19" t="s">
        <v>3</v>
      </c>
      <c r="H19" s="19" t="s">
        <v>3</v>
      </c>
      <c r="I19" s="19" t="s">
        <v>3</v>
      </c>
      <c r="J19" s="19" t="s">
        <v>3</v>
      </c>
      <c r="K19" s="19" t="s">
        <v>3</v>
      </c>
      <c r="L19" s="19" t="s">
        <v>3</v>
      </c>
      <c r="M19" s="19" t="s">
        <v>3</v>
      </c>
      <c r="N19" s="19" t="s">
        <v>3</v>
      </c>
      <c r="O19" s="19" t="s">
        <v>2</v>
      </c>
      <c r="P19" s="19" t="s">
        <v>2</v>
      </c>
      <c r="Q19" s="19" t="s">
        <v>2</v>
      </c>
      <c r="R19" s="19" t="s">
        <v>2</v>
      </c>
      <c r="S19" s="19" t="s">
        <v>2</v>
      </c>
      <c r="T19" s="19" t="s">
        <v>2</v>
      </c>
      <c r="U19" s="19" t="s">
        <v>2</v>
      </c>
      <c r="V19" s="82" t="s">
        <v>2</v>
      </c>
      <c r="W19" s="19" t="s">
        <v>2</v>
      </c>
      <c r="X19" s="3">
        <v>1</v>
      </c>
      <c r="Y19" s="19" t="s">
        <v>2</v>
      </c>
      <c r="Z19" s="19"/>
      <c r="AA19" s="19" t="s">
        <v>2</v>
      </c>
      <c r="AB19" s="19" t="s">
        <v>2</v>
      </c>
      <c r="AC19" s="19" t="s">
        <v>2</v>
      </c>
    </row>
    <row r="20" spans="1:29" s="16" customFormat="1" ht="15" customHeight="1" x14ac:dyDescent="0.25">
      <c r="A20" s="17"/>
      <c r="B20" s="45"/>
      <c r="C20" s="3" t="s">
        <v>6</v>
      </c>
      <c r="D20" s="73" t="str">
        <f t="shared" si="4"/>
        <v>–</v>
      </c>
      <c r="E20" s="73" t="str">
        <f t="shared" si="5"/>
        <v>–</v>
      </c>
      <c r="F20" s="19" t="s">
        <v>3</v>
      </c>
      <c r="G20" s="19" t="s">
        <v>3</v>
      </c>
      <c r="H20" s="19" t="s">
        <v>3</v>
      </c>
      <c r="I20" s="19" t="s">
        <v>3</v>
      </c>
      <c r="J20" s="19" t="s">
        <v>3</v>
      </c>
      <c r="K20" s="19" t="s">
        <v>3</v>
      </c>
      <c r="L20" s="19" t="s">
        <v>3</v>
      </c>
      <c r="M20" s="19" t="s">
        <v>3</v>
      </c>
      <c r="N20" s="19" t="s">
        <v>3</v>
      </c>
      <c r="O20" s="19" t="s">
        <v>2</v>
      </c>
      <c r="P20" s="19" t="s">
        <v>2</v>
      </c>
      <c r="Q20" s="19" t="s">
        <v>2</v>
      </c>
      <c r="R20" s="19" t="s">
        <v>2</v>
      </c>
      <c r="S20" s="19" t="s">
        <v>2</v>
      </c>
      <c r="T20" s="19" t="s">
        <v>2</v>
      </c>
      <c r="U20" s="19" t="s">
        <v>2</v>
      </c>
      <c r="V20" s="82" t="s">
        <v>2</v>
      </c>
      <c r="W20" s="19" t="s">
        <v>2</v>
      </c>
      <c r="X20" s="19" t="s">
        <v>2</v>
      </c>
      <c r="Y20" s="19" t="s">
        <v>2</v>
      </c>
      <c r="Z20" s="19"/>
      <c r="AA20" s="19" t="s">
        <v>2</v>
      </c>
      <c r="AB20" s="19" t="s">
        <v>2</v>
      </c>
      <c r="AC20" s="19" t="s">
        <v>2</v>
      </c>
    </row>
    <row r="21" spans="1:29" s="16" customFormat="1" ht="15" customHeight="1" x14ac:dyDescent="0.25">
      <c r="A21" s="17"/>
      <c r="B21" s="45"/>
      <c r="C21" s="20" t="s">
        <v>101</v>
      </c>
      <c r="D21" s="73" t="str">
        <f t="shared" si="4"/>
        <v>–</v>
      </c>
      <c r="E21" s="73">
        <f t="shared" si="5"/>
        <v>4</v>
      </c>
      <c r="F21" s="27" t="s">
        <v>3</v>
      </c>
      <c r="G21" s="27" t="s">
        <v>3</v>
      </c>
      <c r="H21" s="27" t="s">
        <v>3</v>
      </c>
      <c r="I21" s="27" t="s">
        <v>3</v>
      </c>
      <c r="J21" s="27" t="s">
        <v>3</v>
      </c>
      <c r="K21" s="27" t="s">
        <v>3</v>
      </c>
      <c r="L21" s="27" t="s">
        <v>3</v>
      </c>
      <c r="M21" s="27" t="s">
        <v>3</v>
      </c>
      <c r="N21" s="27" t="s">
        <v>3</v>
      </c>
      <c r="O21" s="27" t="s">
        <v>3</v>
      </c>
      <c r="P21" s="27" t="s">
        <v>3</v>
      </c>
      <c r="Q21" s="27" t="s">
        <v>3</v>
      </c>
      <c r="R21" s="27" t="s">
        <v>3</v>
      </c>
      <c r="S21" s="27" t="s">
        <v>3</v>
      </c>
      <c r="T21" s="19" t="s">
        <v>2</v>
      </c>
      <c r="U21" s="19" t="s">
        <v>2</v>
      </c>
      <c r="V21" s="19" t="s">
        <v>2</v>
      </c>
      <c r="W21" s="19" t="s">
        <v>2</v>
      </c>
      <c r="X21" s="3">
        <v>1</v>
      </c>
      <c r="Y21" s="19">
        <v>3</v>
      </c>
      <c r="Z21" s="235" t="s">
        <v>166</v>
      </c>
      <c r="AA21" s="19" t="s">
        <v>2</v>
      </c>
      <c r="AB21" s="19" t="s">
        <v>2</v>
      </c>
      <c r="AC21" s="19" t="s">
        <v>2</v>
      </c>
    </row>
    <row r="22" spans="1:29" s="16" customFormat="1" ht="24" customHeight="1" x14ac:dyDescent="0.25">
      <c r="A22" s="17"/>
      <c r="B22" s="45"/>
      <c r="C22" s="20" t="s">
        <v>7</v>
      </c>
      <c r="D22" s="73">
        <f t="shared" si="4"/>
        <v>9</v>
      </c>
      <c r="E22" s="73">
        <f t="shared" si="5"/>
        <v>6</v>
      </c>
      <c r="F22" s="19" t="s">
        <v>3</v>
      </c>
      <c r="G22" s="19" t="s">
        <v>3</v>
      </c>
      <c r="H22" s="19" t="s">
        <v>3</v>
      </c>
      <c r="I22" s="19" t="s">
        <v>3</v>
      </c>
      <c r="J22" s="19" t="s">
        <v>3</v>
      </c>
      <c r="K22" s="19" t="s">
        <v>3</v>
      </c>
      <c r="L22" s="19" t="s">
        <v>3</v>
      </c>
      <c r="M22" s="19" t="s">
        <v>3</v>
      </c>
      <c r="N22" s="19" t="s">
        <v>3</v>
      </c>
      <c r="O22" s="19" t="s">
        <v>2</v>
      </c>
      <c r="P22" s="19">
        <v>2</v>
      </c>
      <c r="Q22" s="19" t="s">
        <v>2</v>
      </c>
      <c r="R22" s="19">
        <v>5</v>
      </c>
      <c r="S22" s="19">
        <v>2</v>
      </c>
      <c r="T22" s="19">
        <v>1</v>
      </c>
      <c r="U22" s="63">
        <v>2</v>
      </c>
      <c r="V22" s="63">
        <v>3</v>
      </c>
      <c r="W22" s="63">
        <v>1</v>
      </c>
      <c r="X22" s="3">
        <v>1</v>
      </c>
      <c r="Y22" s="19">
        <v>1</v>
      </c>
      <c r="Z22" s="19"/>
      <c r="AA22" s="19">
        <v>1</v>
      </c>
      <c r="AB22" s="19">
        <v>2</v>
      </c>
      <c r="AC22" s="19">
        <v>1</v>
      </c>
    </row>
    <row r="23" spans="1:29" s="16" customFormat="1" ht="15" customHeight="1" x14ac:dyDescent="0.25">
      <c r="A23" s="17"/>
      <c r="B23" s="45"/>
      <c r="C23" s="20" t="s">
        <v>8</v>
      </c>
      <c r="D23" s="73" t="str">
        <f t="shared" si="4"/>
        <v>–</v>
      </c>
      <c r="E23" s="73">
        <f t="shared" si="5"/>
        <v>2</v>
      </c>
      <c r="F23" s="19" t="s">
        <v>3</v>
      </c>
      <c r="G23" s="19" t="s">
        <v>3</v>
      </c>
      <c r="H23" s="19" t="s">
        <v>3</v>
      </c>
      <c r="I23" s="19" t="s">
        <v>3</v>
      </c>
      <c r="J23" s="19" t="s">
        <v>3</v>
      </c>
      <c r="K23" s="19" t="s">
        <v>3</v>
      </c>
      <c r="L23" s="19" t="s">
        <v>3</v>
      </c>
      <c r="M23" s="19" t="s">
        <v>3</v>
      </c>
      <c r="N23" s="19" t="s">
        <v>3</v>
      </c>
      <c r="O23" s="19" t="s">
        <v>2</v>
      </c>
      <c r="P23" s="19">
        <v>1</v>
      </c>
      <c r="Q23" s="19">
        <v>1</v>
      </c>
      <c r="R23" s="19" t="s">
        <v>2</v>
      </c>
      <c r="S23" s="19" t="s">
        <v>2</v>
      </c>
      <c r="T23" s="19" t="s">
        <v>2</v>
      </c>
      <c r="U23" s="19" t="s">
        <v>2</v>
      </c>
      <c r="V23" s="19" t="s">
        <v>2</v>
      </c>
      <c r="W23" s="19" t="s">
        <v>2</v>
      </c>
      <c r="X23" s="19" t="s">
        <v>2</v>
      </c>
      <c r="Y23" s="19" t="s">
        <v>2</v>
      </c>
      <c r="Z23" s="235" t="s">
        <v>166</v>
      </c>
      <c r="AA23" s="19" t="s">
        <v>2</v>
      </c>
      <c r="AB23" s="19" t="s">
        <v>2</v>
      </c>
      <c r="AC23" s="19">
        <v>2</v>
      </c>
    </row>
    <row r="24" spans="1:29" s="16" customFormat="1" ht="6" customHeight="1" x14ac:dyDescent="0.25">
      <c r="A24" s="17"/>
      <c r="B24" s="45"/>
      <c r="C24" s="48"/>
      <c r="D24" s="101"/>
      <c r="E24" s="101"/>
      <c r="F24" s="19"/>
      <c r="G24" s="19"/>
      <c r="H24" s="19"/>
      <c r="I24" s="19"/>
      <c r="J24" s="19"/>
      <c r="K24" s="19"/>
      <c r="L24" s="19"/>
      <c r="M24" s="19"/>
      <c r="N24" s="19"/>
      <c r="O24" s="19"/>
      <c r="P24" s="19"/>
      <c r="Q24" s="19"/>
      <c r="R24" s="19"/>
      <c r="S24" s="19"/>
      <c r="T24" s="19"/>
      <c r="U24" s="19"/>
      <c r="V24" s="19"/>
      <c r="W24" s="19"/>
      <c r="X24" s="19"/>
      <c r="Y24" s="19"/>
      <c r="Z24" s="19"/>
      <c r="AA24" s="19"/>
      <c r="AB24" s="19"/>
      <c r="AC24" s="19"/>
    </row>
    <row r="25" spans="1:29" s="16" customFormat="1" ht="29.25" customHeight="1" x14ac:dyDescent="0.25">
      <c r="A25" s="149"/>
      <c r="B25" s="137"/>
      <c r="C25" s="138" t="s">
        <v>98</v>
      </c>
      <c r="D25" s="86">
        <f t="shared" ref="D25:D28" si="6">IF(SUM(S25,T25,U25,V25,W25)&gt;0,SUM(S25,T25,U25,V25,W25),"–")</f>
        <v>11</v>
      </c>
      <c r="E25" s="86">
        <f t="shared" ref="E25:E28" si="7">IF(SUM(X25,Y25,AA25,AB25,AC25)&gt;0,SUM(X25,Y25,AA25,AB25,AC25),"–")</f>
        <v>22</v>
      </c>
      <c r="F25" s="141">
        <v>3</v>
      </c>
      <c r="G25" s="141">
        <v>6</v>
      </c>
      <c r="H25" s="141">
        <v>4</v>
      </c>
      <c r="I25" s="141">
        <v>1</v>
      </c>
      <c r="J25" s="141">
        <v>6</v>
      </c>
      <c r="K25" s="141">
        <v>4</v>
      </c>
      <c r="L25" s="141">
        <v>3</v>
      </c>
      <c r="M25" s="141">
        <v>2</v>
      </c>
      <c r="N25" s="141">
        <v>3</v>
      </c>
      <c r="O25" s="141">
        <v>1</v>
      </c>
      <c r="P25" s="141">
        <v>3</v>
      </c>
      <c r="Q25" s="141">
        <v>2</v>
      </c>
      <c r="R25" s="141">
        <v>3</v>
      </c>
      <c r="S25" s="141">
        <v>2</v>
      </c>
      <c r="T25" s="141">
        <v>1</v>
      </c>
      <c r="U25" s="141">
        <v>2</v>
      </c>
      <c r="V25" s="141">
        <v>2</v>
      </c>
      <c r="W25" s="141">
        <v>4</v>
      </c>
      <c r="X25" s="141">
        <v>2</v>
      </c>
      <c r="Y25" s="148">
        <v>7</v>
      </c>
      <c r="Z25" s="148"/>
      <c r="AA25" s="148">
        <v>3</v>
      </c>
      <c r="AB25" s="148">
        <v>3</v>
      </c>
      <c r="AC25" s="148">
        <v>7</v>
      </c>
    </row>
    <row r="26" spans="1:29" s="16" customFormat="1" ht="15" customHeight="1" x14ac:dyDescent="0.25">
      <c r="A26" s="17"/>
      <c r="B26" s="45"/>
      <c r="C26" s="2" t="s">
        <v>4</v>
      </c>
      <c r="D26" s="73">
        <f t="shared" si="6"/>
        <v>6</v>
      </c>
      <c r="E26" s="73">
        <f t="shared" si="7"/>
        <v>6</v>
      </c>
      <c r="F26" s="19" t="s">
        <v>3</v>
      </c>
      <c r="G26" s="19" t="s">
        <v>3</v>
      </c>
      <c r="H26" s="19" t="s">
        <v>3</v>
      </c>
      <c r="I26" s="19" t="s">
        <v>3</v>
      </c>
      <c r="J26" s="19" t="s">
        <v>3</v>
      </c>
      <c r="K26" s="19" t="s">
        <v>3</v>
      </c>
      <c r="L26" s="19" t="s">
        <v>3</v>
      </c>
      <c r="M26" s="19" t="s">
        <v>3</v>
      </c>
      <c r="N26" s="19" t="s">
        <v>3</v>
      </c>
      <c r="O26" s="19">
        <v>1</v>
      </c>
      <c r="P26" s="19">
        <v>2</v>
      </c>
      <c r="Q26" s="19">
        <v>1</v>
      </c>
      <c r="R26" s="19" t="s">
        <v>2</v>
      </c>
      <c r="S26" s="19">
        <v>1</v>
      </c>
      <c r="T26" s="19">
        <v>1</v>
      </c>
      <c r="U26" s="19">
        <v>1</v>
      </c>
      <c r="V26" s="19" t="s">
        <v>2</v>
      </c>
      <c r="W26" s="19">
        <v>3</v>
      </c>
      <c r="X26" s="19" t="s">
        <v>2</v>
      </c>
      <c r="Y26" s="63">
        <v>3</v>
      </c>
      <c r="Z26" s="63"/>
      <c r="AA26" s="63">
        <v>1</v>
      </c>
      <c r="AB26" s="63">
        <v>1</v>
      </c>
      <c r="AC26" s="63">
        <v>1</v>
      </c>
    </row>
    <row r="27" spans="1:29" s="16" customFormat="1" ht="15" customHeight="1" x14ac:dyDescent="0.25">
      <c r="A27" s="17"/>
      <c r="B27" s="45"/>
      <c r="C27" s="2" t="s">
        <v>5</v>
      </c>
      <c r="D27" s="73">
        <f t="shared" si="6"/>
        <v>5</v>
      </c>
      <c r="E27" s="73">
        <f t="shared" si="7"/>
        <v>15</v>
      </c>
      <c r="F27" s="19" t="s">
        <v>3</v>
      </c>
      <c r="G27" s="19" t="s">
        <v>3</v>
      </c>
      <c r="H27" s="19" t="s">
        <v>3</v>
      </c>
      <c r="I27" s="19" t="s">
        <v>3</v>
      </c>
      <c r="J27" s="19" t="s">
        <v>3</v>
      </c>
      <c r="K27" s="19" t="s">
        <v>3</v>
      </c>
      <c r="L27" s="19" t="s">
        <v>3</v>
      </c>
      <c r="M27" s="19" t="s">
        <v>3</v>
      </c>
      <c r="N27" s="19" t="s">
        <v>3</v>
      </c>
      <c r="O27" s="19" t="s">
        <v>2</v>
      </c>
      <c r="P27" s="19">
        <v>1</v>
      </c>
      <c r="Q27" s="19">
        <v>1</v>
      </c>
      <c r="R27" s="19">
        <v>3</v>
      </c>
      <c r="S27" s="19">
        <v>1</v>
      </c>
      <c r="T27" s="19" t="s">
        <v>2</v>
      </c>
      <c r="U27" s="19">
        <v>1</v>
      </c>
      <c r="V27" s="19">
        <v>2</v>
      </c>
      <c r="W27" s="19">
        <v>1</v>
      </c>
      <c r="X27" s="19">
        <v>1</v>
      </c>
      <c r="Y27" s="63">
        <v>4</v>
      </c>
      <c r="Z27" s="63"/>
      <c r="AA27" s="63">
        <v>2</v>
      </c>
      <c r="AB27" s="63">
        <v>2</v>
      </c>
      <c r="AC27" s="63">
        <v>6</v>
      </c>
    </row>
    <row r="28" spans="1:29" ht="15" customHeight="1" x14ac:dyDescent="0.25">
      <c r="A28" s="37"/>
      <c r="B28" s="22"/>
      <c r="C28" s="14" t="s">
        <v>170</v>
      </c>
      <c r="D28" s="101" t="str">
        <f t="shared" si="6"/>
        <v>–</v>
      </c>
      <c r="E28" s="101">
        <f t="shared" si="7"/>
        <v>1</v>
      </c>
      <c r="F28" s="70" t="s">
        <v>3</v>
      </c>
      <c r="G28" s="70" t="s">
        <v>3</v>
      </c>
      <c r="H28" s="70" t="s">
        <v>3</v>
      </c>
      <c r="I28" s="70" t="s">
        <v>3</v>
      </c>
      <c r="J28" s="70" t="s">
        <v>3</v>
      </c>
      <c r="K28" s="70" t="s">
        <v>3</v>
      </c>
      <c r="L28" s="70" t="s">
        <v>3</v>
      </c>
      <c r="M28" s="70" t="s">
        <v>3</v>
      </c>
      <c r="N28" s="70" t="s">
        <v>3</v>
      </c>
      <c r="O28" s="70" t="s">
        <v>2</v>
      </c>
      <c r="P28" s="70" t="s">
        <v>2</v>
      </c>
      <c r="Q28" s="70" t="s">
        <v>2</v>
      </c>
      <c r="R28" s="70" t="s">
        <v>2</v>
      </c>
      <c r="S28" s="70" t="s">
        <v>2</v>
      </c>
      <c r="T28" s="70" t="s">
        <v>2</v>
      </c>
      <c r="U28" s="70" t="s">
        <v>2</v>
      </c>
      <c r="V28" s="70" t="s">
        <v>2</v>
      </c>
      <c r="W28" s="70" t="s">
        <v>2</v>
      </c>
      <c r="X28" s="70">
        <v>1</v>
      </c>
      <c r="Y28" s="70" t="s">
        <v>2</v>
      </c>
      <c r="Z28" s="70"/>
      <c r="AA28" s="70" t="s">
        <v>2</v>
      </c>
      <c r="AB28" s="70" t="s">
        <v>2</v>
      </c>
      <c r="AC28" s="70" t="s">
        <v>2</v>
      </c>
    </row>
    <row r="29" spans="1:29" s="3" customFormat="1" ht="12.75" customHeight="1" x14ac:dyDescent="0.2">
      <c r="B29" s="13"/>
      <c r="C29" s="3" t="s">
        <v>136</v>
      </c>
      <c r="D29" s="13"/>
      <c r="E29" s="13"/>
    </row>
    <row r="30" spans="1:29" ht="12.75" customHeight="1" x14ac:dyDescent="0.25">
      <c r="B30" s="15"/>
      <c r="C30" s="13" t="s">
        <v>70</v>
      </c>
    </row>
    <row r="31" spans="1:29" ht="12.75" customHeight="1" x14ac:dyDescent="0.25"/>
  </sheetData>
  <customSheetViews>
    <customSheetView guid="{EA424B0A-06A3-4874-B080-734BBB58792A}" showPageBreaks="1" showGridLines="0" printArea="1"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M39"/>
  <sheetViews>
    <sheetView zoomScaleNormal="100" zoomScaleSheetLayoutView="100" workbookViewId="0"/>
  </sheetViews>
  <sheetFormatPr defaultColWidth="9.109375" defaultRowHeight="13.2" x14ac:dyDescent="0.25"/>
  <cols>
    <col min="1" max="16384" width="9.109375" style="44"/>
  </cols>
  <sheetData>
    <row r="2" spans="13:13" x14ac:dyDescent="0.25">
      <c r="M2" s="75"/>
    </row>
    <row r="30" spans="1:11" x14ac:dyDescent="0.25">
      <c r="A30" s="150" t="s">
        <v>208</v>
      </c>
    </row>
    <row r="31" spans="1:11" ht="27" customHeight="1" x14ac:dyDescent="0.25">
      <c r="A31" s="273" t="s">
        <v>157</v>
      </c>
      <c r="B31" s="273"/>
      <c r="C31" s="273"/>
      <c r="D31" s="273"/>
      <c r="E31" s="273"/>
      <c r="F31" s="273"/>
      <c r="G31" s="273"/>
      <c r="H31" s="273"/>
      <c r="I31" s="273"/>
      <c r="J31" s="273"/>
      <c r="K31" s="273"/>
    </row>
    <row r="32" spans="1:11" ht="4.5" customHeight="1" x14ac:dyDescent="0.25">
      <c r="A32" s="150"/>
    </row>
    <row r="33" spans="1:13" x14ac:dyDescent="0.25">
      <c r="A33" s="151" t="s">
        <v>209</v>
      </c>
      <c r="M33" s="154"/>
    </row>
    <row r="34" spans="1:13" ht="28.5" customHeight="1" x14ac:dyDescent="0.25">
      <c r="A34" s="274" t="s">
        <v>137</v>
      </c>
      <c r="B34" s="274"/>
      <c r="C34" s="274"/>
      <c r="D34" s="274"/>
      <c r="E34" s="274"/>
      <c r="F34" s="274"/>
      <c r="G34" s="274"/>
      <c r="H34" s="274"/>
      <c r="I34" s="274"/>
      <c r="J34" s="274"/>
      <c r="K34" s="274"/>
    </row>
    <row r="35" spans="1:13" x14ac:dyDescent="0.25">
      <c r="A35" s="201"/>
    </row>
    <row r="36" spans="1:13" x14ac:dyDescent="0.25">
      <c r="A36" s="153"/>
    </row>
    <row r="37" spans="1:13" x14ac:dyDescent="0.25">
      <c r="A37" s="154"/>
    </row>
    <row r="38" spans="1:13" x14ac:dyDescent="0.25">
      <c r="A38" s="193"/>
    </row>
    <row r="39" spans="1:13" x14ac:dyDescent="0.25">
      <c r="A39" s="193"/>
    </row>
  </sheetData>
  <customSheetViews>
    <customSheetView guid="{EA424B0A-06A3-4874-B080-734BBB58792A}">
      <selection activeCell="A32" sqref="A32"/>
      <pageMargins left="0.7" right="0.7" top="0.75" bottom="0.75" header="0.3" footer="0.3"/>
      <pageSetup paperSize="9" orientation="portrait" r:id="rId1"/>
    </customSheetView>
    <customSheetView guid="{03452A04-CA67-46E6-B0A2-BCD750928530}">
      <selection activeCell="A32" sqref="A32"/>
      <pageMargins left="0.7" right="0.7" top="0.75" bottom="0.75" header="0.3" footer="0.3"/>
      <pageSetup paperSize="9" orientation="portrait" r:id="rId2"/>
    </customSheetView>
  </customSheetViews>
  <mergeCells count="2">
    <mergeCell ref="A31:K31"/>
    <mergeCell ref="A34:K34"/>
  </mergeCells>
  <pageMargins left="0.70866141732283472" right="0.70866141732283472" top="0.74803149606299213" bottom="0.74803149606299213" header="0.31496062992125984" footer="0.31496062992125984"/>
  <pageSetup paperSize="9" orientation="landscape"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7:A28"/>
  <sheetViews>
    <sheetView zoomScaleNormal="100" zoomScaleSheetLayoutView="100" workbookViewId="0"/>
  </sheetViews>
  <sheetFormatPr defaultColWidth="9.109375" defaultRowHeight="13.2" x14ac:dyDescent="0.25"/>
  <cols>
    <col min="1" max="16384" width="9.109375" style="44"/>
  </cols>
  <sheetData>
    <row r="27" spans="1:1" x14ac:dyDescent="0.25">
      <c r="A27" s="150" t="s">
        <v>210</v>
      </c>
    </row>
    <row r="28" spans="1:1" x14ac:dyDescent="0.25">
      <c r="A28" s="151" t="s">
        <v>211</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DEDAE-ADBF-4F33-B6FA-ED1C0F5F3644}">
  <sheetPr>
    <pageSetUpPr fitToPage="1"/>
  </sheetPr>
  <dimension ref="A1:DK45"/>
  <sheetViews>
    <sheetView showGridLines="0" zoomScaleNormal="100" workbookViewId="0">
      <selection sqref="A1:E1"/>
    </sheetView>
  </sheetViews>
  <sheetFormatPr defaultColWidth="9.109375" defaultRowHeight="13.2" x14ac:dyDescent="0.25"/>
  <cols>
    <col min="1" max="1" width="11" style="178" customWidth="1"/>
    <col min="2" max="2" width="50.88671875" style="178" customWidth="1"/>
    <col min="3" max="3" width="2.6640625" style="178" customWidth="1"/>
    <col min="4" max="4" width="10.109375" style="178" customWidth="1"/>
    <col min="5" max="5" width="50.88671875" style="178" customWidth="1"/>
    <col min="6" max="6" width="1.6640625" style="178" customWidth="1"/>
    <col min="7" max="16384" width="9.109375" style="178"/>
  </cols>
  <sheetData>
    <row r="1" spans="1:115" customFormat="1" ht="32.25" customHeight="1" x14ac:dyDescent="0.25">
      <c r="A1" s="255" t="s">
        <v>124</v>
      </c>
      <c r="B1" s="255"/>
      <c r="C1" s="255"/>
      <c r="D1" s="255"/>
      <c r="E1" s="255"/>
      <c r="F1" s="185"/>
      <c r="G1" s="185"/>
      <c r="H1" s="185"/>
      <c r="I1" s="185"/>
      <c r="J1" s="185"/>
      <c r="K1" s="185"/>
      <c r="L1" s="185"/>
      <c r="M1" s="185"/>
      <c r="N1" s="185"/>
      <c r="O1" s="185"/>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row>
    <row r="2" spans="1:115" customFormat="1" ht="20.399999999999999" x14ac:dyDescent="0.25">
      <c r="A2" s="176"/>
      <c r="B2" s="176"/>
      <c r="C2" s="176"/>
      <c r="D2" s="176"/>
      <c r="E2" s="176"/>
      <c r="F2" s="176"/>
      <c r="G2" s="176"/>
      <c r="H2" s="176"/>
      <c r="I2" s="176"/>
      <c r="J2" s="176"/>
      <c r="K2" s="176"/>
      <c r="L2" s="176"/>
      <c r="M2" s="176"/>
      <c r="N2" s="176"/>
      <c r="O2" s="176"/>
    </row>
    <row r="3" spans="1:115" x14ac:dyDescent="0.25">
      <c r="A3" s="177" t="s">
        <v>122</v>
      </c>
      <c r="B3" s="177"/>
      <c r="C3" s="177"/>
      <c r="D3" s="177" t="s">
        <v>123</v>
      </c>
      <c r="E3" s="177"/>
      <c r="H3" s="75"/>
      <c r="I3" s="44"/>
      <c r="J3" s="44"/>
      <c r="K3" s="44"/>
      <c r="L3" s="44"/>
      <c r="M3" s="182"/>
      <c r="N3" s="182"/>
      <c r="O3" s="182"/>
      <c r="P3" s="182"/>
    </row>
    <row r="4" spans="1:115" ht="5.25" customHeight="1" x14ac:dyDescent="0.25">
      <c r="A4" s="179"/>
      <c r="B4" s="179"/>
      <c r="C4" s="179"/>
      <c r="D4" s="179"/>
      <c r="E4" s="179"/>
      <c r="H4" s="75"/>
      <c r="I4" s="44"/>
      <c r="J4" s="44"/>
      <c r="K4" s="44"/>
      <c r="L4" s="44"/>
      <c r="M4" s="182"/>
      <c r="N4" s="182"/>
      <c r="O4" s="182"/>
      <c r="P4" s="182"/>
    </row>
    <row r="5" spans="1:115" ht="13.5" customHeight="1" x14ac:dyDescent="0.25">
      <c r="A5" s="187" t="str">
        <f>MID('Kort om statistiken_In brief'!A1:N1,1,19)</f>
        <v>Kort om statistiken</v>
      </c>
      <c r="B5" s="179"/>
      <c r="C5" s="179"/>
      <c r="D5" s="187" t="str">
        <f>MID('Kort om statistiken_In brief'!A1,21,200)</f>
        <v>The statistics in brief</v>
      </c>
      <c r="E5" s="179"/>
      <c r="H5" s="75"/>
      <c r="I5" s="44"/>
      <c r="J5" s="44"/>
      <c r="K5" s="44"/>
      <c r="L5" s="44"/>
      <c r="M5" s="182"/>
      <c r="N5" s="182"/>
      <c r="O5" s="182"/>
      <c r="P5" s="182"/>
    </row>
    <row r="6" spans="1:115" ht="13.5" customHeight="1" x14ac:dyDescent="0.25">
      <c r="A6" s="187" t="str">
        <f>CONCATENATE(MID('Definitioner_Definitions (1)'!_Toc358624596,1,12),MID('Definitioner_Definitions (1)'!_Toc358624596,25,30))</f>
        <v>Definitioner (1)</v>
      </c>
      <c r="B6" s="179"/>
      <c r="C6" s="179"/>
      <c r="D6" s="187" t="str">
        <f>MID('Definitioner_Definitions (1)'!_Toc358624596,14,30)</f>
        <v>Definitions (1)</v>
      </c>
      <c r="E6" s="179"/>
      <c r="H6" s="75"/>
      <c r="I6" s="44"/>
      <c r="J6" s="44"/>
      <c r="K6" s="44"/>
      <c r="L6" s="44"/>
      <c r="M6" s="182"/>
      <c r="N6" s="182"/>
      <c r="O6" s="182"/>
      <c r="P6" s="182"/>
    </row>
    <row r="7" spans="1:115" ht="13.5" customHeight="1" x14ac:dyDescent="0.25">
      <c r="A7" s="187" t="str">
        <f>CONCATENATE(MID('Definitioner_Definitions (2)'!A1,1,12),MID('Definitioner_Definitions (2)'!A1,25,30))</f>
        <v>Definitioner (2)</v>
      </c>
      <c r="B7" s="179"/>
      <c r="C7" s="179"/>
      <c r="D7" s="187" t="str">
        <f>MID('Definitioner_Definitions (2)'!A1,14,30)</f>
        <v>Definitions (2)</v>
      </c>
      <c r="E7" s="179"/>
      <c r="H7" s="75"/>
      <c r="I7" s="44"/>
      <c r="J7" s="44"/>
      <c r="K7" s="44"/>
      <c r="L7" s="44"/>
      <c r="M7" s="182"/>
      <c r="N7" s="182"/>
      <c r="O7" s="182"/>
      <c r="P7" s="182"/>
    </row>
    <row r="8" spans="1:115" ht="13.5" customHeight="1" x14ac:dyDescent="0.25">
      <c r="A8" s="187" t="str">
        <f>MID(Teckenförklaring_Legends!A1,1,16)</f>
        <v>Teckenförklaring</v>
      </c>
      <c r="B8" s="179"/>
      <c r="C8" s="179"/>
      <c r="D8" s="187" t="str">
        <f>MID(Teckenförklaring_Legends!A1,18,200)</f>
        <v>Legends</v>
      </c>
      <c r="E8" s="179"/>
      <c r="H8" s="75"/>
      <c r="I8" s="44"/>
      <c r="J8" s="44"/>
      <c r="K8" s="44"/>
      <c r="L8" s="44"/>
      <c r="M8" s="182"/>
      <c r="N8" s="182"/>
      <c r="O8" s="182"/>
      <c r="P8" s="182"/>
    </row>
    <row r="9" spans="1:115" ht="13.5" customHeight="1" x14ac:dyDescent="0.25">
      <c r="A9" s="187"/>
      <c r="B9" s="179"/>
      <c r="C9" s="179"/>
      <c r="D9" s="187"/>
      <c r="E9" s="179"/>
      <c r="H9" s="75"/>
      <c r="I9" s="44"/>
      <c r="J9" s="44"/>
      <c r="K9" s="44"/>
      <c r="L9" s="44"/>
      <c r="M9" s="182"/>
      <c r="N9" s="182"/>
      <c r="O9" s="182"/>
      <c r="P9" s="182"/>
    </row>
    <row r="10" spans="1:115" ht="33.75" customHeight="1" x14ac:dyDescent="0.25">
      <c r="A10" s="191" t="str">
        <f>MID('Tabell 0 Översikt'!A1,1,9)</f>
        <v>Tabell 0.</v>
      </c>
      <c r="B10" s="192" t="str">
        <f>MID('Tabell 0 Översikt'!A1,11,200)</f>
        <v>Översikt av olyckshändelser, självmordshändelser, avlidna och allvarligt skadade inom bantrafiken.</v>
      </c>
      <c r="C10" s="192"/>
      <c r="D10" s="191" t="str">
        <f>MID('Tabell 0 Översikt'!A2,1,8)</f>
        <v>Table 0.</v>
      </c>
      <c r="E10" s="192" t="str">
        <f>MID('Tabell 0 Översikt'!A2,10,200)</f>
        <v>Summary of accidents, suicide acts, fatalities and seriously injured in rail traffic.</v>
      </c>
      <c r="F10" s="188"/>
      <c r="H10" s="75"/>
      <c r="I10" s="44"/>
      <c r="J10" s="44"/>
      <c r="K10" s="44"/>
      <c r="L10" s="44"/>
      <c r="M10" s="182"/>
      <c r="N10" s="182"/>
      <c r="O10" s="182"/>
      <c r="P10" s="182"/>
    </row>
    <row r="11" spans="1:115" ht="45" customHeight="1" x14ac:dyDescent="0.25">
      <c r="A11" s="191" t="str">
        <f>MID('Tabell 1 Järnväg'!A1,1,9)</f>
        <v>Tabell 1.</v>
      </c>
      <c r="B11" s="192" t="str">
        <f>MID('Tabell 1 Järnväg'!A1,11,200)</f>
        <v>Olyckshändelser och självmordshändelser vid järnvägsdrift efter kategori. Åren 2000–2022 samt summa för femårsperioderna 2013–2017 och 2018–2022.</v>
      </c>
      <c r="C11" s="192"/>
      <c r="D11" s="191" t="str">
        <f>MID('Tabell 1 Järnväg'!A2,1,8)</f>
        <v>Table 1.</v>
      </c>
      <c r="E11" s="192" t="str">
        <f>MID('Tabell 1 Järnväg'!A2,10,200)</f>
        <v>Accidents and suicidal acts in railway operations by category. Years 2000–2022 and sum for the five-year periods 2013–2017 and 2018–2022.</v>
      </c>
      <c r="F11" s="188"/>
      <c r="H11" s="182"/>
      <c r="I11" s="182"/>
      <c r="J11" s="182"/>
      <c r="K11" s="182"/>
      <c r="L11" s="182"/>
      <c r="M11" s="182"/>
      <c r="N11" s="182"/>
      <c r="O11" s="182"/>
      <c r="P11" s="182"/>
    </row>
    <row r="12" spans="1:115" ht="45" customHeight="1" x14ac:dyDescent="0.25">
      <c r="A12" s="191" t="str">
        <f>MID('Tabell 2 Järnväg'!A1,1,9)</f>
        <v>Tabell 2.</v>
      </c>
      <c r="B12" s="192" t="str">
        <f>MID('Tabell 2 Järnväg'!A1,11,200)</f>
        <v>Olyckshändelser och tillbud vid järnvägsdrift med farligt gods. Åren 2007–2022 samt summa för femårsperioderna 2013–2017 och 2018–2022.</v>
      </c>
      <c r="C12" s="192"/>
      <c r="D12" s="191" t="str">
        <f>MID('Tabell 2 Järnväg'!A2,1,8)</f>
        <v>Table 2.</v>
      </c>
      <c r="E12" s="192" t="str">
        <f>MID('Tabell 2 Järnväg'!A2,10,200)</f>
        <v>Railway accidents and incidents involving dangerous goods. Years 2007–2022 and sum for the five-year periods 2013–2017 and 2018–2022.</v>
      </c>
      <c r="F12" s="188"/>
      <c r="H12" s="186"/>
      <c r="I12" s="182"/>
      <c r="J12" s="182"/>
      <c r="K12" s="182"/>
      <c r="L12" s="182"/>
      <c r="M12" s="182"/>
      <c r="N12" s="182"/>
      <c r="O12" s="182"/>
      <c r="P12" s="182"/>
    </row>
    <row r="13" spans="1:115" ht="45" customHeight="1" x14ac:dyDescent="0.25">
      <c r="A13" s="191" t="str">
        <f>MID('Tabell 3 Järnväg'!A1,1,9)</f>
        <v>Tabell 3.</v>
      </c>
      <c r="B13" s="192" t="str">
        <f>MID('Tabell 3 Järnväg'!A1,11,200)</f>
        <v>Avlidna i olyckor och självmordshändelser vid järnvägsdrift efter kategori och kön. Åren 2000–2022 samt summa för femårsperioderna 2013–2017 och 2018–2022.</v>
      </c>
      <c r="C13" s="192"/>
      <c r="D13" s="191" t="str">
        <f>MID('Tabell 3 Järnväg'!A2,1,8)</f>
        <v>Table 3.</v>
      </c>
      <c r="E13" s="192" t="str">
        <f>MID('Tabell 3 Järnväg'!A2,10,200)</f>
        <v>Fatalities in accidents and suicidal acts in railway operations by category and sex. Years 2000–2022 and sum for the five-year periods 2013–2017 and 2018–2022.</v>
      </c>
      <c r="F13" s="188"/>
    </row>
    <row r="14" spans="1:115" ht="52.8" x14ac:dyDescent="0.25">
      <c r="A14" s="191" t="str">
        <f>MID('Tabell 4 Järnväg'!A1,1,9)</f>
        <v>Tabell 4.</v>
      </c>
      <c r="B14" s="192" t="str">
        <f>MID('Tabell 4 Järnväg'!A1,11,200)</f>
        <v>Allvarligt skadade i olyckor och självmordsförsök vid järnvägsdrift efter kategori och kön. Åren 2000–2022 samt summa för femårsperioderna 2013–2017 och 2018–2022.</v>
      </c>
      <c r="C14" s="192"/>
      <c r="D14" s="191" t="str">
        <f>MID('Tabell 4 Järnväg'!A2,1,8)</f>
        <v>Table 4.</v>
      </c>
      <c r="E14" s="192" t="str">
        <f>MID('Tabell 4 Järnväg'!A2,10,200)</f>
        <v>Seriously injured in accidents and suicide attempts in railway operations by category and sex. Years 2000–2022 and sum for the five-year periods 2013–2017 and 2018–2022.</v>
      </c>
      <c r="F14" s="188"/>
    </row>
    <row r="15" spans="1:115" ht="45" customHeight="1" x14ac:dyDescent="0.25">
      <c r="A15" s="191" t="str">
        <f>MID('Tabell 5 Spårväg'!A1,1,9)</f>
        <v>Tabell 5.</v>
      </c>
      <c r="B15" s="192" t="str">
        <f>MID('Tabell 5 Spårväg'!A1,11,200)</f>
        <v>Olyckshändelser och självmordshändelser vid spårvägsdrift. Åren 2000–2022 samt summa för femårsperioderna 2013–2017 och 2018–2022.</v>
      </c>
      <c r="C15" s="192"/>
      <c r="D15" s="191" t="str">
        <f>MID('Tabell 5 Spårväg'!A2,1,8)</f>
        <v>Table 5.</v>
      </c>
      <c r="E15" s="192" t="str">
        <f>MID('Tabell 5 Spårväg'!A2,10,200)</f>
        <v>Accidents and suicidal acts in tram operations. Years 2000–2022 and sum for the five-year periods 2013–2017 and 2018–2022.</v>
      </c>
      <c r="F15" s="188"/>
    </row>
    <row r="16" spans="1:115" ht="45" customHeight="1" x14ac:dyDescent="0.25">
      <c r="A16" s="191" t="str">
        <f>MID('Tabell 6 Spårväg'!A1,1,9)</f>
        <v>Tabell 6.</v>
      </c>
      <c r="B16" s="192" t="str">
        <f>MID('Tabell 6 Spårväg'!A1,11,200)</f>
        <v>Avlidna i olyckor och självmordshändelser vid spårvägsdrift efter kategori och kön. Åren 2000–2022 samt summa för femårsperioderna 2013–2017 och 2018–2022.</v>
      </c>
      <c r="C16" s="192"/>
      <c r="D16" s="191" t="str">
        <f>MID('Tabell 6 Spårväg'!A2,1,8)</f>
        <v>Table 6.</v>
      </c>
      <c r="E16" s="192" t="str">
        <f>MID('Tabell 6 Spårväg'!A2,10,200)</f>
        <v>Fatalities in accidents and suicidal acts in tram operations by category and sex. Years 2000–2022 and sum for the five-year periods 2013–2017 and 2018–2022.</v>
      </c>
      <c r="F16" s="188"/>
    </row>
    <row r="17" spans="1:6" ht="45" customHeight="1" x14ac:dyDescent="0.25">
      <c r="A17" s="191" t="str">
        <f>MID('Tabell 7 Spårväg'!A1,1,9)</f>
        <v>Tabell 7.</v>
      </c>
      <c r="B17" s="192" t="str">
        <f>MID('Tabell 7 Spårväg'!A1,11,200)</f>
        <v>Allvarligt skadade i olyckor och självmordsförsök vid spårvägsdrift efter kategori och kön. Åren 2000–2022 samt summa för femårsperioderna 2013–2017 och 2018–2022.</v>
      </c>
      <c r="C17" s="192"/>
      <c r="D17" s="191" t="str">
        <f>MID('Tabell 7 Spårväg'!A2,1,8)</f>
        <v>Table 7.</v>
      </c>
      <c r="E17" s="192" t="str">
        <f>MID('Tabell 7 Spårväg'!A2,10,200)</f>
        <v>Seriously injured in accidents and suicide attempts in tram operations by category and sex. Years 2000–2022 and sum for the five-year periods 2013–2017 and 2018–2022.</v>
      </c>
      <c r="F17" s="188"/>
    </row>
    <row r="18" spans="1:6" ht="45" customHeight="1" x14ac:dyDescent="0.25">
      <c r="A18" s="191" t="str">
        <f>MID('Tabell 8 Tunnelbana'!A1,1,9)</f>
        <v>Tabell 8.</v>
      </c>
      <c r="B18" s="192" t="str">
        <f>MID('Tabell 8 Tunnelbana'!A1,11,200)</f>
        <v>Olyckshändelser och självmordshändelser vid tunnelbanedrift efter kategori. Åren 2000–2022 samt summa för femårsperioderna 2013–2017 och 2018–2022.</v>
      </c>
      <c r="C18" s="192"/>
      <c r="D18" s="191" t="str">
        <f>MID('Tabell 8 Tunnelbana'!A2,1,8)</f>
        <v>Table 8.</v>
      </c>
      <c r="E18" s="192" t="str">
        <f>MID('Tabell 8 Tunnelbana'!A2,10,200)</f>
        <v>Accidents and suicidal acts in metro operations by category. Years 2000–2022 and sum for the five-year periods 2013–2017 and 2018–2022.</v>
      </c>
      <c r="F18" s="189"/>
    </row>
    <row r="19" spans="1:6" ht="45" customHeight="1" x14ac:dyDescent="0.25">
      <c r="A19" s="191" t="str">
        <f>MID('Tabell 9 Tunnelbana'!A1,1,9)</f>
        <v>Tabell 9.</v>
      </c>
      <c r="B19" s="192" t="str">
        <f>MID('Tabell 9 Tunnelbana'!A1,11,200)</f>
        <v>Avlidna i olyckor och självmordshändelser vid tunnelbanedrift efter kategori och kön. Åren 2000–2022 samt summa för femårsperioderna 2013–2017 och 2018–2022.</v>
      </c>
      <c r="C19" s="192"/>
      <c r="D19" s="191" t="str">
        <f>MID('Tabell 9 Tunnelbana'!A2,1,8)</f>
        <v>Table 9.</v>
      </c>
      <c r="E19" s="192" t="str">
        <f>MID('Tabell 9 Tunnelbana'!A2,10,200)</f>
        <v>Fatalities in accidents and suicidal acts in metro operations by category and sex. Years 2000–2022 and sum for the five-year periods 2013–2017 and 2018–2022.</v>
      </c>
      <c r="F19" s="188"/>
    </row>
    <row r="20" spans="1:6" ht="52.8" x14ac:dyDescent="0.25">
      <c r="A20" s="191" t="str">
        <f>MID('Tabell 10 Tunnelbana'!A1,1,10)</f>
        <v>Tabell 10.</v>
      </c>
      <c r="B20" s="192" t="str">
        <f>MID('Tabell 10 Tunnelbana'!A1,12,200)</f>
        <v>Allvarligt skadade i olyckor och självmordsförsök vid tunnelbanedrift efter kategori och kön. Åren 2000–2022 samt summa för femårsperioderna 2013–2017 och 2018–2022.</v>
      </c>
      <c r="C20" s="192"/>
      <c r="D20" s="191" t="str">
        <f>MID('Tabell 10 Tunnelbana'!A2,1,9)</f>
        <v>Table 10.</v>
      </c>
      <c r="E20" s="192" t="str">
        <f>MID('Tabell 10 Tunnelbana'!A2,11,200)</f>
        <v>Seriously injured in accidents and suicide attempts in metro operations by category and sex. Years 2000–2022 and sum for the five-year periods 2013–2017 and 2018–2022.</v>
      </c>
      <c r="F20" s="188"/>
    </row>
    <row r="21" spans="1:6" ht="30.75" customHeight="1" x14ac:dyDescent="0.25">
      <c r="A21" s="191" t="str">
        <f>MID('Figur 1.1'!A30,1,10)</f>
        <v>Figur 1.1.</v>
      </c>
      <c r="B21" s="192" t="str">
        <f>MID('Figur 1.1'!A30,12,200)</f>
        <v xml:space="preserve">Allvarliga olyckshändelser vid järnvägsdrift, indelade efter kategori, åren 2000–2022.
</v>
      </c>
      <c r="C21" s="192"/>
      <c r="D21" s="191" t="str">
        <f>MID('Figur 1.1'!A33,1,11)</f>
        <v>Figure 1.1.</v>
      </c>
      <c r="E21" s="192" t="str">
        <f>MID('Figur 1.1'!A33,13,200)</f>
        <v>Serious accidents in railway operations, divided by category, years 2000–2022.</v>
      </c>
      <c r="F21" s="188"/>
    </row>
    <row r="22" spans="1:6" ht="30.75" customHeight="1" x14ac:dyDescent="0.25">
      <c r="A22" s="191" t="str">
        <f>MID('Figur 1.2'!A27,1,10)</f>
        <v>Figur 1.2.</v>
      </c>
      <c r="B22" s="192" t="str">
        <f>MID('Figur 1.2'!A27,12,200)</f>
        <v>Avlidna vid olyckshändelser vid järnvägsdrift, åren 2000–2022.</v>
      </c>
      <c r="C22" s="192"/>
      <c r="D22" s="191" t="str">
        <f>MID('Figur 1.2'!A28,1,11)</f>
        <v>Figure 1.2.</v>
      </c>
      <c r="E22" s="192" t="str">
        <f>MID('Figur 1.2'!A28,13,200)</f>
        <v>Fatalities at accidents in railway operations, years 2000–2022.</v>
      </c>
      <c r="F22" s="188"/>
    </row>
    <row r="23" spans="1:6" ht="30.75" customHeight="1" x14ac:dyDescent="0.25">
      <c r="A23" s="191" t="str">
        <f>MID('Figur 1.3'!A25,1,10)</f>
        <v>Figur 1.3.</v>
      </c>
      <c r="B23" s="192" t="str">
        <f>MID('Figur 1.3'!A25,12,200)</f>
        <v xml:space="preserve">Avlidna vid olyckshändelser vid järnvägsdrift, per kön, åren 2009–2022.
</v>
      </c>
      <c r="C23" s="192"/>
      <c r="D23" s="191" t="str">
        <f>MID('Figur 1.3'!A26,1,11)</f>
        <v>Figure 1.3.</v>
      </c>
      <c r="E23" s="192" t="str">
        <f>MID('Figur 1.3'!A26,13,200)</f>
        <v>Fatalities at accidents in railway operations, by sex, years 2009–2022.</v>
      </c>
      <c r="F23" s="188"/>
    </row>
    <row r="24" spans="1:6" ht="30.75" customHeight="1" x14ac:dyDescent="0.25">
      <c r="A24" s="191" t="str">
        <f>MID('Figur 1.4'!A24,1,10)</f>
        <v>Figur 1.4.</v>
      </c>
      <c r="B24" s="192" t="str">
        <f>MID('Figur 1.4'!A24,12,200)</f>
        <v xml:space="preserve">Allvarligt skadade vid olyckshändelser vid järnvägsdrift, per kön, åren 2009–2022.
</v>
      </c>
      <c r="C24" s="192"/>
      <c r="D24" s="191" t="str">
        <f>MID('Figur 1.4'!A25,1,11)</f>
        <v>Figure 1.4.</v>
      </c>
      <c r="E24" s="192" t="str">
        <f>MID('Figur 1.4'!A25,13,200)</f>
        <v>Seriously injured in railway operations, by sex, years 2009–2022.</v>
      </c>
      <c r="F24" s="190"/>
    </row>
    <row r="25" spans="1:6" ht="30.75" customHeight="1" x14ac:dyDescent="0.25">
      <c r="A25" s="191" t="str">
        <f>MID('Figur 2.1'!A30,1,10)</f>
        <v>Figur 2.1.</v>
      </c>
      <c r="B25" s="192" t="str">
        <f>MID('Figur 2.1'!A30,12,200)</f>
        <v xml:space="preserve">Allvarliga olyckshändelser vid spårvägsdrift, indelade efter kategori, åren 2001–2022.
</v>
      </c>
      <c r="C25" s="192"/>
      <c r="D25" s="191" t="str">
        <f>MID('Figur 2.1'!A33,1,11)</f>
        <v>Figure 2.1.</v>
      </c>
      <c r="E25" s="192" t="str">
        <f>MID('Figur 2.1'!A33,13,200)</f>
        <v>Serious accidents in tram operations, divided by category, years 2001–2022.</v>
      </c>
      <c r="F25" s="188"/>
    </row>
    <row r="26" spans="1:6" ht="30.75" customHeight="1" x14ac:dyDescent="0.25">
      <c r="A26" s="191" t="str">
        <f>MID('Figur 2.2'!A26,1,10)</f>
        <v>Figur 2.2.</v>
      </c>
      <c r="B26" s="192" t="str">
        <f>MID('Figur 2.2'!A26,12,200)</f>
        <v>Avlidna vid olyckshändelser vid spårvägsdrift, åren 2000–2022.</v>
      </c>
      <c r="C26" s="192"/>
      <c r="D26" s="191" t="str">
        <f>MID('Figur 2.2'!A27,1,11)</f>
        <v>Figure 2.2.</v>
      </c>
      <c r="E26" s="195" t="str">
        <f>MID('Figur 2.2'!A27,13,200)</f>
        <v>Fatalities at accidents in tram operations, years 2000–2022.</v>
      </c>
      <c r="F26" s="195"/>
    </row>
    <row r="27" spans="1:6" ht="30.75" customHeight="1" x14ac:dyDescent="0.25">
      <c r="A27" s="191" t="str">
        <f>MID('Figur 2.3'!A25,1,10)</f>
        <v>Figur 2.3.</v>
      </c>
      <c r="B27" s="192" t="str">
        <f>MID('Figur 2.3'!A25,12,200)</f>
        <v xml:space="preserve">Avlidna vid olyckshändelser vid spårvägsdrift, per kön, åren 2009–2022.
</v>
      </c>
      <c r="C27" s="192"/>
      <c r="D27" s="191" t="str">
        <f>MID('Figur 2.3'!A28,1,11)</f>
        <v>Figure 2.3.</v>
      </c>
      <c r="E27" s="192" t="str">
        <f>MID('Figur 2.3'!A28,13,200)</f>
        <v>Fatalities at accidents in tram operations, by sex, years 2009–2022.</v>
      </c>
      <c r="F27" s="188"/>
    </row>
    <row r="28" spans="1:6" ht="30.75" customHeight="1" x14ac:dyDescent="0.25">
      <c r="A28" s="191" t="str">
        <f>MID('Figur 2.4'!A24,1,10)</f>
        <v>Figur 2.4.</v>
      </c>
      <c r="B28" s="192" t="str">
        <f>MID('Figur 2.4'!A24,12,200)</f>
        <v xml:space="preserve">Allvarligt skadade vid olyckshändelser vid spårvägsdrift, per kön, åren 2009–2022.
</v>
      </c>
      <c r="C28" s="192"/>
      <c r="D28" s="191" t="str">
        <f>MID('Figur 2.4'!A25,1,11)</f>
        <v>Figure 2.4.</v>
      </c>
      <c r="E28" s="192" t="str">
        <f>MID('Figur 2.4'!A25,13,200)</f>
        <v>Seriously injured in tram operations, by sex, years 2009–2022.</v>
      </c>
      <c r="F28" s="188"/>
    </row>
    <row r="29" spans="1:6" ht="30.75" customHeight="1" x14ac:dyDescent="0.25">
      <c r="A29" s="191" t="str">
        <f>MID('Figur 3.1'!A30,1,10)</f>
        <v>Figur 3.1.</v>
      </c>
      <c r="B29" s="192" t="str">
        <f>MID('Figur 3.1'!A30,12,2000)</f>
        <v xml:space="preserve">Allvarliga olyckshändelser vid tunnelbanedrift, indelade efter kategori, åren 2001–2022.
</v>
      </c>
      <c r="C29" s="192"/>
      <c r="D29" s="191" t="str">
        <f>MID('Figur 3.1'!A33,1,11)</f>
        <v>Figure 3.1.</v>
      </c>
      <c r="E29" s="192" t="str">
        <f>MID('Figur 3.1'!A33,13,200)</f>
        <v>Serious accidents in metro operations, divided by category, years 2001–2022.</v>
      </c>
      <c r="F29" s="188"/>
    </row>
    <row r="30" spans="1:6" ht="30.75" customHeight="1" x14ac:dyDescent="0.25">
      <c r="A30" s="191" t="str">
        <f>MID('Figur 3.2'!A27,1,10)</f>
        <v>Figur 3.2.</v>
      </c>
      <c r="B30" s="192" t="str">
        <f>MID('Figur 3.2'!A27,12,200)</f>
        <v>Avlidna vid olyckshändelser vid tunnelbanedrift, åren 2000–2022.</v>
      </c>
      <c r="C30" s="192"/>
      <c r="D30" s="191" t="str">
        <f>MID('Figur 3.2'!A28,1,11)</f>
        <v>Figure 3.2.</v>
      </c>
      <c r="E30" s="192" t="str">
        <f>MID('Figur 3.2'!A28,13,200)</f>
        <v>Fatalities at accidents in metro operations, years 2000–2022.</v>
      </c>
      <c r="F30" s="188"/>
    </row>
    <row r="31" spans="1:6" ht="30.75" customHeight="1" x14ac:dyDescent="0.25">
      <c r="A31" s="191" t="str">
        <f>MID('Figur 3.3'!A25,1,10)</f>
        <v>Figur 3.3.</v>
      </c>
      <c r="B31" s="192" t="str">
        <f>MID('Figur 3.3'!A25,12,200)</f>
        <v xml:space="preserve">Avlidna vid olyckshändelser vid tunnelbanedrift, fördelade per kön, åren 2009–2022.
</v>
      </c>
      <c r="C31" s="192"/>
      <c r="D31" s="191" t="str">
        <f>MID('Figur 3.3'!A28,1,11)</f>
        <v>Figure 3.3.</v>
      </c>
      <c r="E31" s="192" t="str">
        <f>MID('Figur 3.3'!A28,13,200)</f>
        <v>Fatalities at accidents in metro operations, by sex, years 2009–2022.</v>
      </c>
      <c r="F31" s="188"/>
    </row>
    <row r="32" spans="1:6" ht="30.75" customHeight="1" x14ac:dyDescent="0.25">
      <c r="A32" s="197" t="str">
        <f>MID('Figur 3.4'!A25,1,10)</f>
        <v>Figur 3.4.</v>
      </c>
      <c r="B32" s="198" t="str">
        <f>MID('Figur 3.4'!A25,12,200)</f>
        <v xml:space="preserve">Allvarligt skadade vid olyckshändelser vid tunnelbanedrift, per kön, åren 2009–2022.
</v>
      </c>
      <c r="C32" s="198"/>
      <c r="D32" s="197" t="str">
        <f>MID('Figur 3.4'!A26,1,11)</f>
        <v>Figure 3.4.</v>
      </c>
      <c r="E32" s="198" t="str">
        <f>MID('Figur 3.4'!A26,13,200)</f>
        <v>Seriously injured in metro operations, by sex, years 2009–2022.</v>
      </c>
      <c r="F32" s="188"/>
    </row>
    <row r="33" spans="1:6" ht="53.25" customHeight="1" x14ac:dyDescent="0.25">
      <c r="A33" s="180"/>
      <c r="B33" s="181"/>
      <c r="C33" s="181"/>
      <c r="D33" s="180"/>
      <c r="E33" s="181"/>
      <c r="F33" s="188"/>
    </row>
    <row r="34" spans="1:6" ht="53.25" customHeight="1" x14ac:dyDescent="0.25">
      <c r="A34" s="180"/>
      <c r="B34" s="181"/>
      <c r="C34" s="181"/>
      <c r="D34" s="180"/>
      <c r="E34" s="181"/>
      <c r="F34" s="188"/>
    </row>
    <row r="35" spans="1:6" ht="53.25" customHeight="1" x14ac:dyDescent="0.25">
      <c r="A35" s="180"/>
      <c r="B35" s="181"/>
      <c r="C35" s="181"/>
      <c r="D35" s="180"/>
      <c r="E35" s="181"/>
      <c r="F35" s="188"/>
    </row>
    <row r="36" spans="1:6" ht="53.25" customHeight="1" x14ac:dyDescent="0.25">
      <c r="A36" s="180"/>
      <c r="B36" s="181"/>
      <c r="C36" s="181"/>
      <c r="D36" s="180"/>
      <c r="E36" s="181"/>
      <c r="F36" s="188"/>
    </row>
    <row r="37" spans="1:6" ht="53.25" customHeight="1" x14ac:dyDescent="0.25">
      <c r="A37" s="180"/>
      <c r="B37" s="181"/>
      <c r="C37" s="181"/>
      <c r="D37" s="180"/>
      <c r="E37" s="181"/>
      <c r="F37" s="188"/>
    </row>
    <row r="38" spans="1:6" ht="53.25" customHeight="1" x14ac:dyDescent="0.25">
      <c r="A38" s="180"/>
      <c r="B38" s="181"/>
      <c r="C38" s="181"/>
      <c r="D38" s="180"/>
      <c r="E38" s="181"/>
      <c r="F38" s="188"/>
    </row>
    <row r="39" spans="1:6" ht="53.25" customHeight="1" x14ac:dyDescent="0.25">
      <c r="A39" s="180"/>
      <c r="B39" s="181"/>
      <c r="C39" s="181"/>
      <c r="D39" s="180"/>
      <c r="E39" s="181"/>
      <c r="F39" s="188"/>
    </row>
    <row r="40" spans="1:6" ht="53.25" customHeight="1" x14ac:dyDescent="0.25">
      <c r="A40" s="180"/>
      <c r="B40" s="181"/>
      <c r="C40" s="181"/>
      <c r="D40" s="180"/>
      <c r="E40" s="181"/>
      <c r="F40" s="188"/>
    </row>
    <row r="41" spans="1:6" ht="13.5" customHeight="1" x14ac:dyDescent="0.25">
      <c r="A41" s="180"/>
      <c r="B41" s="181"/>
      <c r="C41" s="181"/>
      <c r="D41" s="180"/>
      <c r="E41" s="196"/>
      <c r="F41" s="196"/>
    </row>
    <row r="42" spans="1:6" ht="13.5" customHeight="1" x14ac:dyDescent="0.25">
      <c r="A42" s="183"/>
      <c r="B42" s="184"/>
      <c r="C42" s="184"/>
      <c r="D42" s="183"/>
      <c r="E42" s="184"/>
    </row>
    <row r="43" spans="1:6" ht="13.5" customHeight="1" x14ac:dyDescent="0.25">
      <c r="A43" s="180"/>
      <c r="B43" s="181"/>
      <c r="C43" s="181"/>
      <c r="D43" s="180"/>
      <c r="E43" s="181"/>
      <c r="F43" s="181"/>
    </row>
    <row r="44" spans="1:6" ht="13.5" customHeight="1" x14ac:dyDescent="0.25">
      <c r="A44" s="180"/>
      <c r="B44" s="181"/>
      <c r="C44" s="181"/>
      <c r="D44" s="180"/>
      <c r="E44" s="181"/>
      <c r="F44" s="181"/>
    </row>
    <row r="45" spans="1:6" ht="13.5" customHeight="1" x14ac:dyDescent="0.25">
      <c r="A45" s="180"/>
      <c r="B45" s="181"/>
      <c r="C45" s="181"/>
      <c r="D45" s="180"/>
      <c r="E45" s="181"/>
      <c r="F45" s="181"/>
    </row>
  </sheetData>
  <mergeCells count="1">
    <mergeCell ref="A1:E1"/>
  </mergeCells>
  <hyperlinks>
    <hyperlink ref="A5" location="'Kort om statistiken_In brief'!A1" display="'Kort om statistiken_In brief'!A1" xr:uid="{04B62345-FCC1-436D-BFF4-480FCC8980AD}"/>
    <hyperlink ref="D5" location="'Kort om statistiken_In brief'!A1" display="'Kort om statistiken_In brief'!A1" xr:uid="{6F23E01E-B4CE-4910-AB96-48554F3BBD86}"/>
    <hyperlink ref="A6" location="'Definitioner_Definitions (1)'!A1" display="'Definitioner_Definitions (1)'!A1" xr:uid="{3581C7C8-3CAF-4640-868B-CF247B00384A}"/>
    <hyperlink ref="D6" location="'Definitioner_Definitions (1)'!A1" display="'Definitioner_Definitions (1)'!A1" xr:uid="{1EC6678F-E386-4A27-95B7-79B886A1834A}"/>
    <hyperlink ref="A7" location="'Definitioner_Definitions (2)'!A1" display="'Definitioner_Definitions (2)'!A1" xr:uid="{877BE1BD-C207-4E2F-858F-ED0CCC0957DB}"/>
    <hyperlink ref="D7" location="'Definitioner_Definitions (2)'!A1" display="'Definitioner_Definitions (2)'!A1" xr:uid="{0CF74A7E-70AB-413C-9EB6-133DD49405BD}"/>
    <hyperlink ref="A8" location="Teckenförklaring_Legends!A1" display="Teckenförklaring_Legends!A1" xr:uid="{DAA49026-A07D-4F5B-A907-421B74F571B1}"/>
    <hyperlink ref="D8" location="Teckenförklaring_Legends!A1" display="Teckenförklaring_Legends!A1" xr:uid="{00B9C8F5-EF7B-4074-B8C4-4708815952D1}"/>
    <hyperlink ref="A10:E10" location="'Tabell 0 Översikt'!A1" display="'Tabell 0 Översikt'!A1" xr:uid="{E4D42622-674A-41BD-9E73-BFE99BF71CE0}"/>
    <hyperlink ref="A11:E11" location="'Tabell 1 Järnväg'!A1" display="'Tabell 1 Järnväg'!A1" xr:uid="{5ACCA7F4-7FA0-4B6E-A9E5-0112CEC84DD7}"/>
    <hyperlink ref="A12:E12" location="'Tabell 2 Järnväg'!A1" display="'Tabell 2 Järnväg'!A1" xr:uid="{B7D926E4-B9DA-4FE1-8F39-BB27E25FE3E5}"/>
    <hyperlink ref="A13:E13" location="'Tabell 3 Järnväg'!A1" display="'Tabell 3 Järnväg'!A1" xr:uid="{2C84D188-721C-4CEC-AB27-85107D0E35FB}"/>
    <hyperlink ref="A14:E14" location="'Tabell 4 Järnväg'!A1" display="'Tabell 4 Järnväg'!A1" xr:uid="{9AAC505A-BA5F-48C7-A51E-EB1D1AEFBE37}"/>
    <hyperlink ref="A15:E15" location="'Tabell 5 Spårväg'!A1" display="'Tabell 5 Spårväg'!A1" xr:uid="{B95A4926-5AA3-4D93-A4BE-7B605299DEE0}"/>
    <hyperlink ref="A16:E16" location="'Tabell 6 Spårväg'!A1" display="'Tabell 6 Spårväg'!A1" xr:uid="{8E554910-329F-4D22-ABDF-8ADA9E2CA981}"/>
    <hyperlink ref="A17:E17" location="'Tabell 7 Spårväg'!A1" display="'Tabell 7 Spårväg'!A1" xr:uid="{50FBBA59-FA02-4D2C-93DE-4595D6F7CEE6}"/>
    <hyperlink ref="A18:E18" location="'Tabell 8 Tunnelbana'!A1" display="'Tabell 8 Tunnelbana'!A1" xr:uid="{6CCC5417-9E67-446D-8823-C600710BA1BF}"/>
    <hyperlink ref="A19:E19" location="'Tabell 9 Tunnelbana'!A1" display="'Tabell 9 Tunnelbana'!A1" xr:uid="{C5FEB6A6-C401-4D05-B04F-22C62AC00C34}"/>
    <hyperlink ref="A20:E20" location="'Tabell 10 Tunnelbana'!A1" display="'Tabell 10 Tunnelbana'!A1" xr:uid="{D4FC3AB5-EFBC-4F27-ACB7-40126DE9C1E8}"/>
    <hyperlink ref="A21:E21" location="'Figur 1.1'!A1" display="'Figur 1.1'!A1" xr:uid="{FA9CD703-97AC-4CCA-9249-E5EF847B74EC}"/>
    <hyperlink ref="A22:E22" location="'Figur 1.2'!A1" display="'Figur 1.2'!A1" xr:uid="{494D0A94-9D3B-4022-9E3F-B513643FA45A}"/>
    <hyperlink ref="A23:E23" location="'Figur 1.3'!A1" display="'Figur 1.3'!A1" xr:uid="{DF9571F3-3EA7-4098-A56E-D6648ECFA043}"/>
    <hyperlink ref="A24:E24" location="'Figur 1.4'!A1" display="'Figur 1.4'!A1" xr:uid="{9781CDA6-68E5-413E-BD03-D32EB5679E10}"/>
    <hyperlink ref="A25:E25" location="'Figur 2.1'!A1" display="'Figur 2.1'!A1" xr:uid="{99BD5666-8505-4333-8F49-65156FE2906F}"/>
    <hyperlink ref="A26:F26" location="'Figur 2.2'!A1" display="'Figur 2.2'!A1" xr:uid="{E84A66DA-0BE2-4597-AAA3-CC1C5D88DF90}"/>
    <hyperlink ref="A27:E27" location="'Figur 2.3'!A1" display="'Figur 2.3'!A1" xr:uid="{9EFBB999-7D9F-49AF-8E48-EB40E0C491A2}"/>
    <hyperlink ref="A28:E28" location="'Figur 2.4'!A1" display="'Figur 2.4'!A1" xr:uid="{BD0F304C-C2B6-49C6-BEEB-5F8CC0C9E0E3}"/>
    <hyperlink ref="A29:E29" location="'Figur 3.1'!A1" display="'Figur 3.1'!A1" xr:uid="{DEC6A691-5C62-484E-962C-38CD7C1FF388}"/>
    <hyperlink ref="A30:E30" location="'Figur 3.2'!A1" display="'Figur 3.2'!A1" xr:uid="{6E01B6DE-99E6-4FF8-9077-199CF117B04B}"/>
    <hyperlink ref="A31:E31" location="'Figur 3.3'!A1" display="'Figur 3.3'!A1" xr:uid="{24C2C01F-0CE7-4965-94FB-0B54F49A3025}"/>
    <hyperlink ref="A32:E32" location="'Figur 3.4'!A1" display="'Figur 3.4'!A1" xr:uid="{7E688226-8C2E-4D1D-BF4B-8EF49D1F4841}"/>
  </hyperlinks>
  <pageMargins left="0.75" right="0.75" top="1" bottom="1" header="0.5" footer="0.5"/>
  <pageSetup paperSize="9" scale="70" orientation="portrait" r:id="rId1"/>
  <headerFooter alignWithMargins="0"/>
  <rowBreaks count="1" manualBreakCount="1">
    <brk id="41"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5:A26"/>
  <sheetViews>
    <sheetView zoomScaleNormal="100" zoomScaleSheetLayoutView="100" workbookViewId="0"/>
  </sheetViews>
  <sheetFormatPr defaultColWidth="9.109375" defaultRowHeight="13.2" x14ac:dyDescent="0.25"/>
  <cols>
    <col min="1" max="16384" width="9.109375" style="44"/>
  </cols>
  <sheetData>
    <row r="25" spans="1:1" ht="12.75" customHeight="1" x14ac:dyDescent="0.25">
      <c r="A25" s="150" t="s">
        <v>212</v>
      </c>
    </row>
    <row r="26" spans="1:1" x14ac:dyDescent="0.25">
      <c r="A26" s="151" t="s">
        <v>213</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4:A25"/>
  <sheetViews>
    <sheetView zoomScaleNormal="100" zoomScaleSheetLayoutView="100" workbookViewId="0"/>
  </sheetViews>
  <sheetFormatPr defaultColWidth="9.109375" defaultRowHeight="13.2" x14ac:dyDescent="0.25"/>
  <cols>
    <col min="1" max="16384" width="9.109375" style="44"/>
  </cols>
  <sheetData>
    <row r="24" spans="1:1" x14ac:dyDescent="0.25">
      <c r="A24" s="150" t="s">
        <v>214</v>
      </c>
    </row>
    <row r="25" spans="1:1" x14ac:dyDescent="0.25">
      <c r="A25" s="151" t="s">
        <v>215</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30:M41"/>
  <sheetViews>
    <sheetView zoomScaleNormal="100" zoomScaleSheetLayoutView="100" workbookViewId="0"/>
  </sheetViews>
  <sheetFormatPr defaultColWidth="9.109375" defaultRowHeight="13.2" x14ac:dyDescent="0.25"/>
  <cols>
    <col min="1" max="16384" width="9.109375" style="44"/>
  </cols>
  <sheetData>
    <row r="30" spans="1:12" x14ac:dyDescent="0.25">
      <c r="A30" s="150" t="s">
        <v>216</v>
      </c>
    </row>
    <row r="31" spans="1:12" ht="27" customHeight="1" x14ac:dyDescent="0.25">
      <c r="A31" s="273" t="s">
        <v>130</v>
      </c>
      <c r="B31" s="273"/>
      <c r="C31" s="273"/>
      <c r="D31" s="273"/>
      <c r="E31" s="273"/>
      <c r="F31" s="273"/>
      <c r="G31" s="273"/>
      <c r="H31" s="273"/>
      <c r="I31" s="273"/>
      <c r="J31" s="273"/>
      <c r="K31" s="273"/>
      <c r="L31" s="273"/>
    </row>
    <row r="32" spans="1:12" ht="5.25" customHeight="1" x14ac:dyDescent="0.25">
      <c r="A32" s="150"/>
    </row>
    <row r="33" spans="1:13" x14ac:dyDescent="0.25">
      <c r="A33" s="151" t="s">
        <v>217</v>
      </c>
    </row>
    <row r="34" spans="1:13" ht="26.25" customHeight="1" x14ac:dyDescent="0.25">
      <c r="A34" s="274" t="s">
        <v>69</v>
      </c>
      <c r="B34" s="274"/>
      <c r="C34" s="274"/>
      <c r="D34" s="274"/>
      <c r="E34" s="274"/>
      <c r="F34" s="274"/>
      <c r="G34" s="274"/>
      <c r="H34" s="274"/>
      <c r="I34" s="274"/>
      <c r="J34" s="274"/>
      <c r="K34" s="274"/>
      <c r="L34" s="274"/>
      <c r="M34" s="154"/>
    </row>
    <row r="35" spans="1:13" x14ac:dyDescent="0.25">
      <c r="A35" s="201"/>
    </row>
    <row r="37" spans="1:13" x14ac:dyDescent="0.25">
      <c r="A37" s="152"/>
    </row>
    <row r="38" spans="1:13" x14ac:dyDescent="0.25">
      <c r="A38" s="152"/>
    </row>
    <row r="39" spans="1:13" x14ac:dyDescent="0.25">
      <c r="A39" s="194"/>
    </row>
    <row r="40" spans="1:13" x14ac:dyDescent="0.25">
      <c r="A40" s="194"/>
    </row>
    <row r="41" spans="1:13" x14ac:dyDescent="0.25">
      <c r="A41" s="194"/>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mergeCells count="2">
    <mergeCell ref="A31:L31"/>
    <mergeCell ref="A34:L34"/>
  </mergeCells>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6:A27"/>
  <sheetViews>
    <sheetView zoomScaleNormal="100" zoomScaleSheetLayoutView="100" workbookViewId="0"/>
  </sheetViews>
  <sheetFormatPr defaultColWidth="9.109375" defaultRowHeight="13.2" x14ac:dyDescent="0.25"/>
  <cols>
    <col min="1" max="16384" width="9.109375" style="44"/>
  </cols>
  <sheetData>
    <row r="26" spans="1:1" x14ac:dyDescent="0.25">
      <c r="A26" s="150" t="s">
        <v>218</v>
      </c>
    </row>
    <row r="27" spans="1:1" x14ac:dyDescent="0.25">
      <c r="A27" s="151" t="s">
        <v>219</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landscape" r:id="rId1"/>
  <colBreaks count="1" manualBreakCount="1">
    <brk id="11" max="3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5:A29"/>
  <sheetViews>
    <sheetView zoomScaleNormal="100" zoomScaleSheetLayoutView="100" workbookViewId="0"/>
  </sheetViews>
  <sheetFormatPr defaultColWidth="9.109375" defaultRowHeight="13.2" x14ac:dyDescent="0.25"/>
  <cols>
    <col min="1" max="16384" width="9.109375" style="44"/>
  </cols>
  <sheetData>
    <row r="25" spans="1:1" x14ac:dyDescent="0.25">
      <c r="A25" s="150" t="s">
        <v>220</v>
      </c>
    </row>
    <row r="26" spans="1:1" x14ac:dyDescent="0.25">
      <c r="A26" s="200" t="s">
        <v>138</v>
      </c>
    </row>
    <row r="27" spans="1:1" ht="4.5" customHeight="1" x14ac:dyDescent="0.25">
      <c r="A27" s="150"/>
    </row>
    <row r="28" spans="1:1" x14ac:dyDescent="0.25">
      <c r="A28" s="151" t="s">
        <v>221</v>
      </c>
    </row>
    <row r="29" spans="1:1" x14ac:dyDescent="0.25">
      <c r="A29" s="201" t="s">
        <v>126</v>
      </c>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pageMargins left="0.7" right="0.7" top="0.75" bottom="0.75" header="0.3" footer="0.3"/>
  <pageSetup paperSize="9" scale="86"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4:A25"/>
  <sheetViews>
    <sheetView zoomScaleNormal="100" zoomScaleSheetLayoutView="100" workbookViewId="0"/>
  </sheetViews>
  <sheetFormatPr defaultColWidth="9.109375" defaultRowHeight="13.2" x14ac:dyDescent="0.25"/>
  <cols>
    <col min="1" max="16384" width="9.109375" style="44"/>
  </cols>
  <sheetData>
    <row r="24" spans="1:1" x14ac:dyDescent="0.25">
      <c r="A24" s="150" t="s">
        <v>222</v>
      </c>
    </row>
    <row r="25" spans="1:1" x14ac:dyDescent="0.25">
      <c r="A25" s="151" t="s">
        <v>223</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0:M40"/>
  <sheetViews>
    <sheetView zoomScaleNormal="100" zoomScaleSheetLayoutView="100" workbookViewId="0"/>
  </sheetViews>
  <sheetFormatPr defaultColWidth="9.109375" defaultRowHeight="13.2" x14ac:dyDescent="0.25"/>
  <cols>
    <col min="1" max="16384" width="9.109375" style="44"/>
  </cols>
  <sheetData>
    <row r="30" spans="1:13" x14ac:dyDescent="0.25">
      <c r="A30" s="150" t="s">
        <v>224</v>
      </c>
      <c r="M30" s="154"/>
    </row>
    <row r="31" spans="1:13" ht="27" customHeight="1" x14ac:dyDescent="0.25">
      <c r="A31" s="273" t="s">
        <v>130</v>
      </c>
      <c r="B31" s="273"/>
      <c r="C31" s="273"/>
      <c r="D31" s="273"/>
      <c r="E31" s="273"/>
      <c r="F31" s="273"/>
      <c r="G31" s="273"/>
      <c r="H31" s="273"/>
      <c r="I31" s="273"/>
      <c r="J31" s="273"/>
      <c r="K31" s="273"/>
    </row>
    <row r="32" spans="1:13" ht="3.75" customHeight="1" x14ac:dyDescent="0.25">
      <c r="A32" s="150"/>
    </row>
    <row r="33" spans="1:11" x14ac:dyDescent="0.25">
      <c r="A33" s="151" t="s">
        <v>225</v>
      </c>
    </row>
    <row r="34" spans="1:11" ht="26.25" customHeight="1" x14ac:dyDescent="0.25">
      <c r="A34" s="274" t="s">
        <v>69</v>
      </c>
      <c r="B34" s="274"/>
      <c r="C34" s="274"/>
      <c r="D34" s="274"/>
      <c r="E34" s="274"/>
      <c r="F34" s="274"/>
      <c r="G34" s="274"/>
      <c r="H34" s="274"/>
      <c r="I34" s="274"/>
      <c r="J34" s="274"/>
      <c r="K34" s="274"/>
    </row>
    <row r="35" spans="1:11" x14ac:dyDescent="0.25">
      <c r="A35" s="201"/>
    </row>
    <row r="37" spans="1:11" x14ac:dyDescent="0.25">
      <c r="A37" s="153"/>
    </row>
    <row r="38" spans="1:11" x14ac:dyDescent="0.25">
      <c r="A38" s="154"/>
    </row>
    <row r="39" spans="1:11" x14ac:dyDescent="0.25">
      <c r="A39" s="193"/>
    </row>
    <row r="40" spans="1:11" x14ac:dyDescent="0.25">
      <c r="A40" s="193"/>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mergeCells count="2">
    <mergeCell ref="A31:K31"/>
    <mergeCell ref="A34:K34"/>
  </mergeCells>
  <pageMargins left="0.7" right="0.7" top="0.75" bottom="0.75" header="0.3" footer="0.3"/>
  <pageSetup paperSize="9" scale="86"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7:A28"/>
  <sheetViews>
    <sheetView zoomScaleNormal="100" zoomScaleSheetLayoutView="100" workbookViewId="0"/>
  </sheetViews>
  <sheetFormatPr defaultColWidth="9.109375" defaultRowHeight="13.2" x14ac:dyDescent="0.25"/>
  <cols>
    <col min="1" max="16384" width="9.109375" style="44"/>
  </cols>
  <sheetData>
    <row r="27" spans="1:1" x14ac:dyDescent="0.25">
      <c r="A27" s="150" t="s">
        <v>226</v>
      </c>
    </row>
    <row r="28" spans="1:1" x14ac:dyDescent="0.25">
      <c r="A28" s="151" t="s">
        <v>227</v>
      </c>
    </row>
  </sheetData>
  <customSheetViews>
    <customSheetView guid="{EA424B0A-06A3-4874-B080-734BBB58792A}">
      <selection activeCell="G45" sqref="G45"/>
      <pageMargins left="0.7" right="0.7" top="0.75" bottom="0.75" header="0.3" footer="0.3"/>
    </customSheetView>
    <customSheetView guid="{03452A04-CA67-46E6-B0A2-BCD750928530}">
      <selection activeCell="G45" sqref="G45"/>
      <pageMargins left="0.7" right="0.7" top="0.75" bottom="0.75" header="0.3" footer="0.3"/>
    </customSheetView>
  </customSheetViews>
  <pageMargins left="0.7" right="0.7" top="0.75" bottom="0.75" header="0.3" footer="0.3"/>
  <pageSetup paperSize="9" scale="86"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5:A29"/>
  <sheetViews>
    <sheetView zoomScaleNormal="100" workbookViewId="0"/>
  </sheetViews>
  <sheetFormatPr defaultColWidth="9.109375" defaultRowHeight="13.2" x14ac:dyDescent="0.25"/>
  <cols>
    <col min="1" max="16384" width="9.109375" style="44"/>
  </cols>
  <sheetData>
    <row r="25" spans="1:1" x14ac:dyDescent="0.25">
      <c r="A25" s="150" t="s">
        <v>228</v>
      </c>
    </row>
    <row r="26" spans="1:1" x14ac:dyDescent="0.25">
      <c r="A26" s="200" t="s">
        <v>139</v>
      </c>
    </row>
    <row r="27" spans="1:1" ht="6" customHeight="1" x14ac:dyDescent="0.25">
      <c r="A27" s="150"/>
    </row>
    <row r="28" spans="1:1" x14ac:dyDescent="0.25">
      <c r="A28" s="151" t="s">
        <v>229</v>
      </c>
    </row>
    <row r="29" spans="1:1" x14ac:dyDescent="0.25">
      <c r="A29" s="201" t="s">
        <v>140</v>
      </c>
    </row>
  </sheetData>
  <customSheetViews>
    <customSheetView guid="{EA424B0A-06A3-4874-B080-734BBB58792A}">
      <selection activeCell="A32" sqref="A32"/>
      <pageMargins left="0.7" right="0.7" top="0.75" bottom="0.75" header="0.3" footer="0.3"/>
    </customSheetView>
    <customSheetView guid="{03452A04-CA67-46E6-B0A2-BCD750928530}">
      <selection activeCell="A32" sqref="A32"/>
      <pageMargins left="0.7" right="0.7" top="0.75" bottom="0.75" header="0.3" footer="0.3"/>
    </customSheetView>
  </customSheetViews>
  <pageMargins left="0.7" right="0.7" top="0.75" bottom="0.75" header="0.3" footer="0.3"/>
  <pageSetup paperSize="9" scale="86"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5:A26"/>
  <sheetViews>
    <sheetView zoomScaleNormal="100" zoomScaleSheetLayoutView="100" workbookViewId="0"/>
  </sheetViews>
  <sheetFormatPr defaultColWidth="9.109375" defaultRowHeight="13.2" x14ac:dyDescent="0.25"/>
  <cols>
    <col min="1" max="16384" width="9.109375" style="44"/>
  </cols>
  <sheetData>
    <row r="25" spans="1:1" x14ac:dyDescent="0.25">
      <c r="A25" s="150" t="s">
        <v>230</v>
      </c>
    </row>
    <row r="26" spans="1:1" x14ac:dyDescent="0.25">
      <c r="A26" s="151" t="s">
        <v>231</v>
      </c>
    </row>
  </sheetData>
  <customSheetViews>
    <customSheetView guid="{EA424B0A-06A3-4874-B080-734BBB58792A}">
      <selection activeCell="A32" sqref="A32"/>
      <pageMargins left="0.7" right="0.7" top="0.75" bottom="0.75" header="0.3" footer="0.3"/>
    </customSheetView>
    <customSheetView guid="{03452A04-CA67-46E6-B0A2-BCD750928530}">
      <selection activeCell="A32" sqref="A32"/>
      <pageMargins left="0.7" right="0.7" top="0.75" bottom="0.75" header="0.3" footer="0.3"/>
    </customSheetView>
  </customSheetViews>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46D54-9EBA-4DCC-AA71-3161FA117E37}">
  <sheetPr>
    <pageSetUpPr fitToPage="1"/>
  </sheetPr>
  <dimension ref="A1:DJ32"/>
  <sheetViews>
    <sheetView workbookViewId="0">
      <selection sqref="A1:S1"/>
    </sheetView>
  </sheetViews>
  <sheetFormatPr defaultColWidth="9.109375" defaultRowHeight="13.2" x14ac:dyDescent="0.25"/>
  <cols>
    <col min="1" max="8" width="9.109375" style="175"/>
    <col min="9" max="9" width="10.44140625" style="175" customWidth="1"/>
    <col min="10" max="114" width="9.109375" style="175"/>
    <col min="115" max="16384" width="9.109375" style="100"/>
  </cols>
  <sheetData>
    <row r="1" spans="1:19" ht="32.25" customHeight="1" x14ac:dyDescent="0.25">
      <c r="A1" s="257" t="s">
        <v>141</v>
      </c>
      <c r="B1" s="257"/>
      <c r="C1" s="257"/>
      <c r="D1" s="257"/>
      <c r="E1" s="257"/>
      <c r="F1" s="257"/>
      <c r="G1" s="257"/>
      <c r="H1" s="257"/>
      <c r="I1" s="257"/>
      <c r="J1" s="257"/>
      <c r="K1" s="257"/>
      <c r="L1" s="257"/>
      <c r="M1" s="257"/>
      <c r="N1" s="257"/>
      <c r="O1" s="257"/>
      <c r="P1" s="257"/>
      <c r="Q1" s="257"/>
      <c r="R1" s="257"/>
      <c r="S1" s="257"/>
    </row>
    <row r="2" spans="1:19" ht="13.5" customHeight="1" x14ac:dyDescent="0.25">
      <c r="A2" s="256"/>
      <c r="B2" s="256"/>
      <c r="C2" s="256"/>
      <c r="D2" s="256"/>
      <c r="E2" s="256"/>
      <c r="F2" s="256"/>
      <c r="G2" s="256"/>
      <c r="H2" s="256"/>
      <c r="I2" s="256"/>
      <c r="J2" s="256"/>
      <c r="K2" s="256"/>
      <c r="L2" s="256"/>
      <c r="M2" s="256"/>
      <c r="N2" s="256"/>
    </row>
    <row r="31" spans="1:19" ht="130.19999999999999" customHeight="1" x14ac:dyDescent="0.25"/>
    <row r="32" spans="1:19" x14ac:dyDescent="0.25">
      <c r="A32" s="208"/>
      <c r="B32" s="208"/>
      <c r="C32" s="208"/>
      <c r="D32" s="208"/>
      <c r="E32" s="208"/>
      <c r="F32" s="208"/>
      <c r="G32" s="208"/>
      <c r="H32" s="208"/>
      <c r="I32" s="208"/>
      <c r="J32" s="208"/>
      <c r="K32" s="208"/>
      <c r="L32" s="208"/>
      <c r="M32" s="208"/>
      <c r="N32" s="208"/>
      <c r="O32" s="208"/>
      <c r="P32" s="208"/>
      <c r="Q32" s="208"/>
      <c r="R32" s="208"/>
      <c r="S32" s="208"/>
    </row>
  </sheetData>
  <mergeCells count="2">
    <mergeCell ref="A2:N2"/>
    <mergeCell ref="A1:S1"/>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AK41"/>
  <sheetViews>
    <sheetView zoomScaleNormal="100" workbookViewId="0">
      <selection activeCell="A7" sqref="A7"/>
    </sheetView>
  </sheetViews>
  <sheetFormatPr defaultColWidth="9.109375" defaultRowHeight="10.199999999999999" x14ac:dyDescent="0.2"/>
  <cols>
    <col min="1" max="1" width="41.33203125" style="1" bestFit="1" customWidth="1"/>
    <col min="2" max="18" width="7.109375" style="1" customWidth="1"/>
    <col min="19" max="23" width="9.109375" style="1"/>
    <col min="24" max="24" width="12.6640625" style="1" bestFit="1" customWidth="1"/>
    <col min="25" max="16384" width="9.109375" style="1"/>
  </cols>
  <sheetData>
    <row r="1" spans="1:37" ht="11.4" x14ac:dyDescent="0.2">
      <c r="A1" s="61"/>
      <c r="B1" s="64" t="s">
        <v>42</v>
      </c>
      <c r="C1" s="64" t="s">
        <v>43</v>
      </c>
      <c r="D1" s="64" t="s">
        <v>44</v>
      </c>
      <c r="E1" s="64" t="s">
        <v>45</v>
      </c>
      <c r="F1" s="64" t="s">
        <v>46</v>
      </c>
      <c r="G1" s="64" t="s">
        <v>47</v>
      </c>
      <c r="H1" s="64" t="s">
        <v>48</v>
      </c>
      <c r="I1" s="64" t="s">
        <v>49</v>
      </c>
      <c r="J1" s="64" t="s">
        <v>50</v>
      </c>
      <c r="K1" s="64" t="s">
        <v>51</v>
      </c>
      <c r="L1" s="64" t="s">
        <v>52</v>
      </c>
      <c r="M1" s="64" t="s">
        <v>53</v>
      </c>
      <c r="N1" s="64" t="s">
        <v>54</v>
      </c>
      <c r="O1" s="64" t="s">
        <v>55</v>
      </c>
      <c r="P1" s="64" t="s">
        <v>56</v>
      </c>
      <c r="Q1" s="64" t="s">
        <v>57</v>
      </c>
      <c r="R1" s="64" t="s">
        <v>58</v>
      </c>
      <c r="S1" s="89" t="s">
        <v>71</v>
      </c>
      <c r="T1" s="64" t="s">
        <v>87</v>
      </c>
      <c r="U1" s="64" t="s">
        <v>99</v>
      </c>
      <c r="V1" s="64" t="s">
        <v>125</v>
      </c>
      <c r="W1" s="64" t="s">
        <v>142</v>
      </c>
      <c r="X1" s="64" t="s">
        <v>181</v>
      </c>
    </row>
    <row r="2" spans="1:37" x14ac:dyDescent="0.2">
      <c r="A2" s="18" t="s">
        <v>23</v>
      </c>
      <c r="B2" s="24"/>
      <c r="C2" s="24"/>
      <c r="D2" s="24"/>
      <c r="E2" s="24"/>
      <c r="F2" s="24"/>
      <c r="G2" s="24"/>
      <c r="H2" s="24"/>
      <c r="I2" s="24"/>
      <c r="J2" s="24"/>
      <c r="K2" s="24"/>
      <c r="L2" s="24"/>
      <c r="M2" s="24"/>
      <c r="N2" s="24"/>
      <c r="O2" s="24"/>
      <c r="P2" s="24"/>
      <c r="Q2" s="24"/>
      <c r="R2" s="24"/>
      <c r="S2" s="87"/>
      <c r="T2" s="59"/>
      <c r="U2" s="59"/>
      <c r="V2" s="59"/>
      <c r="W2" s="59"/>
      <c r="X2" s="59"/>
    </row>
    <row r="3" spans="1:37" x14ac:dyDescent="0.2">
      <c r="A3" s="20" t="s">
        <v>24</v>
      </c>
      <c r="B3" s="19">
        <f>'Tabell 1 Järnväg'!F5</f>
        <v>2</v>
      </c>
      <c r="C3" s="19">
        <f>'Tabell 1 Järnväg'!G5</f>
        <v>21</v>
      </c>
      <c r="D3" s="19">
        <f>'Tabell 1 Järnväg'!H5</f>
        <v>9</v>
      </c>
      <c r="E3" s="19">
        <f>'Tabell 1 Järnväg'!I5</f>
        <v>8</v>
      </c>
      <c r="F3" s="19">
        <f>'Tabell 1 Järnväg'!J5</f>
        <v>12</v>
      </c>
      <c r="G3" s="19">
        <f>'Tabell 1 Järnväg'!L5</f>
        <v>2</v>
      </c>
      <c r="H3" s="19">
        <f>'Tabell 1 Järnväg'!N5</f>
        <v>12</v>
      </c>
      <c r="I3" s="19">
        <f>'Tabell 1 Järnväg'!P5</f>
        <v>11</v>
      </c>
      <c r="J3" s="19">
        <f>'Tabell 1 Järnväg'!R5</f>
        <v>14</v>
      </c>
      <c r="K3" s="19">
        <f>'Tabell 1 Järnväg'!T5</f>
        <v>7</v>
      </c>
      <c r="L3" s="19">
        <f>'Tabell 1 Järnväg'!V5</f>
        <v>8</v>
      </c>
      <c r="M3" s="19">
        <f>'Tabell 1 Järnväg'!X5</f>
        <v>7</v>
      </c>
      <c r="N3" s="19">
        <f>'Tabell 1 Järnväg'!Z5</f>
        <v>10</v>
      </c>
      <c r="O3" s="19">
        <f>'Tabell 1 Järnväg'!AB5</f>
        <v>9</v>
      </c>
      <c r="P3" s="19">
        <f>'Tabell 1 Järnväg'!AD5</f>
        <v>10</v>
      </c>
      <c r="Q3" s="19">
        <f>'Tabell 1 Järnväg'!AF5</f>
        <v>5</v>
      </c>
      <c r="R3" s="19">
        <f>'Tabell 1 Järnväg'!AH5</f>
        <v>4</v>
      </c>
      <c r="S3" s="88">
        <f>'Tabell 1 Järnväg'!AJ5</f>
        <v>5</v>
      </c>
      <c r="T3" s="88">
        <f>'Tabell 1 Järnväg'!AL5</f>
        <v>8</v>
      </c>
      <c r="U3" s="88">
        <f>'Tabell 1 Järnväg'!AN5</f>
        <v>7</v>
      </c>
      <c r="V3" s="88">
        <f>'Tabell 1 Järnväg'!AP5</f>
        <v>6</v>
      </c>
      <c r="W3" s="88">
        <f>'Tabell 1 Järnväg'!AR5</f>
        <v>5</v>
      </c>
      <c r="X3" s="88">
        <f>'Tabell 1 Järnväg'!AS5</f>
        <v>5</v>
      </c>
    </row>
    <row r="4" spans="1:37" x14ac:dyDescent="0.2">
      <c r="A4" s="20" t="s">
        <v>173</v>
      </c>
      <c r="B4" s="19">
        <f>'Tabell 1 Järnväg'!F6</f>
        <v>1</v>
      </c>
      <c r="C4" s="19">
        <f>'Tabell 1 Järnväg'!G6</f>
        <v>7</v>
      </c>
      <c r="D4" s="19">
        <f>'Tabell 1 Järnväg'!H6</f>
        <v>7</v>
      </c>
      <c r="E4" s="19">
        <f>'Tabell 1 Järnväg'!I6</f>
        <v>8</v>
      </c>
      <c r="F4" s="19">
        <f>'Tabell 1 Järnväg'!J6</f>
        <v>5</v>
      </c>
      <c r="G4" s="19">
        <f>'Tabell 1 Järnväg'!L6</f>
        <v>9</v>
      </c>
      <c r="H4" s="19">
        <f>'Tabell 1 Järnväg'!N6</f>
        <v>7</v>
      </c>
      <c r="I4" s="19">
        <f>'Tabell 1 Järnväg'!P6</f>
        <v>1</v>
      </c>
      <c r="J4" s="19">
        <f>'Tabell 1 Järnväg'!R6</f>
        <v>4</v>
      </c>
      <c r="K4" s="19">
        <f>'Tabell 1 Järnväg'!T6</f>
        <v>1</v>
      </c>
      <c r="L4" s="19">
        <f>'Tabell 1 Järnväg'!V6</f>
        <v>3</v>
      </c>
      <c r="M4" s="19">
        <f>'Tabell 1 Järnväg'!X6</f>
        <v>2</v>
      </c>
      <c r="N4" s="19">
        <f>'Tabell 1 Järnväg'!Z6</f>
        <v>4</v>
      </c>
      <c r="O4" s="19">
        <f>'Tabell 1 Järnväg'!AB6</f>
        <v>3</v>
      </c>
      <c r="P4" s="19">
        <f>'Tabell 1 Järnväg'!AD6</f>
        <v>4</v>
      </c>
      <c r="Q4" s="19">
        <f>'Tabell 1 Järnväg'!AF6</f>
        <v>3</v>
      </c>
      <c r="R4" s="19">
        <f>'Tabell 1 Järnväg'!AH6</f>
        <v>2</v>
      </c>
      <c r="S4" s="88">
        <f>'Tabell 1 Järnväg'!AJ6</f>
        <v>2</v>
      </c>
      <c r="T4" s="88">
        <f>'Tabell 1 Järnväg'!AL6</f>
        <v>6</v>
      </c>
      <c r="U4" s="88">
        <f>'Tabell 1 Järnväg'!AN6</f>
        <v>5</v>
      </c>
      <c r="V4" s="88">
        <f>'Tabell 1 Järnväg'!AP6</f>
        <v>5</v>
      </c>
      <c r="W4" s="88">
        <f>'Tabell 1 Järnväg'!AR6</f>
        <v>3</v>
      </c>
      <c r="X4" s="88">
        <f>'Tabell 1 Järnväg'!AS6</f>
        <v>5</v>
      </c>
    </row>
    <row r="5" spans="1:37" x14ac:dyDescent="0.2">
      <c r="A5" s="20" t="s">
        <v>25</v>
      </c>
      <c r="B5" s="19">
        <f>'Tabell 1 Järnväg'!F9</f>
        <v>12</v>
      </c>
      <c r="C5" s="19">
        <f>'Tabell 1 Järnväg'!G9</f>
        <v>12</v>
      </c>
      <c r="D5" s="19">
        <f>'Tabell 1 Järnväg'!H9</f>
        <v>10</v>
      </c>
      <c r="E5" s="19">
        <f>'Tabell 1 Järnväg'!I9</f>
        <v>10</v>
      </c>
      <c r="F5" s="19">
        <f>'Tabell 1 Järnväg'!J9</f>
        <v>19</v>
      </c>
      <c r="G5" s="19">
        <f>'Tabell 1 Järnväg'!L9</f>
        <v>21</v>
      </c>
      <c r="H5" s="19">
        <f>'Tabell 1 Järnväg'!N9</f>
        <v>18</v>
      </c>
      <c r="I5" s="19">
        <f>'Tabell 1 Järnväg'!P9</f>
        <v>15</v>
      </c>
      <c r="J5" s="19">
        <f>'Tabell 1 Järnväg'!R9</f>
        <v>6</v>
      </c>
      <c r="K5" s="19">
        <f>'Tabell 1 Järnväg'!T9</f>
        <v>16</v>
      </c>
      <c r="L5" s="19">
        <f>'Tabell 1 Järnväg'!V9</f>
        <v>16</v>
      </c>
      <c r="M5" s="19">
        <f>'Tabell 1 Järnväg'!X9</f>
        <v>9</v>
      </c>
      <c r="N5" s="19">
        <f>'Tabell 1 Järnväg'!Z9</f>
        <v>12</v>
      </c>
      <c r="O5" s="19">
        <f>'Tabell 1 Järnväg'!AB9</f>
        <v>14</v>
      </c>
      <c r="P5" s="19">
        <f>'Tabell 1 Järnväg'!AD9</f>
        <v>11</v>
      </c>
      <c r="Q5" s="19">
        <f>'Tabell 1 Järnväg'!AF9</f>
        <v>9</v>
      </c>
      <c r="R5" s="19">
        <f>'Tabell 1 Järnväg'!AH9</f>
        <v>7</v>
      </c>
      <c r="S5" s="88">
        <f>'Tabell 1 Järnväg'!AJ9</f>
        <v>16</v>
      </c>
      <c r="T5" s="88">
        <f>'Tabell 1 Järnväg'!AL9</f>
        <v>11</v>
      </c>
      <c r="U5" s="88">
        <f>'Tabell 1 Järnväg'!AN9</f>
        <v>8</v>
      </c>
      <c r="V5" s="88">
        <f>'Tabell 1 Järnväg'!AP9</f>
        <v>6</v>
      </c>
      <c r="W5" s="88">
        <f>'Tabell 1 Järnväg'!AR9</f>
        <v>9</v>
      </c>
      <c r="X5" s="88">
        <f>'Tabell 1 Järnväg'!AS9</f>
        <v>9</v>
      </c>
    </row>
    <row r="6" spans="1:37" x14ac:dyDescent="0.2">
      <c r="A6" s="20" t="s">
        <v>182</v>
      </c>
      <c r="B6" s="19" t="str">
        <f>'Tabell 1 Järnväg'!F10</f>
        <v>..</v>
      </c>
      <c r="C6" s="19" t="str">
        <f>'Tabell 1 Järnväg'!G10</f>
        <v>..</v>
      </c>
      <c r="D6" s="19" t="str">
        <f>'Tabell 1 Järnväg'!H10</f>
        <v>..</v>
      </c>
      <c r="E6" s="19" t="str">
        <f>'Tabell 1 Järnväg'!I10</f>
        <v>..</v>
      </c>
      <c r="F6" s="19">
        <f>'Tabell 1 Järnväg'!J10</f>
        <v>23</v>
      </c>
      <c r="G6" s="19">
        <f>'Tabell 1 Järnväg'!L10</f>
        <v>20</v>
      </c>
      <c r="H6" s="19">
        <f>'Tabell 1 Järnväg'!N10</f>
        <v>17</v>
      </c>
      <c r="I6" s="19">
        <f>'Tabell 1 Järnväg'!P10</f>
        <v>22</v>
      </c>
      <c r="J6" s="19">
        <f>'Tabell 1 Järnväg'!R10</f>
        <v>17</v>
      </c>
      <c r="K6" s="19">
        <f>'Tabell 1 Järnväg'!T10</f>
        <v>20</v>
      </c>
      <c r="L6" s="19">
        <f>'Tabell 1 Järnväg'!V10</f>
        <v>39</v>
      </c>
      <c r="M6" s="19">
        <f>'Tabell 1 Järnväg'!X10</f>
        <v>28</v>
      </c>
      <c r="N6" s="19">
        <f>'Tabell 1 Järnväg'!Z10</f>
        <v>14</v>
      </c>
      <c r="O6" s="19">
        <f>'Tabell 1 Järnväg'!AB10</f>
        <v>16</v>
      </c>
      <c r="P6" s="19">
        <f>'Tabell 1 Järnväg'!AD10</f>
        <v>19</v>
      </c>
      <c r="Q6" s="19">
        <f>'Tabell 1 Järnväg'!AF10</f>
        <v>18</v>
      </c>
      <c r="R6" s="19">
        <f>'Tabell 1 Järnväg'!AH10</f>
        <v>16</v>
      </c>
      <c r="S6" s="88">
        <f>'Tabell 1 Järnväg'!AJ10</f>
        <v>13</v>
      </c>
      <c r="T6" s="88">
        <f>'Tabell 1 Järnväg'!AL10</f>
        <v>6</v>
      </c>
      <c r="U6" s="88">
        <f>'Tabell 1 Järnväg'!AN10</f>
        <v>16</v>
      </c>
      <c r="V6" s="88">
        <f>'Tabell 1 Järnväg'!AP10</f>
        <v>5</v>
      </c>
      <c r="W6" s="88">
        <f>'Tabell 1 Järnväg'!AR10</f>
        <v>7</v>
      </c>
      <c r="X6" s="88">
        <f>'Tabell 1 Järnväg'!AS10</f>
        <v>11</v>
      </c>
    </row>
    <row r="7" spans="1:37" x14ac:dyDescent="0.2">
      <c r="A7" s="20" t="s">
        <v>171</v>
      </c>
      <c r="B7" s="19" t="str">
        <f>'Tabell 1 Järnväg'!F11</f>
        <v>..</v>
      </c>
      <c r="C7" s="19" t="str">
        <f>'Tabell 1 Järnväg'!G11</f>
        <v>..</v>
      </c>
      <c r="D7" s="19" t="str">
        <f>'Tabell 1 Järnväg'!H11</f>
        <v>..</v>
      </c>
      <c r="E7" s="19" t="str">
        <f>'Tabell 1 Järnväg'!I11</f>
        <v>..</v>
      </c>
      <c r="F7" s="19">
        <f>'Tabell 1 Järnväg'!J11</f>
        <v>9</v>
      </c>
      <c r="G7" s="19">
        <f>'Tabell 1 Järnväg'!L11</f>
        <v>1</v>
      </c>
      <c r="H7" s="19">
        <f>'Tabell 1 Järnväg'!N11</f>
        <v>6</v>
      </c>
      <c r="I7" s="19">
        <f>'Tabell 1 Järnväg'!P11</f>
        <v>4</v>
      </c>
      <c r="J7" s="19">
        <f>'Tabell 1 Järnväg'!R11</f>
        <v>3</v>
      </c>
      <c r="K7" s="19">
        <f>'Tabell 1 Järnväg'!T11</f>
        <v>1</v>
      </c>
      <c r="L7" s="19" t="str">
        <f>'Tabell 1 Järnväg'!V11</f>
        <v>–</v>
      </c>
      <c r="M7" s="19">
        <f>'Tabell 1 Järnväg'!X11</f>
        <v>2</v>
      </c>
      <c r="N7" s="19">
        <f>'Tabell 1 Järnväg'!Z11</f>
        <v>3</v>
      </c>
      <c r="O7" s="19">
        <f>'Tabell 1 Järnväg'!AB11</f>
        <v>2</v>
      </c>
      <c r="P7" s="19">
        <f>'Tabell 1 Järnväg'!AD11</f>
        <v>3</v>
      </c>
      <c r="Q7" s="19">
        <f>'Tabell 1 Järnväg'!AF11</f>
        <v>2</v>
      </c>
      <c r="R7" s="19">
        <f>'Tabell 1 Järnväg'!AH11</f>
        <v>1</v>
      </c>
      <c r="S7" s="88">
        <f>'Tabell 1 Järnväg'!AJ11</f>
        <v>1</v>
      </c>
      <c r="T7" s="88">
        <f>'Tabell 1 Järnväg'!AL11</f>
        <v>2</v>
      </c>
      <c r="U7" s="88">
        <f>'Tabell 1 Järnväg'!AN11</f>
        <v>3</v>
      </c>
      <c r="V7" s="88" t="str">
        <f>'Tabell 1 Järnväg'!AP11</f>
        <v>–</v>
      </c>
      <c r="W7" s="88" t="str">
        <f>'Tabell 1 Järnväg'!AR11</f>
        <v>–</v>
      </c>
      <c r="X7" s="88">
        <f>'Tabell 1 Järnväg'!AS11</f>
        <v>2</v>
      </c>
    </row>
    <row r="8" spans="1:37" x14ac:dyDescent="0.2">
      <c r="A8" s="237" t="s">
        <v>41</v>
      </c>
      <c r="B8" s="238" t="str">
        <f>'Tabell 1 Järnväg'!F13</f>
        <v>..</v>
      </c>
      <c r="C8" s="238" t="str">
        <f>'Tabell 1 Järnväg'!G13</f>
        <v>..</v>
      </c>
      <c r="D8" s="238" t="str">
        <f>'Tabell 1 Järnväg'!H13</f>
        <v>..</v>
      </c>
      <c r="E8" s="238" t="str">
        <f>'Tabell 1 Järnväg'!I13</f>
        <v>..</v>
      </c>
      <c r="F8" s="238" t="str">
        <f>'Tabell 1 Järnväg'!J13</f>
        <v>..</v>
      </c>
      <c r="G8" s="238" t="str">
        <f>'Tabell 1 Järnväg'!L13</f>
        <v>..</v>
      </c>
      <c r="H8" s="238" t="str">
        <f>'Tabell 1 Järnväg'!N13</f>
        <v>..</v>
      </c>
      <c r="I8" s="238">
        <f>'Tabell 1 Järnväg'!P13</f>
        <v>6</v>
      </c>
      <c r="J8" s="238">
        <f>'Tabell 1 Järnväg'!R13</f>
        <v>6</v>
      </c>
      <c r="K8" s="238">
        <f>'Tabell 1 Järnväg'!T13</f>
        <v>4</v>
      </c>
      <c r="L8" s="238">
        <f>'Tabell 1 Järnväg'!V13</f>
        <v>5</v>
      </c>
      <c r="M8" s="238">
        <f>'Tabell 1 Järnväg'!X13</f>
        <v>6</v>
      </c>
      <c r="N8" s="238">
        <f>'Tabell 1 Järnväg'!Z13</f>
        <v>4</v>
      </c>
      <c r="O8" s="238">
        <f>'Tabell 1 Järnväg'!AB13</f>
        <v>1</v>
      </c>
      <c r="P8" s="238">
        <f>'Tabell 1 Järnväg'!AD13</f>
        <v>5</v>
      </c>
      <c r="Q8" s="238">
        <f>'Tabell 1 Järnväg'!AF13</f>
        <v>5</v>
      </c>
      <c r="R8" s="238">
        <f>'Tabell 1 Järnväg'!AH13</f>
        <v>1</v>
      </c>
      <c r="S8" s="239">
        <f>'Tabell 1 Järnväg'!AJ13</f>
        <v>4</v>
      </c>
      <c r="T8" s="239">
        <f>'Tabell 1 Järnväg'!AL13</f>
        <v>5</v>
      </c>
      <c r="U8" s="239">
        <f>'Tabell 1 Järnväg'!AN13</f>
        <v>8</v>
      </c>
      <c r="V8" s="239">
        <f>'Tabell 1 Järnväg'!AP13</f>
        <v>7</v>
      </c>
      <c r="W8" s="239">
        <f>'Tabell 1 Järnväg'!AR13</f>
        <v>4</v>
      </c>
      <c r="X8" s="239">
        <f>'Tabell 1 Järnväg'!AS13</f>
        <v>2</v>
      </c>
    </row>
    <row r="9" spans="1:37" x14ac:dyDescent="0.2">
      <c r="A9" s="20" t="s">
        <v>26</v>
      </c>
      <c r="B9" s="19">
        <f>'Tabell 1 Järnväg'!F12</f>
        <v>15</v>
      </c>
      <c r="C9" s="19">
        <f>'Tabell 1 Järnväg'!G12</f>
        <v>19</v>
      </c>
      <c r="D9" s="19">
        <f>'Tabell 1 Järnväg'!H12</f>
        <v>30</v>
      </c>
      <c r="E9" s="19">
        <f>'Tabell 1 Järnväg'!I12</f>
        <v>38</v>
      </c>
      <c r="F9" s="19">
        <f>'Tabell 1 Järnväg'!J12</f>
        <v>4</v>
      </c>
      <c r="G9" s="19">
        <f>'Tabell 1 Järnväg'!L12</f>
        <v>1</v>
      </c>
      <c r="H9" s="19">
        <f>'Tabell 1 Järnväg'!N12</f>
        <v>2</v>
      </c>
      <c r="I9" s="19">
        <f>'Tabell 1 Järnväg'!P12</f>
        <v>6</v>
      </c>
      <c r="J9" s="19">
        <f>'Tabell 1 Järnväg'!R12</f>
        <v>6</v>
      </c>
      <c r="K9" s="19">
        <f>'Tabell 1 Järnväg'!T12</f>
        <v>4</v>
      </c>
      <c r="L9" s="19">
        <f>'Tabell 1 Järnväg'!V12</f>
        <v>7</v>
      </c>
      <c r="M9" s="19">
        <f>'Tabell 1 Järnväg'!X12</f>
        <v>8</v>
      </c>
      <c r="N9" s="19">
        <f>'Tabell 1 Järnväg'!Z12</f>
        <v>5</v>
      </c>
      <c r="O9" s="19">
        <f>'Tabell 1 Järnväg'!AB12</f>
        <v>2</v>
      </c>
      <c r="P9" s="19">
        <f>'Tabell 1 Järnväg'!AD12</f>
        <v>11</v>
      </c>
      <c r="Q9" s="19">
        <f>'Tabell 1 Järnväg'!AF12</f>
        <v>5</v>
      </c>
      <c r="R9" s="19">
        <f>'Tabell 1 Järnväg'!AH12</f>
        <v>4</v>
      </c>
      <c r="S9" s="88">
        <f>'Tabell 1 Järnväg'!AJ12</f>
        <v>6</v>
      </c>
      <c r="T9" s="88">
        <f>'Tabell 1 Järnväg'!AL12</f>
        <v>5</v>
      </c>
      <c r="U9" s="88">
        <f>'Tabell 1 Järnväg'!AN12</f>
        <v>9</v>
      </c>
      <c r="V9" s="88">
        <f>'Tabell 1 Järnväg'!AP12</f>
        <v>10</v>
      </c>
      <c r="W9" s="88">
        <f>'Tabell 1 Järnväg'!AR12</f>
        <v>6</v>
      </c>
      <c r="X9" s="88">
        <f>'Tabell 1 Järnväg'!AS12</f>
        <v>2</v>
      </c>
    </row>
    <row r="10" spans="1:37" ht="12.9" customHeight="1" x14ac:dyDescent="0.2">
      <c r="A10" s="18" t="s">
        <v>0</v>
      </c>
      <c r="B10" s="19">
        <f>'Tabell 3 Järnväg'!F4</f>
        <v>19</v>
      </c>
      <c r="C10" s="19">
        <f>'Tabell 3 Järnväg'!G4</f>
        <v>15</v>
      </c>
      <c r="D10" s="19">
        <f>'Tabell 3 Järnväg'!H4</f>
        <v>18</v>
      </c>
      <c r="E10" s="19">
        <f>'Tabell 3 Järnväg'!I4</f>
        <v>20</v>
      </c>
      <c r="F10" s="19">
        <f>'Tabell 3 Järnväg'!J4</f>
        <v>26</v>
      </c>
      <c r="G10" s="19">
        <f>'Tabell 3 Järnväg'!K4</f>
        <v>21</v>
      </c>
      <c r="H10" s="19">
        <f>'Tabell 3 Järnväg'!L4</f>
        <v>19</v>
      </c>
      <c r="I10" s="19">
        <f>'Tabell 3 Järnväg'!M4</f>
        <v>25</v>
      </c>
      <c r="J10" s="19">
        <f>'Tabell 3 Järnväg'!N4</f>
        <v>15</v>
      </c>
      <c r="K10" s="19">
        <f>'Tabell 3 Järnväg'!O4</f>
        <v>19</v>
      </c>
      <c r="L10" s="19">
        <f>'Tabell 3 Järnväg'!P4</f>
        <v>45</v>
      </c>
      <c r="M10" s="19">
        <f>'Tabell 3 Järnväg'!Q4</f>
        <v>25</v>
      </c>
      <c r="N10" s="19">
        <f>'Tabell 3 Järnväg'!R4</f>
        <v>15</v>
      </c>
      <c r="O10" s="19">
        <f>'Tabell 3 Järnväg'!S4</f>
        <v>18</v>
      </c>
      <c r="P10" s="19">
        <f>'Tabell 3 Järnväg'!T4</f>
        <v>25</v>
      </c>
      <c r="Q10" s="19">
        <f>'Tabell 3 Järnväg'!U4</f>
        <v>16</v>
      </c>
      <c r="R10" s="19">
        <f>'Tabell 3 Järnväg'!V4</f>
        <v>13</v>
      </c>
      <c r="S10" s="88">
        <f>'Tabell 3 Järnväg'!W4</f>
        <v>15</v>
      </c>
      <c r="T10" s="88">
        <f>'Tabell 3 Järnväg'!X4</f>
        <v>9</v>
      </c>
      <c r="U10" s="88">
        <f>'Tabell 3 Järnväg'!Y4</f>
        <v>16</v>
      </c>
      <c r="V10" s="88">
        <f>'Tabell 3 Järnväg'!Z4</f>
        <v>4</v>
      </c>
      <c r="W10" s="88">
        <f>'Tabell 3 Järnväg'!AA4</f>
        <v>14</v>
      </c>
      <c r="X10" s="88">
        <f>'Tabell 3 Järnväg'!AB4</f>
        <v>8</v>
      </c>
    </row>
    <row r="11" spans="1:37" ht="12.9" customHeight="1" x14ac:dyDescent="0.2">
      <c r="A11" s="20" t="s">
        <v>20</v>
      </c>
      <c r="B11" s="19" t="str">
        <f>'Tabell 3 Järnväg'!F12</f>
        <v>..</v>
      </c>
      <c r="C11" s="19" t="str">
        <f>'Tabell 3 Järnväg'!G12</f>
        <v>..</v>
      </c>
      <c r="D11" s="19" t="str">
        <f>'Tabell 3 Järnväg'!H12</f>
        <v>..</v>
      </c>
      <c r="E11" s="19" t="str">
        <f>'Tabell 3 Järnväg'!I12</f>
        <v>..</v>
      </c>
      <c r="F11" s="19" t="str">
        <f>'Tabell 3 Järnväg'!J12</f>
        <v>..</v>
      </c>
      <c r="G11" s="19" t="str">
        <f>'Tabell 3 Järnväg'!K12</f>
        <v>..</v>
      </c>
      <c r="H11" s="19" t="str">
        <f>'Tabell 3 Järnväg'!L12</f>
        <v>..</v>
      </c>
      <c r="I11" s="19" t="str">
        <f>'Tabell 3 Järnväg'!M12</f>
        <v>..</v>
      </c>
      <c r="J11" s="19" t="str">
        <f>'Tabell 3 Järnväg'!N12</f>
        <v>..</v>
      </c>
      <c r="K11" s="19">
        <f>'Tabell 3 Järnväg'!O12</f>
        <v>8</v>
      </c>
      <c r="L11" s="19">
        <f>'Tabell 3 Järnväg'!P12</f>
        <v>10</v>
      </c>
      <c r="M11" s="19">
        <f>'Tabell 3 Järnväg'!Q12</f>
        <v>8</v>
      </c>
      <c r="N11" s="19">
        <f>'Tabell 3 Järnväg'!R12</f>
        <v>4</v>
      </c>
      <c r="O11" s="19">
        <f>'Tabell 3 Järnväg'!S12</f>
        <v>6</v>
      </c>
      <c r="P11" s="19">
        <f>'Tabell 3 Järnväg'!T12</f>
        <v>6</v>
      </c>
      <c r="Q11" s="19">
        <f>'Tabell 3 Järnväg'!U12</f>
        <v>3</v>
      </c>
      <c r="R11" s="19" t="str">
        <f>'Tabell 3 Järnväg'!V12</f>
        <v>–</v>
      </c>
      <c r="S11" s="88">
        <f>'Tabell 3 Järnväg'!W12</f>
        <v>2</v>
      </c>
      <c r="T11" s="88">
        <f>'Tabell 3 Järnväg'!X12</f>
        <v>1</v>
      </c>
      <c r="U11" s="88">
        <f>'Tabell 3 Järnväg'!Y12</f>
        <v>4</v>
      </c>
      <c r="V11" s="88" t="str">
        <f>'Tabell 3 Järnväg'!Z12</f>
        <v>–</v>
      </c>
      <c r="W11" s="88">
        <f>'Tabell 3 Järnväg'!AA12</f>
        <v>5</v>
      </c>
      <c r="X11" s="88">
        <f>'Tabell 3 Järnväg'!AB12</f>
        <v>3</v>
      </c>
    </row>
    <row r="12" spans="1:37" ht="12.9" customHeight="1" x14ac:dyDescent="0.2">
      <c r="A12" s="20" t="s">
        <v>21</v>
      </c>
      <c r="B12" s="19" t="str">
        <f>'Tabell 3 Järnväg'!F20</f>
        <v>..</v>
      </c>
      <c r="C12" s="19" t="str">
        <f>'Tabell 3 Järnväg'!G20</f>
        <v>..</v>
      </c>
      <c r="D12" s="19" t="str">
        <f>'Tabell 3 Järnväg'!H20</f>
        <v>..</v>
      </c>
      <c r="E12" s="19" t="str">
        <f>'Tabell 3 Järnväg'!I20</f>
        <v>..</v>
      </c>
      <c r="F12" s="19" t="str">
        <f>'Tabell 3 Järnväg'!J20</f>
        <v>..</v>
      </c>
      <c r="G12" s="19" t="str">
        <f>'Tabell 3 Järnväg'!K20</f>
        <v>..</v>
      </c>
      <c r="H12" s="19" t="str">
        <f>'Tabell 3 Järnväg'!L20</f>
        <v>..</v>
      </c>
      <c r="I12" s="19" t="str">
        <f>'Tabell 3 Järnväg'!M20</f>
        <v>..</v>
      </c>
      <c r="J12" s="19" t="str">
        <f>'Tabell 3 Järnväg'!N20</f>
        <v>..</v>
      </c>
      <c r="K12" s="19">
        <f>'Tabell 3 Järnväg'!O20</f>
        <v>11</v>
      </c>
      <c r="L12" s="19">
        <f>'Tabell 3 Järnväg'!P20</f>
        <v>35</v>
      </c>
      <c r="M12" s="19">
        <f>'Tabell 3 Järnväg'!Q20</f>
        <v>17</v>
      </c>
      <c r="N12" s="19">
        <f>'Tabell 3 Järnväg'!R20</f>
        <v>11</v>
      </c>
      <c r="O12" s="19">
        <f>'Tabell 3 Järnväg'!S20</f>
        <v>12</v>
      </c>
      <c r="P12" s="19">
        <f>'Tabell 3 Järnväg'!T20</f>
        <v>19</v>
      </c>
      <c r="Q12" s="19">
        <f>'Tabell 3 Järnväg'!U20</f>
        <v>13</v>
      </c>
      <c r="R12" s="19">
        <f>'Tabell 3 Järnväg'!V20</f>
        <v>13</v>
      </c>
      <c r="S12" s="88">
        <f>'Tabell 3 Järnväg'!W20</f>
        <v>13</v>
      </c>
      <c r="T12" s="88">
        <f>'Tabell 3 Järnväg'!X20</f>
        <v>8</v>
      </c>
      <c r="U12" s="88">
        <f>'Tabell 3 Järnväg'!Y20</f>
        <v>12</v>
      </c>
      <c r="V12" s="88">
        <f>'Tabell 3 Järnväg'!Z20</f>
        <v>4</v>
      </c>
      <c r="W12" s="88">
        <f>'Tabell 3 Järnväg'!AA20</f>
        <v>9</v>
      </c>
      <c r="X12" s="88">
        <f>'Tabell 3 Järnväg'!AB20</f>
        <v>5</v>
      </c>
    </row>
    <row r="13" spans="1:37" ht="13.2" x14ac:dyDescent="0.25">
      <c r="A13" s="18" t="s">
        <v>1</v>
      </c>
      <c r="B13" s="59">
        <f>'Tabell 4 Järnväg'!F4</f>
        <v>18</v>
      </c>
      <c r="C13" s="59">
        <f>'Tabell 4 Järnväg'!G4</f>
        <v>19</v>
      </c>
      <c r="D13" s="59">
        <f>'Tabell 4 Järnväg'!H4</f>
        <v>11</v>
      </c>
      <c r="E13" s="59">
        <f>'Tabell 4 Järnväg'!I4</f>
        <v>23</v>
      </c>
      <c r="F13" s="59">
        <f>'Tabell 4 Järnväg'!J4</f>
        <v>23</v>
      </c>
      <c r="G13" s="59">
        <f>'Tabell 4 Järnväg'!K4</f>
        <v>19</v>
      </c>
      <c r="H13" s="59">
        <f>'Tabell 4 Järnväg'!L4</f>
        <v>16</v>
      </c>
      <c r="I13" s="59">
        <f>'Tabell 4 Järnväg'!M4</f>
        <v>15</v>
      </c>
      <c r="J13" s="59">
        <f>'Tabell 4 Järnväg'!N4</f>
        <v>8</v>
      </c>
      <c r="K13" s="59">
        <f>'Tabell 4 Järnväg'!O4</f>
        <v>18</v>
      </c>
      <c r="L13" s="59">
        <f>'Tabell 4 Järnväg'!P4</f>
        <v>25</v>
      </c>
      <c r="M13" s="59">
        <f>'Tabell 4 Järnväg'!Q4</f>
        <v>14</v>
      </c>
      <c r="N13" s="59">
        <f>'Tabell 4 Järnväg'!R4</f>
        <v>19</v>
      </c>
      <c r="O13" s="59">
        <f>'Tabell 4 Järnväg'!S4</f>
        <v>18</v>
      </c>
      <c r="P13" s="59">
        <f>'Tabell 4 Järnväg'!T4</f>
        <v>11</v>
      </c>
      <c r="Q13" s="59">
        <f>'Tabell 4 Järnväg'!U4</f>
        <v>14</v>
      </c>
      <c r="R13" s="59">
        <f>'Tabell 4 Järnväg'!V4</f>
        <v>12</v>
      </c>
      <c r="S13" s="87">
        <f>'Tabell 4 Järnväg'!W4</f>
        <v>13</v>
      </c>
      <c r="T13" s="87">
        <f>'Tabell 4 Järnväg'!X4</f>
        <v>5</v>
      </c>
      <c r="U13" s="87">
        <f>'Tabell 4 Järnväg'!Y4</f>
        <v>9</v>
      </c>
      <c r="V13" s="87">
        <f>'Tabell 4 Järnväg'!AA4</f>
        <v>5</v>
      </c>
      <c r="W13" s="87">
        <f>'Tabell 4 Järnväg'!AC4</f>
        <v>4</v>
      </c>
      <c r="X13" s="87">
        <f>'Tabell 4 Järnväg'!AD4</f>
        <v>11</v>
      </c>
      <c r="Y13" s="11"/>
      <c r="Z13" s="11"/>
      <c r="AA13" s="11"/>
      <c r="AB13" s="11"/>
      <c r="AC13" s="11"/>
      <c r="AD13" s="11"/>
      <c r="AE13" s="11"/>
      <c r="AF13" s="11"/>
      <c r="AG13" s="11"/>
      <c r="AH13" s="11"/>
      <c r="AI13" s="11"/>
      <c r="AJ13" s="11"/>
      <c r="AK13" s="11"/>
    </row>
    <row r="14" spans="1:37" ht="13.2" x14ac:dyDescent="0.25">
      <c r="A14" s="20" t="s">
        <v>20</v>
      </c>
      <c r="B14" s="59" t="str">
        <f>'Tabell 4 Järnväg'!F12</f>
        <v>..</v>
      </c>
      <c r="C14" s="59" t="str">
        <f>'Tabell 4 Järnväg'!G12</f>
        <v>..</v>
      </c>
      <c r="D14" s="59" t="str">
        <f>'Tabell 4 Järnväg'!H12</f>
        <v>..</v>
      </c>
      <c r="E14" s="59" t="str">
        <f>'Tabell 4 Järnväg'!I12</f>
        <v>..</v>
      </c>
      <c r="F14" s="59" t="str">
        <f>'Tabell 4 Järnväg'!J12</f>
        <v>..</v>
      </c>
      <c r="G14" s="59" t="str">
        <f>'Tabell 4 Järnväg'!K12</f>
        <v>..</v>
      </c>
      <c r="H14" s="59" t="str">
        <f>'Tabell 4 Järnväg'!L12</f>
        <v>..</v>
      </c>
      <c r="I14" s="59" t="str">
        <f>'Tabell 4 Järnväg'!M12</f>
        <v>..</v>
      </c>
      <c r="J14" s="59" t="str">
        <f>'Tabell 4 Järnväg'!N12</f>
        <v>..</v>
      </c>
      <c r="K14" s="59">
        <f>'Tabell 4 Järnväg'!O12</f>
        <v>4</v>
      </c>
      <c r="L14" s="59">
        <f>'Tabell 4 Järnväg'!P12</f>
        <v>9</v>
      </c>
      <c r="M14" s="59">
        <f>'Tabell 4 Järnväg'!Q12</f>
        <v>5</v>
      </c>
      <c r="N14" s="59">
        <f>'Tabell 4 Järnväg'!R12</f>
        <v>3</v>
      </c>
      <c r="O14" s="59">
        <f>'Tabell 4 Järnväg'!S12</f>
        <v>7</v>
      </c>
      <c r="P14" s="59">
        <f>'Tabell 4 Järnväg'!T12</f>
        <v>4</v>
      </c>
      <c r="Q14" s="59">
        <f>'Tabell 4 Järnväg'!U12</f>
        <v>5</v>
      </c>
      <c r="R14" s="59">
        <f>'Tabell 4 Järnväg'!V12</f>
        <v>4</v>
      </c>
      <c r="S14" s="87">
        <f>'Tabell 4 Järnväg'!W12</f>
        <v>7</v>
      </c>
      <c r="T14" s="87">
        <f>'Tabell 4 Järnväg'!X12</f>
        <v>2</v>
      </c>
      <c r="U14" s="87">
        <f>'Tabell 4 Järnväg'!Y12</f>
        <v>2</v>
      </c>
      <c r="V14" s="87">
        <f>'Tabell 4 Järnväg'!AA12</f>
        <v>3</v>
      </c>
      <c r="W14" s="87">
        <f>'Tabell 4 Järnväg'!AC12</f>
        <v>2</v>
      </c>
      <c r="X14" s="87">
        <f>'Tabell 4 Järnväg'!AD12</f>
        <v>3</v>
      </c>
      <c r="Y14" s="11"/>
      <c r="Z14" s="11"/>
      <c r="AA14" s="11"/>
      <c r="AB14" s="11"/>
      <c r="AC14" s="11"/>
      <c r="AD14" s="11"/>
      <c r="AE14" s="11"/>
      <c r="AF14" s="11"/>
      <c r="AG14" s="11"/>
      <c r="AH14" s="11"/>
      <c r="AI14" s="11"/>
      <c r="AJ14" s="11"/>
      <c r="AK14" s="11"/>
    </row>
    <row r="15" spans="1:37" ht="12" customHeight="1" x14ac:dyDescent="0.2">
      <c r="A15" s="20" t="s">
        <v>21</v>
      </c>
      <c r="B15" s="59" t="str">
        <f>'Tabell 4 Järnväg'!F20</f>
        <v>..</v>
      </c>
      <c r="C15" s="59" t="str">
        <f>'Tabell 4 Järnväg'!G20</f>
        <v>..</v>
      </c>
      <c r="D15" s="59" t="str">
        <f>'Tabell 4 Järnväg'!H20</f>
        <v>..</v>
      </c>
      <c r="E15" s="59" t="str">
        <f>'Tabell 4 Järnväg'!I20</f>
        <v>..</v>
      </c>
      <c r="F15" s="59" t="str">
        <f>'Tabell 4 Järnväg'!J20</f>
        <v>..</v>
      </c>
      <c r="G15" s="59" t="str">
        <f>'Tabell 4 Järnväg'!K20</f>
        <v>..</v>
      </c>
      <c r="H15" s="59" t="str">
        <f>'Tabell 4 Järnväg'!L20</f>
        <v>..</v>
      </c>
      <c r="I15" s="59" t="str">
        <f>'Tabell 4 Järnväg'!M20</f>
        <v>..</v>
      </c>
      <c r="J15" s="59" t="str">
        <f>'Tabell 4 Järnväg'!N20</f>
        <v>..</v>
      </c>
      <c r="K15" s="59">
        <f>'Tabell 4 Järnväg'!O20</f>
        <v>14</v>
      </c>
      <c r="L15" s="59">
        <f>'Tabell 4 Järnväg'!P20</f>
        <v>16</v>
      </c>
      <c r="M15" s="59">
        <f>'Tabell 4 Järnväg'!Q20</f>
        <v>9</v>
      </c>
      <c r="N15" s="59">
        <f>'Tabell 4 Järnväg'!R20</f>
        <v>15</v>
      </c>
      <c r="O15" s="59">
        <f>'Tabell 4 Järnväg'!S20</f>
        <v>11</v>
      </c>
      <c r="P15" s="59">
        <f>'Tabell 4 Järnväg'!T20</f>
        <v>7</v>
      </c>
      <c r="Q15" s="59">
        <f>'Tabell 4 Järnväg'!U20</f>
        <v>9</v>
      </c>
      <c r="R15" s="59">
        <f>'Tabell 4 Järnväg'!V20</f>
        <v>8</v>
      </c>
      <c r="S15" s="87">
        <f>'Tabell 4 Järnväg'!W20</f>
        <v>6</v>
      </c>
      <c r="T15" s="87">
        <f>'Tabell 4 Järnväg'!X20</f>
        <v>3</v>
      </c>
      <c r="U15" s="87">
        <f>'Tabell 4 Järnväg'!Y20</f>
        <v>6</v>
      </c>
      <c r="V15" s="87">
        <f>'Tabell 4 Järnväg'!AA20</f>
        <v>2</v>
      </c>
      <c r="W15" s="87">
        <f>'Tabell 4 Järnväg'!AC20</f>
        <v>2</v>
      </c>
      <c r="X15" s="87">
        <f>'Tabell 4 Järnväg'!AD20</f>
        <v>8</v>
      </c>
    </row>
    <row r="16" spans="1:37" x14ac:dyDescent="0.2">
      <c r="A16" s="20" t="s">
        <v>100</v>
      </c>
      <c r="B16" s="59" t="str">
        <f>'Tabell 4 Järnväg'!F28</f>
        <v>..</v>
      </c>
      <c r="C16" s="59" t="str">
        <f>'Tabell 4 Järnväg'!G28</f>
        <v>..</v>
      </c>
      <c r="D16" s="59" t="str">
        <f>'Tabell 4 Järnväg'!H28</f>
        <v>..</v>
      </c>
      <c r="E16" s="59" t="str">
        <f>'Tabell 4 Järnväg'!I28</f>
        <v>..</v>
      </c>
      <c r="F16" s="59" t="str">
        <f>'Tabell 4 Järnväg'!J28</f>
        <v>..</v>
      </c>
      <c r="G16" s="59" t="str">
        <f>'Tabell 4 Järnväg'!K28</f>
        <v>..</v>
      </c>
      <c r="H16" s="59" t="str">
        <f>'Tabell 4 Järnväg'!L28</f>
        <v>..</v>
      </c>
      <c r="I16" s="59" t="str">
        <f>'Tabell 4 Järnväg'!M28</f>
        <v>..</v>
      </c>
      <c r="J16" s="59" t="str">
        <f>'Tabell 4 Järnväg'!N28</f>
        <v>..</v>
      </c>
      <c r="K16" s="59" t="str">
        <f>'Tabell 4 Järnväg'!O28</f>
        <v>–</v>
      </c>
      <c r="L16" s="59" t="str">
        <f>'Tabell 4 Järnväg'!P28</f>
        <v>–</v>
      </c>
      <c r="M16" s="59" t="str">
        <f>'Tabell 4 Järnväg'!Q28</f>
        <v>–</v>
      </c>
      <c r="N16" s="59">
        <f>'Tabell 4 Järnväg'!R28</f>
        <v>1</v>
      </c>
      <c r="O16" s="59" t="str">
        <f>'Tabell 4 Järnväg'!S28</f>
        <v>–</v>
      </c>
      <c r="P16" s="59" t="str">
        <f>'Tabell 4 Järnväg'!T28</f>
        <v>–</v>
      </c>
      <c r="Q16" s="59" t="str">
        <f>'Tabell 4 Järnväg'!U28</f>
        <v>–</v>
      </c>
      <c r="R16" s="59" t="str">
        <f>'Tabell 4 Järnväg'!V28</f>
        <v>–</v>
      </c>
      <c r="S16" s="87" t="str">
        <f>'Tabell 4 Järnväg'!W28</f>
        <v>–</v>
      </c>
      <c r="T16" s="87" t="str">
        <f>'Tabell 4 Järnväg'!X28</f>
        <v>–</v>
      </c>
      <c r="U16" s="87">
        <f>'Tabell 4 Järnväg'!Y28</f>
        <v>1</v>
      </c>
      <c r="V16" s="87" t="str">
        <f>'Tabell 4 Järnväg'!AA28</f>
        <v>–</v>
      </c>
      <c r="W16" s="87" t="str">
        <f>'Tabell 4 Järnväg'!AC28</f>
        <v>–</v>
      </c>
      <c r="X16" s="87" t="str">
        <f>'Tabell 4 Järnväg'!AD28</f>
        <v>–</v>
      </c>
    </row>
    <row r="17" spans="2:18" x14ac:dyDescent="0.2">
      <c r="B17" s="55"/>
      <c r="C17" s="55"/>
      <c r="D17" s="55"/>
      <c r="E17" s="55"/>
      <c r="F17" s="55"/>
      <c r="G17" s="55"/>
      <c r="H17" s="55"/>
    </row>
    <row r="20" spans="2:18" x14ac:dyDescent="0.2">
      <c r="B20" s="19"/>
      <c r="C20" s="19"/>
      <c r="D20" s="19"/>
      <c r="E20" s="19"/>
      <c r="F20" s="19"/>
      <c r="G20" s="19"/>
      <c r="H20" s="19"/>
      <c r="I20" s="19"/>
      <c r="J20" s="19"/>
      <c r="K20" s="19"/>
      <c r="L20" s="19"/>
      <c r="M20" s="19"/>
      <c r="N20" s="19"/>
      <c r="O20" s="19"/>
      <c r="P20" s="19"/>
      <c r="Q20" s="19"/>
      <c r="R20" s="19"/>
    </row>
    <row r="21" spans="2:18" x14ac:dyDescent="0.2">
      <c r="B21" s="19"/>
      <c r="C21" s="19"/>
      <c r="D21" s="19"/>
      <c r="E21" s="19"/>
      <c r="F21" s="19"/>
      <c r="G21" s="19"/>
      <c r="H21" s="19"/>
      <c r="I21" s="19"/>
      <c r="J21" s="19"/>
      <c r="K21" s="19"/>
      <c r="L21" s="19"/>
      <c r="M21" s="19"/>
      <c r="N21" s="19"/>
      <c r="O21" s="19"/>
      <c r="P21" s="19"/>
      <c r="Q21" s="19"/>
      <c r="R21" s="19"/>
    </row>
    <row r="22" spans="2:18" x14ac:dyDescent="0.2">
      <c r="B22" s="19"/>
      <c r="C22" s="19"/>
      <c r="D22" s="19"/>
      <c r="E22" s="19"/>
      <c r="F22" s="19"/>
      <c r="G22" s="19"/>
      <c r="H22" s="19"/>
      <c r="I22" s="19"/>
      <c r="J22" s="19"/>
      <c r="K22" s="19"/>
      <c r="L22" s="19"/>
      <c r="M22" s="19"/>
      <c r="N22" s="19"/>
      <c r="O22" s="19"/>
      <c r="P22" s="19"/>
      <c r="Q22" s="19"/>
      <c r="R22" s="19"/>
    </row>
    <row r="23" spans="2:18" x14ac:dyDescent="0.2">
      <c r="B23" s="19"/>
      <c r="C23" s="19"/>
      <c r="D23" s="19"/>
      <c r="E23" s="19"/>
      <c r="F23" s="19"/>
      <c r="G23" s="19"/>
      <c r="H23" s="19"/>
      <c r="I23" s="19"/>
      <c r="J23" s="19"/>
      <c r="K23" s="19"/>
      <c r="L23" s="19"/>
      <c r="M23" s="19"/>
      <c r="N23" s="19"/>
      <c r="O23" s="19"/>
      <c r="P23" s="19"/>
      <c r="Q23" s="19"/>
      <c r="R23" s="19"/>
    </row>
    <row r="24" spans="2:18" x14ac:dyDescent="0.2">
      <c r="B24" s="19"/>
      <c r="C24" s="19"/>
      <c r="D24" s="19"/>
      <c r="E24" s="19"/>
      <c r="F24" s="19"/>
      <c r="G24" s="19"/>
      <c r="H24" s="19"/>
      <c r="I24" s="19"/>
      <c r="J24" s="19"/>
      <c r="K24" s="19"/>
      <c r="L24" s="19"/>
      <c r="M24" s="19"/>
      <c r="N24" s="19"/>
      <c r="O24" s="19"/>
      <c r="P24" s="19"/>
      <c r="Q24" s="19"/>
      <c r="R24" s="19"/>
    </row>
    <row r="25" spans="2:18" x14ac:dyDescent="0.2">
      <c r="B25" s="19"/>
      <c r="C25" s="19"/>
      <c r="D25" s="19"/>
      <c r="E25" s="19"/>
      <c r="F25" s="19"/>
      <c r="G25" s="19"/>
      <c r="H25" s="19"/>
      <c r="I25" s="19"/>
      <c r="J25" s="19"/>
      <c r="K25" s="19"/>
      <c r="L25" s="19"/>
      <c r="M25" s="19"/>
      <c r="N25" s="19"/>
      <c r="O25" s="19"/>
      <c r="P25" s="19"/>
      <c r="Q25" s="19"/>
      <c r="R25" s="19"/>
    </row>
    <row r="26" spans="2:18" x14ac:dyDescent="0.2">
      <c r="B26" s="19"/>
      <c r="C26" s="19"/>
      <c r="D26" s="19"/>
      <c r="E26" s="19"/>
      <c r="F26" s="19"/>
      <c r="G26" s="19"/>
      <c r="H26" s="19"/>
      <c r="I26" s="19"/>
      <c r="J26" s="19"/>
      <c r="K26" s="19"/>
      <c r="L26" s="19"/>
      <c r="M26" s="19"/>
      <c r="N26" s="19"/>
      <c r="O26" s="19"/>
      <c r="P26" s="19"/>
      <c r="Q26" s="19"/>
      <c r="R26" s="19"/>
    </row>
    <row r="27" spans="2:18" x14ac:dyDescent="0.2">
      <c r="B27" s="19"/>
      <c r="C27" s="19"/>
      <c r="D27" s="19"/>
      <c r="E27" s="19"/>
      <c r="F27" s="19"/>
      <c r="G27" s="19"/>
      <c r="H27" s="19"/>
      <c r="I27" s="19"/>
      <c r="J27" s="19"/>
      <c r="K27" s="19"/>
      <c r="L27" s="19"/>
      <c r="M27" s="19"/>
      <c r="N27" s="19"/>
      <c r="O27" s="19"/>
      <c r="P27" s="19"/>
      <c r="Q27" s="19"/>
      <c r="R27" s="19"/>
    </row>
    <row r="28" spans="2:18" x14ac:dyDescent="0.2">
      <c r="B28" s="59"/>
      <c r="C28" s="59"/>
      <c r="D28" s="59"/>
      <c r="E28" s="59"/>
      <c r="F28" s="59"/>
      <c r="G28" s="59"/>
      <c r="H28" s="59"/>
      <c r="I28" s="59"/>
      <c r="J28" s="59"/>
      <c r="K28" s="59"/>
      <c r="L28" s="59"/>
      <c r="M28" s="59"/>
      <c r="N28" s="59"/>
      <c r="O28" s="59"/>
      <c r="P28" s="59"/>
      <c r="Q28" s="59"/>
      <c r="R28" s="59"/>
    </row>
    <row r="29" spans="2:18" x14ac:dyDescent="0.2">
      <c r="B29" s="59"/>
      <c r="C29" s="59"/>
      <c r="D29" s="59"/>
      <c r="E29" s="59"/>
      <c r="F29" s="59"/>
      <c r="G29" s="59"/>
      <c r="H29" s="59"/>
      <c r="I29" s="59"/>
      <c r="J29" s="59"/>
      <c r="K29" s="59"/>
      <c r="L29" s="59"/>
      <c r="M29" s="59"/>
      <c r="N29" s="59"/>
      <c r="O29" s="59"/>
      <c r="P29" s="59"/>
      <c r="Q29" s="59"/>
      <c r="R29" s="59"/>
    </row>
    <row r="30" spans="2:18" x14ac:dyDescent="0.2">
      <c r="B30" s="59"/>
      <c r="C30" s="59"/>
      <c r="D30" s="59"/>
      <c r="E30" s="59"/>
      <c r="F30" s="59"/>
      <c r="G30" s="59"/>
      <c r="H30" s="59"/>
      <c r="I30" s="59"/>
      <c r="J30" s="59"/>
      <c r="K30" s="59"/>
      <c r="L30" s="59"/>
      <c r="M30" s="59"/>
      <c r="N30" s="59"/>
      <c r="O30" s="59"/>
      <c r="P30" s="59"/>
      <c r="Q30" s="59"/>
      <c r="R30" s="59"/>
    </row>
    <row r="31" spans="2:18" x14ac:dyDescent="0.2">
      <c r="B31" s="59"/>
      <c r="C31" s="59"/>
      <c r="D31" s="59"/>
      <c r="E31" s="59"/>
      <c r="F31" s="59"/>
      <c r="G31" s="59"/>
      <c r="H31" s="59"/>
      <c r="I31" s="59"/>
      <c r="J31" s="59"/>
      <c r="K31" s="59"/>
      <c r="L31" s="59"/>
      <c r="M31" s="59"/>
      <c r="N31" s="59"/>
      <c r="O31" s="59"/>
      <c r="P31" s="59"/>
      <c r="Q31" s="59"/>
      <c r="R31" s="59"/>
    </row>
    <row r="41" spans="19:19" x14ac:dyDescent="0.2">
      <c r="S41" s="56"/>
    </row>
  </sheetData>
  <customSheetViews>
    <customSheetView guid="{EA424B0A-06A3-4874-B080-734BBB58792A}">
      <selection activeCell="B1" sqref="B1"/>
      <pageMargins left="0.75" right="0.75" top="1" bottom="1" header="0.5" footer="0.5"/>
      <pageSetup paperSize="9" orientation="portrait" r:id="rId1"/>
      <headerFooter alignWithMargins="0"/>
    </customSheetView>
    <customSheetView guid="{03452A04-CA67-46E6-B0A2-BCD750928530}">
      <selection activeCell="B1" sqref="B1"/>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X18"/>
  <sheetViews>
    <sheetView zoomScaleNormal="100" workbookViewId="0">
      <selection activeCell="W17" sqref="W17:X17"/>
    </sheetView>
  </sheetViews>
  <sheetFormatPr defaultColWidth="9.109375" defaultRowHeight="10.199999999999999" x14ac:dyDescent="0.2"/>
  <cols>
    <col min="1" max="1" width="41.33203125" style="1" bestFit="1" customWidth="1"/>
    <col min="2" max="19" width="7.109375" style="1" customWidth="1"/>
    <col min="20" max="16384" width="9.109375" style="1"/>
  </cols>
  <sheetData>
    <row r="1" spans="1:24" ht="11.4" x14ac:dyDescent="0.2">
      <c r="A1" s="61"/>
      <c r="B1" s="64" t="s">
        <v>42</v>
      </c>
      <c r="C1" s="64" t="s">
        <v>43</v>
      </c>
      <c r="D1" s="64" t="s">
        <v>44</v>
      </c>
      <c r="E1" s="64" t="s">
        <v>45</v>
      </c>
      <c r="F1" s="64" t="s">
        <v>46</v>
      </c>
      <c r="G1" s="64" t="s">
        <v>47</v>
      </c>
      <c r="H1" s="64" t="s">
        <v>48</v>
      </c>
      <c r="I1" s="64" t="s">
        <v>49</v>
      </c>
      <c r="J1" s="64" t="s">
        <v>50</v>
      </c>
      <c r="K1" s="64" t="s">
        <v>51</v>
      </c>
      <c r="L1" s="64" t="s">
        <v>52</v>
      </c>
      <c r="M1" s="64" t="s">
        <v>53</v>
      </c>
      <c r="N1" s="64" t="s">
        <v>54</v>
      </c>
      <c r="O1" s="64" t="s">
        <v>55</v>
      </c>
      <c r="P1" s="64" t="s">
        <v>56</v>
      </c>
      <c r="Q1" s="64" t="s">
        <v>57</v>
      </c>
      <c r="R1" s="64" t="s">
        <v>58</v>
      </c>
      <c r="S1" s="64">
        <v>2017</v>
      </c>
      <c r="T1" s="242">
        <v>2018</v>
      </c>
      <c r="U1" s="242">
        <v>2019</v>
      </c>
      <c r="V1" s="242">
        <v>2020</v>
      </c>
      <c r="W1" s="242">
        <v>2021</v>
      </c>
      <c r="X1" s="242">
        <v>2022</v>
      </c>
    </row>
    <row r="2" spans="1:24" x14ac:dyDescent="0.2">
      <c r="A2" s="18" t="s">
        <v>23</v>
      </c>
      <c r="B2" s="24"/>
      <c r="C2" s="24"/>
      <c r="D2" s="24"/>
      <c r="E2" s="24"/>
      <c r="F2" s="24"/>
      <c r="G2" s="24"/>
      <c r="H2" s="24"/>
      <c r="I2" s="24"/>
      <c r="J2" s="24"/>
      <c r="K2" s="24"/>
      <c r="L2" s="24"/>
      <c r="M2" s="24"/>
      <c r="N2" s="24"/>
      <c r="O2" s="24"/>
      <c r="P2" s="24"/>
      <c r="Q2" s="24"/>
      <c r="R2" s="24"/>
      <c r="S2" s="24"/>
    </row>
    <row r="3" spans="1:24" x14ac:dyDescent="0.2">
      <c r="A3" s="20" t="s">
        <v>24</v>
      </c>
      <c r="B3" s="19" t="str">
        <f>'Tabell 5 Spårväg'!F5</f>
        <v>–</v>
      </c>
      <c r="C3" s="19">
        <f>'Tabell 5 Spårväg'!H5</f>
        <v>1</v>
      </c>
      <c r="D3" s="19">
        <f>'Tabell 5 Spårväg'!J5</f>
        <v>1</v>
      </c>
      <c r="E3" s="19" t="str">
        <f>'Tabell 5 Spårväg'!L5</f>
        <v>–</v>
      </c>
      <c r="F3" s="19">
        <f>'Tabell 5 Spårväg'!N5</f>
        <v>1</v>
      </c>
      <c r="G3" s="60">
        <f>'Tabell 5 Spårväg'!P5</f>
        <v>1</v>
      </c>
      <c r="H3" s="60" t="str">
        <f>'Tabell 5 Spårväg'!R5</f>
        <v>–</v>
      </c>
      <c r="I3" s="60" t="str">
        <f>'Tabell 5 Spårväg'!T5</f>
        <v>–</v>
      </c>
      <c r="J3" s="60" t="str">
        <f>'Tabell 5 Spårväg'!V5</f>
        <v>–</v>
      </c>
      <c r="K3" s="60" t="str">
        <f>'Tabell 5 Spårväg'!X5</f>
        <v>–</v>
      </c>
      <c r="L3" s="60" t="str">
        <f>'Tabell 5 Spårväg'!Z5</f>
        <v>–</v>
      </c>
      <c r="M3" s="60">
        <f>'Tabell 5 Spårväg'!AB5</f>
        <v>1</v>
      </c>
      <c r="N3" s="60">
        <f>'Tabell 5 Spårväg'!AD5</f>
        <v>1</v>
      </c>
      <c r="O3" s="60" t="str">
        <f>'Tabell 5 Spårväg'!AF5</f>
        <v>–</v>
      </c>
      <c r="P3" s="59" t="str">
        <f>'Tabell 5 Spårväg'!AH5</f>
        <v>–</v>
      </c>
      <c r="Q3" s="59" t="str">
        <f>'Tabell 5 Spårväg'!AJ5</f>
        <v>–</v>
      </c>
      <c r="R3" s="59" t="str">
        <f>'Tabell 5 Spårväg'!AL5</f>
        <v>–</v>
      </c>
      <c r="S3" s="59" t="str">
        <f>'Tabell 5 Spårväg'!AN5</f>
        <v>–</v>
      </c>
      <c r="T3" s="59" t="str">
        <f>'Tabell 5 Spårväg'!AP5</f>
        <v>–</v>
      </c>
      <c r="U3" s="59" t="str">
        <f>'Tabell 5 Spårväg'!AR5</f>
        <v>–</v>
      </c>
      <c r="V3" s="59">
        <f>'Tabell 5 Spårväg'!AT5</f>
        <v>1</v>
      </c>
      <c r="W3" s="59">
        <f>'Tabell 5 Spårväg'!AV5</f>
        <v>1</v>
      </c>
      <c r="X3" s="59" t="str">
        <f>'Tabell 5 Spårväg'!AW5</f>
        <v>–</v>
      </c>
    </row>
    <row r="4" spans="1:24" x14ac:dyDescent="0.2">
      <c r="A4" s="20" t="s">
        <v>174</v>
      </c>
      <c r="B4" s="19">
        <f>'Tabell 5 Spårväg'!F6</f>
        <v>4</v>
      </c>
      <c r="C4" s="19" t="str">
        <f>'Tabell 5 Spårväg'!H6</f>
        <v>–</v>
      </c>
      <c r="D4" s="19">
        <f>'Tabell 5 Spårväg'!J6</f>
        <v>2</v>
      </c>
      <c r="E4" s="19">
        <f>'Tabell 5 Spårväg'!L6</f>
        <v>4</v>
      </c>
      <c r="F4" s="19" t="str">
        <f>'Tabell 5 Spårväg'!N6</f>
        <v>–</v>
      </c>
      <c r="G4" s="60" t="str">
        <f>'Tabell 5 Spårväg'!P6</f>
        <v>–</v>
      </c>
      <c r="H4" s="60">
        <f>'Tabell 5 Spårväg'!R6</f>
        <v>2</v>
      </c>
      <c r="I4" s="60" t="str">
        <f>'Tabell 5 Spårväg'!T6</f>
        <v>–</v>
      </c>
      <c r="J4" s="60">
        <f>'Tabell 5 Spårväg'!V6</f>
        <v>1</v>
      </c>
      <c r="K4" s="60">
        <f>'Tabell 5 Spårväg'!X6</f>
        <v>3</v>
      </c>
      <c r="L4" s="60" t="str">
        <f>'Tabell 5 Spårväg'!Z6</f>
        <v>–</v>
      </c>
      <c r="M4" s="60">
        <f>'Tabell 5 Spårväg'!AB6</f>
        <v>1</v>
      </c>
      <c r="N4" s="60" t="str">
        <f>'Tabell 5 Spårväg'!AD6</f>
        <v>–</v>
      </c>
      <c r="O4" s="60" t="str">
        <f>'Tabell 5 Spårväg'!AF6</f>
        <v>–</v>
      </c>
      <c r="P4" s="59" t="str">
        <f>'Tabell 5 Spårväg'!AH6</f>
        <v>–</v>
      </c>
      <c r="Q4" s="59">
        <f>'Tabell 5 Spårväg'!AJ6</f>
        <v>1</v>
      </c>
      <c r="R4" s="59">
        <f>'Tabell 5 Spårväg'!AL6</f>
        <v>1</v>
      </c>
      <c r="S4" s="59">
        <f>'Tabell 5 Spårväg'!AN6</f>
        <v>1</v>
      </c>
      <c r="T4" s="59">
        <f>'Tabell 5 Spårväg'!AP6</f>
        <v>2</v>
      </c>
      <c r="U4" s="59" t="str">
        <f>'Tabell 5 Spårväg'!AR6</f>
        <v>–</v>
      </c>
      <c r="V4" s="59">
        <f>'Tabell 5 Spårväg'!AT6</f>
        <v>1</v>
      </c>
      <c r="W4" s="59" t="str">
        <f>'Tabell 5 Spårväg'!AV6</f>
        <v>–</v>
      </c>
      <c r="X4" s="59" t="str">
        <f>'Tabell 5 Spårväg'!AW6</f>
        <v>–</v>
      </c>
    </row>
    <row r="5" spans="1:24" x14ac:dyDescent="0.2">
      <c r="A5" s="20" t="s">
        <v>25</v>
      </c>
      <c r="B5" s="19">
        <f>'Tabell 5 Spårväg'!F9</f>
        <v>2</v>
      </c>
      <c r="C5" s="19" t="str">
        <f>'Tabell 5 Spårväg'!H9</f>
        <v>–</v>
      </c>
      <c r="D5" s="19" t="str">
        <f>'Tabell 5 Spårväg'!J9</f>
        <v>–</v>
      </c>
      <c r="E5" s="19" t="str">
        <f>'Tabell 5 Spårväg'!L9</f>
        <v>–</v>
      </c>
      <c r="F5" s="19" t="str">
        <f>'Tabell 5 Spårväg'!N9</f>
        <v>–</v>
      </c>
      <c r="G5" s="60">
        <f>'Tabell 5 Spårväg'!P9</f>
        <v>3</v>
      </c>
      <c r="H5" s="60">
        <f>'Tabell 5 Spårväg'!R9</f>
        <v>1</v>
      </c>
      <c r="I5" s="60" t="str">
        <f>'Tabell 5 Spårväg'!T9</f>
        <v>–</v>
      </c>
      <c r="J5" s="60">
        <f>'Tabell 5 Spårväg'!V9</f>
        <v>1</v>
      </c>
      <c r="K5" s="60" t="str">
        <f>'Tabell 5 Spårväg'!X9</f>
        <v>–</v>
      </c>
      <c r="L5" s="60" t="str">
        <f>'Tabell 5 Spårväg'!Z9</f>
        <v>–</v>
      </c>
      <c r="M5" s="60">
        <f>'Tabell 5 Spårväg'!AB9</f>
        <v>2</v>
      </c>
      <c r="N5" s="60" t="str">
        <f>'Tabell 5 Spårväg'!AD9</f>
        <v>–</v>
      </c>
      <c r="O5" s="60" t="str">
        <f>'Tabell 5 Spårväg'!AF9</f>
        <v>–</v>
      </c>
      <c r="P5" s="59">
        <f>'Tabell 5 Spårväg'!AH9</f>
        <v>3</v>
      </c>
      <c r="Q5" s="59" t="str">
        <f>'Tabell 5 Spårväg'!AJ9</f>
        <v>–</v>
      </c>
      <c r="R5" s="59">
        <f>'Tabell 5 Spårväg'!AL9</f>
        <v>1</v>
      </c>
      <c r="S5" s="59">
        <f>'Tabell 5 Spårväg'!AN9</f>
        <v>1</v>
      </c>
      <c r="T5" s="59" t="str">
        <f>'Tabell 5 Spårväg'!AP9</f>
        <v>–</v>
      </c>
      <c r="U5" s="59" t="str">
        <f>'Tabell 5 Spårväg'!AR9</f>
        <v>–</v>
      </c>
      <c r="V5" s="59" t="str">
        <f>'Tabell 5 Spårväg'!AT9</f>
        <v>–</v>
      </c>
      <c r="W5" s="59" t="str">
        <f>'Tabell 5 Spårväg'!AV9</f>
        <v>–</v>
      </c>
      <c r="X5" s="59" t="str">
        <f>'Tabell 5 Spårväg'!AW9</f>
        <v>–</v>
      </c>
    </row>
    <row r="6" spans="1:24" x14ac:dyDescent="0.2">
      <c r="A6" s="20" t="s">
        <v>39</v>
      </c>
      <c r="B6" s="19" t="str">
        <f>'Tabell 5 Spårväg'!F10</f>
        <v>..</v>
      </c>
      <c r="C6" s="19" t="str">
        <f>'Tabell 5 Spårväg'!H10</f>
        <v>..</v>
      </c>
      <c r="D6" s="19" t="str">
        <f>'Tabell 5 Spårväg'!J10</f>
        <v>..</v>
      </c>
      <c r="E6" s="19" t="str">
        <f>'Tabell 5 Spårväg'!L10</f>
        <v>..</v>
      </c>
      <c r="F6" s="19" t="str">
        <f>'Tabell 5 Spårväg'!N10</f>
        <v>..</v>
      </c>
      <c r="G6" s="60" t="str">
        <f>'Tabell 5 Spårväg'!P10</f>
        <v>..</v>
      </c>
      <c r="H6" s="60" t="str">
        <f>'Tabell 5 Spårväg'!R10</f>
        <v>..</v>
      </c>
      <c r="I6" s="60" t="str">
        <f>'Tabell 5 Spårväg'!T10</f>
        <v>..</v>
      </c>
      <c r="J6" s="60" t="str">
        <f>'Tabell 5 Spårväg'!V10</f>
        <v>..</v>
      </c>
      <c r="K6" s="60" t="str">
        <f>'Tabell 5 Spårväg'!X10</f>
        <v>..</v>
      </c>
      <c r="L6" s="60" t="str">
        <f>'Tabell 5 Spårväg'!Z10</f>
        <v>..</v>
      </c>
      <c r="M6" s="60" t="str">
        <f>'Tabell 5 Spårväg'!AB10</f>
        <v>..</v>
      </c>
      <c r="N6" s="60" t="str">
        <f>'Tabell 5 Spårväg'!AD10</f>
        <v>..</v>
      </c>
      <c r="O6" s="60" t="str">
        <f>'Tabell 5 Spårväg'!AF10</f>
        <v>..</v>
      </c>
      <c r="P6" s="59">
        <f>'Tabell 5 Spårväg'!AH10</f>
        <v>5</v>
      </c>
      <c r="Q6" s="59">
        <f>'Tabell 5 Spårväg'!AJ10</f>
        <v>3</v>
      </c>
      <c r="R6" s="59">
        <f>'Tabell 5 Spårväg'!AL10</f>
        <v>6</v>
      </c>
      <c r="S6" s="59">
        <f>'Tabell 5 Spårväg'!AN10</f>
        <v>11</v>
      </c>
      <c r="T6" s="59">
        <f>'Tabell 5 Spårväg'!AP10</f>
        <v>6</v>
      </c>
      <c r="U6" s="59">
        <f>'Tabell 5 Spårväg'!AR10</f>
        <v>11</v>
      </c>
      <c r="V6" s="59">
        <f>'Tabell 5 Spårväg'!AT10</f>
        <v>4</v>
      </c>
      <c r="W6" s="59">
        <f>'Tabell 5 Spårväg'!AV10</f>
        <v>5</v>
      </c>
      <c r="X6" s="59">
        <f>'Tabell 5 Spårväg'!AW10</f>
        <v>3</v>
      </c>
    </row>
    <row r="7" spans="1:24" x14ac:dyDescent="0.2">
      <c r="A7" s="20" t="s">
        <v>172</v>
      </c>
      <c r="B7" s="19" t="str">
        <f>'Tabell 5 Spårväg'!F11</f>
        <v>..</v>
      </c>
      <c r="C7" s="19" t="str">
        <f>'Tabell 5 Spårväg'!H11</f>
        <v>..</v>
      </c>
      <c r="D7" s="19" t="str">
        <f>'Tabell 5 Spårväg'!J11</f>
        <v>..</v>
      </c>
      <c r="E7" s="19" t="str">
        <f>'Tabell 5 Spårväg'!L11</f>
        <v>..</v>
      </c>
      <c r="F7" s="19" t="str">
        <f>'Tabell 5 Spårväg'!N11</f>
        <v>..</v>
      </c>
      <c r="G7" s="60" t="str">
        <f>'Tabell 5 Spårväg'!P11</f>
        <v>..</v>
      </c>
      <c r="H7" s="60" t="str">
        <f>'Tabell 5 Spårväg'!R11</f>
        <v>..</v>
      </c>
      <c r="I7" s="60" t="str">
        <f>'Tabell 5 Spårväg'!T11</f>
        <v>..</v>
      </c>
      <c r="J7" s="60" t="str">
        <f>'Tabell 5 Spårväg'!V11</f>
        <v>..</v>
      </c>
      <c r="K7" s="60" t="str">
        <f>'Tabell 5 Spårväg'!X11</f>
        <v>..</v>
      </c>
      <c r="L7" s="60" t="str">
        <f>'Tabell 5 Spårväg'!Z11</f>
        <v>..</v>
      </c>
      <c r="M7" s="60" t="str">
        <f>'Tabell 5 Spårväg'!AB11</f>
        <v>..</v>
      </c>
      <c r="N7" s="60" t="str">
        <f>'Tabell 5 Spårväg'!AD11</f>
        <v>..</v>
      </c>
      <c r="O7" s="60" t="str">
        <f>'Tabell 5 Spårväg'!AF11</f>
        <v>..</v>
      </c>
      <c r="P7" s="59" t="str">
        <f>'Tabell 5 Spårväg'!AH11</f>
        <v>–</v>
      </c>
      <c r="Q7" s="59" t="str">
        <f>'Tabell 5 Spårväg'!AJ11</f>
        <v>–</v>
      </c>
      <c r="R7" s="59" t="str">
        <f>'Tabell 5 Spårväg'!AL11</f>
        <v>–</v>
      </c>
      <c r="S7" s="59" t="str">
        <f>'Tabell 5 Spårväg'!AN11</f>
        <v>–</v>
      </c>
      <c r="T7" s="59" t="str">
        <f>'Tabell 5 Spårväg'!AP11</f>
        <v>–</v>
      </c>
      <c r="U7" s="59">
        <f>'Tabell 5 Spårväg'!AR11</f>
        <v>1</v>
      </c>
      <c r="V7" s="59">
        <f>'Tabell 5 Spårväg'!AT11</f>
        <v>1</v>
      </c>
      <c r="W7" s="59" t="str">
        <f>'Tabell 5 Spårväg'!AV11</f>
        <v>–</v>
      </c>
      <c r="X7" s="59" t="str">
        <f>'Tabell 5 Spårväg'!AW11</f>
        <v>–</v>
      </c>
    </row>
    <row r="8" spans="1:24" x14ac:dyDescent="0.2">
      <c r="A8" s="237" t="s">
        <v>27</v>
      </c>
      <c r="B8" s="238">
        <f>'Tabell 5 Spårväg'!F14</f>
        <v>7</v>
      </c>
      <c r="C8" s="238">
        <f>'Tabell 5 Spårväg'!H14</f>
        <v>5</v>
      </c>
      <c r="D8" s="238">
        <f>'Tabell 5 Spårväg'!J14</f>
        <v>3</v>
      </c>
      <c r="E8" s="238">
        <f>'Tabell 5 Spårväg'!L14</f>
        <v>3</v>
      </c>
      <c r="F8" s="238">
        <f>'Tabell 5 Spårväg'!N14</f>
        <v>4</v>
      </c>
      <c r="G8" s="243">
        <f>'Tabell 5 Spårväg'!P14</f>
        <v>4</v>
      </c>
      <c r="H8" s="243">
        <f>'Tabell 5 Spårväg'!R14</f>
        <v>6</v>
      </c>
      <c r="I8" s="243">
        <f>'Tabell 5 Spårväg'!T14</f>
        <v>3</v>
      </c>
      <c r="J8" s="243">
        <f>'Tabell 5 Spårväg'!V14</f>
        <v>2</v>
      </c>
      <c r="K8" s="243">
        <f>'Tabell 5 Spårväg'!X14</f>
        <v>3</v>
      </c>
      <c r="L8" s="243" t="str">
        <f>'Tabell 5 Spårväg'!Z14</f>
        <v>–</v>
      </c>
      <c r="M8" s="243">
        <f>'Tabell 5 Spårväg'!AB14</f>
        <v>3</v>
      </c>
      <c r="N8" s="243" t="str">
        <f>'Tabell 5 Spårväg'!AD14</f>
        <v>–</v>
      </c>
      <c r="O8" s="243" t="str">
        <f>'Tabell 5 Spårväg'!AF14</f>
        <v>–</v>
      </c>
      <c r="P8" s="244">
        <f>'Tabell 5 Spårväg'!AH14</f>
        <v>4</v>
      </c>
      <c r="Q8" s="244">
        <f>'Tabell 5 Spårväg'!AJ14</f>
        <v>5</v>
      </c>
      <c r="R8" s="244">
        <f>'Tabell 5 Spårväg'!AL14</f>
        <v>1</v>
      </c>
      <c r="S8" s="244">
        <f>'Tabell 5 Spårväg'!AN14</f>
        <v>1</v>
      </c>
      <c r="T8" s="244">
        <f>'Tabell 5 Spårväg'!AP14</f>
        <v>3</v>
      </c>
      <c r="U8" s="244">
        <f>'Tabell 5 Spårväg'!AR14</f>
        <v>2</v>
      </c>
      <c r="V8" s="244">
        <f>'Tabell 5 Spårväg'!AT14</f>
        <v>3</v>
      </c>
      <c r="W8" s="244">
        <f>'Tabell 5 Spårväg'!AV14</f>
        <v>10</v>
      </c>
      <c r="X8" s="244">
        <f>'Tabell 5 Spårväg'!AW14</f>
        <v>6</v>
      </c>
    </row>
    <row r="9" spans="1:24" x14ac:dyDescent="0.2">
      <c r="A9" s="245" t="s">
        <v>41</v>
      </c>
      <c r="B9" s="238" t="str">
        <f>'Tabell 5 Spårväg'!F13</f>
        <v>..</v>
      </c>
      <c r="C9" s="238" t="str">
        <f>'Tabell 5 Spårväg'!H13</f>
        <v>..</v>
      </c>
      <c r="D9" s="238" t="str">
        <f>'Tabell 5 Spårväg'!J13</f>
        <v>..</v>
      </c>
      <c r="E9" s="238" t="str">
        <f>'Tabell 5 Spårväg'!L13</f>
        <v>..</v>
      </c>
      <c r="F9" s="238" t="str">
        <f>'Tabell 5 Spårväg'!N13</f>
        <v>..</v>
      </c>
      <c r="G9" s="243" t="str">
        <f>'Tabell 5 Spårväg'!P13</f>
        <v>..</v>
      </c>
      <c r="H9" s="243" t="str">
        <f>'Tabell 5 Spårväg'!R13</f>
        <v>..</v>
      </c>
      <c r="I9" s="243" t="str">
        <f>'Tabell 5 Spårväg'!T13</f>
        <v>–</v>
      </c>
      <c r="J9" s="243" t="str">
        <f>'Tabell 5 Spårväg'!V13</f>
        <v>–</v>
      </c>
      <c r="K9" s="243" t="str">
        <f>'Tabell 5 Spårväg'!X13</f>
        <v>–</v>
      </c>
      <c r="L9" s="243">
        <f>'Tabell 5 Spårväg'!Z13</f>
        <v>1</v>
      </c>
      <c r="M9" s="243" t="str">
        <f>'Tabell 5 Spårväg'!AB13</f>
        <v>–</v>
      </c>
      <c r="N9" s="243" t="str">
        <f>'Tabell 5 Spårväg'!AD13</f>
        <v>–</v>
      </c>
      <c r="O9" s="243" t="str">
        <f>'Tabell 5 Spårväg'!AF13</f>
        <v>–</v>
      </c>
      <c r="P9" s="244" t="str">
        <f>'Tabell 5 Spårväg'!AH13</f>
        <v>–</v>
      </c>
      <c r="Q9" s="244" t="str">
        <f>'Tabell 5 Spårväg'!AJ13</f>
        <v>–</v>
      </c>
      <c r="R9" s="244" t="str">
        <f>'Tabell 5 Spårväg'!AL13</f>
        <v>–</v>
      </c>
      <c r="S9" s="244" t="str">
        <f>'Tabell 5 Spårväg'!AN13</f>
        <v>–</v>
      </c>
      <c r="T9" s="244" t="str">
        <f>'Tabell 5 Spårväg'!AP13</f>
        <v>–</v>
      </c>
      <c r="U9" s="244">
        <f>'Tabell 5 Spårväg'!AR13</f>
        <v>1</v>
      </c>
      <c r="V9" s="244" t="str">
        <f>'Tabell 5 Spårväg'!AT13</f>
        <v>–</v>
      </c>
      <c r="W9" s="244" t="str">
        <f>'Tabell 5 Spårväg'!AV13</f>
        <v>–</v>
      </c>
      <c r="X9" s="244" t="str">
        <f>'Tabell 5 Spårväg'!AW13</f>
        <v>–</v>
      </c>
    </row>
    <row r="10" spans="1:24" x14ac:dyDescent="0.2">
      <c r="A10" s="20" t="s">
        <v>26</v>
      </c>
      <c r="B10" s="19">
        <f>'Tabell 5 Spårväg'!F12</f>
        <v>16</v>
      </c>
      <c r="C10" s="19">
        <f>'Tabell 5 Spårväg'!H12</f>
        <v>21</v>
      </c>
      <c r="D10" s="19">
        <f>'Tabell 5 Spårväg'!J12</f>
        <v>13</v>
      </c>
      <c r="E10" s="19">
        <f>'Tabell 5 Spårväg'!L12</f>
        <v>13</v>
      </c>
      <c r="F10" s="19">
        <f>'Tabell 5 Spårväg'!N12</f>
        <v>13</v>
      </c>
      <c r="G10" s="60">
        <f>'Tabell 5 Spårväg'!P12</f>
        <v>23</v>
      </c>
      <c r="H10" s="60">
        <f>'Tabell 5 Spårväg'!R12</f>
        <v>31</v>
      </c>
      <c r="I10" s="60">
        <f>'Tabell 5 Spårväg'!T12</f>
        <v>30</v>
      </c>
      <c r="J10" s="60">
        <f>'Tabell 5 Spårväg'!V12</f>
        <v>13</v>
      </c>
      <c r="K10" s="60">
        <f>'Tabell 5 Spårväg'!X12</f>
        <v>16</v>
      </c>
      <c r="L10" s="60">
        <f>'Tabell 5 Spårväg'!Z12</f>
        <v>14</v>
      </c>
      <c r="M10" s="60">
        <f>'Tabell 5 Spårväg'!AB12</f>
        <v>14</v>
      </c>
      <c r="N10" s="60">
        <f>'Tabell 5 Spårväg'!AD12</f>
        <v>6</v>
      </c>
      <c r="O10" s="60">
        <f>'Tabell 5 Spårväg'!AF12</f>
        <v>4</v>
      </c>
      <c r="P10" s="59">
        <f>'Tabell 5 Spårväg'!AH12</f>
        <v>4</v>
      </c>
      <c r="Q10" s="59">
        <f>'Tabell 5 Spårväg'!AJ12</f>
        <v>5</v>
      </c>
      <c r="R10" s="59">
        <f>'Tabell 5 Spårväg'!AL12</f>
        <v>1</v>
      </c>
      <c r="S10" s="59">
        <f>'Tabell 5 Spårväg'!AN12</f>
        <v>1</v>
      </c>
      <c r="T10" s="59">
        <f>'Tabell 5 Spårväg'!AP12</f>
        <v>3</v>
      </c>
      <c r="U10" s="59">
        <f>'Tabell 5 Spårväg'!AR12</f>
        <v>3</v>
      </c>
      <c r="V10" s="59">
        <f>'Tabell 5 Spårväg'!AT12</f>
        <v>3</v>
      </c>
      <c r="W10" s="59">
        <f>'Tabell 5 Spårväg'!AV12</f>
        <v>10</v>
      </c>
      <c r="X10" s="59">
        <f>'Tabell 5 Spårväg'!AW12</f>
        <v>7</v>
      </c>
    </row>
    <row r="11" spans="1:24" ht="12.9" customHeight="1" x14ac:dyDescent="0.2">
      <c r="A11" s="18" t="s">
        <v>0</v>
      </c>
      <c r="B11" s="19">
        <f>'Tabell 6 Spårväg'!F4</f>
        <v>3</v>
      </c>
      <c r="C11" s="19">
        <f>'Tabell 6 Spårväg'!G4</f>
        <v>1</v>
      </c>
      <c r="D11" s="19" t="str">
        <f>'Tabell 6 Spårväg'!H4</f>
        <v>–</v>
      </c>
      <c r="E11" s="19">
        <f>'Tabell 6 Spårväg'!I4</f>
        <v>2</v>
      </c>
      <c r="F11" s="19">
        <f>'Tabell 6 Spårväg'!J4</f>
        <v>1</v>
      </c>
      <c r="G11" s="19">
        <f>'Tabell 6 Spårväg'!K4</f>
        <v>4</v>
      </c>
      <c r="H11" s="19">
        <f>'Tabell 6 Spårväg'!L4</f>
        <v>2</v>
      </c>
      <c r="I11" s="19">
        <f>'Tabell 6 Spårväg'!M4</f>
        <v>2</v>
      </c>
      <c r="J11" s="19">
        <f>'Tabell 6 Spårväg'!N4</f>
        <v>1</v>
      </c>
      <c r="K11" s="19">
        <f>'Tabell 6 Spårväg'!O4</f>
        <v>2</v>
      </c>
      <c r="L11" s="19">
        <f>'Tabell 6 Spårväg'!P4</f>
        <v>3</v>
      </c>
      <c r="M11" s="19" t="str">
        <f>'Tabell 6 Spårväg'!Q4</f>
        <v>–</v>
      </c>
      <c r="N11" s="19">
        <f>'Tabell 6 Spårväg'!R4</f>
        <v>4</v>
      </c>
      <c r="O11" s="19" t="str">
        <f>'Tabell 6 Spårväg'!S4</f>
        <v>–</v>
      </c>
      <c r="P11" s="19">
        <f>'Tabell 6 Spårväg'!T4</f>
        <v>1</v>
      </c>
      <c r="Q11" s="19" t="str">
        <f>'Tabell 6 Spårväg'!U4</f>
        <v>–</v>
      </c>
      <c r="R11" s="19">
        <f>'Tabell 6 Spårväg'!V4</f>
        <v>1</v>
      </c>
      <c r="S11" s="19">
        <f>'Tabell 6 Spårväg'!W4</f>
        <v>1</v>
      </c>
      <c r="T11" s="19" t="str">
        <f>'Tabell 6 Spårväg'!X4</f>
        <v>–</v>
      </c>
      <c r="U11" s="19" t="str">
        <f>'Tabell 6 Spårväg'!Y4</f>
        <v>–</v>
      </c>
      <c r="V11" s="19" t="str">
        <f>'Tabell 6 Spårväg'!Z4</f>
        <v>–</v>
      </c>
      <c r="W11" s="19">
        <f>'Tabell 6 Spårväg'!AA4</f>
        <v>1</v>
      </c>
      <c r="X11" s="19" t="str">
        <f>'Tabell 6 Spårväg'!AB4</f>
        <v>–</v>
      </c>
    </row>
    <row r="12" spans="1:24" ht="12.9" customHeight="1" x14ac:dyDescent="0.2">
      <c r="A12" s="20" t="s">
        <v>20</v>
      </c>
      <c r="B12" s="19" t="str">
        <f>'Tabell 6 Spårväg'!F12</f>
        <v>..</v>
      </c>
      <c r="C12" s="19" t="str">
        <f>'Tabell 6 Spårväg'!G12</f>
        <v>..</v>
      </c>
      <c r="D12" s="19" t="str">
        <f>'Tabell 6 Spårväg'!H12</f>
        <v>..</v>
      </c>
      <c r="E12" s="19" t="str">
        <f>'Tabell 6 Spårväg'!I12</f>
        <v>..</v>
      </c>
      <c r="F12" s="19" t="str">
        <f>'Tabell 6 Spårväg'!J12</f>
        <v>..</v>
      </c>
      <c r="G12" s="19" t="str">
        <f>'Tabell 6 Spårväg'!K12</f>
        <v>..</v>
      </c>
      <c r="H12" s="19" t="str">
        <f>'Tabell 6 Spårväg'!L12</f>
        <v>..</v>
      </c>
      <c r="I12" s="19" t="str">
        <f>'Tabell 6 Spårväg'!M12</f>
        <v>..</v>
      </c>
      <c r="J12" s="19" t="str">
        <f>'Tabell 6 Spårväg'!N12</f>
        <v>..</v>
      </c>
      <c r="K12" s="19">
        <f>'Tabell 6 Spårväg'!O12</f>
        <v>1</v>
      </c>
      <c r="L12" s="19">
        <f>'Tabell 6 Spårväg'!P12</f>
        <v>2</v>
      </c>
      <c r="M12" s="19" t="str">
        <f>'Tabell 6 Spårväg'!Q12</f>
        <v>–</v>
      </c>
      <c r="N12" s="19">
        <f>'Tabell 6 Spårväg'!R12</f>
        <v>2</v>
      </c>
      <c r="O12" s="19" t="str">
        <f>'Tabell 6 Spårväg'!S12</f>
        <v>–</v>
      </c>
      <c r="P12" s="19" t="str">
        <f>'Tabell 6 Spårväg'!T12</f>
        <v>–</v>
      </c>
      <c r="Q12" s="19" t="str">
        <f>'Tabell 6 Spårväg'!U12</f>
        <v>–</v>
      </c>
      <c r="R12" s="19" t="str">
        <f>'Tabell 6 Spårväg'!V12</f>
        <v>–</v>
      </c>
      <c r="S12" s="19" t="str">
        <f>'Tabell 6 Spårväg'!W12</f>
        <v>–</v>
      </c>
      <c r="T12" s="19" t="str">
        <f>'Tabell 6 Spårväg'!X12</f>
        <v>–</v>
      </c>
      <c r="U12" s="19" t="str">
        <f>'Tabell 6 Spårväg'!Y12</f>
        <v>–</v>
      </c>
      <c r="V12" s="19" t="str">
        <f>'Tabell 6 Spårväg'!Z12</f>
        <v>–</v>
      </c>
      <c r="W12" s="19" t="str">
        <f>'Tabell 6 Spårväg'!AA12</f>
        <v>–</v>
      </c>
      <c r="X12" s="19" t="str">
        <f>'Tabell 6 Spårväg'!AB12</f>
        <v>–</v>
      </c>
    </row>
    <row r="13" spans="1:24" ht="12.9" customHeight="1" x14ac:dyDescent="0.2">
      <c r="A13" s="20" t="s">
        <v>21</v>
      </c>
      <c r="B13" s="19" t="str">
        <f>'Tabell 6 Spårväg'!F20</f>
        <v>..</v>
      </c>
      <c r="C13" s="19" t="str">
        <f>'Tabell 6 Spårväg'!G20</f>
        <v>..</v>
      </c>
      <c r="D13" s="19" t="str">
        <f>'Tabell 6 Spårväg'!H20</f>
        <v>..</v>
      </c>
      <c r="E13" s="19" t="str">
        <f>'Tabell 6 Spårväg'!I20</f>
        <v>..</v>
      </c>
      <c r="F13" s="19" t="str">
        <f>'Tabell 6 Spårväg'!J20</f>
        <v>..</v>
      </c>
      <c r="G13" s="19" t="str">
        <f>'Tabell 6 Spårväg'!K20</f>
        <v>..</v>
      </c>
      <c r="H13" s="19" t="str">
        <f>'Tabell 6 Spårväg'!L20</f>
        <v>..</v>
      </c>
      <c r="I13" s="19" t="str">
        <f>'Tabell 6 Spårväg'!M20</f>
        <v>..</v>
      </c>
      <c r="J13" s="19" t="str">
        <f>'Tabell 6 Spårväg'!N20</f>
        <v>..</v>
      </c>
      <c r="K13" s="19">
        <f>'Tabell 6 Spårväg'!O20</f>
        <v>1</v>
      </c>
      <c r="L13" s="19">
        <f>'Tabell 6 Spårväg'!P20</f>
        <v>1</v>
      </c>
      <c r="M13" s="19" t="str">
        <f>'Tabell 6 Spårväg'!Q20</f>
        <v>–</v>
      </c>
      <c r="N13" s="19">
        <f>'Tabell 6 Spårväg'!R20</f>
        <v>2</v>
      </c>
      <c r="O13" s="19" t="str">
        <f>'Tabell 6 Spårväg'!S20</f>
        <v>–</v>
      </c>
      <c r="P13" s="19">
        <f>'Tabell 6 Spårväg'!T20</f>
        <v>1</v>
      </c>
      <c r="Q13" s="19" t="str">
        <f>'Tabell 6 Spårväg'!U20</f>
        <v>–</v>
      </c>
      <c r="R13" s="19">
        <f>'Tabell 6 Spårväg'!V20</f>
        <v>1</v>
      </c>
      <c r="S13" s="19">
        <f>'Tabell 6 Spårväg'!W20</f>
        <v>1</v>
      </c>
      <c r="T13" s="19" t="str">
        <f>'Tabell 6 Spårväg'!X20</f>
        <v>–</v>
      </c>
      <c r="U13" s="19" t="str">
        <f>'Tabell 6 Spårväg'!Y20</f>
        <v>–</v>
      </c>
      <c r="V13" s="19" t="str">
        <f>'Tabell 6 Spårväg'!Z20</f>
        <v>–</v>
      </c>
      <c r="W13" s="19">
        <f>'Tabell 6 Spårväg'!AA20</f>
        <v>1</v>
      </c>
      <c r="X13" s="19" t="str">
        <f>'Tabell 6 Spårväg'!AB20</f>
        <v>–</v>
      </c>
    </row>
    <row r="14" spans="1:24" x14ac:dyDescent="0.2">
      <c r="A14" s="18" t="s">
        <v>1</v>
      </c>
      <c r="B14" s="59">
        <f>'Tabell 7 Spårväg'!F4</f>
        <v>14</v>
      </c>
      <c r="C14" s="59">
        <f>'Tabell 7 Spårväg'!G4</f>
        <v>20</v>
      </c>
      <c r="D14" s="59">
        <f>'Tabell 7 Spårväg'!H4</f>
        <v>16</v>
      </c>
      <c r="E14" s="59">
        <f>'Tabell 7 Spårväg'!I4</f>
        <v>18</v>
      </c>
      <c r="F14" s="59">
        <f>'Tabell 7 Spårväg'!J4</f>
        <v>10</v>
      </c>
      <c r="G14" s="59">
        <f>'Tabell 7 Spårväg'!K4</f>
        <v>17</v>
      </c>
      <c r="H14" s="59">
        <f>'Tabell 7 Spårväg'!L4</f>
        <v>34</v>
      </c>
      <c r="I14" s="59">
        <f>'Tabell 7 Spårväg'!M4</f>
        <v>28</v>
      </c>
      <c r="J14" s="59">
        <f>'Tabell 7 Spårväg'!N4</f>
        <v>11</v>
      </c>
      <c r="K14" s="59">
        <f>'Tabell 7 Spårväg'!O4</f>
        <v>14</v>
      </c>
      <c r="L14" s="59">
        <f>'Tabell 7 Spårväg'!P4</f>
        <v>10</v>
      </c>
      <c r="M14" s="59">
        <f>'Tabell 7 Spårväg'!Q4</f>
        <v>22</v>
      </c>
      <c r="N14" s="59">
        <f>'Tabell 7 Spårväg'!R4</f>
        <v>2</v>
      </c>
      <c r="O14" s="59">
        <f>'Tabell 7 Spårväg'!S4</f>
        <v>4</v>
      </c>
      <c r="P14" s="59">
        <f>'Tabell 7 Spårväg'!T4</f>
        <v>10</v>
      </c>
      <c r="Q14" s="59">
        <f>'Tabell 7 Spårväg'!U4</f>
        <v>9</v>
      </c>
      <c r="R14" s="59">
        <f>'Tabell 7 Spårväg'!V4</f>
        <v>7</v>
      </c>
      <c r="S14" s="59">
        <f>'Tabell 7 Spårväg'!W4</f>
        <v>14</v>
      </c>
      <c r="T14" s="59">
        <f>'Tabell 7 Spårväg'!X4</f>
        <v>10</v>
      </c>
      <c r="U14" s="59">
        <f>'Tabell 7 Spårväg'!Y4</f>
        <v>13</v>
      </c>
      <c r="V14" s="59">
        <f>'Tabell 7 Spårväg'!Z4</f>
        <v>8</v>
      </c>
      <c r="W14" s="59">
        <f>'Tabell 7 Spårväg'!AA4</f>
        <v>14</v>
      </c>
      <c r="X14" s="59">
        <f>'Tabell 7 Spårväg'!AB4</f>
        <v>9</v>
      </c>
    </row>
    <row r="15" spans="1:24" x14ac:dyDescent="0.2">
      <c r="A15" s="20" t="s">
        <v>20</v>
      </c>
      <c r="B15" s="59" t="str">
        <f>'Tabell 7 Spårväg'!F12</f>
        <v>..</v>
      </c>
      <c r="C15" s="59" t="str">
        <f>'Tabell 7 Spårväg'!G12</f>
        <v>..</v>
      </c>
      <c r="D15" s="59" t="str">
        <f>'Tabell 7 Spårväg'!H12</f>
        <v>..</v>
      </c>
      <c r="E15" s="59" t="str">
        <f>'Tabell 7 Spårväg'!I12</f>
        <v>..</v>
      </c>
      <c r="F15" s="59" t="str">
        <f>'Tabell 7 Spårväg'!J12</f>
        <v>..</v>
      </c>
      <c r="G15" s="59" t="str">
        <f>'Tabell 7 Spårväg'!K12</f>
        <v>..</v>
      </c>
      <c r="H15" s="59" t="str">
        <f>'Tabell 7 Spårväg'!L12</f>
        <v>..</v>
      </c>
      <c r="I15" s="59" t="str">
        <f>'Tabell 7 Spårväg'!M12</f>
        <v>..</v>
      </c>
      <c r="J15" s="59" t="str">
        <f>'Tabell 7 Spårväg'!N12</f>
        <v>..</v>
      </c>
      <c r="K15" s="59">
        <f>'Tabell 7 Spårväg'!O12</f>
        <v>11</v>
      </c>
      <c r="L15" s="59">
        <f>'Tabell 7 Spårväg'!P12</f>
        <v>3</v>
      </c>
      <c r="M15" s="59">
        <f>'Tabell 7 Spårväg'!Q12</f>
        <v>8</v>
      </c>
      <c r="N15" s="59">
        <f>'Tabell 7 Spårväg'!R12</f>
        <v>1</v>
      </c>
      <c r="O15" s="59">
        <f>'Tabell 7 Spårväg'!S12</f>
        <v>2</v>
      </c>
      <c r="P15" s="59">
        <f>'Tabell 7 Spårväg'!T12</f>
        <v>5</v>
      </c>
      <c r="Q15" s="59">
        <f>'Tabell 7 Spårväg'!U12</f>
        <v>5</v>
      </c>
      <c r="R15" s="59">
        <f>'Tabell 7 Spårväg'!V12</f>
        <v>7</v>
      </c>
      <c r="S15" s="59">
        <f>'Tabell 7 Spårväg'!W12</f>
        <v>9</v>
      </c>
      <c r="T15" s="59">
        <f>'Tabell 7 Spårväg'!X12</f>
        <v>4</v>
      </c>
      <c r="U15" s="59">
        <f>'Tabell 7 Spårväg'!Y12</f>
        <v>5</v>
      </c>
      <c r="V15" s="59">
        <f>'Tabell 7 Spårväg'!Z12</f>
        <v>4</v>
      </c>
      <c r="W15" s="59">
        <f>'Tabell 7 Spårväg'!AA12</f>
        <v>7</v>
      </c>
      <c r="X15" s="59">
        <f>'Tabell 7 Spårväg'!AB12</f>
        <v>5</v>
      </c>
    </row>
    <row r="16" spans="1:24" x14ac:dyDescent="0.2">
      <c r="A16" s="20" t="s">
        <v>21</v>
      </c>
      <c r="B16" s="59" t="str">
        <f>'Tabell 7 Spårväg'!F20</f>
        <v>..</v>
      </c>
      <c r="C16" s="59" t="str">
        <f>'Tabell 7 Spårväg'!G20</f>
        <v>..</v>
      </c>
      <c r="D16" s="59" t="str">
        <f>'Tabell 7 Spårväg'!H20</f>
        <v>..</v>
      </c>
      <c r="E16" s="59" t="str">
        <f>'Tabell 7 Spårväg'!I20</f>
        <v>..</v>
      </c>
      <c r="F16" s="59" t="str">
        <f>'Tabell 7 Spårväg'!J20</f>
        <v>..</v>
      </c>
      <c r="G16" s="59" t="str">
        <f>'Tabell 7 Spårväg'!K20</f>
        <v>..</v>
      </c>
      <c r="H16" s="59" t="str">
        <f>'Tabell 7 Spårväg'!L20</f>
        <v>..</v>
      </c>
      <c r="I16" s="59" t="str">
        <f>'Tabell 7 Spårväg'!M20</f>
        <v>..</v>
      </c>
      <c r="J16" s="59" t="str">
        <f>'Tabell 7 Spårväg'!N20</f>
        <v>..</v>
      </c>
      <c r="K16" s="59">
        <f>'Tabell 7 Spårväg'!O20</f>
        <v>2</v>
      </c>
      <c r="L16" s="59">
        <f>'Tabell 7 Spårväg'!P20</f>
        <v>7</v>
      </c>
      <c r="M16" s="59">
        <f>'Tabell 7 Spårväg'!Q20</f>
        <v>14</v>
      </c>
      <c r="N16" s="59">
        <f>'Tabell 7 Spårväg'!R20</f>
        <v>1</v>
      </c>
      <c r="O16" s="59">
        <f>'Tabell 7 Spårväg'!S20</f>
        <v>2</v>
      </c>
      <c r="P16" s="59">
        <f>'Tabell 7 Spårväg'!T20</f>
        <v>5</v>
      </c>
      <c r="Q16" s="59">
        <f>'Tabell 7 Spårväg'!U20</f>
        <v>4</v>
      </c>
      <c r="R16" s="59" t="str">
        <f>'Tabell 7 Spårväg'!V20</f>
        <v>–</v>
      </c>
      <c r="S16" s="59">
        <f>'Tabell 7 Spårväg'!W20</f>
        <v>5</v>
      </c>
      <c r="T16" s="59">
        <f>'Tabell 7 Spårväg'!X20</f>
        <v>6</v>
      </c>
      <c r="U16" s="59">
        <f>'Tabell 7 Spårväg'!Y20</f>
        <v>8</v>
      </c>
      <c r="V16" s="59">
        <f>'Tabell 7 Spårväg'!Z20</f>
        <v>4</v>
      </c>
      <c r="W16" s="59">
        <f>'Tabell 7 Spårväg'!AA20</f>
        <v>7</v>
      </c>
      <c r="X16" s="59">
        <f>'Tabell 7 Spårväg'!AB20</f>
        <v>3</v>
      </c>
    </row>
    <row r="17" spans="1:24" x14ac:dyDescent="0.2">
      <c r="A17" s="20" t="s">
        <v>100</v>
      </c>
      <c r="B17" s="59" t="str">
        <f>'Tabell 7 Spårväg'!F28</f>
        <v>..</v>
      </c>
      <c r="C17" s="59" t="str">
        <f>'Tabell 7 Spårväg'!G28</f>
        <v>..</v>
      </c>
      <c r="D17" s="59" t="str">
        <f>'Tabell 7 Spårväg'!H28</f>
        <v>..</v>
      </c>
      <c r="E17" s="59" t="str">
        <f>'Tabell 7 Spårväg'!I28</f>
        <v>..</v>
      </c>
      <c r="F17" s="59" t="str">
        <f>'Tabell 7 Spårväg'!J28</f>
        <v>..</v>
      </c>
      <c r="G17" s="59" t="str">
        <f>'Tabell 7 Spårväg'!K28</f>
        <v>..</v>
      </c>
      <c r="H17" s="59" t="str">
        <f>'Tabell 7 Spårväg'!L28</f>
        <v>..</v>
      </c>
      <c r="I17" s="59" t="str">
        <f>'Tabell 7 Spårväg'!M28</f>
        <v>..</v>
      </c>
      <c r="J17" s="59" t="str">
        <f>'Tabell 7 Spårväg'!N28</f>
        <v>..</v>
      </c>
      <c r="K17" s="59">
        <f>'Tabell 7 Spårväg'!O28</f>
        <v>1</v>
      </c>
      <c r="L17" s="59" t="str">
        <f>'Tabell 7 Spårväg'!P28</f>
        <v>–</v>
      </c>
      <c r="M17" s="59" t="str">
        <f>'Tabell 7 Spårväg'!Q28</f>
        <v>–</v>
      </c>
      <c r="N17" s="59" t="str">
        <f>'Tabell 7 Spårväg'!R28</f>
        <v>–</v>
      </c>
      <c r="O17" s="59" t="str">
        <f>'Tabell 7 Spårväg'!S28</f>
        <v>–</v>
      </c>
      <c r="P17" s="59" t="str">
        <f>'Tabell 7 Spårväg'!T28</f>
        <v>–</v>
      </c>
      <c r="Q17" s="59" t="str">
        <f>'Tabell 7 Spårväg'!U28</f>
        <v>–</v>
      </c>
      <c r="R17" s="59" t="str">
        <f>'Tabell 7 Spårväg'!V28</f>
        <v>–</v>
      </c>
      <c r="S17" s="241" t="str">
        <f>'Tabell 7 Spårväg'!W28</f>
        <v>–</v>
      </c>
      <c r="T17" s="241" t="str">
        <f>'Tabell 7 Spårväg'!X28</f>
        <v>–</v>
      </c>
      <c r="U17" s="241" t="str">
        <f>'Tabell 7 Spårväg'!Y28</f>
        <v>–</v>
      </c>
      <c r="V17" s="241" t="str">
        <f>'Tabell 7 Spårväg'!Z28</f>
        <v>–</v>
      </c>
      <c r="W17" s="241" t="str">
        <f>'Tabell 7 Spårväg'!AA28</f>
        <v>–</v>
      </c>
      <c r="X17" s="241">
        <f>'Tabell 7 Spårväg'!AB28</f>
        <v>1</v>
      </c>
    </row>
    <row r="18" spans="1:24" x14ac:dyDescent="0.2">
      <c r="B18" s="55"/>
      <c r="C18" s="55"/>
      <c r="D18" s="55"/>
      <c r="E18" s="55"/>
      <c r="F18" s="55"/>
      <c r="G18" s="55"/>
      <c r="H18" s="55"/>
    </row>
  </sheetData>
  <customSheetViews>
    <customSheetView guid="{EA424B0A-06A3-4874-B080-734BBB58792A}">
      <selection activeCell="B3" sqref="B3"/>
      <pageMargins left="0.75" right="0.75" top="1" bottom="1" header="0.5" footer="0.5"/>
      <pageSetup paperSize="9" orientation="portrait" r:id="rId1"/>
      <headerFooter alignWithMargins="0"/>
    </customSheetView>
    <customSheetView guid="{03452A04-CA67-46E6-B0A2-BCD750928530}">
      <selection activeCell="B3" sqref="B3"/>
      <pageMargins left="0.75" right="0.75" top="1" bottom="1" header="0.5" footer="0.5"/>
      <pageSetup paperSize="9" orientation="portrait" r:id="rId2"/>
      <headerFooter alignWithMargins="0"/>
    </customSheetView>
  </customSheetViews>
  <pageMargins left="0.75" right="0.75" top="1" bottom="1" header="0.5" footer="0.5"/>
  <pageSetup paperSize="9" orientation="landscape" r:id="rId3"/>
  <headerFooter alignWithMargins="0"/>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A1:X37"/>
  <sheetViews>
    <sheetView zoomScaleNormal="100" workbookViewId="0">
      <selection activeCell="Z18" sqref="Z18"/>
    </sheetView>
  </sheetViews>
  <sheetFormatPr defaultColWidth="9.109375" defaultRowHeight="10.199999999999999" x14ac:dyDescent="0.2"/>
  <cols>
    <col min="1" max="1" width="41.33203125" style="1" bestFit="1" customWidth="1"/>
    <col min="2" max="17" width="7.109375" style="1" customWidth="1"/>
    <col min="18" max="18" width="5" style="1" bestFit="1" customWidth="1"/>
    <col min="19" max="16384" width="9.109375" style="1"/>
  </cols>
  <sheetData>
    <row r="1" spans="1:24" ht="11.4" x14ac:dyDescent="0.2">
      <c r="A1" s="61"/>
      <c r="B1" s="64" t="s">
        <v>42</v>
      </c>
      <c r="C1" s="64" t="s">
        <v>43</v>
      </c>
      <c r="D1" s="64" t="s">
        <v>44</v>
      </c>
      <c r="E1" s="64" t="s">
        <v>45</v>
      </c>
      <c r="F1" s="64" t="s">
        <v>46</v>
      </c>
      <c r="G1" s="64" t="s">
        <v>47</v>
      </c>
      <c r="H1" s="64" t="s">
        <v>48</v>
      </c>
      <c r="I1" s="64" t="s">
        <v>49</v>
      </c>
      <c r="J1" s="64" t="s">
        <v>50</v>
      </c>
      <c r="K1" s="64" t="s">
        <v>51</v>
      </c>
      <c r="L1" s="64" t="s">
        <v>52</v>
      </c>
      <c r="M1" s="64" t="s">
        <v>53</v>
      </c>
      <c r="N1" s="64" t="s">
        <v>54</v>
      </c>
      <c r="O1" s="64" t="s">
        <v>55</v>
      </c>
      <c r="P1" s="64" t="s">
        <v>56</v>
      </c>
      <c r="Q1" s="64" t="s">
        <v>57</v>
      </c>
      <c r="R1" s="64" t="s">
        <v>58</v>
      </c>
      <c r="S1" s="64" t="s">
        <v>71</v>
      </c>
      <c r="T1" s="64" t="s">
        <v>87</v>
      </c>
      <c r="U1" s="64" t="s">
        <v>99</v>
      </c>
      <c r="V1" s="64" t="s">
        <v>125</v>
      </c>
      <c r="W1" s="211" t="s">
        <v>142</v>
      </c>
      <c r="X1" s="211" t="s">
        <v>181</v>
      </c>
    </row>
    <row r="2" spans="1:24" x14ac:dyDescent="0.2">
      <c r="A2" s="18" t="s">
        <v>23</v>
      </c>
      <c r="B2" s="24"/>
      <c r="C2" s="24"/>
      <c r="D2" s="24"/>
      <c r="E2" s="24"/>
      <c r="F2" s="24"/>
      <c r="G2" s="24"/>
      <c r="H2" s="24"/>
      <c r="I2" s="24"/>
      <c r="J2" s="24"/>
      <c r="K2" s="24"/>
      <c r="L2" s="24"/>
      <c r="M2" s="24"/>
      <c r="N2" s="24"/>
      <c r="O2" s="24"/>
      <c r="P2" s="24"/>
      <c r="Q2" s="24"/>
      <c r="R2" s="24"/>
      <c r="S2" s="24"/>
      <c r="T2" s="110"/>
      <c r="U2" s="110"/>
      <c r="V2" s="110"/>
      <c r="W2" s="209"/>
      <c r="X2" s="210"/>
    </row>
    <row r="3" spans="1:24" x14ac:dyDescent="0.2">
      <c r="A3" s="20" t="s">
        <v>28</v>
      </c>
      <c r="B3" s="19">
        <f>'Tabell 8 Tunnelbana'!F5</f>
        <v>1</v>
      </c>
      <c r="C3" s="19" t="str">
        <f>'Tabell 8 Tunnelbana'!G5</f>
        <v>–</v>
      </c>
      <c r="D3" s="19" t="str">
        <f>'Tabell 8 Tunnelbana'!H5</f>
        <v>–</v>
      </c>
      <c r="E3" s="19" t="str">
        <f>'Tabell 8 Tunnelbana'!I5</f>
        <v>–</v>
      </c>
      <c r="F3" s="19" t="str">
        <f>'Tabell 8 Tunnelbana'!J5</f>
        <v>–</v>
      </c>
      <c r="G3" s="19">
        <f>'Tabell 8 Tunnelbana'!K5</f>
        <v>2</v>
      </c>
      <c r="H3" s="19">
        <f>'Tabell 8 Tunnelbana'!L5</f>
        <v>1</v>
      </c>
      <c r="I3" s="19" t="str">
        <f>'Tabell 8 Tunnelbana'!M5</f>
        <v>–</v>
      </c>
      <c r="J3" s="19" t="str">
        <f>'Tabell 8 Tunnelbana'!N5</f>
        <v>–</v>
      </c>
      <c r="K3" s="19" t="str">
        <f>'Tabell 8 Tunnelbana'!O5</f>
        <v>–</v>
      </c>
      <c r="L3" s="19" t="str">
        <f>'Tabell 8 Tunnelbana'!P5</f>
        <v>–</v>
      </c>
      <c r="M3" s="19" t="str">
        <f>'Tabell 8 Tunnelbana'!Q5</f>
        <v>–</v>
      </c>
      <c r="N3" s="19" t="str">
        <f>'Tabell 8 Tunnelbana'!R5</f>
        <v>–</v>
      </c>
      <c r="O3" s="19" t="str">
        <f>'Tabell 8 Tunnelbana'!T5</f>
        <v>–</v>
      </c>
      <c r="P3" s="19" t="str">
        <f>'Tabell 8 Tunnelbana'!U5</f>
        <v>–</v>
      </c>
      <c r="Q3" s="19" t="str">
        <f>'Tabell 8 Tunnelbana'!V5</f>
        <v>–</v>
      </c>
      <c r="R3" s="19" t="str">
        <f>'Tabell 8 Tunnelbana'!W5</f>
        <v>–</v>
      </c>
      <c r="S3" s="19" t="str">
        <f>'Tabell 8 Tunnelbana'!X5</f>
        <v>–</v>
      </c>
      <c r="T3" s="110" t="str">
        <f>'Tabell 8 Tunnelbana'!Y5</f>
        <v>–</v>
      </c>
      <c r="U3" s="110" t="str">
        <f>'Tabell 8 Tunnelbana'!Z5</f>
        <v>–</v>
      </c>
      <c r="V3" s="110">
        <f>'Tabell 8 Tunnelbana'!AA5</f>
        <v>2</v>
      </c>
      <c r="W3" s="209" t="str">
        <f>'Tabell 8 Tunnelbana'!AB5</f>
        <v>–</v>
      </c>
      <c r="X3" s="209" t="str">
        <f>'Tabell 8 Tunnelbana'!AC5</f>
        <v>–</v>
      </c>
    </row>
    <row r="4" spans="1:24" x14ac:dyDescent="0.2">
      <c r="A4" s="20" t="s">
        <v>174</v>
      </c>
      <c r="B4" s="19" t="str">
        <f>'Tabell 8 Tunnelbana'!F6</f>
        <v>–</v>
      </c>
      <c r="C4" s="19" t="str">
        <f>'Tabell 8 Tunnelbana'!G6</f>
        <v>–</v>
      </c>
      <c r="D4" s="19" t="str">
        <f>'Tabell 8 Tunnelbana'!H6</f>
        <v>–</v>
      </c>
      <c r="E4" s="19" t="str">
        <f>'Tabell 8 Tunnelbana'!I6</f>
        <v>–</v>
      </c>
      <c r="F4" s="19" t="str">
        <f>'Tabell 8 Tunnelbana'!J6</f>
        <v>–</v>
      </c>
      <c r="G4" s="19" t="str">
        <f>'Tabell 8 Tunnelbana'!K6</f>
        <v>–</v>
      </c>
      <c r="H4" s="19" t="str">
        <f>'Tabell 8 Tunnelbana'!L6</f>
        <v>–</v>
      </c>
      <c r="I4" s="19" t="str">
        <f>'Tabell 8 Tunnelbana'!M6</f>
        <v>–</v>
      </c>
      <c r="J4" s="19" t="str">
        <f>'Tabell 8 Tunnelbana'!N6</f>
        <v>–</v>
      </c>
      <c r="K4" s="19" t="str">
        <f>'Tabell 8 Tunnelbana'!O6</f>
        <v>–</v>
      </c>
      <c r="L4" s="19" t="str">
        <f>'Tabell 8 Tunnelbana'!P6</f>
        <v>–</v>
      </c>
      <c r="M4" s="19">
        <f>'Tabell 8 Tunnelbana'!Q6</f>
        <v>1</v>
      </c>
      <c r="N4" s="19" t="str">
        <f>'Tabell 8 Tunnelbana'!R6</f>
        <v>–</v>
      </c>
      <c r="O4" s="19" t="str">
        <f>'Tabell 8 Tunnelbana'!T6</f>
        <v>–</v>
      </c>
      <c r="P4" s="19" t="str">
        <f>'Tabell 8 Tunnelbana'!U6</f>
        <v>–</v>
      </c>
      <c r="Q4" s="19" t="str">
        <f>'Tabell 8 Tunnelbana'!V6</f>
        <v>–</v>
      </c>
      <c r="R4" s="19" t="str">
        <f>'Tabell 8 Tunnelbana'!W6</f>
        <v>–</v>
      </c>
      <c r="S4" s="19" t="str">
        <f>'Tabell 8 Tunnelbana'!X6</f>
        <v>–</v>
      </c>
      <c r="T4" s="110" t="str">
        <f>'Tabell 8 Tunnelbana'!Y6</f>
        <v>–</v>
      </c>
      <c r="U4" s="110" t="str">
        <f>'Tabell 8 Tunnelbana'!Z6</f>
        <v>–</v>
      </c>
      <c r="V4" s="110" t="str">
        <f>'Tabell 8 Tunnelbana'!AA6</f>
        <v>–</v>
      </c>
      <c r="W4" s="209" t="str">
        <f>'Tabell 8 Tunnelbana'!AB6</f>
        <v>–</v>
      </c>
      <c r="X4" s="209" t="str">
        <f>'Tabell 8 Tunnelbana'!AC6</f>
        <v>–</v>
      </c>
    </row>
    <row r="5" spans="1:24" x14ac:dyDescent="0.2">
      <c r="A5" s="20" t="s">
        <v>39</v>
      </c>
      <c r="B5" s="19" t="str">
        <f>'Tabell 8 Tunnelbana'!F9</f>
        <v>..</v>
      </c>
      <c r="C5" s="19" t="str">
        <f>'Tabell 8 Tunnelbana'!G9</f>
        <v>..</v>
      </c>
      <c r="D5" s="19" t="str">
        <f>'Tabell 8 Tunnelbana'!H9</f>
        <v>..</v>
      </c>
      <c r="E5" s="19" t="str">
        <f>'Tabell 8 Tunnelbana'!I9</f>
        <v>..</v>
      </c>
      <c r="F5" s="19" t="str">
        <f>'Tabell 8 Tunnelbana'!J9</f>
        <v>..</v>
      </c>
      <c r="G5" s="19" t="str">
        <f>'Tabell 8 Tunnelbana'!K9</f>
        <v>..</v>
      </c>
      <c r="H5" s="19" t="str">
        <f>'Tabell 8 Tunnelbana'!L9</f>
        <v>..</v>
      </c>
      <c r="I5" s="19" t="str">
        <f>'Tabell 8 Tunnelbana'!M9</f>
        <v>..</v>
      </c>
      <c r="J5" s="19" t="str">
        <f>'Tabell 8 Tunnelbana'!N9</f>
        <v>..</v>
      </c>
      <c r="K5" s="19" t="str">
        <f>'Tabell 8 Tunnelbana'!O9</f>
        <v>..</v>
      </c>
      <c r="L5" s="19" t="str">
        <f>'Tabell 8 Tunnelbana'!P9</f>
        <v>..</v>
      </c>
      <c r="M5" s="19" t="str">
        <f>'Tabell 8 Tunnelbana'!Q9</f>
        <v>..</v>
      </c>
      <c r="N5" s="19" t="str">
        <f>'Tabell 8 Tunnelbana'!R9</f>
        <v>..</v>
      </c>
      <c r="O5" s="19" t="str">
        <f>'Tabell 8 Tunnelbana'!T9</f>
        <v>..</v>
      </c>
      <c r="P5" s="19">
        <f>'Tabell 8 Tunnelbana'!U9</f>
        <v>2</v>
      </c>
      <c r="Q5" s="19">
        <f>'Tabell 8 Tunnelbana'!V9</f>
        <v>6</v>
      </c>
      <c r="R5" s="19">
        <f>'Tabell 8 Tunnelbana'!W9</f>
        <v>4</v>
      </c>
      <c r="S5" s="19">
        <f>'Tabell 8 Tunnelbana'!X9</f>
        <v>4</v>
      </c>
      <c r="T5" s="110">
        <f>'Tabell 8 Tunnelbana'!Y9</f>
        <v>3</v>
      </c>
      <c r="U5" s="110">
        <f>'Tabell 8 Tunnelbana'!Z9</f>
        <v>6</v>
      </c>
      <c r="V5" s="110">
        <f>'Tabell 8 Tunnelbana'!AA9</f>
        <v>3</v>
      </c>
      <c r="W5" s="209">
        <f>'Tabell 8 Tunnelbana'!AB9</f>
        <v>4</v>
      </c>
      <c r="X5" s="209">
        <f>'Tabell 8 Tunnelbana'!AC9</f>
        <v>3</v>
      </c>
    </row>
    <row r="6" spans="1:24" x14ac:dyDescent="0.2">
      <c r="A6" s="20" t="s">
        <v>172</v>
      </c>
      <c r="B6" s="19" t="str">
        <f>'Tabell 8 Tunnelbana'!F10</f>
        <v>..</v>
      </c>
      <c r="C6" s="19" t="str">
        <f>'Tabell 8 Tunnelbana'!G10</f>
        <v>..</v>
      </c>
      <c r="D6" s="19" t="str">
        <f>'Tabell 8 Tunnelbana'!H10</f>
        <v>..</v>
      </c>
      <c r="E6" s="19" t="str">
        <f>'Tabell 8 Tunnelbana'!I10</f>
        <v>..</v>
      </c>
      <c r="F6" s="19" t="str">
        <f>'Tabell 8 Tunnelbana'!J10</f>
        <v>..</v>
      </c>
      <c r="G6" s="19" t="str">
        <f>'Tabell 8 Tunnelbana'!K10</f>
        <v>..</v>
      </c>
      <c r="H6" s="19" t="str">
        <f>'Tabell 8 Tunnelbana'!L10</f>
        <v>..</v>
      </c>
      <c r="I6" s="19" t="str">
        <f>'Tabell 8 Tunnelbana'!M10</f>
        <v>..</v>
      </c>
      <c r="J6" s="19" t="str">
        <f>'Tabell 8 Tunnelbana'!N10</f>
        <v>..</v>
      </c>
      <c r="K6" s="19" t="str">
        <f>'Tabell 8 Tunnelbana'!O10</f>
        <v>..</v>
      </c>
      <c r="L6" s="19" t="str">
        <f>'Tabell 8 Tunnelbana'!P10</f>
        <v>..</v>
      </c>
      <c r="M6" s="19" t="str">
        <f>'Tabell 8 Tunnelbana'!Q10</f>
        <v>..</v>
      </c>
      <c r="N6" s="19" t="str">
        <f>'Tabell 8 Tunnelbana'!R10</f>
        <v>..</v>
      </c>
      <c r="O6" s="19" t="str">
        <f>'Tabell 8 Tunnelbana'!T10</f>
        <v>..</v>
      </c>
      <c r="P6" s="19" t="str">
        <f>'Tabell 8 Tunnelbana'!U10</f>
        <v>–</v>
      </c>
      <c r="Q6" s="19" t="str">
        <f>'Tabell 8 Tunnelbana'!V10</f>
        <v>–</v>
      </c>
      <c r="R6" s="19" t="str">
        <f>'Tabell 8 Tunnelbana'!W10</f>
        <v>–</v>
      </c>
      <c r="S6" s="19" t="str">
        <f>'Tabell 8 Tunnelbana'!X10</f>
        <v>–</v>
      </c>
      <c r="T6" s="110" t="str">
        <f>'Tabell 8 Tunnelbana'!Y10</f>
        <v>–</v>
      </c>
      <c r="U6" s="110" t="str">
        <f>'Tabell 8 Tunnelbana'!Z10</f>
        <v>–</v>
      </c>
      <c r="V6" s="110" t="str">
        <f>'Tabell 8 Tunnelbana'!AA10</f>
        <v>–</v>
      </c>
      <c r="W6" s="209" t="str">
        <f>'Tabell 8 Tunnelbana'!AB10</f>
        <v>–</v>
      </c>
      <c r="X6" s="209" t="str">
        <f>'Tabell 8 Tunnelbana'!AC10</f>
        <v>–</v>
      </c>
    </row>
    <row r="7" spans="1:24" x14ac:dyDescent="0.2">
      <c r="A7" s="245" t="s">
        <v>40</v>
      </c>
      <c r="B7" s="238" t="str">
        <f>'Tabell 8 Tunnelbana'!F12</f>
        <v>..</v>
      </c>
      <c r="C7" s="238" t="str">
        <f>'Tabell 8 Tunnelbana'!G12</f>
        <v>..</v>
      </c>
      <c r="D7" s="238" t="str">
        <f>'Tabell 8 Tunnelbana'!H12</f>
        <v>..</v>
      </c>
      <c r="E7" s="238" t="str">
        <f>'Tabell 8 Tunnelbana'!I12</f>
        <v>..</v>
      </c>
      <c r="F7" s="238" t="str">
        <f>'Tabell 8 Tunnelbana'!J12</f>
        <v>..</v>
      </c>
      <c r="G7" s="238" t="str">
        <f>'Tabell 8 Tunnelbana'!K12</f>
        <v>..</v>
      </c>
      <c r="H7" s="238" t="str">
        <f>'Tabell 8 Tunnelbana'!L12</f>
        <v>..</v>
      </c>
      <c r="I7" s="238" t="str">
        <f>'Tabell 8 Tunnelbana'!M12</f>
        <v>–</v>
      </c>
      <c r="J7" s="238" t="str">
        <f>'Tabell 8 Tunnelbana'!N12</f>
        <v>–</v>
      </c>
      <c r="K7" s="238" t="str">
        <f>'Tabell 8 Tunnelbana'!O12</f>
        <v>–</v>
      </c>
      <c r="L7" s="238" t="str">
        <f>'Tabell 8 Tunnelbana'!P12</f>
        <v>–</v>
      </c>
      <c r="M7" s="238" t="str">
        <f>'Tabell 8 Tunnelbana'!Q12</f>
        <v>–</v>
      </c>
      <c r="N7" s="238">
        <f>'Tabell 8 Tunnelbana'!R12</f>
        <v>1</v>
      </c>
      <c r="O7" s="238" t="str">
        <f>'Tabell 8 Tunnelbana'!T12</f>
        <v>–</v>
      </c>
      <c r="P7" s="238" t="str">
        <f>'Tabell 8 Tunnelbana'!U12</f>
        <v>–</v>
      </c>
      <c r="Q7" s="238" t="str">
        <f>'Tabell 8 Tunnelbana'!V12</f>
        <v>–</v>
      </c>
      <c r="R7" s="238" t="str">
        <f>'Tabell 8 Tunnelbana'!W12</f>
        <v>–</v>
      </c>
      <c r="S7" s="238" t="str">
        <f>'Tabell 8 Tunnelbana'!X12</f>
        <v>–</v>
      </c>
      <c r="T7" s="240" t="str">
        <f>'Tabell 8 Tunnelbana'!Y12</f>
        <v>–</v>
      </c>
      <c r="U7" s="240" t="str">
        <f>'Tabell 8 Tunnelbana'!Z12</f>
        <v>–</v>
      </c>
      <c r="V7" s="240" t="str">
        <f>'Tabell 8 Tunnelbana'!AA12</f>
        <v>–</v>
      </c>
      <c r="W7" s="246" t="str">
        <f>'Tabell 8 Tunnelbana'!AB12</f>
        <v>–</v>
      </c>
      <c r="X7" s="246" t="str">
        <f>'Tabell 8 Tunnelbana'!AC12</f>
        <v>–</v>
      </c>
    </row>
    <row r="8" spans="1:24" x14ac:dyDescent="0.2">
      <c r="A8" s="50" t="s">
        <v>26</v>
      </c>
      <c r="B8" s="19">
        <f>'Tabell 8 Tunnelbana'!F11</f>
        <v>9</v>
      </c>
      <c r="C8" s="19">
        <f>'Tabell 8 Tunnelbana'!G11</f>
        <v>3</v>
      </c>
      <c r="D8" s="19">
        <f>'Tabell 8 Tunnelbana'!H11</f>
        <v>6</v>
      </c>
      <c r="E8" s="19">
        <f>'Tabell 8 Tunnelbana'!I11</f>
        <v>5</v>
      </c>
      <c r="F8" s="19">
        <f>'Tabell 8 Tunnelbana'!J11</f>
        <v>5</v>
      </c>
      <c r="G8" s="19">
        <f>'Tabell 8 Tunnelbana'!K11</f>
        <v>3</v>
      </c>
      <c r="H8" s="19">
        <f>'Tabell 8 Tunnelbana'!L11</f>
        <v>4</v>
      </c>
      <c r="I8" s="19">
        <f>'Tabell 8 Tunnelbana'!M11</f>
        <v>3</v>
      </c>
      <c r="J8" s="19">
        <f>'Tabell 8 Tunnelbana'!N11</f>
        <v>7</v>
      </c>
      <c r="K8" s="19">
        <f>'Tabell 8 Tunnelbana'!O11</f>
        <v>2</v>
      </c>
      <c r="L8" s="19">
        <f>'Tabell 8 Tunnelbana'!P11</f>
        <v>9</v>
      </c>
      <c r="M8" s="19">
        <f>'Tabell 8 Tunnelbana'!Q11</f>
        <v>10</v>
      </c>
      <c r="N8" s="19">
        <f>'Tabell 8 Tunnelbana'!R11</f>
        <v>9</v>
      </c>
      <c r="O8" s="19">
        <f>'Tabell 8 Tunnelbana'!T11</f>
        <v>4</v>
      </c>
      <c r="P8" s="19" t="str">
        <f>'Tabell 8 Tunnelbana'!U11</f>
        <v>–</v>
      </c>
      <c r="Q8" s="19" t="str">
        <f>'Tabell 8 Tunnelbana'!V11</f>
        <v>–</v>
      </c>
      <c r="R8" s="19" t="str">
        <f>'Tabell 8 Tunnelbana'!W11</f>
        <v>–</v>
      </c>
      <c r="S8" s="19" t="str">
        <f>'Tabell 8 Tunnelbana'!X11</f>
        <v>–</v>
      </c>
      <c r="T8" s="110" t="str">
        <f>'Tabell 8 Tunnelbana'!Y11</f>
        <v>–</v>
      </c>
      <c r="U8" s="110" t="str">
        <f>'Tabell 8 Tunnelbana'!Z11</f>
        <v>–</v>
      </c>
      <c r="V8" s="110" t="str">
        <f>'Tabell 8 Tunnelbana'!AA11</f>
        <v>–</v>
      </c>
      <c r="W8" s="209" t="str">
        <f>'Tabell 8 Tunnelbana'!AB11</f>
        <v>–</v>
      </c>
      <c r="X8" s="209" t="str">
        <f>'Tabell 8 Tunnelbana'!AC11</f>
        <v>–</v>
      </c>
    </row>
    <row r="9" spans="1:24" ht="12.9" customHeight="1" x14ac:dyDescent="0.2">
      <c r="A9" s="18" t="s">
        <v>0</v>
      </c>
      <c r="B9" s="19">
        <f>'Tabell 9 Tunnelbana'!F4</f>
        <v>4</v>
      </c>
      <c r="C9" s="19" t="str">
        <f>'Tabell 9 Tunnelbana'!G4</f>
        <v>–</v>
      </c>
      <c r="D9" s="19">
        <f>'Tabell 9 Tunnelbana'!H4</f>
        <v>3</v>
      </c>
      <c r="E9" s="19">
        <f>'Tabell 9 Tunnelbana'!I4</f>
        <v>5</v>
      </c>
      <c r="F9" s="19">
        <f>'Tabell 9 Tunnelbana'!J4</f>
        <v>2</v>
      </c>
      <c r="G9" s="19">
        <f>'Tabell 9 Tunnelbana'!K4</f>
        <v>1</v>
      </c>
      <c r="H9" s="19">
        <f>'Tabell 9 Tunnelbana'!L4</f>
        <v>1</v>
      </c>
      <c r="I9" s="19" t="str">
        <f>'Tabell 9 Tunnelbana'!M4</f>
        <v>–</v>
      </c>
      <c r="J9" s="19">
        <f>'Tabell 9 Tunnelbana'!N4</f>
        <v>5</v>
      </c>
      <c r="K9" s="19">
        <f>'Tabell 9 Tunnelbana'!O4</f>
        <v>1</v>
      </c>
      <c r="L9" s="19">
        <f>'Tabell 9 Tunnelbana'!P4</f>
        <v>4</v>
      </c>
      <c r="M9" s="19">
        <f>'Tabell 9 Tunnelbana'!Q4</f>
        <v>5</v>
      </c>
      <c r="N9" s="19">
        <f>'Tabell 9 Tunnelbana'!R4</f>
        <v>3</v>
      </c>
      <c r="O9" s="19">
        <f>'Tabell 9 Tunnelbana'!S4</f>
        <v>1</v>
      </c>
      <c r="P9" s="19">
        <f>'Tabell 9 Tunnelbana'!T4</f>
        <v>1</v>
      </c>
      <c r="Q9" s="19">
        <f>'Tabell 9 Tunnelbana'!U4</f>
        <v>4</v>
      </c>
      <c r="R9" s="19" t="str">
        <f>'Tabell 9 Tunnelbana'!V4</f>
        <v>–</v>
      </c>
      <c r="S9" s="19">
        <f>'Tabell 9 Tunnelbana'!W4</f>
        <v>2</v>
      </c>
      <c r="T9" s="110" t="str">
        <f>'Tabell 9 Tunnelbana'!X4</f>
        <v>–</v>
      </c>
      <c r="U9" s="110">
        <f>'Tabell 9 Tunnelbana'!Y4</f>
        <v>2</v>
      </c>
      <c r="V9" s="110" t="str">
        <f>'Tabell 9 Tunnelbana'!Z4</f>
        <v>–</v>
      </c>
      <c r="W9" s="209">
        <f>'Tabell 9 Tunnelbana'!AA4</f>
        <v>2</v>
      </c>
      <c r="X9" s="209" t="str">
        <f>'Tabell 9 Tunnelbana'!AB4</f>
        <v>–</v>
      </c>
    </row>
    <row r="10" spans="1:24" ht="12.9" customHeight="1" x14ac:dyDescent="0.2">
      <c r="A10" s="20" t="s">
        <v>20</v>
      </c>
      <c r="B10" s="19" t="str">
        <f>'Tabell 9 Tunnelbana'!F11</f>
        <v>..</v>
      </c>
      <c r="C10" s="19" t="str">
        <f>'Tabell 9 Tunnelbana'!G11</f>
        <v>..</v>
      </c>
      <c r="D10" s="19" t="str">
        <f>'Tabell 9 Tunnelbana'!H11</f>
        <v>..</v>
      </c>
      <c r="E10" s="19" t="str">
        <f>'Tabell 9 Tunnelbana'!I11</f>
        <v>..</v>
      </c>
      <c r="F10" s="19" t="str">
        <f>'Tabell 9 Tunnelbana'!J11</f>
        <v>..</v>
      </c>
      <c r="G10" s="19" t="str">
        <f>'Tabell 9 Tunnelbana'!K11</f>
        <v>..</v>
      </c>
      <c r="H10" s="19" t="str">
        <f>'Tabell 9 Tunnelbana'!L11</f>
        <v>..</v>
      </c>
      <c r="I10" s="19" t="str">
        <f>'Tabell 9 Tunnelbana'!M11</f>
        <v>..</v>
      </c>
      <c r="J10" s="19" t="str">
        <f>'Tabell 9 Tunnelbana'!N11</f>
        <v>..</v>
      </c>
      <c r="K10" s="19" t="str">
        <f>'Tabell 9 Tunnelbana'!O11</f>
        <v>–</v>
      </c>
      <c r="L10" s="19" t="str">
        <f>'Tabell 9 Tunnelbana'!P11</f>
        <v>–</v>
      </c>
      <c r="M10" s="19">
        <f>'Tabell 9 Tunnelbana'!Q11</f>
        <v>1</v>
      </c>
      <c r="N10" s="19" t="str">
        <f>'Tabell 9 Tunnelbana'!R11</f>
        <v>–</v>
      </c>
      <c r="O10" s="19" t="str">
        <f>'Tabell 9 Tunnelbana'!S11</f>
        <v>–</v>
      </c>
      <c r="P10" s="19" t="str">
        <f>'Tabell 9 Tunnelbana'!T11</f>
        <v>–</v>
      </c>
      <c r="Q10" s="19" t="str">
        <f>'Tabell 9 Tunnelbana'!U11</f>
        <v>–</v>
      </c>
      <c r="R10" s="19" t="str">
        <f>'Tabell 9 Tunnelbana'!V11</f>
        <v>–</v>
      </c>
      <c r="S10" s="19" t="str">
        <f>'Tabell 9 Tunnelbana'!W11</f>
        <v>–</v>
      </c>
      <c r="T10" s="110" t="str">
        <f>'Tabell 9 Tunnelbana'!X11</f>
        <v>–</v>
      </c>
      <c r="U10" s="110">
        <f>'Tabell 9 Tunnelbana'!Y11</f>
        <v>1</v>
      </c>
      <c r="V10" s="110" t="str">
        <f>'Tabell 9 Tunnelbana'!Z11</f>
        <v>–</v>
      </c>
      <c r="W10" s="209" t="str">
        <f>'Tabell 9 Tunnelbana'!AA11</f>
        <v>–</v>
      </c>
      <c r="X10" s="209" t="str">
        <f>'Tabell 9 Tunnelbana'!AB11</f>
        <v>–</v>
      </c>
    </row>
    <row r="11" spans="1:24" ht="12.9" customHeight="1" x14ac:dyDescent="0.2">
      <c r="A11" s="20" t="s">
        <v>21</v>
      </c>
      <c r="B11" s="19" t="str">
        <f>'Tabell 9 Tunnelbana'!F18</f>
        <v>..</v>
      </c>
      <c r="C11" s="19" t="str">
        <f>'Tabell 9 Tunnelbana'!G18</f>
        <v>..</v>
      </c>
      <c r="D11" s="19" t="str">
        <f>'Tabell 9 Tunnelbana'!H18</f>
        <v>..</v>
      </c>
      <c r="E11" s="19" t="str">
        <f>'Tabell 9 Tunnelbana'!I18</f>
        <v>..</v>
      </c>
      <c r="F11" s="19" t="str">
        <f>'Tabell 9 Tunnelbana'!J18</f>
        <v>..</v>
      </c>
      <c r="G11" s="19" t="str">
        <f>'Tabell 9 Tunnelbana'!K18</f>
        <v>..</v>
      </c>
      <c r="H11" s="19" t="str">
        <f>'Tabell 9 Tunnelbana'!L18</f>
        <v>..</v>
      </c>
      <c r="I11" s="19" t="str">
        <f>'Tabell 9 Tunnelbana'!M18</f>
        <v>..</v>
      </c>
      <c r="J11" s="19" t="str">
        <f>'Tabell 9 Tunnelbana'!N18</f>
        <v>..</v>
      </c>
      <c r="K11" s="19">
        <f>'Tabell 9 Tunnelbana'!O18</f>
        <v>1</v>
      </c>
      <c r="L11" s="19">
        <f>'Tabell 9 Tunnelbana'!P18</f>
        <v>4</v>
      </c>
      <c r="M11" s="19">
        <f>'Tabell 9 Tunnelbana'!Q18</f>
        <v>4</v>
      </c>
      <c r="N11" s="19">
        <f>'Tabell 9 Tunnelbana'!R18</f>
        <v>3</v>
      </c>
      <c r="O11" s="19">
        <f>'Tabell 9 Tunnelbana'!S18</f>
        <v>1</v>
      </c>
      <c r="P11" s="19">
        <f>'Tabell 9 Tunnelbana'!T18</f>
        <v>1</v>
      </c>
      <c r="Q11" s="19">
        <f>'Tabell 9 Tunnelbana'!U18</f>
        <v>4</v>
      </c>
      <c r="R11" s="19" t="str">
        <f>'Tabell 9 Tunnelbana'!V18</f>
        <v>–</v>
      </c>
      <c r="S11" s="19">
        <f>'Tabell 9 Tunnelbana'!W18</f>
        <v>2</v>
      </c>
      <c r="T11" s="110" t="str">
        <f>'Tabell 9 Tunnelbana'!X18</f>
        <v>–</v>
      </c>
      <c r="U11" s="110">
        <f>'Tabell 9 Tunnelbana'!Y18</f>
        <v>1</v>
      </c>
      <c r="V11" s="110" t="str">
        <f>'Tabell 9 Tunnelbana'!Z18</f>
        <v>–</v>
      </c>
      <c r="W11" s="209">
        <f>'Tabell 9 Tunnelbana'!AA18</f>
        <v>2</v>
      </c>
      <c r="X11" s="209" t="str">
        <f>'Tabell 9 Tunnelbana'!AB18</f>
        <v>–</v>
      </c>
    </row>
    <row r="12" spans="1:24" x14ac:dyDescent="0.2">
      <c r="A12" s="18" t="s">
        <v>29</v>
      </c>
      <c r="B12" s="59">
        <f>'Tabell 10 Tunnelbana'!F4</f>
        <v>6</v>
      </c>
      <c r="C12" s="59">
        <f>'Tabell 10 Tunnelbana'!G4</f>
        <v>3</v>
      </c>
      <c r="D12" s="59">
        <f>'Tabell 10 Tunnelbana'!H4</f>
        <v>5</v>
      </c>
      <c r="E12" s="59" t="str">
        <f>'Tabell 10 Tunnelbana'!I4</f>
        <v>–</v>
      </c>
      <c r="F12" s="59">
        <f>'Tabell 10 Tunnelbana'!J4</f>
        <v>3</v>
      </c>
      <c r="G12" s="59">
        <f>'Tabell 10 Tunnelbana'!K4</f>
        <v>2</v>
      </c>
      <c r="H12" s="59">
        <f>'Tabell 10 Tunnelbana'!L4</f>
        <v>2</v>
      </c>
      <c r="I12" s="59">
        <f>'Tabell 10 Tunnelbana'!M4</f>
        <v>3</v>
      </c>
      <c r="J12" s="59">
        <f>'Tabell 10 Tunnelbana'!N4</f>
        <v>2</v>
      </c>
      <c r="K12" s="59">
        <f>'Tabell 10 Tunnelbana'!O4</f>
        <v>1</v>
      </c>
      <c r="L12" s="59">
        <f>'Tabell 10 Tunnelbana'!P4</f>
        <v>5</v>
      </c>
      <c r="M12" s="59">
        <f>'Tabell 10 Tunnelbana'!Q4</f>
        <v>5</v>
      </c>
      <c r="N12" s="59">
        <f>'Tabell 10 Tunnelbana'!R4</f>
        <v>5</v>
      </c>
      <c r="O12" s="59">
        <f>'Tabell 10 Tunnelbana'!S4</f>
        <v>3</v>
      </c>
      <c r="P12" s="59">
        <f>'Tabell 10 Tunnelbana'!T4</f>
        <v>1</v>
      </c>
      <c r="Q12" s="59">
        <f>'Tabell 10 Tunnelbana'!U4</f>
        <v>2</v>
      </c>
      <c r="R12" s="59">
        <f>'Tabell 10 Tunnelbana'!V4</f>
        <v>4</v>
      </c>
      <c r="S12" s="59">
        <f>'Tabell 10 Tunnelbana'!W4</f>
        <v>2</v>
      </c>
      <c r="T12" s="59">
        <f>'Tabell 10 Tunnelbana'!X4</f>
        <v>3</v>
      </c>
      <c r="U12" s="59">
        <f>'Tabell 10 Tunnelbana'!Y4</f>
        <v>4</v>
      </c>
      <c r="V12" s="59">
        <f>'Tabell 10 Tunnelbana'!AA4</f>
        <v>3</v>
      </c>
      <c r="W12" s="210">
        <f>'Tabell 10 Tunnelbana'!AB4</f>
        <v>2</v>
      </c>
      <c r="X12" s="210">
        <f>'Tabell 10 Tunnelbana'!AC4</f>
        <v>3</v>
      </c>
    </row>
    <row r="13" spans="1:24" x14ac:dyDescent="0.2">
      <c r="A13" s="20" t="s">
        <v>20</v>
      </c>
      <c r="B13" s="59" t="str">
        <f>'Tabell 10 Tunnelbana'!F11</f>
        <v>..</v>
      </c>
      <c r="C13" s="59" t="str">
        <f>'Tabell 10 Tunnelbana'!G11</f>
        <v>..</v>
      </c>
      <c r="D13" s="59" t="str">
        <f>'Tabell 10 Tunnelbana'!H11</f>
        <v>..</v>
      </c>
      <c r="E13" s="59" t="str">
        <f>'Tabell 10 Tunnelbana'!I11</f>
        <v>..</v>
      </c>
      <c r="F13" s="59" t="str">
        <f>'Tabell 10 Tunnelbana'!J11</f>
        <v>..</v>
      </c>
      <c r="G13" s="59" t="str">
        <f>'Tabell 10 Tunnelbana'!K11</f>
        <v>..</v>
      </c>
      <c r="H13" s="59" t="str">
        <f>'Tabell 10 Tunnelbana'!L11</f>
        <v>..</v>
      </c>
      <c r="I13" s="59" t="str">
        <f>'Tabell 10 Tunnelbana'!M11</f>
        <v>..</v>
      </c>
      <c r="J13" s="59" t="str">
        <f>'Tabell 10 Tunnelbana'!N11</f>
        <v>..</v>
      </c>
      <c r="K13" s="59">
        <f>'Tabell 10 Tunnelbana'!O11</f>
        <v>1</v>
      </c>
      <c r="L13" s="59">
        <f>'Tabell 10 Tunnelbana'!P11</f>
        <v>2</v>
      </c>
      <c r="M13" s="59">
        <f>'Tabell 10 Tunnelbana'!Q11</f>
        <v>4</v>
      </c>
      <c r="N13" s="59" t="str">
        <f>'Tabell 10 Tunnelbana'!R11</f>
        <v>–</v>
      </c>
      <c r="O13" s="59">
        <f>'Tabell 10 Tunnelbana'!S11</f>
        <v>1</v>
      </c>
      <c r="P13" s="59" t="str">
        <f>'Tabell 10 Tunnelbana'!T11</f>
        <v>–</v>
      </c>
      <c r="Q13" s="59" t="str">
        <f>'Tabell 10 Tunnelbana'!U11</f>
        <v>–</v>
      </c>
      <c r="R13" s="59">
        <f>'Tabell 10 Tunnelbana'!V11</f>
        <v>1</v>
      </c>
      <c r="S13" s="59">
        <f>'Tabell 10 Tunnelbana'!W11</f>
        <v>1</v>
      </c>
      <c r="T13" s="59" t="str">
        <f>'Tabell 10 Tunnelbana'!X11</f>
        <v>–</v>
      </c>
      <c r="U13" s="59" t="str">
        <f>'Tabell 10 Tunnelbana'!Y11</f>
        <v>–</v>
      </c>
      <c r="V13" s="59">
        <f>'Tabell 10 Tunnelbana'!AA11</f>
        <v>2</v>
      </c>
      <c r="W13" s="210" t="str">
        <f>'Tabell 10 Tunnelbana'!AB11</f>
        <v>–</v>
      </c>
      <c r="X13" s="210" t="str">
        <f>'Tabell 10 Tunnelbana'!AC11</f>
        <v>–</v>
      </c>
    </row>
    <row r="14" spans="1:24" x14ac:dyDescent="0.2">
      <c r="A14" s="20" t="s">
        <v>21</v>
      </c>
      <c r="B14" s="59" t="str">
        <f>'Tabell 10 Tunnelbana'!F18</f>
        <v>..</v>
      </c>
      <c r="C14" s="59" t="str">
        <f>'Tabell 10 Tunnelbana'!G18</f>
        <v>..</v>
      </c>
      <c r="D14" s="59" t="str">
        <f>'Tabell 10 Tunnelbana'!H18</f>
        <v>..</v>
      </c>
      <c r="E14" s="59" t="str">
        <f>'Tabell 10 Tunnelbana'!I18</f>
        <v>..</v>
      </c>
      <c r="F14" s="59" t="str">
        <f>'Tabell 10 Tunnelbana'!J18</f>
        <v>..</v>
      </c>
      <c r="G14" s="59" t="str">
        <f>'Tabell 10 Tunnelbana'!K18</f>
        <v>..</v>
      </c>
      <c r="H14" s="59" t="str">
        <f>'Tabell 10 Tunnelbana'!L18</f>
        <v>..</v>
      </c>
      <c r="I14" s="59" t="str">
        <f>'Tabell 10 Tunnelbana'!M18</f>
        <v>..</v>
      </c>
      <c r="J14" s="59" t="str">
        <f>'Tabell 10 Tunnelbana'!N18</f>
        <v>..</v>
      </c>
      <c r="K14" s="59" t="str">
        <f>'Tabell 10 Tunnelbana'!O18</f>
        <v>–</v>
      </c>
      <c r="L14" s="59">
        <f>'Tabell 10 Tunnelbana'!P18</f>
        <v>3</v>
      </c>
      <c r="M14" s="59">
        <f>'Tabell 10 Tunnelbana'!Q18</f>
        <v>1</v>
      </c>
      <c r="N14" s="59">
        <f>'Tabell 10 Tunnelbana'!R18</f>
        <v>5</v>
      </c>
      <c r="O14" s="59">
        <f>'Tabell 10 Tunnelbana'!S18</f>
        <v>2</v>
      </c>
      <c r="P14" s="59">
        <f>'Tabell 10 Tunnelbana'!T18</f>
        <v>1</v>
      </c>
      <c r="Q14" s="59">
        <f>'Tabell 10 Tunnelbana'!U18</f>
        <v>2</v>
      </c>
      <c r="R14" s="59">
        <f>'Tabell 10 Tunnelbana'!V18</f>
        <v>3</v>
      </c>
      <c r="S14" s="59">
        <f>'Tabell 10 Tunnelbana'!W18</f>
        <v>1</v>
      </c>
      <c r="T14" s="59">
        <f>'Tabell 10 Tunnelbana'!X18</f>
        <v>3</v>
      </c>
      <c r="U14" s="59">
        <f>'Tabell 10 Tunnelbana'!Y18</f>
        <v>4</v>
      </c>
      <c r="V14" s="59">
        <f>'Tabell 10 Tunnelbana'!AA18</f>
        <v>1</v>
      </c>
      <c r="W14" s="210">
        <f>'Tabell 10 Tunnelbana'!AB18</f>
        <v>2</v>
      </c>
      <c r="X14" s="210">
        <f>'Tabell 10 Tunnelbana'!AC18</f>
        <v>3</v>
      </c>
    </row>
    <row r="15" spans="1:24" x14ac:dyDescent="0.2">
      <c r="A15" s="20"/>
      <c r="B15" s="59"/>
      <c r="C15" s="59"/>
      <c r="D15" s="59"/>
      <c r="E15" s="59"/>
      <c r="F15" s="59"/>
      <c r="G15" s="59"/>
      <c r="H15" s="59"/>
      <c r="I15" s="59"/>
      <c r="J15" s="59"/>
      <c r="K15" s="59"/>
      <c r="L15" s="59"/>
      <c r="M15" s="59"/>
      <c r="N15" s="59"/>
      <c r="O15" s="59"/>
      <c r="P15" s="59"/>
      <c r="Q15" s="59"/>
      <c r="R15" s="59"/>
      <c r="S15" s="59"/>
      <c r="T15" s="59"/>
      <c r="U15" s="59"/>
      <c r="V15" s="59"/>
      <c r="W15" s="210"/>
      <c r="X15" s="210"/>
    </row>
    <row r="16" spans="1:24" x14ac:dyDescent="0.2">
      <c r="B16" s="55"/>
      <c r="C16" s="55"/>
      <c r="D16" s="55"/>
      <c r="E16" s="55"/>
      <c r="F16" s="55"/>
      <c r="G16" s="55"/>
      <c r="H16" s="55"/>
    </row>
    <row r="22" spans="19:19" x14ac:dyDescent="0.2">
      <c r="S22" s="56"/>
    </row>
    <row r="37" spans="20:20" x14ac:dyDescent="0.2">
      <c r="T37" s="56"/>
    </row>
  </sheetData>
  <customSheetViews>
    <customSheetView guid="{EA424B0A-06A3-4874-B080-734BBB58792A}">
      <selection activeCell="C26" sqref="C26"/>
      <pageMargins left="0.75" right="0.75" top="1" bottom="1" header="0.5" footer="0.5"/>
      <pageSetup paperSize="9" orientation="portrait" r:id="rId1"/>
      <headerFooter alignWithMargins="0"/>
    </customSheetView>
    <customSheetView guid="{03452A04-CA67-46E6-B0A2-BCD750928530}">
      <selection activeCell="K8" sqref="K8"/>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0E34-5CE8-4A07-A865-BCC3ACB77753}">
  <sheetPr>
    <pageSetUpPr fitToPage="1"/>
  </sheetPr>
  <dimension ref="A1:E29"/>
  <sheetViews>
    <sheetView showGridLines="0" zoomScaleNormal="100" zoomScaleSheetLayoutView="100" workbookViewId="0">
      <selection sqref="A1:D1"/>
    </sheetView>
  </sheetViews>
  <sheetFormatPr defaultColWidth="9.109375" defaultRowHeight="14.4" x14ac:dyDescent="0.3"/>
  <cols>
    <col min="1" max="1" width="1.33203125" style="92" customWidth="1"/>
    <col min="2" max="2" width="35.109375" style="92" customWidth="1"/>
    <col min="3" max="3" width="35" style="128" customWidth="1"/>
    <col min="4" max="4" width="37" style="128" customWidth="1"/>
    <col min="5" max="16384" width="9.109375" style="92"/>
  </cols>
  <sheetData>
    <row r="1" spans="1:5" ht="32.25" customHeight="1" x14ac:dyDescent="0.25">
      <c r="A1" s="260" t="s">
        <v>179</v>
      </c>
      <c r="B1" s="260"/>
      <c r="C1" s="261"/>
      <c r="D1" s="261"/>
    </row>
    <row r="2" spans="1:5" ht="6" customHeight="1" x14ac:dyDescent="0.25">
      <c r="A2" s="262"/>
      <c r="B2" s="262"/>
      <c r="C2" s="263"/>
      <c r="D2" s="263"/>
    </row>
    <row r="3" spans="1:5" ht="45" customHeight="1" x14ac:dyDescent="0.25">
      <c r="A3" s="264"/>
      <c r="B3" s="264"/>
      <c r="C3" s="265"/>
      <c r="D3" s="265"/>
    </row>
    <row r="4" spans="1:5" ht="18" customHeight="1" x14ac:dyDescent="0.25">
      <c r="A4" s="264"/>
      <c r="B4" s="264"/>
      <c r="C4" s="265"/>
      <c r="D4" s="265"/>
    </row>
    <row r="5" spans="1:5" ht="18" customHeight="1" x14ac:dyDescent="0.25">
      <c r="A5" s="264"/>
      <c r="B5" s="264"/>
      <c r="C5" s="265"/>
      <c r="D5" s="265"/>
    </row>
    <row r="6" spans="1:5" ht="18" customHeight="1" x14ac:dyDescent="0.25">
      <c r="A6" s="264"/>
      <c r="B6" s="264"/>
      <c r="C6" s="265"/>
      <c r="D6" s="265"/>
      <c r="E6" s="205"/>
    </row>
    <row r="7" spans="1:5" ht="64.5" customHeight="1" x14ac:dyDescent="0.25">
      <c r="A7" s="264"/>
      <c r="B7" s="264"/>
      <c r="C7" s="264"/>
      <c r="D7" s="264"/>
    </row>
    <row r="8" spans="1:5" s="203" customFormat="1" ht="30.75" customHeight="1" x14ac:dyDescent="0.25">
      <c r="A8" s="266"/>
      <c r="B8" s="266"/>
      <c r="C8" s="267"/>
      <c r="D8" s="267"/>
    </row>
    <row r="9" spans="1:5" s="117" customFormat="1" ht="27.75" customHeight="1" x14ac:dyDescent="0.25">
      <c r="A9" s="118"/>
      <c r="B9" s="202" t="s">
        <v>30</v>
      </c>
      <c r="C9" s="119"/>
      <c r="D9" s="122"/>
    </row>
    <row r="10" spans="1:5" x14ac:dyDescent="0.3">
      <c r="B10" s="204" t="s">
        <v>177</v>
      </c>
      <c r="C10" s="95" t="s">
        <v>178</v>
      </c>
      <c r="D10" s="123"/>
    </row>
    <row r="11" spans="1:5" ht="43.5" customHeight="1" x14ac:dyDescent="0.3">
      <c r="B11" s="96" t="s">
        <v>31</v>
      </c>
      <c r="C11" s="124" t="s">
        <v>32</v>
      </c>
      <c r="D11" s="123"/>
    </row>
    <row r="12" spans="1:5" ht="6" customHeight="1" x14ac:dyDescent="0.3">
      <c r="A12" s="97"/>
      <c r="B12" s="97"/>
      <c r="C12" s="125"/>
      <c r="D12" s="123"/>
    </row>
    <row r="13" spans="1:5" ht="24" customHeight="1" x14ac:dyDescent="0.3">
      <c r="A13" s="93"/>
      <c r="B13" s="202" t="s">
        <v>33</v>
      </c>
      <c r="C13" s="94"/>
      <c r="D13" s="123"/>
    </row>
    <row r="14" spans="1:5" x14ac:dyDescent="0.3">
      <c r="B14" s="204" t="s">
        <v>177</v>
      </c>
      <c r="C14" s="95" t="s">
        <v>178</v>
      </c>
      <c r="D14" s="123"/>
    </row>
    <row r="15" spans="1:5" ht="69" customHeight="1" x14ac:dyDescent="0.3">
      <c r="B15" s="98" t="s">
        <v>34</v>
      </c>
      <c r="C15" s="124" t="s">
        <v>176</v>
      </c>
      <c r="D15" s="123"/>
    </row>
    <row r="16" spans="1:5" s="117" customFormat="1" ht="4.5" customHeight="1" x14ac:dyDescent="0.25">
      <c r="A16" s="120"/>
      <c r="B16" s="120"/>
      <c r="C16" s="121"/>
      <c r="D16" s="122"/>
    </row>
    <row r="17" spans="1:5" ht="24" customHeight="1" x14ac:dyDescent="0.25">
      <c r="A17" s="93"/>
      <c r="B17" s="202" t="s">
        <v>127</v>
      </c>
      <c r="C17" s="94"/>
      <c r="D17" s="93"/>
    </row>
    <row r="18" spans="1:5" x14ac:dyDescent="0.3">
      <c r="B18" s="204" t="s">
        <v>177</v>
      </c>
      <c r="C18" s="95" t="s">
        <v>178</v>
      </c>
      <c r="D18" s="123"/>
    </row>
    <row r="19" spans="1:5" ht="29.25" customHeight="1" x14ac:dyDescent="0.3">
      <c r="B19" s="96" t="s">
        <v>35</v>
      </c>
      <c r="C19" s="124" t="s">
        <v>36</v>
      </c>
      <c r="D19" s="123"/>
    </row>
    <row r="20" spans="1:5" ht="12.75" customHeight="1" x14ac:dyDescent="0.3">
      <c r="B20" s="109"/>
      <c r="C20" s="126"/>
      <c r="D20" s="123"/>
    </row>
    <row r="21" spans="1:5" ht="68.25" customHeight="1" x14ac:dyDescent="0.25">
      <c r="B21" s="264" t="s">
        <v>129</v>
      </c>
      <c r="C21" s="264"/>
      <c r="D21" s="264"/>
    </row>
    <row r="22" spans="1:5" s="114" customFormat="1" ht="78" customHeight="1" x14ac:dyDescent="0.2">
      <c r="A22" s="268"/>
      <c r="B22" s="268"/>
      <c r="C22" s="268"/>
      <c r="D22" s="269"/>
      <c r="E22" s="269"/>
    </row>
    <row r="23" spans="1:5" ht="80.25" customHeight="1" x14ac:dyDescent="0.25">
      <c r="B23" s="270"/>
      <c r="C23" s="270"/>
      <c r="D23" s="270"/>
    </row>
    <row r="24" spans="1:5" ht="33.75" customHeight="1" x14ac:dyDescent="0.3"/>
    <row r="25" spans="1:5" ht="33.75" customHeight="1" x14ac:dyDescent="0.25">
      <c r="A25" s="258"/>
      <c r="B25" s="258"/>
      <c r="C25" s="259"/>
      <c r="D25" s="259"/>
    </row>
    <row r="26" spans="1:5" ht="33.75" customHeight="1" x14ac:dyDescent="0.25">
      <c r="A26" s="258"/>
      <c r="B26" s="258"/>
      <c r="C26" s="259"/>
      <c r="D26" s="259"/>
    </row>
    <row r="27" spans="1:5" x14ac:dyDescent="0.3">
      <c r="A27" s="116"/>
      <c r="B27" s="99"/>
      <c r="C27" s="127"/>
    </row>
    <row r="28" spans="1:5" s="100" customFormat="1" ht="13.2" x14ac:dyDescent="0.25">
      <c r="C28" s="129"/>
      <c r="D28" s="129"/>
    </row>
    <row r="29" spans="1:5" s="100" customFormat="1" ht="13.2" x14ac:dyDescent="0.25">
      <c r="C29" s="129"/>
      <c r="D29" s="129"/>
    </row>
  </sheetData>
  <mergeCells count="13">
    <mergeCell ref="A26:D26"/>
    <mergeCell ref="A1:D1"/>
    <mergeCell ref="A2:D2"/>
    <mergeCell ref="A3:D3"/>
    <mergeCell ref="A4:D4"/>
    <mergeCell ref="A5:D5"/>
    <mergeCell ref="A6:D6"/>
    <mergeCell ref="A7:D7"/>
    <mergeCell ref="A8:D8"/>
    <mergeCell ref="A22:E22"/>
    <mergeCell ref="A25:D25"/>
    <mergeCell ref="B23:D23"/>
    <mergeCell ref="B21:D21"/>
  </mergeCells>
  <pageMargins left="0.39370078740157483" right="0.39370078740157483" top="0.59055118110236227" bottom="0.74803149606299213"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DCA6-7C8E-4A23-BF11-ED0EDAE71566}">
  <sheetPr>
    <pageSetUpPr fitToPage="1"/>
  </sheetPr>
  <dimension ref="A1:K12"/>
  <sheetViews>
    <sheetView workbookViewId="0">
      <selection sqref="A1:E1"/>
    </sheetView>
  </sheetViews>
  <sheetFormatPr defaultColWidth="9.109375" defaultRowHeight="13.2" x14ac:dyDescent="0.25"/>
  <cols>
    <col min="1" max="2" width="5.6640625" style="44" customWidth="1"/>
    <col min="3" max="3" width="35.109375" style="44" customWidth="1"/>
    <col min="4" max="4" width="35" style="44" customWidth="1"/>
    <col min="5" max="5" width="27.5546875" style="44" customWidth="1"/>
    <col min="6" max="16384" width="9.109375" style="44"/>
  </cols>
  <sheetData>
    <row r="1" spans="1:11" ht="32.25" customHeight="1" x14ac:dyDescent="0.25">
      <c r="A1" s="260" t="s">
        <v>180</v>
      </c>
      <c r="B1" s="260"/>
      <c r="C1" s="260"/>
      <c r="D1" s="261"/>
      <c r="E1" s="261"/>
      <c r="H1" s="75"/>
      <c r="I1" s="75"/>
      <c r="J1" s="75"/>
      <c r="K1" s="75"/>
    </row>
    <row r="2" spans="1:11" x14ac:dyDescent="0.25">
      <c r="H2" s="75"/>
      <c r="I2" s="75"/>
      <c r="J2" s="75"/>
      <c r="K2" s="75"/>
    </row>
    <row r="3" spans="1:11" x14ac:dyDescent="0.25">
      <c r="H3" s="75"/>
      <c r="I3" s="75"/>
      <c r="J3" s="75"/>
      <c r="K3" s="75"/>
    </row>
    <row r="4" spans="1:11" x14ac:dyDescent="0.25">
      <c r="H4" s="75"/>
      <c r="I4" s="11"/>
      <c r="J4" s="75"/>
      <c r="K4" s="75"/>
    </row>
    <row r="5" spans="1:11" x14ac:dyDescent="0.25">
      <c r="H5" s="75"/>
      <c r="I5" s="75"/>
      <c r="J5" s="75"/>
      <c r="K5" s="75"/>
    </row>
    <row r="6" spans="1:11" x14ac:dyDescent="0.25">
      <c r="H6" s="75"/>
      <c r="I6" s="75"/>
      <c r="J6" s="75"/>
      <c r="K6" s="75"/>
    </row>
    <row r="7" spans="1:11" x14ac:dyDescent="0.25">
      <c r="H7" s="75"/>
      <c r="I7" s="75"/>
      <c r="J7" s="75"/>
      <c r="K7" s="75"/>
    </row>
    <row r="8" spans="1:11" x14ac:dyDescent="0.25">
      <c r="H8" s="75"/>
      <c r="I8" s="75"/>
      <c r="J8" s="75"/>
      <c r="K8" s="75"/>
    </row>
    <row r="9" spans="1:11" x14ac:dyDescent="0.25">
      <c r="H9" s="75"/>
      <c r="I9" s="75"/>
      <c r="J9" s="75"/>
      <c r="K9" s="75"/>
    </row>
    <row r="10" spans="1:11" x14ac:dyDescent="0.25">
      <c r="H10" s="75"/>
      <c r="I10" s="75"/>
      <c r="J10" s="75"/>
      <c r="K10" s="75"/>
    </row>
    <row r="11" spans="1:11" x14ac:dyDescent="0.25">
      <c r="H11" s="75"/>
      <c r="I11" s="75"/>
      <c r="J11" s="75"/>
      <c r="K11" s="75"/>
    </row>
    <row r="12" spans="1:11" x14ac:dyDescent="0.25">
      <c r="H12" s="75"/>
      <c r="I12" s="75"/>
      <c r="J12" s="75"/>
      <c r="K12" s="75"/>
    </row>
  </sheetData>
  <mergeCells count="1">
    <mergeCell ref="A1:E1"/>
  </mergeCells>
  <pageMargins left="0.7" right="0.7" top="0.75" bottom="0.75" header="0.3" footer="0.3"/>
  <pageSetup paperSize="9" scale="8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B216-CD11-4E8A-8FDE-04D5281EEF57}">
  <dimension ref="A1:L16"/>
  <sheetViews>
    <sheetView workbookViewId="0">
      <selection sqref="A1:C1"/>
    </sheetView>
  </sheetViews>
  <sheetFormatPr defaultColWidth="9.109375" defaultRowHeight="13.2" x14ac:dyDescent="0.25"/>
  <cols>
    <col min="1" max="1" width="9.109375" style="44"/>
    <col min="2" max="3" width="47.44140625" style="44" customWidth="1"/>
    <col min="4" max="16384" width="9.109375" style="44"/>
  </cols>
  <sheetData>
    <row r="1" spans="1:12" ht="20.399999999999999" x14ac:dyDescent="0.25">
      <c r="A1" s="271" t="s">
        <v>119</v>
      </c>
      <c r="B1" s="271"/>
      <c r="C1" s="271"/>
      <c r="D1" s="174"/>
      <c r="E1" s="174"/>
      <c r="F1" s="174"/>
      <c r="G1" s="174"/>
      <c r="H1" s="174"/>
      <c r="I1" s="174"/>
      <c r="J1" s="174"/>
      <c r="K1" s="174"/>
      <c r="L1" s="174"/>
    </row>
    <row r="2" spans="1:12" ht="15.6" x14ac:dyDescent="0.25">
      <c r="A2" s="207"/>
      <c r="B2" s="207"/>
      <c r="C2" s="207"/>
      <c r="D2" s="207"/>
      <c r="E2" s="207"/>
      <c r="F2" s="207"/>
      <c r="G2" s="207"/>
      <c r="H2" s="207"/>
      <c r="I2" s="207"/>
      <c r="J2" s="207"/>
      <c r="K2" s="207"/>
      <c r="L2" s="207"/>
    </row>
    <row r="3" spans="1:12" x14ac:dyDescent="0.25">
      <c r="A3" s="167" t="s">
        <v>103</v>
      </c>
      <c r="B3" s="156"/>
      <c r="C3" s="168" t="s">
        <v>104</v>
      </c>
      <c r="D3" s="156"/>
      <c r="E3" s="156"/>
      <c r="F3" s="156"/>
      <c r="G3" s="156"/>
      <c r="H3" s="156"/>
      <c r="I3" s="156"/>
      <c r="J3" s="156"/>
      <c r="K3" s="156"/>
      <c r="L3" s="156"/>
    </row>
    <row r="4" spans="1:12" ht="14.4" x14ac:dyDescent="0.3">
      <c r="A4" s="169"/>
      <c r="B4" s="155"/>
      <c r="C4" s="158"/>
      <c r="D4" s="159"/>
      <c r="E4" s="159"/>
      <c r="F4" s="159"/>
      <c r="G4" s="159"/>
      <c r="H4" s="159"/>
      <c r="I4" s="159"/>
      <c r="J4" s="159"/>
      <c r="K4" s="159"/>
      <c r="L4" s="159"/>
    </row>
    <row r="5" spans="1:12" x14ac:dyDescent="0.25">
      <c r="A5" s="157" t="s">
        <v>81</v>
      </c>
      <c r="B5" s="172" t="s">
        <v>105</v>
      </c>
      <c r="C5" s="172" t="s">
        <v>106</v>
      </c>
      <c r="D5" s="159"/>
      <c r="E5" s="159"/>
      <c r="F5" s="159"/>
      <c r="G5" s="159"/>
      <c r="H5" s="159"/>
      <c r="I5" s="159"/>
      <c r="J5" s="159"/>
      <c r="K5" s="159"/>
      <c r="L5" s="159"/>
    </row>
    <row r="6" spans="1:12" x14ac:dyDescent="0.25">
      <c r="A6" s="157" t="s">
        <v>82</v>
      </c>
      <c r="B6" s="172" t="s">
        <v>107</v>
      </c>
      <c r="C6" s="172" t="s">
        <v>108</v>
      </c>
      <c r="D6" s="161"/>
      <c r="E6" s="161"/>
      <c r="F6" s="161"/>
      <c r="G6" s="161"/>
      <c r="H6" s="161"/>
      <c r="I6" s="161"/>
      <c r="J6" s="161"/>
      <c r="K6" s="161"/>
      <c r="L6" s="161"/>
    </row>
    <row r="7" spans="1:12" ht="13.8" x14ac:dyDescent="0.3">
      <c r="A7" s="160" t="s">
        <v>2</v>
      </c>
      <c r="B7" s="158" t="s">
        <v>109</v>
      </c>
      <c r="C7" s="172" t="s">
        <v>110</v>
      </c>
      <c r="D7" s="159"/>
      <c r="E7" s="159"/>
      <c r="F7" s="159"/>
      <c r="G7" s="159"/>
      <c r="H7" s="159"/>
      <c r="I7" s="159"/>
      <c r="J7" s="159"/>
      <c r="K7" s="159"/>
      <c r="L7" s="159"/>
    </row>
    <row r="8" spans="1:12" x14ac:dyDescent="0.25">
      <c r="A8" s="162" t="s">
        <v>83</v>
      </c>
      <c r="B8" s="172" t="s">
        <v>111</v>
      </c>
      <c r="C8" s="172" t="s">
        <v>112</v>
      </c>
      <c r="D8" s="159"/>
      <c r="E8" s="159"/>
      <c r="F8" s="159"/>
      <c r="G8" s="159"/>
      <c r="H8" s="159"/>
      <c r="I8" s="159"/>
      <c r="J8" s="159"/>
      <c r="K8" s="159"/>
      <c r="L8" s="159"/>
    </row>
    <row r="9" spans="1:12" x14ac:dyDescent="0.25">
      <c r="A9" s="157" t="s">
        <v>84</v>
      </c>
      <c r="B9" s="158" t="s">
        <v>113</v>
      </c>
      <c r="C9" s="172" t="s">
        <v>114</v>
      </c>
      <c r="D9" s="159"/>
      <c r="E9" s="159"/>
      <c r="F9" s="159"/>
      <c r="G9" s="159"/>
      <c r="H9" s="159"/>
      <c r="I9" s="159"/>
      <c r="J9" s="159"/>
      <c r="K9" s="159"/>
      <c r="L9" s="159"/>
    </row>
    <row r="10" spans="1:12" ht="14.4" x14ac:dyDescent="0.3">
      <c r="A10" s="157" t="s">
        <v>85</v>
      </c>
      <c r="B10" s="158" t="s">
        <v>115</v>
      </c>
      <c r="C10" s="172" t="s">
        <v>116</v>
      </c>
      <c r="D10" s="155"/>
      <c r="E10" s="155"/>
      <c r="F10" s="155"/>
      <c r="G10" s="155"/>
      <c r="H10" s="155"/>
      <c r="I10" s="155"/>
      <c r="J10" s="155"/>
      <c r="K10" s="155"/>
      <c r="L10" s="155"/>
    </row>
    <row r="11" spans="1:12" ht="27" x14ac:dyDescent="0.3">
      <c r="A11" s="171" t="s">
        <v>86</v>
      </c>
      <c r="B11" s="170" t="s">
        <v>117</v>
      </c>
      <c r="C11" s="173" t="s">
        <v>118</v>
      </c>
      <c r="D11" s="155"/>
      <c r="E11" s="155"/>
      <c r="F11" s="155"/>
      <c r="G11" s="155"/>
      <c r="H11" s="155"/>
      <c r="I11" s="155"/>
      <c r="J11" s="155"/>
      <c r="K11" s="155"/>
      <c r="L11" s="155"/>
    </row>
    <row r="12" spans="1:12" ht="14.4" x14ac:dyDescent="0.3">
      <c r="A12" s="163"/>
      <c r="B12" s="163"/>
      <c r="C12" s="163"/>
      <c r="D12" s="155"/>
      <c r="E12" s="155"/>
      <c r="F12" s="155"/>
      <c r="G12" s="155"/>
      <c r="H12" s="155"/>
      <c r="I12" s="155"/>
      <c r="J12" s="155"/>
      <c r="K12" s="155"/>
      <c r="L12" s="155"/>
    </row>
    <row r="13" spans="1:12" ht="14.4" x14ac:dyDescent="0.3">
      <c r="A13" s="155"/>
      <c r="B13" s="155"/>
      <c r="C13" s="155"/>
      <c r="D13" s="155"/>
      <c r="E13" s="155"/>
      <c r="F13" s="155"/>
      <c r="G13" s="155"/>
      <c r="H13" s="155"/>
      <c r="I13" s="155"/>
      <c r="J13" s="155"/>
      <c r="K13" s="155"/>
      <c r="L13" s="155"/>
    </row>
    <row r="14" spans="1:12" ht="14.4" x14ac:dyDescent="0.3">
      <c r="A14" s="155"/>
      <c r="B14" s="155"/>
      <c r="C14" s="155"/>
      <c r="D14" s="155"/>
      <c r="E14" s="155"/>
      <c r="F14" s="155"/>
      <c r="G14" s="155"/>
      <c r="H14" s="155"/>
      <c r="I14" s="155"/>
      <c r="J14" s="155"/>
      <c r="K14" s="155"/>
      <c r="L14" s="155"/>
    </row>
    <row r="15" spans="1:12" ht="14.4" x14ac:dyDescent="0.3">
      <c r="A15" s="155"/>
      <c r="B15" s="155"/>
      <c r="C15" s="155"/>
      <c r="D15" s="155"/>
      <c r="E15" s="155"/>
      <c r="F15" s="155"/>
      <c r="G15" s="155"/>
      <c r="H15" s="155"/>
      <c r="I15" s="155"/>
      <c r="J15" s="155"/>
      <c r="K15" s="155"/>
      <c r="L15" s="155"/>
    </row>
    <row r="16" spans="1:12" ht="14.4" x14ac:dyDescent="0.3">
      <c r="A16" s="155"/>
      <c r="B16" s="155"/>
      <c r="C16" s="155"/>
      <c r="D16" s="155"/>
      <c r="E16" s="155"/>
      <c r="F16" s="155"/>
      <c r="G16" s="155"/>
      <c r="H16" s="155"/>
      <c r="I16" s="155"/>
      <c r="J16" s="155"/>
      <c r="K16" s="155"/>
      <c r="L16" s="155"/>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5"/>
  <sheetViews>
    <sheetView showGridLines="0" zoomScaleNormal="100" zoomScaleSheetLayoutView="100" workbookViewId="0"/>
  </sheetViews>
  <sheetFormatPr defaultColWidth="9.109375" defaultRowHeight="13.2" outlineLevelCol="1" x14ac:dyDescent="0.25"/>
  <cols>
    <col min="1" max="1" width="41.6640625" style="11" customWidth="1"/>
    <col min="2" max="3" width="6.6640625" style="11" customWidth="1"/>
    <col min="4" max="5" width="4.6640625" style="15" customWidth="1" outlineLevel="1"/>
    <col min="6" max="12" width="4.6640625" style="11" customWidth="1" outlineLevel="1"/>
    <col min="13" max="17" width="4.6640625" style="105" customWidth="1" outlineLevel="1"/>
    <col min="18" max="26" width="4.6640625" style="105" customWidth="1"/>
    <col min="27" max="16384" width="9.109375" style="11"/>
  </cols>
  <sheetData>
    <row r="1" spans="1:26" ht="14.25" customHeight="1" x14ac:dyDescent="0.25">
      <c r="A1" s="16" t="s">
        <v>120</v>
      </c>
      <c r="K1" s="53"/>
    </row>
    <row r="2" spans="1:26" ht="14.25" customHeight="1" x14ac:dyDescent="0.25">
      <c r="A2" s="15" t="s">
        <v>121</v>
      </c>
    </row>
    <row r="3" spans="1:26" ht="24" customHeight="1" x14ac:dyDescent="0.25">
      <c r="A3" s="61"/>
      <c r="B3" s="90" t="s">
        <v>232</v>
      </c>
      <c r="C3" s="90" t="s">
        <v>233</v>
      </c>
      <c r="D3" s="61">
        <v>2000</v>
      </c>
      <c r="E3" s="61">
        <v>2001</v>
      </c>
      <c r="F3" s="61">
        <v>2002</v>
      </c>
      <c r="G3" s="61">
        <v>2003</v>
      </c>
      <c r="H3" s="61">
        <v>2004</v>
      </c>
      <c r="I3" s="61">
        <v>2005</v>
      </c>
      <c r="J3" s="61">
        <v>2006</v>
      </c>
      <c r="K3" s="61">
        <v>2007</v>
      </c>
      <c r="L3" s="61">
        <v>2008</v>
      </c>
      <c r="M3" s="61">
        <v>2009</v>
      </c>
      <c r="N3" s="61">
        <v>2010</v>
      </c>
      <c r="O3" s="61">
        <v>2011</v>
      </c>
      <c r="P3" s="61">
        <v>2012</v>
      </c>
      <c r="Q3" s="61">
        <v>2013</v>
      </c>
      <c r="R3" s="61">
        <v>2014</v>
      </c>
      <c r="S3" s="61">
        <v>2015</v>
      </c>
      <c r="T3" s="61">
        <v>2016</v>
      </c>
      <c r="U3" s="61">
        <v>2017</v>
      </c>
      <c r="V3" s="61">
        <v>2018</v>
      </c>
      <c r="W3" s="61">
        <v>2019</v>
      </c>
      <c r="X3" s="61">
        <v>2020</v>
      </c>
      <c r="Y3" s="61">
        <v>2021</v>
      </c>
      <c r="Z3" s="61">
        <v>2022</v>
      </c>
    </row>
    <row r="4" spans="1:26" ht="18" customHeight="1" x14ac:dyDescent="0.25">
      <c r="A4" s="18" t="s">
        <v>63</v>
      </c>
      <c r="B4" s="73"/>
      <c r="C4" s="73"/>
      <c r="D4" s="47"/>
      <c r="E4" s="47"/>
      <c r="F4" s="47"/>
      <c r="G4" s="47"/>
      <c r="H4" s="47"/>
      <c r="I4" s="47"/>
      <c r="J4" s="47"/>
      <c r="K4" s="47"/>
      <c r="L4" s="47"/>
      <c r="M4" s="47"/>
      <c r="N4" s="47"/>
      <c r="O4" s="47"/>
      <c r="P4" s="47"/>
      <c r="Q4" s="47"/>
      <c r="R4" s="47"/>
      <c r="S4" s="47"/>
      <c r="T4" s="47"/>
      <c r="U4" s="47"/>
      <c r="V4" s="47"/>
      <c r="W4" s="47"/>
      <c r="X4" s="47"/>
      <c r="Y4" s="47"/>
      <c r="Z4" s="47"/>
    </row>
    <row r="5" spans="1:26" ht="15" customHeight="1" x14ac:dyDescent="0.25">
      <c r="A5" s="20" t="s">
        <v>59</v>
      </c>
      <c r="B5" s="73">
        <f>IF(SUM(Q5,R5,S5,T5,U5)&gt;0,SUM(Q5,R5,S5,T5,U5),"–")</f>
        <v>223</v>
      </c>
      <c r="C5" s="73">
        <f>IF(SUM(V5,W5,X5,Y5,Z5)&gt;0,SUM(V5,W5,X5,Y5,Z5),"–")</f>
        <v>182</v>
      </c>
      <c r="D5" s="21">
        <v>30</v>
      </c>
      <c r="E5" s="21">
        <v>59</v>
      </c>
      <c r="F5" s="21">
        <v>56</v>
      </c>
      <c r="G5" s="21">
        <v>64</v>
      </c>
      <c r="H5" s="21">
        <v>72</v>
      </c>
      <c r="I5" s="21">
        <v>54</v>
      </c>
      <c r="J5" s="21">
        <v>62</v>
      </c>
      <c r="K5" s="21">
        <v>59</v>
      </c>
      <c r="L5" s="21">
        <v>50</v>
      </c>
      <c r="M5" s="21">
        <v>49</v>
      </c>
      <c r="N5" s="21">
        <v>73</v>
      </c>
      <c r="O5" s="21">
        <v>56</v>
      </c>
      <c r="P5" s="21">
        <v>48</v>
      </c>
      <c r="Q5" s="21">
        <v>46</v>
      </c>
      <c r="R5" s="21">
        <v>58</v>
      </c>
      <c r="S5" s="21">
        <v>42</v>
      </c>
      <c r="T5" s="21">
        <v>34</v>
      </c>
      <c r="U5" s="21">
        <v>43</v>
      </c>
      <c r="V5" s="21">
        <v>38</v>
      </c>
      <c r="W5" s="21">
        <v>48</v>
      </c>
      <c r="X5" s="21">
        <v>32</v>
      </c>
      <c r="Y5" s="21">
        <v>30</v>
      </c>
      <c r="Z5" s="21">
        <v>34</v>
      </c>
    </row>
    <row r="6" spans="1:26" ht="15" customHeight="1" x14ac:dyDescent="0.25">
      <c r="A6" s="20" t="s">
        <v>60</v>
      </c>
      <c r="B6" s="73">
        <f t="shared" ref="B6:B8" si="0">IF(SUM(Q6,R6,S6,T6,U6)&gt;0,SUM(Q6,R6,S6,T6,U6),"–")</f>
        <v>48</v>
      </c>
      <c r="C6" s="73">
        <f t="shared" ref="C6:C8" si="1">IF(SUM(V6,W6,X6,Y6,Z6)&gt;0,SUM(V6,W6,X6,Y6,Z6),"–")</f>
        <v>62</v>
      </c>
      <c r="D6" s="21">
        <v>22</v>
      </c>
      <c r="E6" s="21">
        <v>22</v>
      </c>
      <c r="F6" s="21">
        <v>16</v>
      </c>
      <c r="G6" s="21">
        <v>17</v>
      </c>
      <c r="H6" s="21">
        <v>14</v>
      </c>
      <c r="I6" s="21">
        <v>27</v>
      </c>
      <c r="J6" s="21">
        <v>34</v>
      </c>
      <c r="K6" s="21">
        <v>30</v>
      </c>
      <c r="L6" s="21">
        <v>15</v>
      </c>
      <c r="M6" s="21">
        <v>19</v>
      </c>
      <c r="N6" s="21">
        <v>14</v>
      </c>
      <c r="O6" s="21">
        <v>18</v>
      </c>
      <c r="P6" s="21">
        <v>7</v>
      </c>
      <c r="Q6" s="21">
        <v>4</v>
      </c>
      <c r="R6" s="21">
        <v>12</v>
      </c>
      <c r="S6" s="21">
        <v>9</v>
      </c>
      <c r="T6" s="21">
        <v>9</v>
      </c>
      <c r="U6" s="21">
        <v>14</v>
      </c>
      <c r="V6" s="21">
        <v>11</v>
      </c>
      <c r="W6" s="21">
        <v>15</v>
      </c>
      <c r="X6" s="21">
        <v>10</v>
      </c>
      <c r="Y6" s="21">
        <v>16</v>
      </c>
      <c r="Z6" s="21">
        <v>10</v>
      </c>
    </row>
    <row r="7" spans="1:26" ht="15" customHeight="1" x14ac:dyDescent="0.25">
      <c r="A7" s="20" t="s">
        <v>61</v>
      </c>
      <c r="B7" s="73">
        <f t="shared" si="0"/>
        <v>20</v>
      </c>
      <c r="C7" s="73">
        <f t="shared" si="1"/>
        <v>21</v>
      </c>
      <c r="D7" s="21">
        <v>10</v>
      </c>
      <c r="E7" s="21">
        <v>3</v>
      </c>
      <c r="F7" s="21">
        <v>6</v>
      </c>
      <c r="G7" s="21">
        <v>5</v>
      </c>
      <c r="H7" s="21">
        <v>5</v>
      </c>
      <c r="I7" s="21">
        <v>5</v>
      </c>
      <c r="J7" s="21">
        <v>5</v>
      </c>
      <c r="K7" s="21">
        <v>3</v>
      </c>
      <c r="L7" s="21">
        <v>7</v>
      </c>
      <c r="M7" s="21">
        <v>2</v>
      </c>
      <c r="N7" s="21">
        <v>9</v>
      </c>
      <c r="O7" s="21">
        <v>11</v>
      </c>
      <c r="P7" s="21">
        <v>9</v>
      </c>
      <c r="Q7" s="21">
        <v>4</v>
      </c>
      <c r="R7" s="21">
        <v>2</v>
      </c>
      <c r="S7" s="21">
        <v>6</v>
      </c>
      <c r="T7" s="21">
        <v>4</v>
      </c>
      <c r="U7" s="21">
        <v>4</v>
      </c>
      <c r="V7" s="21">
        <v>3</v>
      </c>
      <c r="W7" s="21">
        <v>6</v>
      </c>
      <c r="X7" s="21">
        <v>5</v>
      </c>
      <c r="Y7" s="21">
        <v>4</v>
      </c>
      <c r="Z7" s="21">
        <v>3</v>
      </c>
    </row>
    <row r="8" spans="1:26" ht="15" customHeight="1" x14ac:dyDescent="0.25">
      <c r="A8" s="18" t="s">
        <v>62</v>
      </c>
      <c r="B8" s="86">
        <f t="shared" si="0"/>
        <v>291</v>
      </c>
      <c r="C8" s="86">
        <f t="shared" si="1"/>
        <v>265</v>
      </c>
      <c r="D8" s="47">
        <v>62</v>
      </c>
      <c r="E8" s="47">
        <v>84</v>
      </c>
      <c r="F8" s="47">
        <v>78</v>
      </c>
      <c r="G8" s="47">
        <v>86</v>
      </c>
      <c r="H8" s="47">
        <v>91</v>
      </c>
      <c r="I8" s="47">
        <v>86</v>
      </c>
      <c r="J8" s="47">
        <v>101</v>
      </c>
      <c r="K8" s="47">
        <v>92</v>
      </c>
      <c r="L8" s="47">
        <v>72</v>
      </c>
      <c r="M8" s="47">
        <v>70</v>
      </c>
      <c r="N8" s="47">
        <v>96</v>
      </c>
      <c r="O8" s="47">
        <v>85</v>
      </c>
      <c r="P8" s="47">
        <v>64</v>
      </c>
      <c r="Q8" s="47">
        <v>54</v>
      </c>
      <c r="R8" s="47">
        <v>72</v>
      </c>
      <c r="S8" s="47">
        <v>57</v>
      </c>
      <c r="T8" s="47">
        <v>47</v>
      </c>
      <c r="U8" s="47">
        <v>61</v>
      </c>
      <c r="V8" s="47">
        <v>52</v>
      </c>
      <c r="W8" s="47">
        <v>69</v>
      </c>
      <c r="X8" s="47">
        <v>47</v>
      </c>
      <c r="Y8" s="47">
        <v>50</v>
      </c>
      <c r="Z8" s="47">
        <v>47</v>
      </c>
    </row>
    <row r="9" spans="1:26" ht="6.75" customHeight="1" x14ac:dyDescent="0.25">
      <c r="A9" s="227"/>
      <c r="B9" s="228"/>
      <c r="C9" s="228"/>
      <c r="D9" s="229"/>
      <c r="E9" s="229"/>
      <c r="F9" s="229"/>
      <c r="G9" s="229"/>
      <c r="H9" s="229"/>
      <c r="I9" s="229"/>
      <c r="J9" s="229"/>
      <c r="K9" s="229"/>
      <c r="L9" s="229"/>
      <c r="M9" s="229"/>
      <c r="N9" s="229"/>
      <c r="O9" s="229"/>
      <c r="P9" s="229"/>
      <c r="Q9" s="229"/>
      <c r="R9" s="229"/>
      <c r="S9" s="229"/>
      <c r="T9" s="229"/>
      <c r="U9" s="229"/>
      <c r="V9" s="229"/>
      <c r="W9" s="229"/>
      <c r="X9" s="229"/>
      <c r="Y9" s="229"/>
      <c r="Z9" s="229"/>
    </row>
    <row r="10" spans="1:26" ht="29.25" customHeight="1" x14ac:dyDescent="0.25">
      <c r="A10" s="48" t="s">
        <v>72</v>
      </c>
      <c r="B10" s="73"/>
      <c r="C10" s="73"/>
      <c r="D10" s="213"/>
      <c r="E10" s="213"/>
      <c r="F10" s="213"/>
      <c r="G10" s="213"/>
      <c r="H10" s="213"/>
      <c r="I10" s="213"/>
      <c r="J10" s="213"/>
      <c r="K10" s="213"/>
      <c r="L10" s="213"/>
      <c r="M10" s="213"/>
      <c r="N10" s="213"/>
      <c r="O10" s="213"/>
      <c r="P10" s="213"/>
      <c r="Q10" s="213"/>
      <c r="R10" s="213"/>
      <c r="S10" s="213"/>
      <c r="T10" s="213"/>
      <c r="U10" s="213"/>
      <c r="V10" s="213"/>
      <c r="W10" s="213"/>
      <c r="X10" s="213"/>
      <c r="Y10" s="213"/>
      <c r="Z10" s="213"/>
    </row>
    <row r="11" spans="1:26" ht="15" customHeight="1" x14ac:dyDescent="0.25">
      <c r="A11" s="20" t="s">
        <v>59</v>
      </c>
      <c r="B11" s="73">
        <f t="shared" ref="B11:B14" si="2">IF(SUM(Q11,R11,S11,T11,U11)&gt;0,SUM(Q11,R11,S11,T11,U11),"–")</f>
        <v>401</v>
      </c>
      <c r="C11" s="73">
        <f t="shared" ref="C11:C14" si="3">IF(SUM(V11,W11,X11,Y11,Z11)&gt;0,SUM(V11,W11,X11,Y11,Z11),"–")</f>
        <v>413</v>
      </c>
      <c r="D11" s="21">
        <v>54</v>
      </c>
      <c r="E11" s="21">
        <v>65</v>
      </c>
      <c r="F11" s="21">
        <v>65</v>
      </c>
      <c r="G11" s="21">
        <v>62</v>
      </c>
      <c r="H11" s="21">
        <v>58</v>
      </c>
      <c r="I11" s="21">
        <v>46</v>
      </c>
      <c r="J11" s="21">
        <v>69</v>
      </c>
      <c r="K11" s="21">
        <v>79</v>
      </c>
      <c r="L11" s="21">
        <v>73</v>
      </c>
      <c r="M11" s="21">
        <v>68</v>
      </c>
      <c r="N11" s="21">
        <v>68</v>
      </c>
      <c r="O11" s="21">
        <v>62</v>
      </c>
      <c r="P11" s="21">
        <v>85</v>
      </c>
      <c r="Q11" s="21">
        <v>94</v>
      </c>
      <c r="R11" s="21">
        <v>82</v>
      </c>
      <c r="S11" s="21">
        <v>90</v>
      </c>
      <c r="T11" s="21">
        <v>76</v>
      </c>
      <c r="U11" s="21">
        <v>59</v>
      </c>
      <c r="V11" s="21">
        <v>83</v>
      </c>
      <c r="W11" s="21">
        <v>94</v>
      </c>
      <c r="X11" s="21">
        <v>75</v>
      </c>
      <c r="Y11" s="21">
        <v>90</v>
      </c>
      <c r="Z11" s="21">
        <v>71</v>
      </c>
    </row>
    <row r="12" spans="1:26" ht="15" customHeight="1" x14ac:dyDescent="0.25">
      <c r="A12" s="20" t="s">
        <v>60</v>
      </c>
      <c r="B12" s="73">
        <f t="shared" si="2"/>
        <v>1</v>
      </c>
      <c r="C12" s="73">
        <f t="shared" si="3"/>
        <v>2</v>
      </c>
      <c r="D12" s="21" t="s">
        <v>2</v>
      </c>
      <c r="E12" s="21">
        <v>1</v>
      </c>
      <c r="F12" s="21" t="s">
        <v>2</v>
      </c>
      <c r="G12" s="21" t="s">
        <v>2</v>
      </c>
      <c r="H12" s="21" t="s">
        <v>2</v>
      </c>
      <c r="I12" s="21" t="s">
        <v>2</v>
      </c>
      <c r="J12" s="21" t="s">
        <v>2</v>
      </c>
      <c r="K12" s="21" t="s">
        <v>2</v>
      </c>
      <c r="L12" s="21" t="s">
        <v>2</v>
      </c>
      <c r="M12" s="21" t="s">
        <v>2</v>
      </c>
      <c r="N12" s="21">
        <v>1</v>
      </c>
      <c r="O12" s="21" t="s">
        <v>2</v>
      </c>
      <c r="P12" s="21" t="s">
        <v>2</v>
      </c>
      <c r="Q12" s="21">
        <v>1</v>
      </c>
      <c r="R12" s="21" t="s">
        <v>2</v>
      </c>
      <c r="S12" s="21" t="s">
        <v>2</v>
      </c>
      <c r="T12" s="21" t="s">
        <v>2</v>
      </c>
      <c r="U12" s="21" t="s">
        <v>2</v>
      </c>
      <c r="V12" s="21" t="s">
        <v>2</v>
      </c>
      <c r="W12" s="21" t="s">
        <v>2</v>
      </c>
      <c r="X12" s="21">
        <v>1</v>
      </c>
      <c r="Y12" s="21" t="s">
        <v>2</v>
      </c>
      <c r="Z12" s="21">
        <v>1</v>
      </c>
    </row>
    <row r="13" spans="1:26" ht="15" customHeight="1" x14ac:dyDescent="0.25">
      <c r="A13" s="20" t="s">
        <v>61</v>
      </c>
      <c r="B13" s="73">
        <f t="shared" si="2"/>
        <v>49</v>
      </c>
      <c r="C13" s="73">
        <f t="shared" si="3"/>
        <v>58</v>
      </c>
      <c r="D13" s="21">
        <v>10</v>
      </c>
      <c r="E13" s="21">
        <v>11</v>
      </c>
      <c r="F13" s="21">
        <v>13</v>
      </c>
      <c r="G13" s="21">
        <v>6</v>
      </c>
      <c r="H13" s="21">
        <v>16</v>
      </c>
      <c r="I13" s="21">
        <v>7</v>
      </c>
      <c r="J13" s="21">
        <v>9</v>
      </c>
      <c r="K13" s="21">
        <v>9</v>
      </c>
      <c r="L13" s="21">
        <v>8</v>
      </c>
      <c r="M13" s="21">
        <v>5</v>
      </c>
      <c r="N13" s="21">
        <v>8</v>
      </c>
      <c r="O13" s="21">
        <v>9</v>
      </c>
      <c r="P13" s="21">
        <v>14</v>
      </c>
      <c r="Q13" s="21">
        <v>7</v>
      </c>
      <c r="R13" s="21">
        <v>6</v>
      </c>
      <c r="S13" s="21">
        <v>13</v>
      </c>
      <c r="T13" s="21">
        <v>7</v>
      </c>
      <c r="U13" s="21">
        <v>16</v>
      </c>
      <c r="V13" s="21">
        <v>10</v>
      </c>
      <c r="W13" s="21">
        <v>15</v>
      </c>
      <c r="X13" s="21">
        <v>14</v>
      </c>
      <c r="Y13" s="21">
        <v>5</v>
      </c>
      <c r="Z13" s="21">
        <v>14</v>
      </c>
    </row>
    <row r="14" spans="1:26" ht="15" customHeight="1" x14ac:dyDescent="0.25">
      <c r="A14" s="18" t="s">
        <v>62</v>
      </c>
      <c r="B14" s="86">
        <f t="shared" si="2"/>
        <v>451</v>
      </c>
      <c r="C14" s="86">
        <f t="shared" si="3"/>
        <v>473</v>
      </c>
      <c r="D14" s="47">
        <v>64</v>
      </c>
      <c r="E14" s="47">
        <v>77</v>
      </c>
      <c r="F14" s="47">
        <v>78</v>
      </c>
      <c r="G14" s="47">
        <v>68</v>
      </c>
      <c r="H14" s="47">
        <v>74</v>
      </c>
      <c r="I14" s="47">
        <v>53</v>
      </c>
      <c r="J14" s="47">
        <v>78</v>
      </c>
      <c r="K14" s="47">
        <v>88</v>
      </c>
      <c r="L14" s="47">
        <v>81</v>
      </c>
      <c r="M14" s="47">
        <v>73</v>
      </c>
      <c r="N14" s="47">
        <v>77</v>
      </c>
      <c r="O14" s="47">
        <v>71</v>
      </c>
      <c r="P14" s="47">
        <v>99</v>
      </c>
      <c r="Q14" s="47">
        <v>102</v>
      </c>
      <c r="R14" s="47">
        <v>88</v>
      </c>
      <c r="S14" s="47">
        <v>103</v>
      </c>
      <c r="T14" s="47">
        <v>83</v>
      </c>
      <c r="U14" s="47">
        <v>75</v>
      </c>
      <c r="V14" s="47">
        <v>93</v>
      </c>
      <c r="W14" s="47">
        <v>109</v>
      </c>
      <c r="X14" s="47">
        <v>90</v>
      </c>
      <c r="Y14" s="47">
        <v>95</v>
      </c>
      <c r="Z14" s="47">
        <v>86</v>
      </c>
    </row>
    <row r="15" spans="1:26" ht="5.25" customHeight="1" x14ac:dyDescent="0.25">
      <c r="A15" s="14"/>
      <c r="B15" s="101"/>
      <c r="C15" s="101"/>
      <c r="D15" s="247"/>
      <c r="E15" s="247"/>
      <c r="F15" s="247"/>
      <c r="G15" s="247"/>
      <c r="H15" s="247"/>
      <c r="I15" s="247"/>
      <c r="J15" s="247"/>
      <c r="K15" s="247"/>
      <c r="L15" s="247"/>
      <c r="M15" s="247"/>
      <c r="N15" s="247"/>
      <c r="O15" s="247"/>
      <c r="P15" s="247"/>
      <c r="Q15" s="247"/>
      <c r="R15" s="247"/>
      <c r="S15" s="247"/>
      <c r="T15" s="247"/>
      <c r="U15" s="247"/>
      <c r="V15" s="247"/>
      <c r="W15" s="247"/>
      <c r="X15" s="247"/>
      <c r="Y15" s="247"/>
      <c r="Z15" s="247"/>
    </row>
    <row r="16" spans="1:26" ht="18" customHeight="1" x14ac:dyDescent="0.25">
      <c r="A16" s="18" t="s">
        <v>74</v>
      </c>
      <c r="B16" s="73"/>
      <c r="C16" s="73"/>
      <c r="D16" s="24"/>
      <c r="E16" s="24"/>
      <c r="F16" s="24"/>
      <c r="G16" s="24"/>
      <c r="H16" s="24"/>
      <c r="I16" s="24"/>
      <c r="J16" s="24"/>
      <c r="K16" s="24"/>
      <c r="L16" s="24"/>
      <c r="M16" s="24"/>
      <c r="N16" s="24"/>
      <c r="O16" s="24"/>
      <c r="P16" s="24"/>
      <c r="Q16" s="24"/>
      <c r="R16" s="24"/>
      <c r="S16" s="35"/>
      <c r="T16" s="35"/>
      <c r="U16" s="35"/>
      <c r="V16" s="35"/>
      <c r="W16" s="35"/>
      <c r="X16" s="35"/>
      <c r="Y16" s="35"/>
      <c r="Z16" s="35"/>
    </row>
    <row r="17" spans="1:26" ht="15" customHeight="1" x14ac:dyDescent="0.25">
      <c r="A17" s="20" t="s">
        <v>59</v>
      </c>
      <c r="B17" s="73">
        <f t="shared" ref="B17:B24" si="4">IF(SUM(Q17,R17,S17,T17,U17)&gt;0,SUM(Q17,R17,S17,T17,U17),"–")</f>
        <v>87</v>
      </c>
      <c r="C17" s="73">
        <f t="shared" ref="C17:C24" si="5">IF(SUM(V17,W17,X17,Y17,Z17)&gt;0,SUM(V17,W17,X17,Y17,Z17),"–")</f>
        <v>51</v>
      </c>
      <c r="D17" s="19">
        <v>19</v>
      </c>
      <c r="E17" s="19">
        <v>15</v>
      </c>
      <c r="F17" s="19">
        <v>18</v>
      </c>
      <c r="G17" s="19">
        <v>20</v>
      </c>
      <c r="H17" s="19">
        <v>26</v>
      </c>
      <c r="I17" s="19">
        <v>21</v>
      </c>
      <c r="J17" s="19">
        <v>19</v>
      </c>
      <c r="K17" s="19">
        <v>25</v>
      </c>
      <c r="L17" s="19">
        <v>15</v>
      </c>
      <c r="M17" s="19">
        <v>19</v>
      </c>
      <c r="N17" s="19">
        <v>45</v>
      </c>
      <c r="O17" s="19">
        <v>25</v>
      </c>
      <c r="P17" s="19">
        <v>15</v>
      </c>
      <c r="Q17" s="19">
        <v>18</v>
      </c>
      <c r="R17" s="19">
        <v>25</v>
      </c>
      <c r="S17" s="63">
        <v>16</v>
      </c>
      <c r="T17" s="63">
        <v>13</v>
      </c>
      <c r="U17" s="63">
        <v>15</v>
      </c>
      <c r="V17" s="63">
        <v>9</v>
      </c>
      <c r="W17" s="63">
        <v>16</v>
      </c>
      <c r="X17" s="63">
        <v>4</v>
      </c>
      <c r="Y17" s="63">
        <v>14</v>
      </c>
      <c r="Z17" s="63">
        <v>8</v>
      </c>
    </row>
    <row r="18" spans="1:26" ht="15" customHeight="1" x14ac:dyDescent="0.25">
      <c r="A18" s="20" t="s">
        <v>60</v>
      </c>
      <c r="B18" s="73">
        <f t="shared" si="4"/>
        <v>3</v>
      </c>
      <c r="C18" s="73">
        <f t="shared" si="5"/>
        <v>1</v>
      </c>
      <c r="D18" s="19">
        <v>3</v>
      </c>
      <c r="E18" s="19">
        <v>1</v>
      </c>
      <c r="F18" s="19" t="s">
        <v>2</v>
      </c>
      <c r="G18" s="19">
        <v>2</v>
      </c>
      <c r="H18" s="19">
        <v>1</v>
      </c>
      <c r="I18" s="19">
        <v>4</v>
      </c>
      <c r="J18" s="19">
        <v>2</v>
      </c>
      <c r="K18" s="19">
        <v>2</v>
      </c>
      <c r="L18" s="19">
        <v>1</v>
      </c>
      <c r="M18" s="19">
        <v>2</v>
      </c>
      <c r="N18" s="19">
        <v>3</v>
      </c>
      <c r="O18" s="19" t="s">
        <v>2</v>
      </c>
      <c r="P18" s="19">
        <v>4</v>
      </c>
      <c r="Q18" s="19" t="s">
        <v>2</v>
      </c>
      <c r="R18" s="19">
        <v>1</v>
      </c>
      <c r="S18" s="19" t="s">
        <v>2</v>
      </c>
      <c r="T18" s="19">
        <v>1</v>
      </c>
      <c r="U18" s="19">
        <v>1</v>
      </c>
      <c r="V18" s="19" t="s">
        <v>2</v>
      </c>
      <c r="W18" s="19" t="s">
        <v>2</v>
      </c>
      <c r="X18" s="19" t="s">
        <v>2</v>
      </c>
      <c r="Y18" s="19">
        <v>1</v>
      </c>
      <c r="Z18" s="19" t="s">
        <v>2</v>
      </c>
    </row>
    <row r="19" spans="1:26" ht="15" customHeight="1" x14ac:dyDescent="0.25">
      <c r="A19" s="20" t="s">
        <v>61</v>
      </c>
      <c r="B19" s="73">
        <f t="shared" si="4"/>
        <v>8</v>
      </c>
      <c r="C19" s="73">
        <f t="shared" si="5"/>
        <v>4</v>
      </c>
      <c r="D19" s="19">
        <v>4</v>
      </c>
      <c r="E19" s="19" t="s">
        <v>2</v>
      </c>
      <c r="F19" s="19">
        <v>3</v>
      </c>
      <c r="G19" s="19">
        <v>5</v>
      </c>
      <c r="H19" s="19">
        <v>2</v>
      </c>
      <c r="I19" s="19">
        <v>1</v>
      </c>
      <c r="J19" s="19">
        <v>1</v>
      </c>
      <c r="K19" s="19" t="s">
        <v>2</v>
      </c>
      <c r="L19" s="19">
        <v>5</v>
      </c>
      <c r="M19" s="19">
        <v>1</v>
      </c>
      <c r="N19" s="19">
        <v>4</v>
      </c>
      <c r="O19" s="19">
        <v>5</v>
      </c>
      <c r="P19" s="19">
        <v>3</v>
      </c>
      <c r="Q19" s="19">
        <v>1</v>
      </c>
      <c r="R19" s="19">
        <v>1</v>
      </c>
      <c r="S19" s="19">
        <v>4</v>
      </c>
      <c r="T19" s="19" t="s">
        <v>2</v>
      </c>
      <c r="U19" s="19">
        <v>2</v>
      </c>
      <c r="V19" s="19" t="s">
        <v>2</v>
      </c>
      <c r="W19" s="19">
        <v>2</v>
      </c>
      <c r="X19" s="19" t="s">
        <v>2</v>
      </c>
      <c r="Y19" s="19">
        <v>2</v>
      </c>
      <c r="Z19" s="19" t="s">
        <v>2</v>
      </c>
    </row>
    <row r="20" spans="1:26" ht="5.25" customHeight="1" x14ac:dyDescent="0.25">
      <c r="A20" s="20"/>
      <c r="B20" s="73" t="str">
        <f t="shared" si="4"/>
        <v>–</v>
      </c>
      <c r="C20" s="73" t="str">
        <f t="shared" si="5"/>
        <v>–</v>
      </c>
      <c r="D20" s="19"/>
      <c r="E20" s="19"/>
      <c r="F20" s="19"/>
      <c r="G20" s="19"/>
      <c r="H20" s="19"/>
      <c r="I20" s="19"/>
      <c r="J20" s="19"/>
      <c r="K20" s="19"/>
      <c r="L20" s="19"/>
      <c r="M20" s="19"/>
      <c r="N20" s="19"/>
      <c r="O20" s="19"/>
      <c r="P20" s="19"/>
      <c r="Q20" s="19"/>
      <c r="R20" s="19"/>
      <c r="S20" s="19"/>
      <c r="T20" s="19"/>
      <c r="U20" s="19"/>
      <c r="V20" s="19"/>
      <c r="W20" s="19"/>
      <c r="X20" s="19"/>
      <c r="Y20" s="19"/>
      <c r="Z20" s="19"/>
    </row>
    <row r="21" spans="1:26" ht="15" customHeight="1" x14ac:dyDescent="0.25">
      <c r="A21" s="2" t="s">
        <v>78</v>
      </c>
      <c r="B21" s="73">
        <f t="shared" si="4"/>
        <v>17</v>
      </c>
      <c r="C21" s="73">
        <f t="shared" si="5"/>
        <v>14</v>
      </c>
      <c r="D21" s="21" t="s">
        <v>3</v>
      </c>
      <c r="E21" s="21" t="s">
        <v>3</v>
      </c>
      <c r="F21" s="21" t="s">
        <v>3</v>
      </c>
      <c r="G21" s="21" t="s">
        <v>3</v>
      </c>
      <c r="H21" s="21" t="s">
        <v>3</v>
      </c>
      <c r="I21" s="21" t="s">
        <v>3</v>
      </c>
      <c r="J21" s="21" t="s">
        <v>3</v>
      </c>
      <c r="K21" s="21" t="s">
        <v>3</v>
      </c>
      <c r="L21" s="21" t="s">
        <v>3</v>
      </c>
      <c r="M21" s="19">
        <v>9</v>
      </c>
      <c r="N21" s="19">
        <v>12</v>
      </c>
      <c r="O21" s="19">
        <v>9</v>
      </c>
      <c r="P21" s="19">
        <v>6</v>
      </c>
      <c r="Q21" s="19">
        <v>6</v>
      </c>
      <c r="R21" s="19">
        <v>6</v>
      </c>
      <c r="S21" s="19">
        <v>3</v>
      </c>
      <c r="T21" s="19" t="s">
        <v>2</v>
      </c>
      <c r="U21" s="19">
        <v>2</v>
      </c>
      <c r="V21" s="19">
        <v>1</v>
      </c>
      <c r="W21" s="19">
        <v>5</v>
      </c>
      <c r="X21" s="19" t="s">
        <v>2</v>
      </c>
      <c r="Y21" s="19">
        <v>5</v>
      </c>
      <c r="Z21" s="19">
        <v>3</v>
      </c>
    </row>
    <row r="22" spans="1:26" ht="15" customHeight="1" x14ac:dyDescent="0.25">
      <c r="A22" s="2" t="s">
        <v>79</v>
      </c>
      <c r="B22" s="73">
        <f t="shared" si="4"/>
        <v>81</v>
      </c>
      <c r="C22" s="73">
        <f t="shared" si="5"/>
        <v>42</v>
      </c>
      <c r="D22" s="21" t="s">
        <v>3</v>
      </c>
      <c r="E22" s="21" t="s">
        <v>3</v>
      </c>
      <c r="F22" s="21" t="s">
        <v>3</v>
      </c>
      <c r="G22" s="21" t="s">
        <v>3</v>
      </c>
      <c r="H22" s="21" t="s">
        <v>3</v>
      </c>
      <c r="I22" s="21" t="s">
        <v>3</v>
      </c>
      <c r="J22" s="21" t="s">
        <v>3</v>
      </c>
      <c r="K22" s="21" t="s">
        <v>3</v>
      </c>
      <c r="L22" s="21" t="s">
        <v>3</v>
      </c>
      <c r="M22" s="19">
        <v>13</v>
      </c>
      <c r="N22" s="19">
        <v>40</v>
      </c>
      <c r="O22" s="19">
        <v>21</v>
      </c>
      <c r="P22" s="19">
        <v>16</v>
      </c>
      <c r="Q22" s="19">
        <v>13</v>
      </c>
      <c r="R22" s="19">
        <v>21</v>
      </c>
      <c r="S22" s="19">
        <v>17</v>
      </c>
      <c r="T22" s="19">
        <v>14</v>
      </c>
      <c r="U22" s="19">
        <v>16</v>
      </c>
      <c r="V22" s="19">
        <v>8</v>
      </c>
      <c r="W22" s="19">
        <v>13</v>
      </c>
      <c r="X22" s="19">
        <v>4</v>
      </c>
      <c r="Y22" s="19">
        <v>12</v>
      </c>
      <c r="Z22" s="19">
        <v>5</v>
      </c>
    </row>
    <row r="23" spans="1:26" ht="6" customHeight="1" x14ac:dyDescent="0.25">
      <c r="A23" s="20"/>
      <c r="B23" s="73" t="str">
        <f t="shared" si="4"/>
        <v>–</v>
      </c>
      <c r="C23" s="73" t="str">
        <f t="shared" si="5"/>
        <v>–</v>
      </c>
      <c r="D23" s="19"/>
      <c r="E23" s="19"/>
      <c r="F23" s="19"/>
      <c r="G23" s="19"/>
      <c r="H23" s="19"/>
      <c r="I23" s="19"/>
      <c r="J23" s="19"/>
      <c r="K23" s="19"/>
      <c r="L23" s="19"/>
      <c r="M23" s="19"/>
      <c r="N23" s="19"/>
      <c r="O23" s="19"/>
      <c r="P23" s="19"/>
      <c r="Q23" s="19"/>
      <c r="R23" s="19"/>
      <c r="S23" s="19"/>
      <c r="T23" s="19"/>
      <c r="U23" s="19"/>
      <c r="V23" s="19"/>
      <c r="W23" s="19"/>
      <c r="X23" s="19"/>
      <c r="Y23" s="19"/>
      <c r="Z23" s="19"/>
    </row>
    <row r="24" spans="1:26" s="16" customFormat="1" ht="15" customHeight="1" x14ac:dyDescent="0.25">
      <c r="A24" s="227" t="s">
        <v>88</v>
      </c>
      <c r="B24" s="228">
        <f t="shared" si="4"/>
        <v>98</v>
      </c>
      <c r="C24" s="228">
        <f t="shared" si="5"/>
        <v>56</v>
      </c>
      <c r="D24" s="229">
        <v>26</v>
      </c>
      <c r="E24" s="229">
        <v>16</v>
      </c>
      <c r="F24" s="229">
        <v>21</v>
      </c>
      <c r="G24" s="229">
        <v>27</v>
      </c>
      <c r="H24" s="229">
        <v>29</v>
      </c>
      <c r="I24" s="229">
        <v>26</v>
      </c>
      <c r="J24" s="229">
        <v>22</v>
      </c>
      <c r="K24" s="229">
        <v>27</v>
      </c>
      <c r="L24" s="229">
        <v>21</v>
      </c>
      <c r="M24" s="229">
        <v>22</v>
      </c>
      <c r="N24" s="229">
        <v>52</v>
      </c>
      <c r="O24" s="229">
        <v>30</v>
      </c>
      <c r="P24" s="229">
        <v>22</v>
      </c>
      <c r="Q24" s="229">
        <v>19</v>
      </c>
      <c r="R24" s="229">
        <v>27</v>
      </c>
      <c r="S24" s="229">
        <v>20</v>
      </c>
      <c r="T24" s="229">
        <v>14</v>
      </c>
      <c r="U24" s="229">
        <v>18</v>
      </c>
      <c r="V24" s="229">
        <v>9</v>
      </c>
      <c r="W24" s="229">
        <v>18</v>
      </c>
      <c r="X24" s="229">
        <v>4</v>
      </c>
      <c r="Y24" s="229">
        <v>17</v>
      </c>
      <c r="Z24" s="229">
        <v>8</v>
      </c>
    </row>
    <row r="25" spans="1:26" ht="18" customHeight="1" x14ac:dyDescent="0.25">
      <c r="A25" s="18" t="s">
        <v>73</v>
      </c>
      <c r="B25" s="73"/>
      <c r="C25" s="73"/>
      <c r="D25" s="213"/>
      <c r="E25" s="213"/>
      <c r="F25" s="213"/>
      <c r="G25" s="213"/>
      <c r="H25" s="213"/>
      <c r="I25" s="213"/>
      <c r="J25" s="213"/>
      <c r="K25" s="213"/>
      <c r="L25" s="213"/>
      <c r="M25" s="213"/>
      <c r="N25" s="213"/>
      <c r="O25" s="213"/>
      <c r="P25" s="213"/>
      <c r="Q25" s="213"/>
      <c r="R25" s="213"/>
      <c r="S25" s="213"/>
      <c r="T25" s="213"/>
      <c r="U25" s="213"/>
      <c r="V25" s="213"/>
      <c r="W25" s="213"/>
      <c r="X25" s="213"/>
      <c r="Y25" s="213"/>
      <c r="Z25" s="213"/>
    </row>
    <row r="26" spans="1:26" ht="15" customHeight="1" x14ac:dyDescent="0.25">
      <c r="A26" s="20" t="s">
        <v>59</v>
      </c>
      <c r="B26" s="73">
        <f t="shared" ref="B26:B33" si="6">IF(SUM(Q26,R26,S26,T26,U26)&gt;0,SUM(Q26,R26,S26,T26,U26),"–")</f>
        <v>379</v>
      </c>
      <c r="C26" s="73">
        <f t="shared" ref="C26:C33" si="7">IF(SUM(V26,W26,X26,Y26,Z26)&gt;0,SUM(V26,W26,X26,Y26,Z26),"–")</f>
        <v>379</v>
      </c>
      <c r="D26" s="19">
        <v>53</v>
      </c>
      <c r="E26" s="19">
        <v>63</v>
      </c>
      <c r="F26" s="19">
        <v>63</v>
      </c>
      <c r="G26" s="19">
        <v>59</v>
      </c>
      <c r="H26" s="19">
        <v>58</v>
      </c>
      <c r="I26" s="19">
        <v>47</v>
      </c>
      <c r="J26" s="19">
        <v>65</v>
      </c>
      <c r="K26" s="19">
        <v>76</v>
      </c>
      <c r="L26" s="19">
        <v>72</v>
      </c>
      <c r="M26" s="19">
        <v>65</v>
      </c>
      <c r="N26" s="19">
        <v>66</v>
      </c>
      <c r="O26" s="19">
        <v>57</v>
      </c>
      <c r="P26" s="19">
        <v>84</v>
      </c>
      <c r="Q26" s="19">
        <v>93</v>
      </c>
      <c r="R26" s="19">
        <v>78</v>
      </c>
      <c r="S26" s="19">
        <v>87</v>
      </c>
      <c r="T26" s="19">
        <v>70</v>
      </c>
      <c r="U26" s="19">
        <v>51</v>
      </c>
      <c r="V26" s="19">
        <v>80</v>
      </c>
      <c r="W26" s="19">
        <v>86</v>
      </c>
      <c r="X26" s="19">
        <v>70</v>
      </c>
      <c r="Y26" s="19">
        <v>83</v>
      </c>
      <c r="Z26" s="19">
        <v>60</v>
      </c>
    </row>
    <row r="27" spans="1:26" ht="15" customHeight="1" x14ac:dyDescent="0.25">
      <c r="A27" s="20" t="s">
        <v>60</v>
      </c>
      <c r="B27" s="73" t="str">
        <f t="shared" si="6"/>
        <v>–</v>
      </c>
      <c r="C27" s="73">
        <f t="shared" si="7"/>
        <v>1</v>
      </c>
      <c r="D27" s="19" t="s">
        <v>2</v>
      </c>
      <c r="E27" s="19">
        <v>1</v>
      </c>
      <c r="F27" s="19" t="s">
        <v>2</v>
      </c>
      <c r="G27" s="19" t="s">
        <v>2</v>
      </c>
      <c r="H27" s="19" t="s">
        <v>2</v>
      </c>
      <c r="I27" s="19" t="s">
        <v>2</v>
      </c>
      <c r="J27" s="19" t="s">
        <v>2</v>
      </c>
      <c r="K27" s="19" t="s">
        <v>2</v>
      </c>
      <c r="L27" s="19" t="s">
        <v>2</v>
      </c>
      <c r="M27" s="19" t="s">
        <v>2</v>
      </c>
      <c r="N27" s="19">
        <v>1</v>
      </c>
      <c r="O27" s="19" t="s">
        <v>2</v>
      </c>
      <c r="P27" s="19" t="s">
        <v>2</v>
      </c>
      <c r="Q27" s="19" t="s">
        <v>2</v>
      </c>
      <c r="R27" s="19" t="s">
        <v>2</v>
      </c>
      <c r="S27" s="19" t="s">
        <v>2</v>
      </c>
      <c r="T27" s="19" t="s">
        <v>2</v>
      </c>
      <c r="U27" s="19" t="s">
        <v>2</v>
      </c>
      <c r="V27" s="19" t="s">
        <v>2</v>
      </c>
      <c r="W27" s="19" t="s">
        <v>2</v>
      </c>
      <c r="X27" s="19" t="s">
        <v>2</v>
      </c>
      <c r="Y27" s="19" t="s">
        <v>2</v>
      </c>
      <c r="Z27" s="19">
        <v>1</v>
      </c>
    </row>
    <row r="28" spans="1:26" s="16" customFormat="1" ht="15" customHeight="1" x14ac:dyDescent="0.25">
      <c r="A28" s="20" t="s">
        <v>61</v>
      </c>
      <c r="B28" s="73">
        <f t="shared" si="6"/>
        <v>38</v>
      </c>
      <c r="C28" s="73">
        <f t="shared" si="7"/>
        <v>36</v>
      </c>
      <c r="D28" s="19">
        <v>7</v>
      </c>
      <c r="E28" s="19">
        <v>5</v>
      </c>
      <c r="F28" s="19">
        <v>9</v>
      </c>
      <c r="G28" s="19">
        <v>5</v>
      </c>
      <c r="H28" s="19">
        <v>10</v>
      </c>
      <c r="I28" s="19">
        <v>3</v>
      </c>
      <c r="J28" s="19">
        <v>6</v>
      </c>
      <c r="K28" s="19">
        <v>7</v>
      </c>
      <c r="L28" s="19">
        <v>5</v>
      </c>
      <c r="M28" s="19">
        <v>4</v>
      </c>
      <c r="N28" s="19">
        <v>5</v>
      </c>
      <c r="O28" s="19">
        <v>7</v>
      </c>
      <c r="P28" s="19">
        <v>11</v>
      </c>
      <c r="Q28" s="19">
        <v>5</v>
      </c>
      <c r="R28" s="19">
        <v>5</v>
      </c>
      <c r="S28" s="19">
        <v>11</v>
      </c>
      <c r="T28" s="19">
        <v>5</v>
      </c>
      <c r="U28" s="19">
        <v>12</v>
      </c>
      <c r="V28" s="19">
        <v>8</v>
      </c>
      <c r="W28" s="19">
        <v>8</v>
      </c>
      <c r="X28" s="19">
        <v>11</v>
      </c>
      <c r="Y28" s="19">
        <v>2</v>
      </c>
      <c r="Z28" s="19">
        <v>7</v>
      </c>
    </row>
    <row r="29" spans="1:26" s="16" customFormat="1" ht="5.25" customHeight="1" x14ac:dyDescent="0.25">
      <c r="A29" s="20"/>
      <c r="B29" s="73" t="str">
        <f t="shared" si="6"/>
        <v>–</v>
      </c>
      <c r="C29" s="73" t="str">
        <f t="shared" si="7"/>
        <v>–</v>
      </c>
      <c r="D29" s="19"/>
      <c r="E29" s="19"/>
      <c r="F29" s="19"/>
      <c r="G29" s="19"/>
      <c r="H29" s="19"/>
      <c r="I29" s="19"/>
      <c r="J29" s="19"/>
      <c r="K29" s="19"/>
      <c r="L29" s="19"/>
      <c r="M29" s="19"/>
      <c r="N29" s="19"/>
      <c r="O29" s="19"/>
      <c r="P29" s="19"/>
      <c r="Q29" s="19"/>
      <c r="R29" s="19"/>
      <c r="S29" s="19"/>
      <c r="T29" s="19"/>
      <c r="U29" s="19"/>
      <c r="V29" s="19"/>
      <c r="W29" s="19"/>
      <c r="X29" s="19"/>
      <c r="Y29" s="19"/>
      <c r="Z29" s="19"/>
    </row>
    <row r="30" spans="1:26" s="16" customFormat="1" ht="15" customHeight="1" x14ac:dyDescent="0.25">
      <c r="A30" s="2" t="s">
        <v>78</v>
      </c>
      <c r="B30" s="73">
        <f t="shared" si="6"/>
        <v>136</v>
      </c>
      <c r="C30" s="73">
        <f t="shared" si="7"/>
        <v>134</v>
      </c>
      <c r="D30" s="21" t="s">
        <v>3</v>
      </c>
      <c r="E30" s="21" t="s">
        <v>3</v>
      </c>
      <c r="F30" s="21" t="s">
        <v>3</v>
      </c>
      <c r="G30" s="21" t="s">
        <v>3</v>
      </c>
      <c r="H30" s="21" t="s">
        <v>3</v>
      </c>
      <c r="I30" s="21" t="s">
        <v>3</v>
      </c>
      <c r="J30" s="21" t="s">
        <v>3</v>
      </c>
      <c r="K30" s="21" t="s">
        <v>3</v>
      </c>
      <c r="L30" s="21" t="s">
        <v>3</v>
      </c>
      <c r="M30" s="19">
        <v>31</v>
      </c>
      <c r="N30" s="19">
        <v>17</v>
      </c>
      <c r="O30" s="19">
        <v>21</v>
      </c>
      <c r="P30" s="19">
        <v>25</v>
      </c>
      <c r="Q30" s="19">
        <v>37</v>
      </c>
      <c r="R30" s="19">
        <v>29</v>
      </c>
      <c r="S30" s="19">
        <v>24</v>
      </c>
      <c r="T30" s="19">
        <v>25</v>
      </c>
      <c r="U30" s="19">
        <v>21</v>
      </c>
      <c r="V30" s="19">
        <v>27</v>
      </c>
      <c r="W30" s="19">
        <v>34</v>
      </c>
      <c r="X30" s="19">
        <v>24</v>
      </c>
      <c r="Y30" s="19">
        <v>24</v>
      </c>
      <c r="Z30" s="19">
        <v>25</v>
      </c>
    </row>
    <row r="31" spans="1:26" s="16" customFormat="1" ht="15" customHeight="1" x14ac:dyDescent="0.25">
      <c r="A31" s="2" t="s">
        <v>79</v>
      </c>
      <c r="B31" s="73">
        <f t="shared" si="6"/>
        <v>281</v>
      </c>
      <c r="C31" s="73">
        <f t="shared" si="7"/>
        <v>282</v>
      </c>
      <c r="D31" s="21" t="s">
        <v>3</v>
      </c>
      <c r="E31" s="21" t="s">
        <v>3</v>
      </c>
      <c r="F31" s="21" t="s">
        <v>3</v>
      </c>
      <c r="G31" s="21" t="s">
        <v>3</v>
      </c>
      <c r="H31" s="21" t="s">
        <v>3</v>
      </c>
      <c r="I31" s="21" t="s">
        <v>3</v>
      </c>
      <c r="J31" s="21" t="s">
        <v>3</v>
      </c>
      <c r="K31" s="21" t="s">
        <v>3</v>
      </c>
      <c r="L31" s="21" t="s">
        <v>3</v>
      </c>
      <c r="M31" s="19">
        <v>38</v>
      </c>
      <c r="N31" s="19">
        <v>55</v>
      </c>
      <c r="O31" s="19">
        <v>43</v>
      </c>
      <c r="P31" s="19">
        <v>70</v>
      </c>
      <c r="Q31" s="19">
        <v>61</v>
      </c>
      <c r="R31" s="19">
        <v>54</v>
      </c>
      <c r="S31" s="19">
        <v>74</v>
      </c>
      <c r="T31" s="19">
        <v>50</v>
      </c>
      <c r="U31" s="19">
        <v>42</v>
      </c>
      <c r="V31" s="19">
        <v>61</v>
      </c>
      <c r="W31" s="19">
        <v>60</v>
      </c>
      <c r="X31" s="19">
        <v>57</v>
      </c>
      <c r="Y31" s="19">
        <v>61</v>
      </c>
      <c r="Z31" s="19">
        <v>43</v>
      </c>
    </row>
    <row r="32" spans="1:26" s="16" customFormat="1" ht="6" customHeight="1" x14ac:dyDescent="0.25">
      <c r="A32" s="20"/>
      <c r="B32" s="73" t="str">
        <f t="shared" si="6"/>
        <v>–</v>
      </c>
      <c r="C32" s="73" t="str">
        <f t="shared" si="7"/>
        <v>–</v>
      </c>
      <c r="D32" s="19"/>
      <c r="E32" s="19"/>
      <c r="F32" s="19"/>
      <c r="G32" s="19"/>
      <c r="H32" s="19"/>
      <c r="I32" s="19"/>
      <c r="J32" s="19"/>
      <c r="K32" s="19"/>
      <c r="L32" s="19"/>
      <c r="M32" s="19"/>
      <c r="N32" s="19"/>
      <c r="O32" s="19"/>
      <c r="P32" s="19"/>
      <c r="Q32" s="19"/>
      <c r="R32" s="19"/>
      <c r="S32" s="19"/>
      <c r="T32" s="19"/>
      <c r="U32" s="19"/>
      <c r="V32" s="19"/>
      <c r="W32" s="19"/>
      <c r="X32" s="19"/>
      <c r="Y32" s="19"/>
      <c r="Z32" s="19"/>
    </row>
    <row r="33" spans="1:26" s="16" customFormat="1" ht="15" customHeight="1" x14ac:dyDescent="0.25">
      <c r="A33" s="18" t="s">
        <v>62</v>
      </c>
      <c r="B33" s="86">
        <f t="shared" si="6"/>
        <v>417</v>
      </c>
      <c r="C33" s="86">
        <f t="shared" si="7"/>
        <v>416</v>
      </c>
      <c r="D33" s="47">
        <v>60</v>
      </c>
      <c r="E33" s="47">
        <v>69</v>
      </c>
      <c r="F33" s="47">
        <v>72</v>
      </c>
      <c r="G33" s="47">
        <v>64</v>
      </c>
      <c r="H33" s="47">
        <v>68</v>
      </c>
      <c r="I33" s="47">
        <v>50</v>
      </c>
      <c r="J33" s="47">
        <v>71</v>
      </c>
      <c r="K33" s="47">
        <v>83</v>
      </c>
      <c r="L33" s="47">
        <v>77</v>
      </c>
      <c r="M33" s="47">
        <v>69</v>
      </c>
      <c r="N33" s="47">
        <v>72</v>
      </c>
      <c r="O33" s="47">
        <v>64</v>
      </c>
      <c r="P33" s="47">
        <v>95</v>
      </c>
      <c r="Q33" s="47">
        <v>98</v>
      </c>
      <c r="R33" s="47">
        <v>83</v>
      </c>
      <c r="S33" s="47">
        <v>98</v>
      </c>
      <c r="T33" s="47">
        <v>75</v>
      </c>
      <c r="U33" s="47">
        <v>63</v>
      </c>
      <c r="V33" s="47">
        <v>88</v>
      </c>
      <c r="W33" s="47">
        <v>94</v>
      </c>
      <c r="X33" s="47">
        <v>81</v>
      </c>
      <c r="Y33" s="47">
        <v>85</v>
      </c>
      <c r="Z33" s="47">
        <v>68</v>
      </c>
    </row>
    <row r="34" spans="1:26" s="16" customFormat="1" ht="5.25" customHeight="1" x14ac:dyDescent="0.25">
      <c r="A34" s="57"/>
      <c r="B34" s="101"/>
      <c r="C34" s="101"/>
      <c r="D34" s="247"/>
      <c r="E34" s="247"/>
      <c r="F34" s="247"/>
      <c r="G34" s="247"/>
      <c r="H34" s="247"/>
      <c r="I34" s="247"/>
      <c r="J34" s="247"/>
      <c r="K34" s="247"/>
      <c r="L34" s="247"/>
      <c r="M34" s="247"/>
      <c r="N34" s="247"/>
      <c r="O34" s="247"/>
      <c r="P34" s="247"/>
      <c r="Q34" s="247"/>
      <c r="R34" s="247"/>
      <c r="S34" s="247"/>
      <c r="T34" s="247"/>
      <c r="U34" s="247"/>
      <c r="V34" s="248"/>
      <c r="W34" s="248"/>
      <c r="X34" s="248"/>
      <c r="Y34" s="248"/>
      <c r="Z34" s="248"/>
    </row>
    <row r="35" spans="1:26" ht="29.25" customHeight="1" x14ac:dyDescent="0.25">
      <c r="A35" s="18" t="s">
        <v>64</v>
      </c>
      <c r="B35" s="73"/>
      <c r="C35" s="73"/>
      <c r="D35" s="26"/>
      <c r="E35" s="26"/>
      <c r="F35" s="26"/>
      <c r="G35" s="26"/>
      <c r="H35" s="26"/>
      <c r="I35" s="26"/>
      <c r="J35" s="26"/>
      <c r="K35" s="26"/>
      <c r="L35" s="26"/>
      <c r="M35" s="21"/>
      <c r="N35" s="21"/>
      <c r="O35" s="21"/>
      <c r="P35" s="21"/>
      <c r="Q35" s="21"/>
      <c r="R35" s="21"/>
      <c r="S35" s="21"/>
      <c r="T35" s="21"/>
      <c r="U35" s="21"/>
      <c r="V35" s="21"/>
      <c r="W35" s="21"/>
      <c r="X35" s="21"/>
      <c r="Y35" s="21"/>
      <c r="Z35" s="21"/>
    </row>
    <row r="36" spans="1:26" ht="15" customHeight="1" x14ac:dyDescent="0.25">
      <c r="A36" s="20" t="s">
        <v>59</v>
      </c>
      <c r="B36" s="73">
        <f t="shared" ref="B36:B44" si="8">IF(SUM(Q36,R36,S36,T36,U36)&gt;0,SUM(Q36,R36,S36,T36,U36),"–")</f>
        <v>68</v>
      </c>
      <c r="C36" s="73">
        <f t="shared" ref="C36:C44" si="9">IF(SUM(V36,W36,X36,Y36,Z36)&gt;0,SUM(V36,W36,X36,Y36,Z36),"–")</f>
        <v>34</v>
      </c>
      <c r="D36" s="21">
        <v>18</v>
      </c>
      <c r="E36" s="21">
        <v>19</v>
      </c>
      <c r="F36" s="21">
        <v>11</v>
      </c>
      <c r="G36" s="21">
        <v>23</v>
      </c>
      <c r="H36" s="21">
        <v>23</v>
      </c>
      <c r="I36" s="21">
        <v>19</v>
      </c>
      <c r="J36" s="21">
        <v>16</v>
      </c>
      <c r="K36" s="21">
        <v>15</v>
      </c>
      <c r="L36" s="21">
        <v>8</v>
      </c>
      <c r="M36" s="21">
        <v>18</v>
      </c>
      <c r="N36" s="21">
        <v>25</v>
      </c>
      <c r="O36" s="21">
        <v>14</v>
      </c>
      <c r="P36" s="21">
        <v>19</v>
      </c>
      <c r="Q36" s="21">
        <v>18</v>
      </c>
      <c r="R36" s="21">
        <v>11</v>
      </c>
      <c r="S36" s="21">
        <v>14</v>
      </c>
      <c r="T36" s="21">
        <v>12</v>
      </c>
      <c r="U36" s="21">
        <v>13</v>
      </c>
      <c r="V36" s="21">
        <v>5</v>
      </c>
      <c r="W36" s="21">
        <v>9</v>
      </c>
      <c r="X36" s="21">
        <v>5</v>
      </c>
      <c r="Y36" s="21">
        <v>4</v>
      </c>
      <c r="Z36" s="21">
        <v>11</v>
      </c>
    </row>
    <row r="37" spans="1:26" ht="15" customHeight="1" x14ac:dyDescent="0.25">
      <c r="A37" s="20" t="s">
        <v>60</v>
      </c>
      <c r="B37" s="73">
        <f t="shared" si="8"/>
        <v>44</v>
      </c>
      <c r="C37" s="73">
        <f t="shared" si="9"/>
        <v>54</v>
      </c>
      <c r="D37" s="19">
        <v>14</v>
      </c>
      <c r="E37" s="19">
        <v>20</v>
      </c>
      <c r="F37" s="19">
        <v>16</v>
      </c>
      <c r="G37" s="19">
        <v>18</v>
      </c>
      <c r="H37" s="19">
        <v>10</v>
      </c>
      <c r="I37" s="19">
        <v>17</v>
      </c>
      <c r="J37" s="19">
        <v>34</v>
      </c>
      <c r="K37" s="19">
        <v>28</v>
      </c>
      <c r="L37" s="19">
        <v>11</v>
      </c>
      <c r="M37" s="19">
        <v>14</v>
      </c>
      <c r="N37" s="19">
        <v>10</v>
      </c>
      <c r="O37" s="19">
        <v>22</v>
      </c>
      <c r="P37" s="19">
        <v>2</v>
      </c>
      <c r="Q37" s="19">
        <v>4</v>
      </c>
      <c r="R37" s="19">
        <v>10</v>
      </c>
      <c r="S37" s="21">
        <v>9</v>
      </c>
      <c r="T37" s="21">
        <v>7</v>
      </c>
      <c r="U37" s="21">
        <v>14</v>
      </c>
      <c r="V37" s="21">
        <v>10</v>
      </c>
      <c r="W37" s="21">
        <v>13</v>
      </c>
      <c r="X37" s="21">
        <v>8</v>
      </c>
      <c r="Y37" s="21">
        <v>14</v>
      </c>
      <c r="Z37" s="21">
        <v>9</v>
      </c>
    </row>
    <row r="38" spans="1:26" ht="15" customHeight="1" x14ac:dyDescent="0.25">
      <c r="A38" s="20" t="s">
        <v>61</v>
      </c>
      <c r="B38" s="73">
        <f t="shared" si="8"/>
        <v>12</v>
      </c>
      <c r="C38" s="73">
        <f t="shared" si="9"/>
        <v>15</v>
      </c>
      <c r="D38" s="19">
        <v>6</v>
      </c>
      <c r="E38" s="19">
        <v>3</v>
      </c>
      <c r="F38" s="19">
        <v>5</v>
      </c>
      <c r="G38" s="19" t="s">
        <v>2</v>
      </c>
      <c r="H38" s="19">
        <v>3</v>
      </c>
      <c r="I38" s="19">
        <v>2</v>
      </c>
      <c r="J38" s="19">
        <v>2</v>
      </c>
      <c r="K38" s="19">
        <v>3</v>
      </c>
      <c r="L38" s="19">
        <v>2</v>
      </c>
      <c r="M38" s="19">
        <v>1</v>
      </c>
      <c r="N38" s="19">
        <v>5</v>
      </c>
      <c r="O38" s="19">
        <v>5</v>
      </c>
      <c r="P38" s="19">
        <v>5</v>
      </c>
      <c r="Q38" s="19">
        <v>3</v>
      </c>
      <c r="R38" s="19">
        <v>1</v>
      </c>
      <c r="S38" s="21">
        <v>2</v>
      </c>
      <c r="T38" s="21">
        <v>4</v>
      </c>
      <c r="U38" s="21">
        <v>2</v>
      </c>
      <c r="V38" s="21">
        <v>3</v>
      </c>
      <c r="W38" s="21">
        <v>4</v>
      </c>
      <c r="X38" s="21">
        <v>3</v>
      </c>
      <c r="Y38" s="21">
        <v>2</v>
      </c>
      <c r="Z38" s="21">
        <v>3</v>
      </c>
    </row>
    <row r="39" spans="1:26" ht="5.25" customHeight="1" x14ac:dyDescent="0.25">
      <c r="A39" s="20"/>
      <c r="B39" s="73" t="str">
        <f t="shared" si="8"/>
        <v>–</v>
      </c>
      <c r="C39" s="73" t="str">
        <f t="shared" si="9"/>
        <v>–</v>
      </c>
      <c r="D39" s="19"/>
      <c r="E39" s="19"/>
      <c r="F39" s="19"/>
      <c r="G39" s="19"/>
      <c r="H39" s="19"/>
      <c r="I39" s="19"/>
      <c r="J39" s="19"/>
      <c r="K39" s="19"/>
      <c r="L39" s="19"/>
      <c r="M39" s="19"/>
      <c r="N39" s="19"/>
      <c r="O39" s="19"/>
      <c r="P39" s="19"/>
      <c r="Q39" s="19"/>
      <c r="R39" s="19"/>
      <c r="S39" s="21"/>
      <c r="T39" s="21"/>
      <c r="U39" s="21"/>
      <c r="V39" s="21"/>
      <c r="W39" s="21"/>
      <c r="X39" s="21"/>
      <c r="Y39" s="21"/>
      <c r="Z39" s="21"/>
    </row>
    <row r="40" spans="1:26" ht="15" customHeight="1" x14ac:dyDescent="0.25">
      <c r="A40" s="2" t="s">
        <v>78</v>
      </c>
      <c r="B40" s="73">
        <f t="shared" si="8"/>
        <v>58</v>
      </c>
      <c r="C40" s="73">
        <f t="shared" si="9"/>
        <v>39</v>
      </c>
      <c r="D40" s="21" t="s">
        <v>3</v>
      </c>
      <c r="E40" s="21" t="s">
        <v>3</v>
      </c>
      <c r="F40" s="21" t="s">
        <v>3</v>
      </c>
      <c r="G40" s="21" t="s">
        <v>3</v>
      </c>
      <c r="H40" s="21" t="s">
        <v>3</v>
      </c>
      <c r="I40" s="21" t="s">
        <v>3</v>
      </c>
      <c r="J40" s="21" t="s">
        <v>3</v>
      </c>
      <c r="K40" s="21" t="s">
        <v>3</v>
      </c>
      <c r="L40" s="21" t="s">
        <v>3</v>
      </c>
      <c r="M40" s="21">
        <v>16</v>
      </c>
      <c r="N40" s="21">
        <v>14</v>
      </c>
      <c r="O40" s="21">
        <v>17</v>
      </c>
      <c r="P40" s="21">
        <v>4</v>
      </c>
      <c r="Q40" s="21">
        <v>10</v>
      </c>
      <c r="R40" s="21">
        <v>9</v>
      </c>
      <c r="S40" s="21">
        <v>10</v>
      </c>
      <c r="T40" s="21">
        <v>12</v>
      </c>
      <c r="U40" s="21">
        <v>17</v>
      </c>
      <c r="V40" s="21">
        <v>6</v>
      </c>
      <c r="W40" s="21">
        <v>7</v>
      </c>
      <c r="X40" s="21">
        <v>9</v>
      </c>
      <c r="Y40" s="21">
        <v>9</v>
      </c>
      <c r="Z40" s="21">
        <v>8</v>
      </c>
    </row>
    <row r="41" spans="1:26" ht="15" customHeight="1" x14ac:dyDescent="0.25">
      <c r="A41" s="2" t="s">
        <v>79</v>
      </c>
      <c r="B41" s="73">
        <f t="shared" si="8"/>
        <v>66</v>
      </c>
      <c r="C41" s="73">
        <f t="shared" si="9"/>
        <v>62</v>
      </c>
      <c r="D41" s="21" t="s">
        <v>3</v>
      </c>
      <c r="E41" s="21" t="s">
        <v>3</v>
      </c>
      <c r="F41" s="21" t="s">
        <v>3</v>
      </c>
      <c r="G41" s="21" t="s">
        <v>3</v>
      </c>
      <c r="H41" s="21" t="s">
        <v>3</v>
      </c>
      <c r="I41" s="21" t="s">
        <v>3</v>
      </c>
      <c r="J41" s="21" t="s">
        <v>3</v>
      </c>
      <c r="K41" s="21" t="s">
        <v>3</v>
      </c>
      <c r="L41" s="21" t="s">
        <v>3</v>
      </c>
      <c r="M41" s="21">
        <v>16</v>
      </c>
      <c r="N41" s="21">
        <v>26</v>
      </c>
      <c r="O41" s="21">
        <v>24</v>
      </c>
      <c r="P41" s="21">
        <v>21</v>
      </c>
      <c r="Q41" s="21">
        <v>15</v>
      </c>
      <c r="R41" s="21">
        <v>13</v>
      </c>
      <c r="S41" s="21">
        <v>15</v>
      </c>
      <c r="T41" s="21">
        <v>11</v>
      </c>
      <c r="U41" s="21">
        <v>12</v>
      </c>
      <c r="V41" s="21">
        <v>12</v>
      </c>
      <c r="W41" s="21">
        <v>18</v>
      </c>
      <c r="X41" s="21">
        <v>7</v>
      </c>
      <c r="Y41" s="21">
        <v>11</v>
      </c>
      <c r="Z41" s="21">
        <v>14</v>
      </c>
    </row>
    <row r="42" spans="1:26" ht="15" customHeight="1" x14ac:dyDescent="0.25">
      <c r="A42" s="85" t="s">
        <v>80</v>
      </c>
      <c r="B42" s="73" t="str">
        <f t="shared" si="8"/>
        <v>–</v>
      </c>
      <c r="C42" s="73">
        <f t="shared" si="9"/>
        <v>2</v>
      </c>
      <c r="D42" s="21" t="s">
        <v>3</v>
      </c>
      <c r="E42" s="21" t="s">
        <v>3</v>
      </c>
      <c r="F42" s="21" t="s">
        <v>3</v>
      </c>
      <c r="G42" s="21" t="s">
        <v>3</v>
      </c>
      <c r="H42" s="21" t="s">
        <v>3</v>
      </c>
      <c r="I42" s="21" t="s">
        <v>3</v>
      </c>
      <c r="J42" s="21" t="s">
        <v>3</v>
      </c>
      <c r="K42" s="21" t="s">
        <v>3</v>
      </c>
      <c r="L42" s="21" t="s">
        <v>3</v>
      </c>
      <c r="M42" s="21">
        <v>1</v>
      </c>
      <c r="N42" s="21" t="s">
        <v>2</v>
      </c>
      <c r="O42" s="21" t="s">
        <v>2</v>
      </c>
      <c r="P42" s="21">
        <v>1</v>
      </c>
      <c r="Q42" s="21" t="s">
        <v>2</v>
      </c>
      <c r="R42" s="21" t="s">
        <v>2</v>
      </c>
      <c r="S42" s="21" t="s">
        <v>2</v>
      </c>
      <c r="T42" s="21" t="s">
        <v>2</v>
      </c>
      <c r="U42" s="21" t="s">
        <v>2</v>
      </c>
      <c r="V42" s="21" t="s">
        <v>2</v>
      </c>
      <c r="W42" s="21">
        <v>1</v>
      </c>
      <c r="X42" s="21" t="s">
        <v>2</v>
      </c>
      <c r="Y42" s="21" t="s">
        <v>2</v>
      </c>
      <c r="Z42" s="21">
        <v>1</v>
      </c>
    </row>
    <row r="43" spans="1:26" ht="6" customHeight="1" x14ac:dyDescent="0.25">
      <c r="A43" s="20"/>
      <c r="B43" s="73" t="str">
        <f t="shared" si="8"/>
        <v>–</v>
      </c>
      <c r="C43" s="73" t="str">
        <f t="shared" si="9"/>
        <v>–</v>
      </c>
      <c r="D43" s="19"/>
      <c r="E43" s="19"/>
      <c r="F43" s="19"/>
      <c r="G43" s="19"/>
      <c r="H43" s="19"/>
      <c r="I43" s="19"/>
      <c r="J43" s="19"/>
      <c r="K43" s="19"/>
      <c r="L43" s="19"/>
      <c r="M43" s="19"/>
      <c r="N43" s="19"/>
      <c r="O43" s="19"/>
      <c r="P43" s="19"/>
      <c r="Q43" s="19"/>
      <c r="R43" s="19"/>
      <c r="S43" s="21"/>
      <c r="T43" s="21"/>
      <c r="U43" s="21"/>
      <c r="V43" s="21"/>
      <c r="W43" s="21"/>
      <c r="X43" s="21"/>
      <c r="Y43" s="21"/>
      <c r="Z43" s="21"/>
    </row>
    <row r="44" spans="1:26" s="28" customFormat="1" ht="15" customHeight="1" x14ac:dyDescent="0.2">
      <c r="A44" s="227" t="s">
        <v>62</v>
      </c>
      <c r="B44" s="228">
        <f t="shared" si="8"/>
        <v>124</v>
      </c>
      <c r="C44" s="228">
        <f t="shared" si="9"/>
        <v>103</v>
      </c>
      <c r="D44" s="229">
        <v>38</v>
      </c>
      <c r="E44" s="229">
        <v>42</v>
      </c>
      <c r="F44" s="229">
        <v>32</v>
      </c>
      <c r="G44" s="229">
        <v>41</v>
      </c>
      <c r="H44" s="229">
        <v>36</v>
      </c>
      <c r="I44" s="229">
        <v>38</v>
      </c>
      <c r="J44" s="229">
        <v>52</v>
      </c>
      <c r="K44" s="229">
        <v>46</v>
      </c>
      <c r="L44" s="229">
        <v>21</v>
      </c>
      <c r="M44" s="229">
        <v>33</v>
      </c>
      <c r="N44" s="229">
        <v>40</v>
      </c>
      <c r="O44" s="229">
        <v>41</v>
      </c>
      <c r="P44" s="229">
        <v>26</v>
      </c>
      <c r="Q44" s="229">
        <v>25</v>
      </c>
      <c r="R44" s="229">
        <v>22</v>
      </c>
      <c r="S44" s="229">
        <v>25</v>
      </c>
      <c r="T44" s="229">
        <v>23</v>
      </c>
      <c r="U44" s="229">
        <v>29</v>
      </c>
      <c r="V44" s="229">
        <v>18</v>
      </c>
      <c r="W44" s="229">
        <v>26</v>
      </c>
      <c r="X44" s="229">
        <v>16</v>
      </c>
      <c r="Y44" s="229">
        <v>20</v>
      </c>
      <c r="Z44" s="229">
        <v>23</v>
      </c>
    </row>
    <row r="45" spans="1:26" s="16" customFormat="1" ht="29.25" customHeight="1" x14ac:dyDescent="0.25">
      <c r="A45" s="18" t="s">
        <v>77</v>
      </c>
      <c r="B45" s="73"/>
      <c r="C45" s="73"/>
      <c r="D45" s="213"/>
      <c r="E45" s="213"/>
      <c r="F45" s="213"/>
      <c r="G45" s="213"/>
      <c r="H45" s="213"/>
      <c r="I45" s="213"/>
      <c r="J45" s="213"/>
      <c r="K45" s="213"/>
      <c r="L45" s="213"/>
      <c r="M45" s="213"/>
      <c r="N45" s="213"/>
      <c r="O45" s="213"/>
      <c r="P45" s="213"/>
      <c r="Q45" s="213"/>
      <c r="R45" s="213"/>
      <c r="S45" s="213"/>
      <c r="T45" s="213"/>
      <c r="U45" s="213"/>
      <c r="V45" s="213"/>
      <c r="W45" s="213"/>
      <c r="X45" s="213"/>
      <c r="Y45" s="213"/>
      <c r="Z45" s="213"/>
    </row>
    <row r="46" spans="1:26" ht="15" customHeight="1" x14ac:dyDescent="0.25">
      <c r="A46" s="20" t="s">
        <v>59</v>
      </c>
      <c r="B46" s="73">
        <f t="shared" ref="B46:B54" si="10">IF(SUM(Q46,R46,S46,T46,U46)&gt;0,SUM(Q46,R46,S46,T46,U46),"–")</f>
        <v>22</v>
      </c>
      <c r="C46" s="73">
        <f t="shared" ref="C46:C54" si="11">IF(SUM(V46,W46,X46,Y46,Z46)&gt;0,SUM(V46,W46,X46,Y46,Z46),"–")</f>
        <v>34</v>
      </c>
      <c r="D46" s="19">
        <v>1</v>
      </c>
      <c r="E46" s="19">
        <v>2</v>
      </c>
      <c r="F46" s="19">
        <v>2</v>
      </c>
      <c r="G46" s="19">
        <v>3</v>
      </c>
      <c r="H46" s="19" t="s">
        <v>2</v>
      </c>
      <c r="I46" s="19">
        <v>2</v>
      </c>
      <c r="J46" s="19">
        <v>4</v>
      </c>
      <c r="K46" s="19">
        <v>3</v>
      </c>
      <c r="L46" s="19">
        <v>1</v>
      </c>
      <c r="M46" s="19">
        <v>3</v>
      </c>
      <c r="N46" s="19">
        <v>2</v>
      </c>
      <c r="O46" s="19">
        <v>5</v>
      </c>
      <c r="P46" s="19">
        <v>1</v>
      </c>
      <c r="Q46" s="19">
        <v>1</v>
      </c>
      <c r="R46" s="19">
        <v>4</v>
      </c>
      <c r="S46" s="19">
        <v>3</v>
      </c>
      <c r="T46" s="19">
        <v>6</v>
      </c>
      <c r="U46" s="19">
        <v>8</v>
      </c>
      <c r="V46" s="19">
        <v>3</v>
      </c>
      <c r="W46" s="19">
        <v>8</v>
      </c>
      <c r="X46" s="19">
        <v>5</v>
      </c>
      <c r="Y46" s="19">
        <v>7</v>
      </c>
      <c r="Z46" s="19">
        <v>11</v>
      </c>
    </row>
    <row r="47" spans="1:26" ht="15" customHeight="1" x14ac:dyDescent="0.25">
      <c r="A47" s="20" t="s">
        <v>60</v>
      </c>
      <c r="B47" s="73">
        <f t="shared" si="10"/>
        <v>1</v>
      </c>
      <c r="C47" s="73">
        <f t="shared" si="11"/>
        <v>1</v>
      </c>
      <c r="D47" s="19" t="s">
        <v>2</v>
      </c>
      <c r="E47" s="19" t="s">
        <v>2</v>
      </c>
      <c r="F47" s="19" t="s">
        <v>2</v>
      </c>
      <c r="G47" s="19" t="s">
        <v>2</v>
      </c>
      <c r="H47" s="19" t="s">
        <v>2</v>
      </c>
      <c r="I47" s="19" t="s">
        <v>2</v>
      </c>
      <c r="J47" s="19" t="s">
        <v>2</v>
      </c>
      <c r="K47" s="19" t="s">
        <v>2</v>
      </c>
      <c r="L47" s="19" t="s">
        <v>2</v>
      </c>
      <c r="M47" s="19" t="s">
        <v>2</v>
      </c>
      <c r="N47" s="19" t="s">
        <v>2</v>
      </c>
      <c r="O47" s="19" t="s">
        <v>2</v>
      </c>
      <c r="P47" s="19" t="s">
        <v>2</v>
      </c>
      <c r="Q47" s="19">
        <v>1</v>
      </c>
      <c r="R47" s="19" t="s">
        <v>2</v>
      </c>
      <c r="S47" s="19" t="s">
        <v>2</v>
      </c>
      <c r="T47" s="19" t="s">
        <v>2</v>
      </c>
      <c r="U47" s="19" t="s">
        <v>2</v>
      </c>
      <c r="V47" s="19" t="s">
        <v>2</v>
      </c>
      <c r="W47" s="19" t="s">
        <v>2</v>
      </c>
      <c r="X47" s="19">
        <v>1</v>
      </c>
      <c r="Y47" s="19" t="s">
        <v>2</v>
      </c>
      <c r="Z47" s="19" t="s">
        <v>2</v>
      </c>
    </row>
    <row r="48" spans="1:26" ht="15" customHeight="1" x14ac:dyDescent="0.25">
      <c r="A48" s="20" t="s">
        <v>61</v>
      </c>
      <c r="B48" s="73">
        <f t="shared" si="10"/>
        <v>11</v>
      </c>
      <c r="C48" s="73">
        <f t="shared" si="11"/>
        <v>22</v>
      </c>
      <c r="D48" s="19">
        <v>3</v>
      </c>
      <c r="E48" s="19">
        <v>6</v>
      </c>
      <c r="F48" s="19">
        <v>4</v>
      </c>
      <c r="G48" s="19">
        <v>1</v>
      </c>
      <c r="H48" s="19">
        <v>6</v>
      </c>
      <c r="I48" s="19">
        <v>4</v>
      </c>
      <c r="J48" s="19">
        <v>3</v>
      </c>
      <c r="K48" s="19">
        <v>2</v>
      </c>
      <c r="L48" s="19">
        <v>3</v>
      </c>
      <c r="M48" s="19">
        <v>1</v>
      </c>
      <c r="N48" s="19">
        <v>3</v>
      </c>
      <c r="O48" s="19">
        <v>2</v>
      </c>
      <c r="P48" s="19">
        <v>3</v>
      </c>
      <c r="Q48" s="19">
        <v>2</v>
      </c>
      <c r="R48" s="19">
        <v>1</v>
      </c>
      <c r="S48" s="19">
        <v>2</v>
      </c>
      <c r="T48" s="19">
        <v>2</v>
      </c>
      <c r="U48" s="19">
        <v>4</v>
      </c>
      <c r="V48" s="19">
        <v>2</v>
      </c>
      <c r="W48" s="19">
        <v>7</v>
      </c>
      <c r="X48" s="19">
        <v>3</v>
      </c>
      <c r="Y48" s="19">
        <v>3</v>
      </c>
      <c r="Z48" s="19">
        <v>7</v>
      </c>
    </row>
    <row r="49" spans="1:26" ht="5.25" customHeight="1" x14ac:dyDescent="0.25">
      <c r="A49" s="20"/>
      <c r="B49" s="73" t="str">
        <f t="shared" si="10"/>
        <v>–</v>
      </c>
      <c r="C49" s="73" t="str">
        <f t="shared" si="11"/>
        <v>–</v>
      </c>
      <c r="D49" s="19"/>
      <c r="E49" s="19"/>
      <c r="F49" s="19"/>
      <c r="G49" s="19"/>
      <c r="H49" s="19"/>
      <c r="I49" s="19"/>
      <c r="J49" s="19"/>
      <c r="K49" s="19"/>
      <c r="L49" s="19"/>
      <c r="M49" s="19"/>
      <c r="N49" s="19"/>
      <c r="O49" s="19"/>
      <c r="P49" s="19"/>
      <c r="Q49" s="19"/>
      <c r="R49" s="19"/>
      <c r="S49" s="19"/>
      <c r="T49" s="19"/>
      <c r="U49" s="19"/>
      <c r="V49" s="19"/>
      <c r="W49" s="19"/>
      <c r="X49" s="19"/>
      <c r="Y49" s="19"/>
      <c r="Z49" s="19"/>
    </row>
    <row r="50" spans="1:26" ht="15" customHeight="1" x14ac:dyDescent="0.25">
      <c r="A50" s="2" t="s">
        <v>78</v>
      </c>
      <c r="B50" s="73">
        <f t="shared" si="10"/>
        <v>12</v>
      </c>
      <c r="C50" s="73">
        <f t="shared" si="11"/>
        <v>22</v>
      </c>
      <c r="D50" s="21" t="s">
        <v>3</v>
      </c>
      <c r="E50" s="21" t="s">
        <v>3</v>
      </c>
      <c r="F50" s="21" t="s">
        <v>3</v>
      </c>
      <c r="G50" s="21" t="s">
        <v>3</v>
      </c>
      <c r="H50" s="21" t="s">
        <v>3</v>
      </c>
      <c r="I50" s="21" t="s">
        <v>3</v>
      </c>
      <c r="J50" s="21" t="s">
        <v>3</v>
      </c>
      <c r="K50" s="21" t="s">
        <v>3</v>
      </c>
      <c r="L50" s="21" t="s">
        <v>3</v>
      </c>
      <c r="M50" s="21">
        <v>3</v>
      </c>
      <c r="N50" s="21">
        <v>3</v>
      </c>
      <c r="O50" s="21">
        <v>5</v>
      </c>
      <c r="P50" s="21" t="s">
        <v>2</v>
      </c>
      <c r="Q50" s="21">
        <v>3</v>
      </c>
      <c r="R50" s="21">
        <v>2</v>
      </c>
      <c r="S50" s="21">
        <v>1</v>
      </c>
      <c r="T50" s="21">
        <v>1</v>
      </c>
      <c r="U50" s="21">
        <v>5</v>
      </c>
      <c r="V50" s="21">
        <v>1</v>
      </c>
      <c r="W50" s="21">
        <v>8</v>
      </c>
      <c r="X50" s="21">
        <v>5</v>
      </c>
      <c r="Y50" s="21">
        <v>4</v>
      </c>
      <c r="Z50" s="21">
        <v>4</v>
      </c>
    </row>
    <row r="51" spans="1:26" ht="15" customHeight="1" x14ac:dyDescent="0.25">
      <c r="A51" s="2" t="s">
        <v>79</v>
      </c>
      <c r="B51" s="73">
        <f t="shared" si="10"/>
        <v>22</v>
      </c>
      <c r="C51" s="73">
        <f t="shared" si="11"/>
        <v>34</v>
      </c>
      <c r="D51" s="21" t="s">
        <v>3</v>
      </c>
      <c r="E51" s="21" t="s">
        <v>3</v>
      </c>
      <c r="F51" s="21" t="s">
        <v>3</v>
      </c>
      <c r="G51" s="21" t="s">
        <v>3</v>
      </c>
      <c r="H51" s="21" t="s">
        <v>3</v>
      </c>
      <c r="I51" s="21" t="s">
        <v>3</v>
      </c>
      <c r="J51" s="21" t="s">
        <v>3</v>
      </c>
      <c r="K51" s="21" t="s">
        <v>3</v>
      </c>
      <c r="L51" s="21" t="s">
        <v>3</v>
      </c>
      <c r="M51" s="21">
        <v>1</v>
      </c>
      <c r="N51" s="21">
        <v>2</v>
      </c>
      <c r="O51" s="21">
        <v>2</v>
      </c>
      <c r="P51" s="21">
        <v>4</v>
      </c>
      <c r="Q51" s="21">
        <v>1</v>
      </c>
      <c r="R51" s="21">
        <v>3</v>
      </c>
      <c r="S51" s="21">
        <v>4</v>
      </c>
      <c r="T51" s="21">
        <v>7</v>
      </c>
      <c r="U51" s="21">
        <v>7</v>
      </c>
      <c r="V51" s="21">
        <v>3</v>
      </c>
      <c r="W51" s="21">
        <v>7</v>
      </c>
      <c r="X51" s="21">
        <v>4</v>
      </c>
      <c r="Y51" s="21">
        <v>6</v>
      </c>
      <c r="Z51" s="21">
        <v>14</v>
      </c>
    </row>
    <row r="52" spans="1:26" ht="15" customHeight="1" x14ac:dyDescent="0.25">
      <c r="A52" s="85" t="s">
        <v>80</v>
      </c>
      <c r="B52" s="73" t="str">
        <f t="shared" si="10"/>
        <v>–</v>
      </c>
      <c r="C52" s="73">
        <f t="shared" si="11"/>
        <v>1</v>
      </c>
      <c r="D52" s="21" t="s">
        <v>3</v>
      </c>
      <c r="E52" s="21" t="s">
        <v>3</v>
      </c>
      <c r="F52" s="21" t="s">
        <v>3</v>
      </c>
      <c r="G52" s="21" t="s">
        <v>3</v>
      </c>
      <c r="H52" s="21" t="s">
        <v>3</v>
      </c>
      <c r="I52" s="21" t="s">
        <v>3</v>
      </c>
      <c r="J52" s="21" t="s">
        <v>3</v>
      </c>
      <c r="K52" s="21" t="s">
        <v>3</v>
      </c>
      <c r="L52" s="21" t="s">
        <v>3</v>
      </c>
      <c r="M52" s="21" t="s">
        <v>2</v>
      </c>
      <c r="N52" s="21" t="s">
        <v>2</v>
      </c>
      <c r="O52" s="21" t="s">
        <v>2</v>
      </c>
      <c r="P52" s="21" t="s">
        <v>2</v>
      </c>
      <c r="Q52" s="21" t="s">
        <v>2</v>
      </c>
      <c r="R52" s="21" t="s">
        <v>2</v>
      </c>
      <c r="S52" s="21" t="s">
        <v>2</v>
      </c>
      <c r="T52" s="21" t="s">
        <v>2</v>
      </c>
      <c r="U52" s="21" t="s">
        <v>2</v>
      </c>
      <c r="V52" s="21">
        <v>1</v>
      </c>
      <c r="W52" s="21" t="s">
        <v>2</v>
      </c>
      <c r="X52" s="21" t="s">
        <v>2</v>
      </c>
      <c r="Y52" s="21" t="s">
        <v>2</v>
      </c>
      <c r="Z52" s="19" t="s">
        <v>2</v>
      </c>
    </row>
    <row r="53" spans="1:26" ht="6" customHeight="1" x14ac:dyDescent="0.25">
      <c r="A53" s="20"/>
      <c r="B53" s="73" t="str">
        <f t="shared" si="10"/>
        <v>–</v>
      </c>
      <c r="C53" s="73" t="str">
        <f t="shared" si="11"/>
        <v>–</v>
      </c>
      <c r="D53" s="19"/>
      <c r="E53" s="19"/>
      <c r="F53" s="19"/>
      <c r="G53" s="19"/>
      <c r="H53" s="19"/>
      <c r="I53" s="19"/>
      <c r="J53" s="19"/>
      <c r="K53" s="19"/>
      <c r="L53" s="19"/>
      <c r="M53" s="19"/>
      <c r="N53" s="19"/>
      <c r="O53" s="19"/>
      <c r="P53" s="19"/>
      <c r="Q53" s="19"/>
      <c r="R53" s="19"/>
      <c r="S53" s="19"/>
      <c r="T53" s="19"/>
      <c r="U53" s="19"/>
      <c r="V53" s="19"/>
      <c r="W53" s="19"/>
      <c r="X53" s="19"/>
      <c r="Y53" s="19"/>
      <c r="Z53" s="19"/>
    </row>
    <row r="54" spans="1:26" ht="15" customHeight="1" x14ac:dyDescent="0.25">
      <c r="A54" s="18" t="s">
        <v>62</v>
      </c>
      <c r="B54" s="86">
        <f t="shared" si="10"/>
        <v>34</v>
      </c>
      <c r="C54" s="86">
        <f t="shared" si="11"/>
        <v>57</v>
      </c>
      <c r="D54" s="47">
        <v>4</v>
      </c>
      <c r="E54" s="47">
        <v>8</v>
      </c>
      <c r="F54" s="47">
        <v>6</v>
      </c>
      <c r="G54" s="47">
        <v>4</v>
      </c>
      <c r="H54" s="47">
        <v>6</v>
      </c>
      <c r="I54" s="47">
        <v>6</v>
      </c>
      <c r="J54" s="47">
        <v>7</v>
      </c>
      <c r="K54" s="47">
        <v>5</v>
      </c>
      <c r="L54" s="47">
        <v>4</v>
      </c>
      <c r="M54" s="47">
        <v>4</v>
      </c>
      <c r="N54" s="47">
        <v>5</v>
      </c>
      <c r="O54" s="47">
        <v>7</v>
      </c>
      <c r="P54" s="47">
        <v>4</v>
      </c>
      <c r="Q54" s="47">
        <v>4</v>
      </c>
      <c r="R54" s="47">
        <v>5</v>
      </c>
      <c r="S54" s="47">
        <v>5</v>
      </c>
      <c r="T54" s="47">
        <v>8</v>
      </c>
      <c r="U54" s="47">
        <v>12</v>
      </c>
      <c r="V54" s="47">
        <v>5</v>
      </c>
      <c r="W54" s="47">
        <v>15</v>
      </c>
      <c r="X54" s="47">
        <v>9</v>
      </c>
      <c r="Y54" s="47">
        <v>10</v>
      </c>
      <c r="Z54" s="47">
        <v>18</v>
      </c>
    </row>
    <row r="55" spans="1:26" s="16" customFormat="1" ht="5.25" customHeight="1" x14ac:dyDescent="0.25">
      <c r="A55" s="57"/>
      <c r="B55" s="101"/>
      <c r="C55" s="101"/>
      <c r="D55" s="84"/>
      <c r="E55" s="84"/>
      <c r="F55" s="84"/>
      <c r="G55" s="84"/>
      <c r="H55" s="84"/>
      <c r="I55" s="84"/>
      <c r="J55" s="84"/>
      <c r="K55" s="84"/>
      <c r="L55" s="84"/>
      <c r="M55" s="84"/>
      <c r="N55" s="84"/>
      <c r="O55" s="84"/>
      <c r="P55" s="84"/>
      <c r="Q55" s="84"/>
      <c r="R55" s="84"/>
      <c r="S55" s="84"/>
      <c r="T55" s="84"/>
      <c r="U55" s="84"/>
      <c r="V55" s="84"/>
      <c r="W55" s="84"/>
      <c r="X55" s="84"/>
      <c r="Y55" s="84"/>
      <c r="Z55" s="84"/>
    </row>
  </sheetData>
  <pageMargins left="0.39370078740157483" right="0.39370078740157483" top="0.59055118110236227" bottom="0.74803149606299213" header="0.31496062992125984" footer="0.31496062992125984"/>
  <pageSetup paperSize="9" scale="82" orientation="landscape" r:id="rId1"/>
  <rowBreaks count="1" manualBreakCount="1">
    <brk id="3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I59"/>
  <sheetViews>
    <sheetView showGridLines="0" zoomScaleNormal="100" zoomScaleSheetLayoutView="100" workbookViewId="0"/>
  </sheetViews>
  <sheetFormatPr defaultColWidth="9.109375" defaultRowHeight="13.2" outlineLevelCol="1" x14ac:dyDescent="0.25"/>
  <cols>
    <col min="1" max="2" width="0.88671875" style="11" customWidth="1"/>
    <col min="3" max="3" width="41.6640625" style="11" customWidth="1"/>
    <col min="4" max="5" width="6.6640625" style="13" customWidth="1"/>
    <col min="6" max="10" width="4.6640625" style="3" customWidth="1" outlineLevel="1"/>
    <col min="11" max="11" width="0.88671875" style="3" customWidth="1" outlineLevel="1"/>
    <col min="12" max="12" width="4.6640625" style="3" customWidth="1" outlineLevel="1"/>
    <col min="13" max="13" width="0.88671875" style="3" customWidth="1" outlineLevel="1"/>
    <col min="14" max="14" width="4.6640625" style="3" customWidth="1" outlineLevel="1"/>
    <col min="15" max="15" width="0.88671875" style="3" customWidth="1" outlineLevel="1"/>
    <col min="16" max="16" width="4.6640625" style="3" customWidth="1" outlineLevel="1"/>
    <col min="17" max="17" width="0.88671875" style="3" customWidth="1" outlineLevel="1"/>
    <col min="18" max="18" width="4.6640625" style="3" customWidth="1" outlineLevel="1"/>
    <col min="19" max="19" width="0.88671875" style="3" customWidth="1" outlineLevel="1"/>
    <col min="20" max="20" width="4.6640625" style="3" customWidth="1" outlineLevel="1"/>
    <col min="21" max="21" width="0.88671875" style="3" customWidth="1" outlineLevel="1"/>
    <col min="22" max="22" width="4.6640625" style="3" customWidth="1" outlineLevel="1"/>
    <col min="23" max="23" width="0.88671875" style="3" customWidth="1" outlineLevel="1"/>
    <col min="24" max="24" width="4.6640625" style="3" customWidth="1" outlineLevel="1"/>
    <col min="25" max="25" width="0.88671875" style="3" customWidth="1" outlineLevel="1"/>
    <col min="26" max="26" width="4.6640625" style="3" customWidth="1" outlineLevel="1"/>
    <col min="27" max="27" width="0.88671875" style="3" customWidth="1" outlineLevel="1"/>
    <col min="28" max="28" width="4.6640625" style="3" customWidth="1" outlineLevel="1"/>
    <col min="29" max="29" width="0.88671875" style="3" customWidth="1" outlineLevel="1"/>
    <col min="30" max="30" width="4.6640625" style="3" customWidth="1"/>
    <col min="31" max="31" width="0.88671875" style="3" customWidth="1"/>
    <col min="32" max="32" width="4.6640625" style="3" customWidth="1"/>
    <col min="33" max="33" width="0.88671875" style="3" customWidth="1"/>
    <col min="34" max="34" width="4.6640625" style="3" customWidth="1"/>
    <col min="35" max="35" width="0.88671875" style="3" customWidth="1"/>
    <col min="36" max="36" width="4.6640625" style="3" customWidth="1"/>
    <col min="37" max="37" width="0.88671875" style="3" customWidth="1"/>
    <col min="38" max="38" width="4.6640625" style="11" customWidth="1"/>
    <col min="39" max="39" width="0.88671875" style="11" customWidth="1"/>
    <col min="40" max="40" width="4.6640625" style="11" customWidth="1"/>
    <col min="41" max="41" width="0.88671875" style="11" customWidth="1"/>
    <col min="42" max="42" width="4.6640625" style="11" customWidth="1"/>
    <col min="43" max="43" width="0.88671875" style="11" customWidth="1"/>
    <col min="44" max="45" width="4.6640625" style="11" customWidth="1"/>
    <col min="46" max="58" width="9.109375" style="11"/>
    <col min="59" max="59" width="14.33203125" style="11" bestFit="1" customWidth="1"/>
    <col min="60" max="60" width="34.33203125" style="11" bestFit="1" customWidth="1"/>
    <col min="61" max="61" width="25.6640625" style="11" bestFit="1" customWidth="1"/>
    <col min="62" max="16384" width="9.109375" style="11"/>
  </cols>
  <sheetData>
    <row r="1" spans="1:49" ht="14.25" customHeight="1" x14ac:dyDescent="0.25">
      <c r="A1" s="16" t="s">
        <v>202</v>
      </c>
    </row>
    <row r="2" spans="1:49" ht="14.25" customHeight="1" x14ac:dyDescent="0.25">
      <c r="A2" s="15" t="s">
        <v>203</v>
      </c>
    </row>
    <row r="3" spans="1:49" ht="24" customHeight="1" x14ac:dyDescent="0.25">
      <c r="A3" s="272"/>
      <c r="B3" s="272"/>
      <c r="C3" s="272"/>
      <c r="D3" s="90" t="s">
        <v>232</v>
      </c>
      <c r="E3" s="90" t="s">
        <v>233</v>
      </c>
      <c r="F3" s="61">
        <v>2000</v>
      </c>
      <c r="G3" s="61">
        <v>2001</v>
      </c>
      <c r="H3" s="61">
        <v>2002</v>
      </c>
      <c r="I3" s="61">
        <v>2003</v>
      </c>
      <c r="J3" s="61">
        <v>2004</v>
      </c>
      <c r="K3" s="61"/>
      <c r="L3" s="61">
        <v>2005</v>
      </c>
      <c r="M3" s="61"/>
      <c r="N3" s="61">
        <v>2006</v>
      </c>
      <c r="O3" s="61"/>
      <c r="P3" s="61">
        <v>2007</v>
      </c>
      <c r="Q3" s="61"/>
      <c r="R3" s="61">
        <v>2008</v>
      </c>
      <c r="S3" s="61"/>
      <c r="T3" s="61">
        <v>2009</v>
      </c>
      <c r="U3" s="61"/>
      <c r="V3" s="61">
        <v>2010</v>
      </c>
      <c r="W3" s="61"/>
      <c r="X3" s="61">
        <v>2011</v>
      </c>
      <c r="Y3" s="61"/>
      <c r="Z3" s="61">
        <v>2012</v>
      </c>
      <c r="AA3" s="61"/>
      <c r="AB3" s="61">
        <v>2013</v>
      </c>
      <c r="AC3" s="61"/>
      <c r="AD3" s="61">
        <v>2014</v>
      </c>
      <c r="AE3" s="61"/>
      <c r="AF3" s="61">
        <v>2015</v>
      </c>
      <c r="AG3" s="61"/>
      <c r="AH3" s="61">
        <v>2016</v>
      </c>
      <c r="AI3" s="61"/>
      <c r="AJ3" s="61">
        <v>2017</v>
      </c>
      <c r="AK3" s="61"/>
      <c r="AL3" s="61">
        <v>2018</v>
      </c>
      <c r="AM3" s="61"/>
      <c r="AN3" s="61">
        <v>2019</v>
      </c>
      <c r="AO3" s="61"/>
      <c r="AP3" s="61">
        <v>2020</v>
      </c>
      <c r="AQ3" s="61"/>
      <c r="AR3" s="61">
        <v>2021</v>
      </c>
      <c r="AS3" s="61">
        <v>2022</v>
      </c>
    </row>
    <row r="4" spans="1:49" ht="15" customHeight="1" x14ac:dyDescent="0.25">
      <c r="A4" s="3"/>
      <c r="B4" s="17"/>
      <c r="C4" s="18" t="s">
        <v>63</v>
      </c>
      <c r="D4" s="73">
        <f>IF(SUM(AB4,AD4,AF4,AH4,AJ4)&gt;0,SUM(AB4,AD4,AF4,AH4,AJ4),"–")</f>
        <v>223</v>
      </c>
      <c r="E4" s="73">
        <f>IF(SUM(AL4,AN4,AP4,AR4,AS4)&gt;0,SUM(AL4,AN4,AP4,AR4,AS4),"–")</f>
        <v>182</v>
      </c>
      <c r="F4" s="136">
        <v>30</v>
      </c>
      <c r="G4" s="136">
        <v>59</v>
      </c>
      <c r="H4" s="136">
        <v>56</v>
      </c>
      <c r="I4" s="136">
        <v>64</v>
      </c>
      <c r="J4" s="136">
        <v>72</v>
      </c>
      <c r="K4" s="136"/>
      <c r="L4" s="136">
        <v>54</v>
      </c>
      <c r="M4" s="136"/>
      <c r="N4" s="136">
        <v>62</v>
      </c>
      <c r="O4" s="136"/>
      <c r="P4" s="136">
        <v>59</v>
      </c>
      <c r="Q4" s="136"/>
      <c r="R4" s="136">
        <v>50</v>
      </c>
      <c r="S4" s="136"/>
      <c r="T4" s="136">
        <v>49</v>
      </c>
      <c r="U4" s="136"/>
      <c r="V4" s="136">
        <v>73</v>
      </c>
      <c r="W4" s="136"/>
      <c r="X4" s="136">
        <v>56</v>
      </c>
      <c r="Y4" s="136"/>
      <c r="Z4" s="136">
        <v>48</v>
      </c>
      <c r="AA4" s="136"/>
      <c r="AB4" s="136">
        <v>46</v>
      </c>
      <c r="AC4" s="136"/>
      <c r="AD4" s="136">
        <v>58</v>
      </c>
      <c r="AE4" s="136"/>
      <c r="AF4" s="136">
        <v>42</v>
      </c>
      <c r="AG4" s="136"/>
      <c r="AH4" s="136">
        <v>34</v>
      </c>
      <c r="AI4" s="136"/>
      <c r="AJ4" s="136">
        <v>43</v>
      </c>
      <c r="AK4" s="136"/>
      <c r="AL4" s="136">
        <v>38</v>
      </c>
      <c r="AM4" s="136"/>
      <c r="AN4" s="136">
        <v>48</v>
      </c>
      <c r="AO4" s="136"/>
      <c r="AP4" s="136">
        <v>32</v>
      </c>
      <c r="AQ4" s="136"/>
      <c r="AR4" s="136">
        <v>30</v>
      </c>
      <c r="AS4" s="136">
        <v>34</v>
      </c>
    </row>
    <row r="5" spans="1:49" ht="24" customHeight="1" x14ac:dyDescent="0.3">
      <c r="A5" s="17"/>
      <c r="B5" s="17"/>
      <c r="C5" s="20" t="s">
        <v>9</v>
      </c>
      <c r="D5" s="73">
        <f>IF(SUM(AB5,AD5,AF5,AH5,AJ5)&gt;0,SUM(AB5,AD5,AF5,AH5,AJ5),"–")</f>
        <v>33</v>
      </c>
      <c r="E5" s="73">
        <f>IF(SUM(AL5,AN5,AP5,AR5,AS5)&gt;0,SUM(AL5,AN5,AP5,AR5,AS5),"–")</f>
        <v>31</v>
      </c>
      <c r="F5" s="19">
        <v>2</v>
      </c>
      <c r="G5" s="19">
        <v>21</v>
      </c>
      <c r="H5" s="19">
        <v>9</v>
      </c>
      <c r="I5" s="19">
        <v>8</v>
      </c>
      <c r="J5" s="19">
        <v>12</v>
      </c>
      <c r="K5" s="19"/>
      <c r="L5" s="19">
        <v>2</v>
      </c>
      <c r="M5" s="19"/>
      <c r="N5" s="19">
        <v>12</v>
      </c>
      <c r="O5" s="19"/>
      <c r="P5" s="19">
        <v>11</v>
      </c>
      <c r="Q5" s="19"/>
      <c r="R5" s="19">
        <v>14</v>
      </c>
      <c r="S5" s="19"/>
      <c r="T5" s="19">
        <v>7</v>
      </c>
      <c r="U5" s="19"/>
      <c r="V5" s="19">
        <v>8</v>
      </c>
      <c r="W5" s="19"/>
      <c r="X5" s="19">
        <v>7</v>
      </c>
      <c r="Y5" s="19"/>
      <c r="Z5" s="19">
        <v>10</v>
      </c>
      <c r="AA5" s="19"/>
      <c r="AB5" s="19">
        <v>9</v>
      </c>
      <c r="AC5" s="19"/>
      <c r="AD5" s="19">
        <v>10</v>
      </c>
      <c r="AE5" s="19"/>
      <c r="AF5" s="62">
        <v>5</v>
      </c>
      <c r="AG5" s="234" t="s">
        <v>166</v>
      </c>
      <c r="AH5" s="62">
        <v>4</v>
      </c>
      <c r="AI5" s="62"/>
      <c r="AJ5" s="62">
        <v>5</v>
      </c>
      <c r="AK5" s="62"/>
      <c r="AL5" s="62">
        <v>8</v>
      </c>
      <c r="AM5" s="62"/>
      <c r="AN5" s="62">
        <v>7</v>
      </c>
      <c r="AO5" s="62"/>
      <c r="AP5" s="62">
        <v>6</v>
      </c>
      <c r="AQ5" s="62"/>
      <c r="AR5" s="62">
        <v>5</v>
      </c>
      <c r="AS5" s="62">
        <v>5</v>
      </c>
      <c r="AT5" s="106"/>
      <c r="AU5" s="106"/>
      <c r="AV5" s="106"/>
      <c r="AW5" s="106"/>
    </row>
    <row r="6" spans="1:49" ht="14.4" x14ac:dyDescent="0.3">
      <c r="A6" s="17"/>
      <c r="B6" s="17"/>
      <c r="C6" s="20" t="s">
        <v>148</v>
      </c>
      <c r="D6" s="73">
        <f t="shared" ref="D6:D13" si="0">IF(SUM(AB6,AD6,AF6,AH6,AJ6)&gt;0,SUM(AB6,AD6,AF6,AH6,AJ6),"–")</f>
        <v>14</v>
      </c>
      <c r="E6" s="73">
        <f t="shared" ref="E6:E13" si="1">IF(SUM(AL6,AN6,AP6,AR6,AS6)&gt;0,SUM(AL6,AN6,AP6,AR6,AS6),"–")</f>
        <v>24</v>
      </c>
      <c r="F6" s="19">
        <v>1</v>
      </c>
      <c r="G6" s="19">
        <v>7</v>
      </c>
      <c r="H6" s="19">
        <v>7</v>
      </c>
      <c r="I6" s="19">
        <v>8</v>
      </c>
      <c r="J6" s="19">
        <v>5</v>
      </c>
      <c r="K6" s="19"/>
      <c r="L6" s="19">
        <v>9</v>
      </c>
      <c r="M6" s="19"/>
      <c r="N6" s="19">
        <v>7</v>
      </c>
      <c r="O6" s="19"/>
      <c r="P6" s="19">
        <v>1</v>
      </c>
      <c r="Q6" s="19"/>
      <c r="R6" s="19">
        <v>4</v>
      </c>
      <c r="S6" s="19"/>
      <c r="T6" s="19">
        <v>1</v>
      </c>
      <c r="U6" s="19"/>
      <c r="V6" s="19">
        <v>3</v>
      </c>
      <c r="W6" s="19"/>
      <c r="X6" s="19">
        <v>2</v>
      </c>
      <c r="Y6" s="19"/>
      <c r="Z6" s="19">
        <v>4</v>
      </c>
      <c r="AA6" s="19"/>
      <c r="AB6" s="19">
        <v>3</v>
      </c>
      <c r="AC6" s="19"/>
      <c r="AD6" s="19">
        <v>4</v>
      </c>
      <c r="AE6" s="19"/>
      <c r="AF6" s="62">
        <v>3</v>
      </c>
      <c r="AG6" s="62"/>
      <c r="AH6" s="62">
        <v>2</v>
      </c>
      <c r="AI6" s="62"/>
      <c r="AJ6" s="62">
        <v>2</v>
      </c>
      <c r="AK6" s="62"/>
      <c r="AL6" s="62">
        <v>6</v>
      </c>
      <c r="AM6" s="62"/>
      <c r="AN6" s="62">
        <v>5</v>
      </c>
      <c r="AO6" s="62"/>
      <c r="AP6" s="62">
        <v>5</v>
      </c>
      <c r="AQ6" s="62"/>
      <c r="AR6" s="62">
        <v>3</v>
      </c>
      <c r="AS6" s="62">
        <v>5</v>
      </c>
      <c r="AW6" s="106"/>
    </row>
    <row r="7" spans="1:49" ht="24" customHeight="1" x14ac:dyDescent="0.3">
      <c r="A7" s="17"/>
      <c r="B7" s="17"/>
      <c r="C7" s="20" t="s">
        <v>158</v>
      </c>
      <c r="D7" s="73">
        <f t="shared" si="0"/>
        <v>1</v>
      </c>
      <c r="E7" s="73">
        <f t="shared" si="1"/>
        <v>5</v>
      </c>
      <c r="F7" s="19" t="s">
        <v>3</v>
      </c>
      <c r="G7" s="19" t="s">
        <v>3</v>
      </c>
      <c r="H7" s="19" t="s">
        <v>3</v>
      </c>
      <c r="I7" s="19" t="s">
        <v>3</v>
      </c>
      <c r="J7" s="19" t="s">
        <v>3</v>
      </c>
      <c r="K7" s="19"/>
      <c r="L7" s="19" t="s">
        <v>3</v>
      </c>
      <c r="M7" s="19"/>
      <c r="N7" s="19" t="s">
        <v>3</v>
      </c>
      <c r="O7" s="19"/>
      <c r="P7" s="19" t="s">
        <v>3</v>
      </c>
      <c r="Q7" s="19"/>
      <c r="R7" s="19" t="s">
        <v>3</v>
      </c>
      <c r="S7" s="19"/>
      <c r="T7" s="19" t="s">
        <v>3</v>
      </c>
      <c r="U7" s="19"/>
      <c r="V7" s="19" t="s">
        <v>3</v>
      </c>
      <c r="W7" s="19"/>
      <c r="X7" s="19" t="s">
        <v>3</v>
      </c>
      <c r="Y7" s="19"/>
      <c r="Z7" s="19" t="s">
        <v>3</v>
      </c>
      <c r="AA7" s="19"/>
      <c r="AB7" s="19" t="s">
        <v>3</v>
      </c>
      <c r="AC7" s="19"/>
      <c r="AD7" s="19" t="s">
        <v>3</v>
      </c>
      <c r="AE7" s="19"/>
      <c r="AF7" s="63" t="s">
        <v>2</v>
      </c>
      <c r="AG7" s="63"/>
      <c r="AH7" s="62">
        <v>1</v>
      </c>
      <c r="AI7" s="62"/>
      <c r="AJ7" s="63" t="s">
        <v>2</v>
      </c>
      <c r="AK7" s="63"/>
      <c r="AL7" s="62">
        <v>2</v>
      </c>
      <c r="AM7" s="62"/>
      <c r="AN7" s="62">
        <v>1</v>
      </c>
      <c r="AO7" s="62"/>
      <c r="AP7" s="63" t="s">
        <v>2</v>
      </c>
      <c r="AQ7" s="63"/>
      <c r="AR7" s="63" t="s">
        <v>2</v>
      </c>
      <c r="AS7" s="63">
        <v>2</v>
      </c>
      <c r="AW7" s="106"/>
    </row>
    <row r="8" spans="1:49" ht="24" customHeight="1" x14ac:dyDescent="0.3">
      <c r="A8" s="17"/>
      <c r="B8" s="17"/>
      <c r="C8" s="20" t="s">
        <v>159</v>
      </c>
      <c r="D8" s="73">
        <f t="shared" si="0"/>
        <v>6</v>
      </c>
      <c r="E8" s="73">
        <f t="shared" si="1"/>
        <v>19</v>
      </c>
      <c r="F8" s="19" t="s">
        <v>3</v>
      </c>
      <c r="G8" s="19" t="s">
        <v>3</v>
      </c>
      <c r="H8" s="19" t="s">
        <v>3</v>
      </c>
      <c r="I8" s="19" t="s">
        <v>3</v>
      </c>
      <c r="J8" s="19" t="s">
        <v>3</v>
      </c>
      <c r="K8" s="19"/>
      <c r="L8" s="19" t="s">
        <v>3</v>
      </c>
      <c r="M8" s="19"/>
      <c r="N8" s="19" t="s">
        <v>3</v>
      </c>
      <c r="O8" s="19"/>
      <c r="P8" s="19" t="s">
        <v>3</v>
      </c>
      <c r="Q8" s="19"/>
      <c r="R8" s="19" t="s">
        <v>3</v>
      </c>
      <c r="S8" s="19"/>
      <c r="T8" s="19" t="s">
        <v>3</v>
      </c>
      <c r="U8" s="19"/>
      <c r="V8" s="19" t="s">
        <v>3</v>
      </c>
      <c r="W8" s="19"/>
      <c r="X8" s="19" t="s">
        <v>3</v>
      </c>
      <c r="Y8" s="19"/>
      <c r="Z8" s="19" t="s">
        <v>3</v>
      </c>
      <c r="AA8" s="19"/>
      <c r="AB8" s="19" t="s">
        <v>3</v>
      </c>
      <c r="AC8" s="19"/>
      <c r="AD8" s="19" t="s">
        <v>3</v>
      </c>
      <c r="AE8" s="19"/>
      <c r="AF8" s="62">
        <v>3</v>
      </c>
      <c r="AG8" s="62"/>
      <c r="AH8" s="62">
        <v>1</v>
      </c>
      <c r="AI8" s="62"/>
      <c r="AJ8" s="62">
        <v>2</v>
      </c>
      <c r="AK8" s="62"/>
      <c r="AL8" s="62">
        <v>4</v>
      </c>
      <c r="AM8" s="62"/>
      <c r="AN8" s="62">
        <v>4</v>
      </c>
      <c r="AO8" s="62"/>
      <c r="AP8" s="62">
        <v>5</v>
      </c>
      <c r="AQ8" s="62"/>
      <c r="AR8" s="62">
        <v>3</v>
      </c>
      <c r="AS8" s="62">
        <v>3</v>
      </c>
      <c r="AW8" s="106"/>
    </row>
    <row r="9" spans="1:49" ht="30" customHeight="1" x14ac:dyDescent="0.3">
      <c r="A9" s="17"/>
      <c r="B9" s="17"/>
      <c r="C9" s="20" t="s">
        <v>10</v>
      </c>
      <c r="D9" s="73">
        <f t="shared" si="0"/>
        <v>57</v>
      </c>
      <c r="E9" s="73">
        <f t="shared" si="1"/>
        <v>43</v>
      </c>
      <c r="F9" s="19">
        <v>12</v>
      </c>
      <c r="G9" s="19">
        <v>12</v>
      </c>
      <c r="H9" s="19">
        <v>10</v>
      </c>
      <c r="I9" s="19">
        <v>10</v>
      </c>
      <c r="J9" s="19">
        <v>19</v>
      </c>
      <c r="K9" s="19"/>
      <c r="L9" s="19">
        <v>21</v>
      </c>
      <c r="M9" s="19"/>
      <c r="N9" s="19">
        <v>18</v>
      </c>
      <c r="O9" s="19"/>
      <c r="P9" s="19">
        <v>15</v>
      </c>
      <c r="Q9" s="19"/>
      <c r="R9" s="19">
        <v>6</v>
      </c>
      <c r="S9" s="19"/>
      <c r="T9" s="19">
        <v>16</v>
      </c>
      <c r="U9" s="19"/>
      <c r="V9" s="19">
        <v>16</v>
      </c>
      <c r="W9" s="19"/>
      <c r="X9" s="19">
        <v>9</v>
      </c>
      <c r="Y9" s="19"/>
      <c r="Z9" s="19">
        <v>12</v>
      </c>
      <c r="AA9" s="19"/>
      <c r="AB9" s="19">
        <v>14</v>
      </c>
      <c r="AC9" s="19"/>
      <c r="AD9" s="19">
        <v>11</v>
      </c>
      <c r="AE9" s="19"/>
      <c r="AF9" s="62">
        <v>9</v>
      </c>
      <c r="AG9" s="62"/>
      <c r="AH9" s="62">
        <v>7</v>
      </c>
      <c r="AI9" s="62"/>
      <c r="AJ9" s="62">
        <v>16</v>
      </c>
      <c r="AK9" s="62"/>
      <c r="AL9" s="62">
        <v>11</v>
      </c>
      <c r="AM9" s="62"/>
      <c r="AN9" s="62">
        <v>8</v>
      </c>
      <c r="AO9" s="62"/>
      <c r="AP9" s="62">
        <v>6</v>
      </c>
      <c r="AQ9" s="62"/>
      <c r="AR9" s="62">
        <v>9</v>
      </c>
      <c r="AS9" s="62">
        <v>9</v>
      </c>
      <c r="AW9" s="106"/>
    </row>
    <row r="10" spans="1:49" ht="24" customHeight="1" x14ac:dyDescent="0.3">
      <c r="A10" s="17"/>
      <c r="B10" s="17"/>
      <c r="C10" s="20" t="s">
        <v>38</v>
      </c>
      <c r="D10" s="73">
        <f t="shared" si="0"/>
        <v>82</v>
      </c>
      <c r="E10" s="73">
        <f t="shared" si="1"/>
        <v>45</v>
      </c>
      <c r="F10" s="19" t="s">
        <v>3</v>
      </c>
      <c r="G10" s="19" t="s">
        <v>3</v>
      </c>
      <c r="H10" s="19" t="s">
        <v>3</v>
      </c>
      <c r="I10" s="19" t="s">
        <v>3</v>
      </c>
      <c r="J10" s="19">
        <v>23</v>
      </c>
      <c r="K10" s="19"/>
      <c r="L10" s="19">
        <v>20</v>
      </c>
      <c r="M10" s="19"/>
      <c r="N10" s="19">
        <v>17</v>
      </c>
      <c r="O10" s="19"/>
      <c r="P10" s="19">
        <v>22</v>
      </c>
      <c r="Q10" s="19"/>
      <c r="R10" s="19">
        <v>17</v>
      </c>
      <c r="S10" s="19"/>
      <c r="T10" s="19">
        <v>20</v>
      </c>
      <c r="U10" s="19"/>
      <c r="V10" s="19">
        <v>39</v>
      </c>
      <c r="W10" s="19"/>
      <c r="X10" s="19">
        <v>28</v>
      </c>
      <c r="Y10" s="19"/>
      <c r="Z10" s="19">
        <v>14</v>
      </c>
      <c r="AA10" s="19"/>
      <c r="AB10" s="19">
        <v>16</v>
      </c>
      <c r="AC10" s="19"/>
      <c r="AD10" s="19">
        <v>19</v>
      </c>
      <c r="AE10" s="19"/>
      <c r="AF10" s="62">
        <v>18</v>
      </c>
      <c r="AG10" s="62"/>
      <c r="AH10" s="62">
        <v>16</v>
      </c>
      <c r="AI10" s="62"/>
      <c r="AJ10" s="62">
        <v>13</v>
      </c>
      <c r="AK10" s="62"/>
      <c r="AL10" s="62">
        <v>6</v>
      </c>
      <c r="AM10" s="62"/>
      <c r="AN10" s="62">
        <v>16</v>
      </c>
      <c r="AO10" s="62"/>
      <c r="AP10" s="62">
        <v>5</v>
      </c>
      <c r="AQ10" s="62"/>
      <c r="AR10" s="62">
        <v>7</v>
      </c>
      <c r="AS10" s="62">
        <v>11</v>
      </c>
      <c r="AW10" s="106"/>
    </row>
    <row r="11" spans="1:49" ht="14.4" x14ac:dyDescent="0.3">
      <c r="A11" s="17"/>
      <c r="B11" s="17"/>
      <c r="C11" s="2" t="s">
        <v>147</v>
      </c>
      <c r="D11" s="73">
        <f t="shared" si="0"/>
        <v>9</v>
      </c>
      <c r="E11" s="73">
        <f t="shared" si="1"/>
        <v>7</v>
      </c>
      <c r="F11" s="19" t="s">
        <v>3</v>
      </c>
      <c r="G11" s="19" t="s">
        <v>3</v>
      </c>
      <c r="H11" s="19" t="s">
        <v>3</v>
      </c>
      <c r="I11" s="19" t="s">
        <v>3</v>
      </c>
      <c r="J11" s="3">
        <v>9</v>
      </c>
      <c r="L11" s="3">
        <v>1</v>
      </c>
      <c r="N11" s="3">
        <v>6</v>
      </c>
      <c r="P11" s="3">
        <v>4</v>
      </c>
      <c r="R11" s="3">
        <v>3</v>
      </c>
      <c r="T11" s="3">
        <v>1</v>
      </c>
      <c r="V11" s="63" t="s">
        <v>2</v>
      </c>
      <c r="W11" s="63"/>
      <c r="X11" s="3">
        <v>2</v>
      </c>
      <c r="Z11" s="3">
        <v>3</v>
      </c>
      <c r="AB11" s="3">
        <v>2</v>
      </c>
      <c r="AD11" s="3">
        <v>3</v>
      </c>
      <c r="AF11" s="3">
        <v>2</v>
      </c>
      <c r="AH11" s="3">
        <v>1</v>
      </c>
      <c r="AJ11" s="3">
        <v>1</v>
      </c>
      <c r="AL11" s="62">
        <v>2</v>
      </c>
      <c r="AM11" s="62"/>
      <c r="AN11" s="62">
        <v>3</v>
      </c>
      <c r="AO11" s="62"/>
      <c r="AP11" s="63" t="s">
        <v>2</v>
      </c>
      <c r="AQ11" s="63"/>
      <c r="AR11" s="63" t="s">
        <v>2</v>
      </c>
      <c r="AS11" s="63">
        <v>2</v>
      </c>
      <c r="AW11" s="106"/>
    </row>
    <row r="12" spans="1:49" ht="14.4" x14ac:dyDescent="0.3">
      <c r="A12" s="17"/>
      <c r="B12" s="17"/>
      <c r="C12" s="20" t="s">
        <v>11</v>
      </c>
      <c r="D12" s="73">
        <f>IF(SUM(AB12,AD12,AF12,AH12,AJ12)&gt;0,SUM(AB12,AD12,AF12,AH12,AJ12),"–")</f>
        <v>28</v>
      </c>
      <c r="E12" s="73">
        <f t="shared" si="1"/>
        <v>32</v>
      </c>
      <c r="F12" s="19">
        <v>15</v>
      </c>
      <c r="G12" s="19">
        <v>19</v>
      </c>
      <c r="H12" s="19">
        <v>30</v>
      </c>
      <c r="I12" s="19">
        <v>38</v>
      </c>
      <c r="J12" s="19">
        <v>4</v>
      </c>
      <c r="K12" s="235" t="s">
        <v>166</v>
      </c>
      <c r="L12" s="19">
        <v>1</v>
      </c>
      <c r="M12" s="235" t="s">
        <v>166</v>
      </c>
      <c r="N12" s="19">
        <v>2</v>
      </c>
      <c r="O12" s="235" t="s">
        <v>166</v>
      </c>
      <c r="P12" s="19">
        <v>6</v>
      </c>
      <c r="Q12" s="235" t="s">
        <v>166</v>
      </c>
      <c r="R12" s="19">
        <v>6</v>
      </c>
      <c r="S12" s="235" t="s">
        <v>166</v>
      </c>
      <c r="T12" s="19">
        <v>4</v>
      </c>
      <c r="U12" s="235" t="s">
        <v>166</v>
      </c>
      <c r="V12" s="19">
        <v>7</v>
      </c>
      <c r="W12" s="235" t="s">
        <v>166</v>
      </c>
      <c r="X12" s="19">
        <v>8</v>
      </c>
      <c r="Y12" s="235" t="s">
        <v>166</v>
      </c>
      <c r="Z12" s="19">
        <v>5</v>
      </c>
      <c r="AA12" s="235" t="s">
        <v>166</v>
      </c>
      <c r="AB12" s="19">
        <v>2</v>
      </c>
      <c r="AC12" s="235" t="s">
        <v>166</v>
      </c>
      <c r="AD12" s="19">
        <v>11</v>
      </c>
      <c r="AE12" s="235" t="s">
        <v>166</v>
      </c>
      <c r="AF12" s="62">
        <v>5</v>
      </c>
      <c r="AG12" s="234" t="s">
        <v>166</v>
      </c>
      <c r="AH12" s="62">
        <v>4</v>
      </c>
      <c r="AI12" s="234"/>
      <c r="AJ12" s="62">
        <v>6</v>
      </c>
      <c r="AK12" s="234" t="s">
        <v>166</v>
      </c>
      <c r="AL12" s="62">
        <v>5</v>
      </c>
      <c r="AM12" s="234" t="s">
        <v>166</v>
      </c>
      <c r="AN12" s="62">
        <v>9</v>
      </c>
      <c r="AO12" s="234" t="s">
        <v>166</v>
      </c>
      <c r="AP12" s="62">
        <v>10</v>
      </c>
      <c r="AQ12" s="234" t="s">
        <v>166</v>
      </c>
      <c r="AR12" s="62">
        <v>6</v>
      </c>
      <c r="AS12" s="62">
        <v>2</v>
      </c>
      <c r="AW12" s="106"/>
    </row>
    <row r="13" spans="1:49" ht="24" customHeight="1" x14ac:dyDescent="0.3">
      <c r="A13" s="17"/>
      <c r="B13" s="17"/>
      <c r="C13" s="2" t="s">
        <v>160</v>
      </c>
      <c r="D13" s="73">
        <f t="shared" si="0"/>
        <v>16</v>
      </c>
      <c r="E13" s="73">
        <f t="shared" si="1"/>
        <v>26</v>
      </c>
      <c r="F13" s="19" t="s">
        <v>3</v>
      </c>
      <c r="G13" s="19" t="s">
        <v>3</v>
      </c>
      <c r="H13" s="19" t="s">
        <v>3</v>
      </c>
      <c r="I13" s="19" t="s">
        <v>3</v>
      </c>
      <c r="J13" s="19" t="s">
        <v>3</v>
      </c>
      <c r="K13" s="19"/>
      <c r="L13" s="19" t="s">
        <v>3</v>
      </c>
      <c r="M13" s="19"/>
      <c r="N13" s="19" t="s">
        <v>3</v>
      </c>
      <c r="O13" s="19"/>
      <c r="P13" s="19">
        <v>6</v>
      </c>
      <c r="Q13" s="19"/>
      <c r="R13" s="19">
        <v>6</v>
      </c>
      <c r="S13" s="19"/>
      <c r="T13" s="19">
        <v>4</v>
      </c>
      <c r="U13" s="19"/>
      <c r="V13" s="19">
        <v>5</v>
      </c>
      <c r="W13" s="19"/>
      <c r="X13" s="19">
        <v>6</v>
      </c>
      <c r="Y13" s="19"/>
      <c r="Z13" s="19">
        <v>4</v>
      </c>
      <c r="AA13" s="19"/>
      <c r="AB13" s="19">
        <v>1</v>
      </c>
      <c r="AC13" s="19"/>
      <c r="AD13" s="19">
        <v>5</v>
      </c>
      <c r="AE13" s="19"/>
      <c r="AF13" s="62">
        <v>5</v>
      </c>
      <c r="AG13" s="234" t="s">
        <v>166</v>
      </c>
      <c r="AH13" s="62">
        <v>1</v>
      </c>
      <c r="AI13" s="62"/>
      <c r="AJ13" s="62">
        <v>4</v>
      </c>
      <c r="AK13" s="62"/>
      <c r="AL13" s="62">
        <v>5</v>
      </c>
      <c r="AM13" s="62"/>
      <c r="AN13" s="62">
        <v>8</v>
      </c>
      <c r="AO13" s="62"/>
      <c r="AP13" s="62">
        <v>7</v>
      </c>
      <c r="AQ13" s="62"/>
      <c r="AR13" s="62">
        <v>4</v>
      </c>
      <c r="AS13" s="62">
        <v>2</v>
      </c>
      <c r="AW13" s="106"/>
    </row>
    <row r="14" spans="1:49" s="16" customFormat="1" ht="6" customHeight="1" x14ac:dyDescent="0.3">
      <c r="A14" s="45"/>
      <c r="B14" s="45"/>
      <c r="C14" s="18"/>
      <c r="AW14" s="115"/>
    </row>
    <row r="15" spans="1:49" s="16" customFormat="1" ht="29.25" customHeight="1" x14ac:dyDescent="0.3">
      <c r="A15" s="137"/>
      <c r="B15" s="137"/>
      <c r="C15" s="138" t="s">
        <v>89</v>
      </c>
      <c r="D15" s="139">
        <f>IF(SUM(AB15,AD15,AF15,AH15,AJ15)&gt;0,SUM(AB15,AD15,AF15,AH15,AJ15),"–")</f>
        <v>401</v>
      </c>
      <c r="E15" s="139">
        <f>IF(SUM(AL15,AN15,AP15,AR15,AS15)&gt;0,SUM(AL15,AN15,AP15,AR15,AS15),"–")</f>
        <v>413</v>
      </c>
      <c r="F15" s="140">
        <v>54</v>
      </c>
      <c r="G15" s="140">
        <v>65</v>
      </c>
      <c r="H15" s="140">
        <v>65</v>
      </c>
      <c r="I15" s="140">
        <v>62</v>
      </c>
      <c r="J15" s="140">
        <v>58</v>
      </c>
      <c r="K15" s="140"/>
      <c r="L15" s="140">
        <v>46</v>
      </c>
      <c r="M15" s="140"/>
      <c r="N15" s="140">
        <v>69</v>
      </c>
      <c r="O15" s="140"/>
      <c r="P15" s="140">
        <v>79</v>
      </c>
      <c r="Q15" s="140"/>
      <c r="R15" s="140">
        <v>73</v>
      </c>
      <c r="S15" s="140"/>
      <c r="T15" s="140">
        <v>68</v>
      </c>
      <c r="U15" s="140"/>
      <c r="V15" s="141">
        <v>68</v>
      </c>
      <c r="W15" s="141"/>
      <c r="X15" s="141">
        <v>62</v>
      </c>
      <c r="Y15" s="141"/>
      <c r="Z15" s="141">
        <v>85</v>
      </c>
      <c r="AA15" s="141"/>
      <c r="AB15" s="141">
        <v>94</v>
      </c>
      <c r="AC15" s="141"/>
      <c r="AD15" s="141">
        <v>82</v>
      </c>
      <c r="AE15" s="141"/>
      <c r="AF15" s="142">
        <v>90</v>
      </c>
      <c r="AG15" s="142"/>
      <c r="AH15" s="142">
        <v>76</v>
      </c>
      <c r="AI15" s="142"/>
      <c r="AJ15" s="142">
        <v>59</v>
      </c>
      <c r="AK15" s="142"/>
      <c r="AL15" s="142">
        <v>83</v>
      </c>
      <c r="AM15" s="142"/>
      <c r="AN15" s="142">
        <v>94</v>
      </c>
      <c r="AO15" s="142"/>
      <c r="AP15" s="142">
        <v>75</v>
      </c>
      <c r="AQ15" s="142"/>
      <c r="AR15" s="142">
        <v>90</v>
      </c>
      <c r="AS15" s="142">
        <v>71</v>
      </c>
      <c r="AW15" s="115"/>
    </row>
    <row r="16" spans="1:49" s="16" customFormat="1" ht="5.25" customHeight="1" x14ac:dyDescent="0.3">
      <c r="A16" s="32"/>
      <c r="B16" s="113"/>
      <c r="C16" s="57"/>
      <c r="D16" s="101"/>
      <c r="E16" s="101"/>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50"/>
      <c r="AK16" s="250"/>
      <c r="AL16" s="250"/>
      <c r="AM16" s="250"/>
      <c r="AN16" s="250"/>
      <c r="AO16" s="250"/>
      <c r="AP16" s="250"/>
      <c r="AQ16" s="250"/>
      <c r="AR16" s="250"/>
      <c r="AS16" s="250"/>
      <c r="AW16" s="106"/>
    </row>
    <row r="17" spans="1:49" ht="29.25" customHeight="1" x14ac:dyDescent="0.3">
      <c r="A17" s="25"/>
      <c r="B17" s="25"/>
      <c r="C17" s="18" t="s">
        <v>167</v>
      </c>
      <c r="D17" s="73"/>
      <c r="E17" s="73"/>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J17" s="62"/>
      <c r="AK17" s="62"/>
      <c r="AL17" s="62"/>
      <c r="AM17" s="62"/>
      <c r="AN17" s="62"/>
      <c r="AO17" s="62"/>
      <c r="AP17" s="62"/>
      <c r="AQ17" s="62"/>
      <c r="AR17" s="62"/>
      <c r="AS17" s="62"/>
      <c r="AW17" s="106"/>
    </row>
    <row r="18" spans="1:49" ht="15" customHeight="1" x14ac:dyDescent="0.3">
      <c r="A18" s="23"/>
      <c r="B18" s="23"/>
      <c r="C18" s="18" t="s">
        <v>168</v>
      </c>
      <c r="D18" s="73"/>
      <c r="E18" s="73"/>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J18" s="62"/>
      <c r="AK18" s="62"/>
      <c r="AL18" s="62"/>
      <c r="AM18" s="62"/>
      <c r="AN18" s="62"/>
      <c r="AO18" s="62"/>
      <c r="AP18" s="62"/>
      <c r="AQ18" s="62"/>
      <c r="AR18" s="62"/>
      <c r="AS18" s="62"/>
      <c r="AW18" s="106"/>
    </row>
    <row r="19" spans="1:49" ht="15" customHeight="1" x14ac:dyDescent="0.3">
      <c r="A19" s="17"/>
      <c r="B19" s="23"/>
      <c r="C19" s="2" t="s">
        <v>149</v>
      </c>
      <c r="D19" s="73">
        <f t="shared" ref="D19:D22" si="2">IF(SUM(AB19,AD19,AF19,AH19,AJ19)&gt;0,SUM(AB19,AD19,AF19,AH19,AJ19),"–")</f>
        <v>29</v>
      </c>
      <c r="E19" s="73">
        <f t="shared" ref="E19:E22" si="3">IF(SUM(AL19,AN19,AP19,AR19,AS19)&gt;0,SUM(AL19,AN19,AP19,AR19,AS19),"–")</f>
        <v>21</v>
      </c>
      <c r="F19" s="27">
        <v>5</v>
      </c>
      <c r="G19" s="27">
        <v>8</v>
      </c>
      <c r="H19" s="27">
        <v>6</v>
      </c>
      <c r="I19" s="27">
        <v>7</v>
      </c>
      <c r="J19" s="27">
        <v>14</v>
      </c>
      <c r="K19" s="27"/>
      <c r="L19" s="27">
        <v>14</v>
      </c>
      <c r="M19" s="27"/>
      <c r="N19" s="27">
        <v>7</v>
      </c>
      <c r="O19" s="27"/>
      <c r="P19" s="27">
        <v>7</v>
      </c>
      <c r="Q19" s="27"/>
      <c r="R19" s="27">
        <v>2</v>
      </c>
      <c r="S19" s="27"/>
      <c r="T19" s="27">
        <v>8</v>
      </c>
      <c r="U19" s="27"/>
      <c r="V19" s="27">
        <v>11</v>
      </c>
      <c r="W19" s="27"/>
      <c r="X19" s="27">
        <v>7</v>
      </c>
      <c r="Y19" s="27"/>
      <c r="Z19" s="27">
        <v>6</v>
      </c>
      <c r="AA19" s="27"/>
      <c r="AB19" s="27">
        <v>8</v>
      </c>
      <c r="AC19" s="27"/>
      <c r="AD19" s="27">
        <v>6</v>
      </c>
      <c r="AE19" s="27"/>
      <c r="AF19" s="62">
        <v>3</v>
      </c>
      <c r="AG19" s="62"/>
      <c r="AH19" s="62">
        <v>3</v>
      </c>
      <c r="AI19" s="62"/>
      <c r="AJ19" s="62">
        <v>9</v>
      </c>
      <c r="AK19" s="62"/>
      <c r="AL19" s="62">
        <v>5</v>
      </c>
      <c r="AM19" s="62"/>
      <c r="AN19" s="62">
        <v>4</v>
      </c>
      <c r="AO19" s="62"/>
      <c r="AP19" s="62">
        <v>5</v>
      </c>
      <c r="AQ19" s="62"/>
      <c r="AR19" s="62">
        <v>3</v>
      </c>
      <c r="AS19" s="62">
        <v>4</v>
      </c>
      <c r="AW19" s="106"/>
    </row>
    <row r="20" spans="1:49" ht="15" customHeight="1" x14ac:dyDescent="0.3">
      <c r="A20" s="17"/>
      <c r="B20" s="23"/>
      <c r="C20" s="2" t="s">
        <v>150</v>
      </c>
      <c r="D20" s="73">
        <f t="shared" si="2"/>
        <v>8</v>
      </c>
      <c r="E20" s="73">
        <f t="shared" si="3"/>
        <v>4</v>
      </c>
      <c r="F20" s="27">
        <v>3</v>
      </c>
      <c r="G20" s="27">
        <v>2</v>
      </c>
      <c r="H20" s="27">
        <v>2</v>
      </c>
      <c r="I20" s="27">
        <v>1</v>
      </c>
      <c r="J20" s="27">
        <v>4</v>
      </c>
      <c r="K20" s="27"/>
      <c r="L20" s="27">
        <v>4</v>
      </c>
      <c r="M20" s="27"/>
      <c r="N20" s="27">
        <v>3</v>
      </c>
      <c r="O20" s="27"/>
      <c r="P20" s="27">
        <v>4</v>
      </c>
      <c r="Q20" s="27"/>
      <c r="R20" s="19" t="s">
        <v>2</v>
      </c>
      <c r="S20" s="19"/>
      <c r="T20" s="19">
        <v>3</v>
      </c>
      <c r="U20" s="19"/>
      <c r="V20" s="19" t="s">
        <v>2</v>
      </c>
      <c r="W20" s="19"/>
      <c r="X20" s="27" t="s">
        <v>2</v>
      </c>
      <c r="Y20" s="27"/>
      <c r="Z20" s="27" t="s">
        <v>2</v>
      </c>
      <c r="AA20" s="27"/>
      <c r="AB20" s="27">
        <v>3</v>
      </c>
      <c r="AC20" s="27"/>
      <c r="AD20" s="27">
        <v>2</v>
      </c>
      <c r="AE20" s="27"/>
      <c r="AF20" s="27" t="s">
        <v>2</v>
      </c>
      <c r="AG20" s="27"/>
      <c r="AH20" s="27" t="s">
        <v>2</v>
      </c>
      <c r="AI20" s="27"/>
      <c r="AJ20" s="91">
        <v>3</v>
      </c>
      <c r="AK20" s="91"/>
      <c r="AL20" s="91">
        <v>1</v>
      </c>
      <c r="AM20" s="91"/>
      <c r="AN20" s="91">
        <v>1</v>
      </c>
      <c r="AO20" s="91"/>
      <c r="AP20" s="27" t="s">
        <v>2</v>
      </c>
      <c r="AQ20" s="27"/>
      <c r="AR20" s="27">
        <v>2</v>
      </c>
      <c r="AS20" s="27" t="s">
        <v>2</v>
      </c>
      <c r="AT20" s="28"/>
      <c r="AU20" s="28"/>
      <c r="AV20" s="28"/>
      <c r="AW20" s="106"/>
    </row>
    <row r="21" spans="1:49" s="28" customFormat="1" ht="24" customHeight="1" x14ac:dyDescent="0.25">
      <c r="A21" s="17"/>
      <c r="B21" s="23"/>
      <c r="C21" s="12" t="s">
        <v>151</v>
      </c>
      <c r="D21" s="73">
        <f t="shared" si="2"/>
        <v>20</v>
      </c>
      <c r="E21" s="73">
        <f t="shared" si="3"/>
        <v>18</v>
      </c>
      <c r="F21" s="27">
        <v>4</v>
      </c>
      <c r="G21" s="27">
        <v>2</v>
      </c>
      <c r="H21" s="27">
        <v>2</v>
      </c>
      <c r="I21" s="27">
        <v>2</v>
      </c>
      <c r="J21" s="27">
        <v>1</v>
      </c>
      <c r="K21" s="27"/>
      <c r="L21" s="27">
        <v>3</v>
      </c>
      <c r="M21" s="27"/>
      <c r="N21" s="27">
        <v>8</v>
      </c>
      <c r="O21" s="27"/>
      <c r="P21" s="27">
        <v>4</v>
      </c>
      <c r="Q21" s="27"/>
      <c r="R21" s="27">
        <v>4</v>
      </c>
      <c r="S21" s="27"/>
      <c r="T21" s="27">
        <v>5</v>
      </c>
      <c r="U21" s="27"/>
      <c r="V21" s="27">
        <v>5</v>
      </c>
      <c r="W21" s="27"/>
      <c r="X21" s="27">
        <v>2</v>
      </c>
      <c r="Y21" s="27"/>
      <c r="Z21" s="27">
        <v>6</v>
      </c>
      <c r="AA21" s="27"/>
      <c r="AB21" s="27">
        <v>3</v>
      </c>
      <c r="AC21" s="27"/>
      <c r="AD21" s="27">
        <v>3</v>
      </c>
      <c r="AE21" s="27"/>
      <c r="AF21" s="62">
        <v>6</v>
      </c>
      <c r="AG21" s="62"/>
      <c r="AH21" s="62">
        <v>4</v>
      </c>
      <c r="AI21" s="62"/>
      <c r="AJ21" s="62">
        <v>4</v>
      </c>
      <c r="AK21" s="62"/>
      <c r="AL21" s="62">
        <v>5</v>
      </c>
      <c r="AM21" s="62"/>
      <c r="AN21" s="62">
        <v>3</v>
      </c>
      <c r="AO21" s="62"/>
      <c r="AP21" s="62">
        <v>1</v>
      </c>
      <c r="AQ21" s="62"/>
      <c r="AR21" s="62">
        <v>4</v>
      </c>
      <c r="AS21" s="62">
        <v>5</v>
      </c>
      <c r="AT21" s="16"/>
      <c r="AU21" s="16"/>
      <c r="AV21" s="16"/>
    </row>
    <row r="22" spans="1:49" s="16" customFormat="1" ht="15" customHeight="1" x14ac:dyDescent="0.25">
      <c r="A22" s="45"/>
      <c r="B22" s="46"/>
      <c r="C22" s="18" t="s">
        <v>93</v>
      </c>
      <c r="D22" s="86">
        <f t="shared" si="2"/>
        <v>57</v>
      </c>
      <c r="E22" s="86">
        <f t="shared" si="3"/>
        <v>43</v>
      </c>
      <c r="F22" s="49">
        <v>12</v>
      </c>
      <c r="G22" s="49">
        <v>12</v>
      </c>
      <c r="H22" s="49">
        <v>10</v>
      </c>
      <c r="I22" s="49">
        <v>10</v>
      </c>
      <c r="J22" s="49">
        <v>19</v>
      </c>
      <c r="K22" s="49"/>
      <c r="L22" s="49">
        <v>21</v>
      </c>
      <c r="M22" s="49"/>
      <c r="N22" s="49">
        <v>18</v>
      </c>
      <c r="O22" s="49"/>
      <c r="P22" s="49">
        <v>15</v>
      </c>
      <c r="Q22" s="49"/>
      <c r="R22" s="49">
        <v>6</v>
      </c>
      <c r="S22" s="49"/>
      <c r="T22" s="49">
        <v>16</v>
      </c>
      <c r="U22" s="49"/>
      <c r="V22" s="49">
        <v>16</v>
      </c>
      <c r="W22" s="49"/>
      <c r="X22" s="49">
        <v>9</v>
      </c>
      <c r="Y22" s="49"/>
      <c r="Z22" s="49">
        <v>12</v>
      </c>
      <c r="AA22" s="49"/>
      <c r="AB22" s="49">
        <v>14</v>
      </c>
      <c r="AC22" s="49"/>
      <c r="AD22" s="49">
        <v>11</v>
      </c>
      <c r="AE22" s="49"/>
      <c r="AF22" s="49">
        <v>9</v>
      </c>
      <c r="AG22" s="49"/>
      <c r="AH22" s="49">
        <v>7</v>
      </c>
      <c r="AI22" s="49"/>
      <c r="AJ22" s="136">
        <v>16</v>
      </c>
      <c r="AK22" s="136"/>
      <c r="AL22" s="136">
        <v>11</v>
      </c>
      <c r="AM22" s="136"/>
      <c r="AN22" s="136">
        <v>8</v>
      </c>
      <c r="AO22" s="136"/>
      <c r="AP22" s="136">
        <v>6</v>
      </c>
      <c r="AQ22" s="136"/>
      <c r="AR22" s="136">
        <v>9</v>
      </c>
      <c r="AS22" s="136">
        <v>9</v>
      </c>
    </row>
    <row r="23" spans="1:49" s="16" customFormat="1" ht="5.25" customHeight="1" x14ac:dyDescent="0.25">
      <c r="A23" s="221"/>
      <c r="B23" s="231"/>
      <c r="C23" s="227"/>
      <c r="D23" s="228"/>
      <c r="E23" s="228"/>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3"/>
      <c r="AK23" s="233"/>
      <c r="AL23" s="233"/>
      <c r="AM23" s="233"/>
      <c r="AN23" s="233"/>
      <c r="AO23" s="233"/>
      <c r="AP23" s="233"/>
      <c r="AQ23" s="233"/>
      <c r="AR23" s="233"/>
      <c r="AS23" s="233"/>
    </row>
    <row r="24" spans="1:49" ht="15" customHeight="1" x14ac:dyDescent="0.25">
      <c r="A24" s="17"/>
      <c r="B24" s="23"/>
      <c r="C24" s="2" t="s">
        <v>152</v>
      </c>
      <c r="D24" s="73">
        <f t="shared" ref="D24:D29" si="4">IF(SUM(AB24,AD24,AF24,AH24,AJ24)&gt;0,SUM(AB24,AD24,AF24,AH24,AJ24),"–")</f>
        <v>36</v>
      </c>
      <c r="E24" s="73">
        <f t="shared" ref="E24:E29" si="5">IF(SUM(AL24,AN24,AP24,AR24,AS24)&gt;0,SUM(AL24,AN24,AP24,AR24,AS24),"–")</f>
        <v>22</v>
      </c>
      <c r="F24" s="27">
        <v>9</v>
      </c>
      <c r="G24" s="27">
        <v>5</v>
      </c>
      <c r="H24" s="27">
        <v>9</v>
      </c>
      <c r="I24" s="27">
        <v>3</v>
      </c>
      <c r="J24" s="27">
        <v>13</v>
      </c>
      <c r="K24" s="27"/>
      <c r="L24" s="27">
        <v>7</v>
      </c>
      <c r="M24" s="27"/>
      <c r="N24" s="27">
        <v>9</v>
      </c>
      <c r="O24" s="27"/>
      <c r="P24" s="27">
        <v>9</v>
      </c>
      <c r="Q24" s="27"/>
      <c r="R24" s="27">
        <v>4</v>
      </c>
      <c r="S24" s="27"/>
      <c r="T24" s="27">
        <v>6</v>
      </c>
      <c r="U24" s="27"/>
      <c r="V24" s="27">
        <v>9</v>
      </c>
      <c r="W24" s="27"/>
      <c r="X24" s="27">
        <v>8</v>
      </c>
      <c r="Y24" s="27"/>
      <c r="Z24" s="27">
        <v>7</v>
      </c>
      <c r="AA24" s="27"/>
      <c r="AB24" s="27">
        <v>9</v>
      </c>
      <c r="AC24" s="27"/>
      <c r="AD24" s="27">
        <v>10</v>
      </c>
      <c r="AE24" s="27"/>
      <c r="AF24" s="62">
        <v>6</v>
      </c>
      <c r="AG24" s="62"/>
      <c r="AH24" s="62">
        <v>5</v>
      </c>
      <c r="AI24" s="62"/>
      <c r="AJ24" s="62">
        <v>6</v>
      </c>
      <c r="AK24" s="62"/>
      <c r="AL24" s="62">
        <v>2</v>
      </c>
      <c r="AM24" s="62"/>
      <c r="AN24" s="62">
        <v>7</v>
      </c>
      <c r="AO24" s="62"/>
      <c r="AP24" s="62">
        <v>1</v>
      </c>
      <c r="AQ24" s="62"/>
      <c r="AR24" s="62">
        <v>9</v>
      </c>
      <c r="AS24" s="62">
        <v>3</v>
      </c>
    </row>
    <row r="25" spans="1:49" ht="15" customHeight="1" x14ac:dyDescent="0.25">
      <c r="A25" s="17"/>
      <c r="B25" s="23"/>
      <c r="C25" s="2" t="s">
        <v>4</v>
      </c>
      <c r="D25" s="73">
        <f t="shared" si="4"/>
        <v>7</v>
      </c>
      <c r="E25" s="73">
        <f t="shared" si="5"/>
        <v>7</v>
      </c>
      <c r="F25" s="27" t="s">
        <v>3</v>
      </c>
      <c r="G25" s="27" t="s">
        <v>3</v>
      </c>
      <c r="H25" s="27" t="s">
        <v>3</v>
      </c>
      <c r="I25" s="27" t="s">
        <v>3</v>
      </c>
      <c r="J25" s="27" t="s">
        <v>3</v>
      </c>
      <c r="K25" s="27"/>
      <c r="L25" s="27" t="s">
        <v>3</v>
      </c>
      <c r="M25" s="27"/>
      <c r="N25" s="27" t="s">
        <v>3</v>
      </c>
      <c r="O25" s="27"/>
      <c r="P25" s="27" t="s">
        <v>3</v>
      </c>
      <c r="Q25" s="27"/>
      <c r="R25" s="27" t="s">
        <v>3</v>
      </c>
      <c r="S25" s="27"/>
      <c r="T25" s="27">
        <v>2</v>
      </c>
      <c r="U25" s="27"/>
      <c r="V25" s="27">
        <v>2</v>
      </c>
      <c r="W25" s="27"/>
      <c r="X25" s="27">
        <v>2</v>
      </c>
      <c r="Y25" s="27"/>
      <c r="Z25" s="27">
        <v>1</v>
      </c>
      <c r="AA25" s="27"/>
      <c r="AB25" s="27">
        <v>2</v>
      </c>
      <c r="AC25" s="27"/>
      <c r="AD25" s="27">
        <v>2</v>
      </c>
      <c r="AE25" s="27"/>
      <c r="AF25" s="62">
        <v>2</v>
      </c>
      <c r="AG25" s="62"/>
      <c r="AH25" s="27" t="s">
        <v>2</v>
      </c>
      <c r="AI25" s="27"/>
      <c r="AJ25" s="91">
        <v>1</v>
      </c>
      <c r="AK25" s="91"/>
      <c r="AL25" s="91" t="s">
        <v>2</v>
      </c>
      <c r="AM25" s="91"/>
      <c r="AN25" s="91">
        <v>2</v>
      </c>
      <c r="AO25" s="91"/>
      <c r="AP25" s="91" t="s">
        <v>2</v>
      </c>
      <c r="AQ25" s="91"/>
      <c r="AR25" s="91">
        <v>4</v>
      </c>
      <c r="AS25" s="91">
        <v>1</v>
      </c>
    </row>
    <row r="26" spans="1:49" ht="15" customHeight="1" x14ac:dyDescent="0.25">
      <c r="A26" s="17"/>
      <c r="B26" s="23"/>
      <c r="C26" s="2" t="s">
        <v>5</v>
      </c>
      <c r="D26" s="73">
        <f t="shared" si="4"/>
        <v>29</v>
      </c>
      <c r="E26" s="73">
        <f t="shared" si="5"/>
        <v>15</v>
      </c>
      <c r="F26" s="27" t="s">
        <v>3</v>
      </c>
      <c r="G26" s="27" t="s">
        <v>3</v>
      </c>
      <c r="H26" s="27" t="s">
        <v>3</v>
      </c>
      <c r="I26" s="27" t="s">
        <v>3</v>
      </c>
      <c r="J26" s="27" t="s">
        <v>3</v>
      </c>
      <c r="K26" s="27"/>
      <c r="L26" s="27" t="s">
        <v>3</v>
      </c>
      <c r="M26" s="27"/>
      <c r="N26" s="27" t="s">
        <v>3</v>
      </c>
      <c r="O26" s="27"/>
      <c r="P26" s="27" t="s">
        <v>3</v>
      </c>
      <c r="Q26" s="27"/>
      <c r="R26" s="27" t="s">
        <v>3</v>
      </c>
      <c r="S26" s="27"/>
      <c r="T26" s="27">
        <v>4</v>
      </c>
      <c r="U26" s="27"/>
      <c r="V26" s="27">
        <v>7</v>
      </c>
      <c r="W26" s="27"/>
      <c r="X26" s="27">
        <v>6</v>
      </c>
      <c r="Y26" s="27"/>
      <c r="Z26" s="27">
        <v>6</v>
      </c>
      <c r="AA26" s="27"/>
      <c r="AB26" s="27">
        <v>7</v>
      </c>
      <c r="AC26" s="27"/>
      <c r="AD26" s="27">
        <v>8</v>
      </c>
      <c r="AE26" s="27"/>
      <c r="AF26" s="62">
        <v>4</v>
      </c>
      <c r="AG26" s="62"/>
      <c r="AH26" s="62">
        <v>5</v>
      </c>
      <c r="AI26" s="62"/>
      <c r="AJ26" s="62">
        <v>5</v>
      </c>
      <c r="AK26" s="62"/>
      <c r="AL26" s="62">
        <v>2</v>
      </c>
      <c r="AM26" s="62"/>
      <c r="AN26" s="62">
        <v>5</v>
      </c>
      <c r="AO26" s="62"/>
      <c r="AP26" s="62">
        <v>1</v>
      </c>
      <c r="AQ26" s="62"/>
      <c r="AR26" s="62">
        <v>5</v>
      </c>
      <c r="AS26" s="62">
        <v>2</v>
      </c>
    </row>
    <row r="27" spans="1:49" ht="24" customHeight="1" x14ac:dyDescent="0.25">
      <c r="A27" s="17"/>
      <c r="B27" s="29"/>
      <c r="C27" s="2" t="s">
        <v>153</v>
      </c>
      <c r="D27" s="73">
        <f t="shared" si="4"/>
        <v>27</v>
      </c>
      <c r="E27" s="73">
        <f t="shared" si="5"/>
        <v>15</v>
      </c>
      <c r="F27" s="102">
        <v>5</v>
      </c>
      <c r="G27" s="102">
        <v>5</v>
      </c>
      <c r="H27" s="102">
        <v>3</v>
      </c>
      <c r="I27" s="102">
        <v>6</v>
      </c>
      <c r="J27" s="27">
        <v>12</v>
      </c>
      <c r="K27" s="27"/>
      <c r="L27" s="102">
        <v>12</v>
      </c>
      <c r="M27" s="102"/>
      <c r="N27" s="102">
        <v>8</v>
      </c>
      <c r="O27" s="102"/>
      <c r="P27" s="102">
        <v>9</v>
      </c>
      <c r="Q27" s="102"/>
      <c r="R27" s="102">
        <v>1</v>
      </c>
      <c r="S27" s="102"/>
      <c r="T27" s="102">
        <v>10</v>
      </c>
      <c r="U27" s="102"/>
      <c r="V27" s="102">
        <v>5</v>
      </c>
      <c r="W27" s="102"/>
      <c r="X27" s="27">
        <v>3</v>
      </c>
      <c r="Y27" s="27"/>
      <c r="Z27" s="27">
        <v>10</v>
      </c>
      <c r="AA27" s="27"/>
      <c r="AB27" s="27">
        <v>10</v>
      </c>
      <c r="AC27" s="27"/>
      <c r="AD27" s="27">
        <v>4</v>
      </c>
      <c r="AE27" s="27"/>
      <c r="AF27" s="27">
        <v>5</v>
      </c>
      <c r="AG27" s="27"/>
      <c r="AH27" s="27">
        <v>2</v>
      </c>
      <c r="AI27" s="27"/>
      <c r="AJ27" s="91">
        <v>6</v>
      </c>
      <c r="AK27" s="91"/>
      <c r="AL27" s="62">
        <v>4</v>
      </c>
      <c r="AM27" s="62"/>
      <c r="AN27" s="62">
        <v>2</v>
      </c>
      <c r="AO27" s="62"/>
      <c r="AP27" s="62">
        <v>3</v>
      </c>
      <c r="AQ27" s="62"/>
      <c r="AR27" s="62">
        <v>1</v>
      </c>
      <c r="AS27" s="62">
        <v>5</v>
      </c>
    </row>
    <row r="28" spans="1:49" ht="15" customHeight="1" x14ac:dyDescent="0.25">
      <c r="A28" s="17"/>
      <c r="B28" s="29"/>
      <c r="C28" s="2" t="s">
        <v>4</v>
      </c>
      <c r="D28" s="73">
        <f t="shared" si="4"/>
        <v>12</v>
      </c>
      <c r="E28" s="73">
        <f t="shared" si="5"/>
        <v>6</v>
      </c>
      <c r="F28" s="19" t="s">
        <v>3</v>
      </c>
      <c r="G28" s="19" t="s">
        <v>3</v>
      </c>
      <c r="H28" s="19" t="s">
        <v>3</v>
      </c>
      <c r="I28" s="19" t="s">
        <v>3</v>
      </c>
      <c r="J28" s="19" t="s">
        <v>3</v>
      </c>
      <c r="K28" s="19"/>
      <c r="L28" s="19" t="s">
        <v>3</v>
      </c>
      <c r="M28" s="19"/>
      <c r="N28" s="19" t="s">
        <v>3</v>
      </c>
      <c r="O28" s="19"/>
      <c r="P28" s="19" t="s">
        <v>3</v>
      </c>
      <c r="Q28" s="19"/>
      <c r="R28" s="19" t="s">
        <v>3</v>
      </c>
      <c r="S28" s="19"/>
      <c r="T28" s="30">
        <v>2</v>
      </c>
      <c r="U28" s="30"/>
      <c r="V28" s="30">
        <v>2</v>
      </c>
      <c r="W28" s="30"/>
      <c r="X28" s="31">
        <v>2</v>
      </c>
      <c r="Y28" s="31"/>
      <c r="Z28" s="30">
        <v>1</v>
      </c>
      <c r="AA28" s="30"/>
      <c r="AB28" s="30">
        <v>3</v>
      </c>
      <c r="AC28" s="30"/>
      <c r="AD28" s="30">
        <v>2</v>
      </c>
      <c r="AE28" s="30"/>
      <c r="AF28" s="30">
        <v>1</v>
      </c>
      <c r="AG28" s="30"/>
      <c r="AH28" s="62">
        <v>2</v>
      </c>
      <c r="AI28" s="62"/>
      <c r="AJ28" s="62">
        <v>4</v>
      </c>
      <c r="AK28" s="62"/>
      <c r="AL28" s="62">
        <v>2</v>
      </c>
      <c r="AM28" s="62"/>
      <c r="AN28" s="91" t="s">
        <v>2</v>
      </c>
      <c r="AO28" s="91"/>
      <c r="AP28" s="91">
        <v>3</v>
      </c>
      <c r="AQ28" s="91"/>
      <c r="AR28" s="91" t="s">
        <v>2</v>
      </c>
      <c r="AS28" s="91">
        <v>1</v>
      </c>
    </row>
    <row r="29" spans="1:49" ht="15" customHeight="1" x14ac:dyDescent="0.25">
      <c r="A29" s="17"/>
      <c r="B29" s="29"/>
      <c r="C29" s="2" t="s">
        <v>5</v>
      </c>
      <c r="D29" s="73">
        <f t="shared" si="4"/>
        <v>15</v>
      </c>
      <c r="E29" s="73">
        <f t="shared" si="5"/>
        <v>9</v>
      </c>
      <c r="F29" s="19" t="s">
        <v>3</v>
      </c>
      <c r="G29" s="19" t="s">
        <v>3</v>
      </c>
      <c r="H29" s="19" t="s">
        <v>3</v>
      </c>
      <c r="I29" s="19" t="s">
        <v>3</v>
      </c>
      <c r="J29" s="19" t="s">
        <v>3</v>
      </c>
      <c r="K29" s="19"/>
      <c r="L29" s="19" t="s">
        <v>3</v>
      </c>
      <c r="M29" s="19"/>
      <c r="N29" s="19" t="s">
        <v>3</v>
      </c>
      <c r="O29" s="19"/>
      <c r="P29" s="19" t="s">
        <v>3</v>
      </c>
      <c r="Q29" s="19"/>
      <c r="R29" s="19" t="s">
        <v>3</v>
      </c>
      <c r="S29" s="19"/>
      <c r="T29" s="30">
        <v>8</v>
      </c>
      <c r="U29" s="30"/>
      <c r="V29" s="30">
        <v>3</v>
      </c>
      <c r="W29" s="30"/>
      <c r="X29" s="31">
        <v>1</v>
      </c>
      <c r="Y29" s="31"/>
      <c r="Z29" s="31">
        <v>9</v>
      </c>
      <c r="AA29" s="31"/>
      <c r="AB29" s="31">
        <v>7</v>
      </c>
      <c r="AC29" s="31"/>
      <c r="AD29" s="31">
        <v>2</v>
      </c>
      <c r="AE29" s="31"/>
      <c r="AF29" s="31">
        <v>4</v>
      </c>
      <c r="AG29" s="31"/>
      <c r="AH29" s="27" t="s">
        <v>2</v>
      </c>
      <c r="AI29" s="27"/>
      <c r="AJ29" s="91">
        <v>2</v>
      </c>
      <c r="AK29" s="91"/>
      <c r="AL29" s="62">
        <v>2</v>
      </c>
      <c r="AM29" s="62"/>
      <c r="AN29" s="62">
        <v>2</v>
      </c>
      <c r="AO29" s="62"/>
      <c r="AP29" s="91" t="s">
        <v>2</v>
      </c>
      <c r="AQ29" s="91"/>
      <c r="AR29" s="91">
        <v>1</v>
      </c>
      <c r="AS29" s="91">
        <v>4</v>
      </c>
    </row>
    <row r="30" spans="1:49" ht="5.25" customHeight="1" x14ac:dyDescent="0.25">
      <c r="A30" s="32"/>
      <c r="B30" s="32"/>
      <c r="C30" s="14"/>
      <c r="D30" s="101"/>
      <c r="E30" s="101"/>
      <c r="F30" s="33"/>
      <c r="G30" s="33"/>
      <c r="H30" s="33"/>
      <c r="I30" s="33"/>
      <c r="J30" s="34"/>
      <c r="K30" s="34"/>
      <c r="L30" s="33"/>
      <c r="M30" s="33"/>
      <c r="N30" s="33"/>
      <c r="O30" s="33"/>
      <c r="P30" s="33"/>
      <c r="Q30" s="33"/>
      <c r="R30" s="33"/>
      <c r="S30" s="33"/>
      <c r="T30" s="33"/>
      <c r="U30" s="33"/>
      <c r="V30" s="33"/>
      <c r="W30" s="33"/>
      <c r="X30" s="34"/>
      <c r="Y30" s="34"/>
      <c r="Z30" s="34"/>
      <c r="AA30" s="34"/>
      <c r="AB30" s="34"/>
      <c r="AC30" s="34"/>
      <c r="AD30" s="34"/>
      <c r="AE30" s="34"/>
      <c r="AF30" s="68"/>
      <c r="AG30" s="68"/>
      <c r="AH30" s="68"/>
      <c r="AI30" s="68"/>
      <c r="AJ30" s="68"/>
      <c r="AK30" s="68"/>
      <c r="AL30" s="22"/>
      <c r="AM30" s="22"/>
      <c r="AN30" s="22"/>
      <c r="AO30" s="22"/>
      <c r="AP30" s="22"/>
      <c r="AQ30" s="22"/>
      <c r="AR30" s="22"/>
      <c r="AS30" s="22"/>
      <c r="AT30" s="3"/>
      <c r="AU30" s="3"/>
      <c r="AV30" s="3"/>
    </row>
    <row r="31" spans="1:49" s="3" customFormat="1" ht="14.1" customHeight="1" x14ac:dyDescent="0.2">
      <c r="A31" s="23"/>
      <c r="C31" s="52" t="s">
        <v>157</v>
      </c>
      <c r="D31" s="13"/>
      <c r="E31" s="13"/>
      <c r="AH31" s="83"/>
      <c r="AI31" s="83"/>
    </row>
    <row r="32" spans="1:49" s="3" customFormat="1" ht="12.75" customHeight="1" x14ac:dyDescent="0.25">
      <c r="B32" s="13"/>
      <c r="C32" s="13" t="s">
        <v>137</v>
      </c>
      <c r="D32" s="13"/>
      <c r="E32" s="13"/>
      <c r="AH32" s="83"/>
      <c r="AI32" s="83"/>
      <c r="AT32" s="11"/>
      <c r="AU32" s="11"/>
      <c r="AV32" s="11"/>
    </row>
    <row r="34" spans="1:61" x14ac:dyDescent="0.25">
      <c r="A34" s="16"/>
    </row>
    <row r="36" spans="1:61" x14ac:dyDescent="0.25">
      <c r="BG36"/>
      <c r="BH36"/>
      <c r="BI36"/>
    </row>
    <row r="37" spans="1:61" x14ac:dyDescent="0.25">
      <c r="BG37"/>
      <c r="BH37"/>
      <c r="BI37"/>
    </row>
    <row r="38" spans="1:61" x14ac:dyDescent="0.25">
      <c r="BG38"/>
      <c r="BH38"/>
      <c r="BI38"/>
    </row>
    <row r="39" spans="1:61" x14ac:dyDescent="0.25">
      <c r="BG39"/>
      <c r="BH39"/>
      <c r="BI39"/>
    </row>
    <row r="40" spans="1:61" x14ac:dyDescent="0.25">
      <c r="BG40"/>
      <c r="BH40"/>
      <c r="BI40"/>
    </row>
    <row r="41" spans="1:61" x14ac:dyDescent="0.25">
      <c r="BG41"/>
      <c r="BH41"/>
      <c r="BI41"/>
    </row>
    <row r="42" spans="1:61" x14ac:dyDescent="0.25">
      <c r="BG42"/>
      <c r="BH42"/>
      <c r="BI42"/>
    </row>
    <row r="43" spans="1:61" x14ac:dyDescent="0.25">
      <c r="BG43"/>
      <c r="BH43"/>
      <c r="BI43"/>
    </row>
    <row r="44" spans="1:61" x14ac:dyDescent="0.25">
      <c r="BG44"/>
      <c r="BH44"/>
      <c r="BI44"/>
    </row>
    <row r="45" spans="1:61" x14ac:dyDescent="0.25">
      <c r="BG45"/>
      <c r="BH45"/>
      <c r="BI45"/>
    </row>
    <row r="46" spans="1:61" x14ac:dyDescent="0.25">
      <c r="BG46"/>
      <c r="BH46"/>
      <c r="BI46"/>
    </row>
    <row r="47" spans="1:61" x14ac:dyDescent="0.25">
      <c r="BG47"/>
      <c r="BH47"/>
      <c r="BI47"/>
    </row>
    <row r="48" spans="1:61" x14ac:dyDescent="0.25">
      <c r="BG48"/>
      <c r="BH48"/>
      <c r="BI48"/>
    </row>
    <row r="49" spans="59:61" x14ac:dyDescent="0.25">
      <c r="BG49"/>
      <c r="BH49"/>
      <c r="BI49"/>
    </row>
    <row r="50" spans="59:61" x14ac:dyDescent="0.25">
      <c r="BG50"/>
      <c r="BH50"/>
      <c r="BI50"/>
    </row>
    <row r="51" spans="59:61" x14ac:dyDescent="0.25">
      <c r="BG51"/>
      <c r="BH51"/>
      <c r="BI51"/>
    </row>
    <row r="52" spans="59:61" x14ac:dyDescent="0.25">
      <c r="BG52"/>
      <c r="BH52"/>
      <c r="BI52"/>
    </row>
    <row r="53" spans="59:61" x14ac:dyDescent="0.25">
      <c r="BG53"/>
      <c r="BH53"/>
      <c r="BI53"/>
    </row>
    <row r="54" spans="59:61" x14ac:dyDescent="0.25">
      <c r="BG54"/>
    </row>
    <row r="55" spans="59:61" x14ac:dyDescent="0.25">
      <c r="BG55"/>
    </row>
    <row r="56" spans="59:61" x14ac:dyDescent="0.25">
      <c r="BG56"/>
    </row>
    <row r="57" spans="59:61" x14ac:dyDescent="0.25">
      <c r="BG57"/>
    </row>
    <row r="58" spans="59:61" x14ac:dyDescent="0.25">
      <c r="BG58"/>
    </row>
    <row r="59" spans="59:61" x14ac:dyDescent="0.25">
      <c r="BG59"/>
    </row>
  </sheetData>
  <customSheetViews>
    <customSheetView guid="{EA424B0A-06A3-4874-B080-734BBB58792A}" showPageBreaks="1" showGridLines="0" printArea="1">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79" orientation="landscape" r:id="rId3"/>
  <rowBreaks count="1" manualBreakCount="1">
    <brk id="35" max="16383" man="1"/>
  </row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8"/>
  <sheetViews>
    <sheetView showGridLines="0" zoomScaleNormal="100" zoomScaleSheetLayoutView="100" workbookViewId="0"/>
  </sheetViews>
  <sheetFormatPr defaultColWidth="9.109375" defaultRowHeight="13.2" outlineLevelCol="1" x14ac:dyDescent="0.25"/>
  <cols>
    <col min="1" max="1" width="1" style="11" customWidth="1"/>
    <col min="2" max="2" width="0.88671875" style="11" customWidth="1"/>
    <col min="3" max="3" width="41.6640625" style="11" customWidth="1"/>
    <col min="4" max="5" width="6.6640625" style="15" customWidth="1"/>
    <col min="6" max="12" width="4.6640625" style="11" customWidth="1" outlineLevel="1"/>
    <col min="13" max="21" width="4.6640625" style="11" customWidth="1"/>
    <col min="22" max="16384" width="9.109375" style="11"/>
  </cols>
  <sheetData>
    <row r="1" spans="1:21" ht="14.25" customHeight="1" x14ac:dyDescent="0.25">
      <c r="A1" s="16" t="s">
        <v>204</v>
      </c>
    </row>
    <row r="2" spans="1:21" ht="14.25" customHeight="1" x14ac:dyDescent="0.25">
      <c r="A2" s="15" t="s">
        <v>205</v>
      </c>
    </row>
    <row r="3" spans="1:21" s="3" customFormat="1" ht="24" customHeight="1" x14ac:dyDescent="0.2">
      <c r="A3" s="272"/>
      <c r="B3" s="272"/>
      <c r="C3" s="272"/>
      <c r="D3" s="90" t="s">
        <v>232</v>
      </c>
      <c r="E3" s="90" t="s">
        <v>233</v>
      </c>
      <c r="F3" s="61">
        <v>2007</v>
      </c>
      <c r="G3" s="61">
        <v>2008</v>
      </c>
      <c r="H3" s="61">
        <v>2009</v>
      </c>
      <c r="I3" s="61">
        <v>2010</v>
      </c>
      <c r="J3" s="61">
        <v>2011</v>
      </c>
      <c r="K3" s="61">
        <v>2012</v>
      </c>
      <c r="L3" s="61">
        <v>2013</v>
      </c>
      <c r="M3" s="61">
        <v>2014</v>
      </c>
      <c r="N3" s="61">
        <v>2015</v>
      </c>
      <c r="O3" s="61">
        <v>2016</v>
      </c>
      <c r="P3" s="61">
        <v>2017</v>
      </c>
      <c r="Q3" s="61">
        <v>2018</v>
      </c>
      <c r="R3" s="61">
        <v>2019</v>
      </c>
      <c r="S3" s="61">
        <v>2020</v>
      </c>
      <c r="T3" s="61">
        <v>2021</v>
      </c>
      <c r="U3" s="61">
        <v>2022</v>
      </c>
    </row>
    <row r="4" spans="1:21" s="3" customFormat="1" ht="24" customHeight="1" x14ac:dyDescent="0.2">
      <c r="A4" s="29"/>
      <c r="B4" s="29"/>
      <c r="C4" s="18" t="s">
        <v>169</v>
      </c>
      <c r="D4" s="86">
        <f>IF(SUM(D5:D6)&gt;0,SUM(D5:D6),"–")</f>
        <v>5</v>
      </c>
      <c r="E4" s="86">
        <f>IF(SUM(E5:E6)&gt;0,SUM(E5:E6),"–")</f>
        <v>3</v>
      </c>
      <c r="F4" s="69" t="s">
        <v>2</v>
      </c>
      <c r="G4" s="47">
        <f t="shared" ref="G4:R4" si="0">IF(SUM(G5:G6)&gt;0,SUM(G5:G6),"–")</f>
        <v>1</v>
      </c>
      <c r="H4" s="47" t="str">
        <f t="shared" si="0"/>
        <v>–</v>
      </c>
      <c r="I4" s="47" t="str">
        <f t="shared" si="0"/>
        <v>–</v>
      </c>
      <c r="J4" s="47" t="str">
        <f t="shared" si="0"/>
        <v>–</v>
      </c>
      <c r="K4" s="47" t="str">
        <f t="shared" si="0"/>
        <v>–</v>
      </c>
      <c r="L4" s="47" t="str">
        <f t="shared" si="0"/>
        <v>–</v>
      </c>
      <c r="M4" s="47">
        <f t="shared" si="0"/>
        <v>4</v>
      </c>
      <c r="N4" s="47" t="str">
        <f t="shared" si="0"/>
        <v>–</v>
      </c>
      <c r="O4" s="47" t="str">
        <f t="shared" si="0"/>
        <v>–</v>
      </c>
      <c r="P4" s="47">
        <f t="shared" si="0"/>
        <v>1</v>
      </c>
      <c r="Q4" s="47" t="str">
        <f t="shared" si="0"/>
        <v>–</v>
      </c>
      <c r="R4" s="47" t="str">
        <f t="shared" si="0"/>
        <v>–</v>
      </c>
      <c r="S4" s="47">
        <v>1</v>
      </c>
      <c r="T4" s="47">
        <v>1</v>
      </c>
      <c r="U4" s="47">
        <v>1</v>
      </c>
    </row>
    <row r="5" spans="1:21" s="3" customFormat="1" ht="24" customHeight="1" x14ac:dyDescent="0.2">
      <c r="A5" s="17"/>
      <c r="B5" s="17"/>
      <c r="C5" s="20" t="s">
        <v>16</v>
      </c>
      <c r="D5" s="73">
        <f>IF(SUM(L5,M5,N5,O5,P5)&gt;0,SUM(L5,M5,N5,O5,P5),"–")</f>
        <v>4</v>
      </c>
      <c r="E5" s="73">
        <f>IF(SUM(Q5,R5,S5,T5,U5)&gt;0,SUM(Q5,R5,S5,T5,U5),"–")</f>
        <v>1</v>
      </c>
      <c r="F5" s="69" t="s">
        <v>2</v>
      </c>
      <c r="G5" s="69" t="s">
        <v>2</v>
      </c>
      <c r="H5" s="21" t="s">
        <v>2</v>
      </c>
      <c r="I5" s="21" t="s">
        <v>2</v>
      </c>
      <c r="J5" s="21" t="s">
        <v>2</v>
      </c>
      <c r="K5" s="21" t="s">
        <v>2</v>
      </c>
      <c r="L5" s="21" t="s">
        <v>2</v>
      </c>
      <c r="M5" s="21">
        <v>4</v>
      </c>
      <c r="N5" s="21" t="s">
        <v>2</v>
      </c>
      <c r="O5" s="21" t="s">
        <v>2</v>
      </c>
      <c r="P5" s="21" t="s">
        <v>2</v>
      </c>
      <c r="Q5" s="21" t="s">
        <v>2</v>
      </c>
      <c r="R5" s="21" t="s">
        <v>2</v>
      </c>
      <c r="S5" s="21">
        <v>1</v>
      </c>
      <c r="T5" s="19" t="s">
        <v>2</v>
      </c>
      <c r="U5" s="19" t="s">
        <v>2</v>
      </c>
    </row>
    <row r="6" spans="1:21" s="3" customFormat="1" ht="15" customHeight="1" x14ac:dyDescent="0.2">
      <c r="A6" s="17"/>
      <c r="B6" s="17"/>
      <c r="C6" s="20" t="s">
        <v>17</v>
      </c>
      <c r="D6" s="73">
        <f>IF(SUM(L6,M6,N6,O6,P6)&gt;0,SUM(L6,M6,N6,O6,P6),"–")</f>
        <v>1</v>
      </c>
      <c r="E6" s="73">
        <f>IF(SUM(Q6,R6,S6,T6,U6)&gt;0,SUM(Q6,R6,S6,T6,U6),"–")</f>
        <v>2</v>
      </c>
      <c r="F6" s="69" t="s">
        <v>2</v>
      </c>
      <c r="G6" s="19">
        <v>1</v>
      </c>
      <c r="H6" s="19" t="s">
        <v>2</v>
      </c>
      <c r="I6" s="19" t="s">
        <v>2</v>
      </c>
      <c r="J6" s="19" t="s">
        <v>2</v>
      </c>
      <c r="K6" s="19" t="s">
        <v>2</v>
      </c>
      <c r="L6" s="19" t="s">
        <v>2</v>
      </c>
      <c r="M6" s="19" t="s">
        <v>2</v>
      </c>
      <c r="N6" s="19" t="s">
        <v>2</v>
      </c>
      <c r="O6" s="19" t="s">
        <v>2</v>
      </c>
      <c r="P6" s="19">
        <v>1</v>
      </c>
      <c r="Q6" s="19" t="s">
        <v>2</v>
      </c>
      <c r="R6" s="19" t="s">
        <v>2</v>
      </c>
      <c r="S6" s="19" t="s">
        <v>2</v>
      </c>
      <c r="T6" s="19">
        <v>1</v>
      </c>
      <c r="U6" s="19">
        <v>1</v>
      </c>
    </row>
    <row r="7" spans="1:21" s="3" customFormat="1" ht="5.25" customHeight="1" x14ac:dyDescent="0.25">
      <c r="A7" s="37"/>
      <c r="B7" s="37"/>
      <c r="C7" s="38"/>
      <c r="D7" s="101"/>
      <c r="E7" s="101"/>
      <c r="F7" s="70"/>
      <c r="G7" s="70"/>
      <c r="H7" s="70"/>
      <c r="I7" s="70"/>
      <c r="J7" s="70"/>
      <c r="K7" s="70"/>
      <c r="L7" s="70"/>
      <c r="M7" s="70"/>
      <c r="N7" s="71"/>
      <c r="O7" s="71"/>
      <c r="P7" s="71"/>
      <c r="Q7" s="22"/>
      <c r="R7" s="22"/>
      <c r="S7" s="22"/>
      <c r="T7" s="22"/>
      <c r="U7" s="22"/>
    </row>
    <row r="8" spans="1:21" x14ac:dyDescent="0.25">
      <c r="A8" s="17"/>
      <c r="B8" s="13"/>
      <c r="C8" s="3" t="s">
        <v>131</v>
      </c>
      <c r="D8" s="13"/>
      <c r="E8" s="13"/>
      <c r="F8" s="3"/>
      <c r="G8" s="3"/>
      <c r="H8" s="3"/>
      <c r="I8" s="3"/>
      <c r="J8" s="3"/>
      <c r="K8" s="3"/>
      <c r="L8" s="3"/>
      <c r="M8" s="3"/>
    </row>
    <row r="9" spans="1:21" x14ac:dyDescent="0.25">
      <c r="A9" s="3"/>
      <c r="B9" s="13"/>
      <c r="C9" s="13" t="s">
        <v>65</v>
      </c>
      <c r="D9" s="13"/>
      <c r="E9" s="13"/>
      <c r="F9" s="3"/>
      <c r="G9" s="3"/>
      <c r="H9" s="3"/>
      <c r="I9" s="3"/>
      <c r="J9" s="3"/>
      <c r="K9" s="3"/>
      <c r="L9" s="3"/>
      <c r="M9" s="3"/>
    </row>
    <row r="10" spans="1:21" x14ac:dyDescent="0.25">
      <c r="A10" s="3"/>
      <c r="B10" s="13"/>
      <c r="C10" s="13"/>
      <c r="D10" s="13"/>
      <c r="E10" s="13"/>
      <c r="F10" s="3"/>
      <c r="G10" s="3"/>
      <c r="H10" s="3"/>
      <c r="I10" s="3"/>
      <c r="J10" s="3"/>
      <c r="K10" s="3"/>
      <c r="L10" s="3"/>
      <c r="M10" s="3"/>
    </row>
    <row r="11" spans="1:21" x14ac:dyDescent="0.25">
      <c r="A11" s="3"/>
      <c r="B11" s="13"/>
      <c r="C11" s="3"/>
      <c r="F11" s="3"/>
      <c r="G11" s="3"/>
      <c r="H11" s="3"/>
      <c r="I11" s="3"/>
      <c r="J11" s="3"/>
      <c r="K11" s="3"/>
      <c r="L11" s="3"/>
      <c r="M11" s="3"/>
      <c r="Q11" s="16"/>
      <c r="R11" s="16"/>
      <c r="S11" s="16"/>
      <c r="T11" s="16"/>
      <c r="U11" s="16"/>
    </row>
    <row r="12" spans="1:21" x14ac:dyDescent="0.25">
      <c r="A12" s="3"/>
      <c r="B12" s="13"/>
      <c r="C12" s="13"/>
      <c r="D12" s="13"/>
      <c r="E12" s="13"/>
      <c r="F12" s="3"/>
      <c r="G12" s="3"/>
      <c r="H12" s="3"/>
      <c r="I12" s="3"/>
      <c r="J12" s="3"/>
      <c r="K12" s="3"/>
      <c r="L12" s="3"/>
      <c r="M12" s="3"/>
      <c r="Q12" s="16"/>
      <c r="R12" s="16"/>
      <c r="S12" s="16"/>
      <c r="T12" s="16"/>
      <c r="U12" s="16"/>
    </row>
    <row r="13" spans="1:21" x14ac:dyDescent="0.25">
      <c r="A13" s="3"/>
      <c r="B13" s="13"/>
      <c r="C13" s="13"/>
      <c r="D13" s="13"/>
      <c r="E13" s="13"/>
      <c r="F13" s="3"/>
      <c r="G13" s="3"/>
      <c r="H13" s="3"/>
      <c r="I13" s="3"/>
      <c r="J13" s="3"/>
      <c r="K13" s="3"/>
      <c r="L13" s="3"/>
      <c r="M13" s="3"/>
      <c r="Q13" s="16"/>
      <c r="R13" s="16"/>
      <c r="S13" s="16"/>
      <c r="T13" s="16"/>
      <c r="U13" s="16"/>
    </row>
    <row r="15" spans="1:21" ht="17.399999999999999" x14ac:dyDescent="0.3">
      <c r="C15" s="39"/>
      <c r="D15" s="130"/>
      <c r="E15" s="130"/>
    </row>
    <row r="16" spans="1:21" ht="15.6" x14ac:dyDescent="0.3">
      <c r="C16" s="40"/>
      <c r="D16" s="131"/>
      <c r="E16" s="131"/>
    </row>
    <row r="17" spans="3:21" x14ac:dyDescent="0.25">
      <c r="E17" s="132"/>
    </row>
    <row r="18" spans="3:21" x14ac:dyDescent="0.25">
      <c r="C18" s="41"/>
      <c r="D18" s="132"/>
      <c r="Q18" s="28"/>
      <c r="R18" s="28"/>
      <c r="S18" s="28"/>
      <c r="T18" s="28"/>
      <c r="U18" s="28"/>
    </row>
    <row r="19" spans="3:21" x14ac:dyDescent="0.25">
      <c r="C19" s="41"/>
      <c r="D19" s="132"/>
      <c r="E19" s="132"/>
      <c r="Q19" s="16"/>
      <c r="R19" s="16"/>
      <c r="S19" s="16"/>
      <c r="T19" s="16"/>
      <c r="U19" s="16"/>
    </row>
    <row r="20" spans="3:21" x14ac:dyDescent="0.25">
      <c r="C20" s="53"/>
    </row>
    <row r="21" spans="3:21" ht="15.6" x14ac:dyDescent="0.3">
      <c r="C21" s="40"/>
      <c r="D21" s="131"/>
      <c r="E21" s="131"/>
    </row>
    <row r="23" spans="3:21" x14ac:dyDescent="0.25">
      <c r="C23" s="41"/>
      <c r="D23" s="132"/>
      <c r="E23" s="132"/>
    </row>
    <row r="24" spans="3:21" x14ac:dyDescent="0.25">
      <c r="C24" s="42"/>
      <c r="D24" s="133"/>
      <c r="E24" s="133"/>
    </row>
    <row r="25" spans="3:21" x14ac:dyDescent="0.25">
      <c r="C25" s="41"/>
      <c r="D25" s="132"/>
      <c r="E25" s="132"/>
    </row>
    <row r="26" spans="3:21" x14ac:dyDescent="0.25">
      <c r="C26" s="41"/>
      <c r="D26" s="132"/>
      <c r="E26" s="132"/>
    </row>
    <row r="27" spans="3:21" x14ac:dyDescent="0.25">
      <c r="Q27" s="3"/>
      <c r="R27" s="3"/>
      <c r="S27" s="3"/>
      <c r="T27" s="3"/>
      <c r="U27" s="3"/>
    </row>
    <row r="28" spans="3:21" x14ac:dyDescent="0.25">
      <c r="Q28" s="3"/>
      <c r="R28" s="3"/>
      <c r="S28" s="3"/>
      <c r="T28" s="3"/>
      <c r="U28" s="3"/>
    </row>
  </sheetData>
  <customSheetViews>
    <customSheetView guid="{EA424B0A-06A3-4874-B080-734BBB58792A}" showPageBreaks="1" showGridLines="0" printArea="1">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85" orientation="landscape" r:id="rId3"/>
  <rowBreaks count="2" manualBreakCount="2">
    <brk id="17" max="16383" man="1"/>
    <brk id="35"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32</vt:i4>
      </vt:variant>
      <vt:variant>
        <vt:lpstr>Namngivna områden</vt:lpstr>
      </vt:variant>
      <vt:variant>
        <vt:i4>35</vt:i4>
      </vt:variant>
    </vt:vector>
  </HeadingPairs>
  <TitlesOfParts>
    <vt:vector size="67" baseType="lpstr">
      <vt:lpstr>Titel_Title</vt:lpstr>
      <vt:lpstr>Innehåll_Content</vt:lpstr>
      <vt:lpstr>Kort om statistiken_In brief</vt:lpstr>
      <vt:lpstr>Definitioner_Definitions (1)</vt:lpstr>
      <vt:lpstr>Definitioner_Definitions (2)</vt:lpstr>
      <vt:lpstr>Teckenförklaring_Legends</vt:lpstr>
      <vt:lpstr>Tabell 0 Översikt</vt:lpstr>
      <vt:lpstr>Tabell 1 Järnväg</vt:lpstr>
      <vt:lpstr>Tabell 2 Järnväg</vt:lpstr>
      <vt:lpstr>Tabell 3 Järnväg</vt:lpstr>
      <vt:lpstr>Tabell 4 Järnväg</vt:lpstr>
      <vt:lpstr>Tabell 5 Spårväg</vt:lpstr>
      <vt:lpstr>Tabell 6 Spårväg</vt:lpstr>
      <vt:lpstr>Tabell 7 Spårväg</vt:lpstr>
      <vt:lpstr>Tabell 8 Tunnelbana</vt:lpstr>
      <vt:lpstr>Tabell 9 Tunnelbana</vt:lpstr>
      <vt:lpstr>Tabell 10 Tunnelbana</vt:lpstr>
      <vt:lpstr>Figur 1.1</vt:lpstr>
      <vt:lpstr>Figur 1.2</vt:lpstr>
      <vt:lpstr>Figur 1.3</vt:lpstr>
      <vt:lpstr>Figur 1.4</vt:lpstr>
      <vt:lpstr>Figur 2.1</vt:lpstr>
      <vt:lpstr>Figur 2.2</vt:lpstr>
      <vt:lpstr>Figur 2.3</vt:lpstr>
      <vt:lpstr>Figur 2.4</vt:lpstr>
      <vt:lpstr>Figur 3.1</vt:lpstr>
      <vt:lpstr>Figur 3.2</vt:lpstr>
      <vt:lpstr>Figur 3.3</vt:lpstr>
      <vt:lpstr>Figur 3.4</vt:lpstr>
      <vt:lpstr>Järnv diagramdata</vt:lpstr>
      <vt:lpstr>Spårv diagramdata</vt:lpstr>
      <vt:lpstr>Tbana diagramdata</vt:lpstr>
      <vt:lpstr>'Definitioner_Definitions (1)'!_Toc358624596</vt:lpstr>
      <vt:lpstr>'Definitioner_Definitions (1)'!Utskriftsområde</vt:lpstr>
      <vt:lpstr>'Definitioner_Definitions (2)'!Utskriftsområde</vt:lpstr>
      <vt:lpstr>'Figur 1.1'!Utskriftsområde</vt:lpstr>
      <vt:lpstr>'Figur 1.2'!Utskriftsområde</vt:lpstr>
      <vt:lpstr>'Figur 1.3'!Utskriftsområde</vt:lpstr>
      <vt:lpstr>'Figur 1.4'!Utskriftsområde</vt:lpstr>
      <vt:lpstr>'Figur 2.1'!Utskriftsområde</vt:lpstr>
      <vt:lpstr>'Figur 2.2'!Utskriftsområde</vt:lpstr>
      <vt:lpstr>'Figur 2.3'!Utskriftsområde</vt:lpstr>
      <vt:lpstr>'Figur 2.4'!Utskriftsområde</vt:lpstr>
      <vt:lpstr>'Figur 3.1'!Utskriftsområde</vt:lpstr>
      <vt:lpstr>'Figur 3.2'!Utskriftsområde</vt:lpstr>
      <vt:lpstr>'Figur 3.3'!Utskriftsområde</vt:lpstr>
      <vt:lpstr>'Figur 3.4'!Utskriftsområde</vt:lpstr>
      <vt:lpstr>Innehåll_Content!Utskriftsområde</vt:lpstr>
      <vt:lpstr>'Kort om statistiken_In brief'!Utskriftsområde</vt:lpstr>
      <vt:lpstr>'Tabell 0 Översikt'!Utskriftsområde</vt:lpstr>
      <vt:lpstr>'Tabell 1 Järnväg'!Utskriftsområde</vt:lpstr>
      <vt:lpstr>'Tabell 10 Tunnelbana'!Utskriftsområde</vt:lpstr>
      <vt:lpstr>'Tabell 2 Järnväg'!Utskriftsområde</vt:lpstr>
      <vt:lpstr>'Tabell 3 Järnväg'!Utskriftsområde</vt:lpstr>
      <vt:lpstr>'Tabell 4 Järnväg'!Utskriftsområde</vt:lpstr>
      <vt:lpstr>'Tabell 5 Spårväg'!Utskriftsområde</vt:lpstr>
      <vt:lpstr>'Tabell 6 Spårväg'!Utskriftsområde</vt:lpstr>
      <vt:lpstr>'Tabell 7 Spårväg'!Utskriftsområde</vt:lpstr>
      <vt:lpstr>'Tabell 8 Tunnelbana'!Utskriftsområde</vt:lpstr>
      <vt:lpstr>'Tabell 9 Tunnelbana'!Utskriftsområde</vt:lpstr>
      <vt:lpstr>Teckenförklaring_Legends!Utskriftsområde</vt:lpstr>
      <vt:lpstr>Titel_Title!Utskriftsområde</vt:lpstr>
      <vt:lpstr>'Tabell 0 Översikt'!Utskriftsrubriker</vt:lpstr>
      <vt:lpstr>'Tabell 5 Spårväg'!Utskriftsrubriker</vt:lpstr>
      <vt:lpstr>'Tabell 6 Spårväg'!Utskriftsrubriker</vt:lpstr>
      <vt:lpstr>'Tabell 8 Tunnelbana'!Utskriftsrubriker</vt:lpstr>
      <vt:lpstr>'Tabell 9 Tunnelbana'!Utskriftsrubriker</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Sjöberg</dc:creator>
  <cp:lastModifiedBy>Johan Landin</cp:lastModifiedBy>
  <cp:lastPrinted>2022-05-20T08:34:17Z</cp:lastPrinted>
  <dcterms:created xsi:type="dcterms:W3CDTF">2004-01-15T15:51:50Z</dcterms:created>
  <dcterms:modified xsi:type="dcterms:W3CDTF">2023-06-07T12:10:54Z</dcterms:modified>
</cp:coreProperties>
</file>