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15.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16.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7.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18.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9.xml" ContentType="application/vnd.openxmlformats-officedocument.drawing+xml"/>
  <Override PartName="/xl/charts/chart6.xml" ContentType="application/vnd.openxmlformats-officedocument.drawingml.chart+xml"/>
  <Override PartName="/xl/drawings/drawing20.xml" ContentType="application/vnd.openxmlformats-officedocument.drawing+xml"/>
  <Override PartName="/xl/charts/chart7.xml" ContentType="application/vnd.openxmlformats-officedocument.drawingml.chart+xml"/>
  <Override PartName="/xl/drawings/drawing21.xml" ContentType="application/vnd.openxmlformats-officedocument.drawing+xml"/>
  <Override PartName="/xl/charts/chart8.xml" ContentType="application/vnd.openxmlformats-officedocument.drawingml.chart+xml"/>
  <Override PartName="/xl/drawings/drawing22.xml" ContentType="application/vnd.openxmlformats-officedocument.drawing+xml"/>
  <Override PartName="/xl/charts/chart9.xml" ContentType="application/vnd.openxmlformats-officedocument.drawingml.chart+xml"/>
  <Override PartName="/xl/drawings/drawing23.xml" ContentType="application/vnd.openxmlformats-officedocument.drawing+xml"/>
  <Override PartName="/xl/charts/chart10.xml" ContentType="application/vnd.openxmlformats-officedocument.drawingml.chart+xml"/>
  <Override PartName="/xl/drawings/drawing24.xml" ContentType="application/vnd.openxmlformats-officedocument.drawing+xml"/>
  <Override PartName="/xl/charts/chart11.xml" ContentType="application/vnd.openxmlformats-officedocument.drawingml.chart+xml"/>
  <Override PartName="/xl/drawings/drawing25.xml" ContentType="application/vnd.openxmlformats-officedocument.drawing+xml"/>
  <Override PartName="/xl/charts/chart12.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S:\Information\Publikationer\Statistik\Bantrafik\2020\2020_18\"/>
    </mc:Choice>
  </mc:AlternateContent>
  <xr:revisionPtr revIDLastSave="0" documentId="13_ncr:1_{725DA54E-1C5F-48DC-864D-151163352EBD}" xr6:coauthVersionLast="45" xr6:coauthVersionMax="45" xr10:uidLastSave="{00000000-0000-0000-0000-000000000000}"/>
  <bookViews>
    <workbookView xWindow="23880" yWindow="-4620" windowWidth="29040" windowHeight="17640" xr2:uid="{00000000-000D-0000-FFFF-FFFF00000000}"/>
  </bookViews>
  <sheets>
    <sheet name="Titelsida" sheetId="1" r:id="rId1"/>
    <sheet name="Innehåll_Contents" sheetId="2" r:id="rId2"/>
    <sheet name="Fakta om statistiken" sheetId="3" r:id="rId3"/>
    <sheet name="Definitioner (1)" sheetId="49" r:id="rId4"/>
    <sheet name="Definitioner (2)" sheetId="51" r:id="rId5"/>
    <sheet name="Teckenförklaringar" sheetId="50" r:id="rId6"/>
    <sheet name="Översiktstabell" sheetId="34" r:id="rId7"/>
    <sheet name="1 Järnväg" sheetId="5" r:id="rId8"/>
    <sheet name="2 Järnväg" sheetId="6" r:id="rId9"/>
    <sheet name="3 Järnväg" sheetId="7" r:id="rId10"/>
    <sheet name="4 Järnväg" sheetId="8" r:id="rId11"/>
    <sheet name="5 Spårväg" sheetId="9" r:id="rId12"/>
    <sheet name="6 Spårväg" sheetId="32" r:id="rId13"/>
    <sheet name="7 Spårväg" sheetId="10" r:id="rId14"/>
    <sheet name="8 Tunnelbana" sheetId="36" r:id="rId15"/>
    <sheet name="9 Tunnelbana" sheetId="35" r:id="rId16"/>
    <sheet name="10 Tunnelbana" sheetId="12" r:id="rId17"/>
    <sheet name="Figur 1.1" sheetId="13" r:id="rId18"/>
    <sheet name="Figur 1.2" sheetId="14" r:id="rId19"/>
    <sheet name="Figur 1.3" sheetId="15" r:id="rId20"/>
    <sheet name="Figur 1.4" sheetId="16" r:id="rId21"/>
    <sheet name="Figur 2.1" sheetId="17" r:id="rId22"/>
    <sheet name="Figur 2.2" sheetId="18" r:id="rId23"/>
    <sheet name="Figur 2.3" sheetId="19" r:id="rId24"/>
    <sheet name="Figur 2.4" sheetId="20" r:id="rId25"/>
    <sheet name="Figur 3.1" sheetId="21" r:id="rId26"/>
    <sheet name="Figur 3.2" sheetId="22" r:id="rId27"/>
    <sheet name="Figur 3.3" sheetId="23" r:id="rId28"/>
    <sheet name="Figur 3.4" sheetId="24" r:id="rId29"/>
    <sheet name="Järnv diagramdata" sheetId="25" state="hidden" r:id="rId30"/>
    <sheet name="Spårv diagramdata" sheetId="26" state="hidden" r:id="rId31"/>
    <sheet name="Tbana diagramdata" sheetId="27" state="hidden" r:id="rId32"/>
  </sheets>
  <definedNames>
    <definedName name="_ftnref1" localSheetId="3">'Definitioner (1)'!#REF!</definedName>
    <definedName name="_Ref168414483" localSheetId="2">'Fakta om statistiken'!$A$21</definedName>
    <definedName name="_Toc106522664" localSheetId="2">'Fakta om statistiken'!$A$8</definedName>
    <definedName name="_Toc260947306" localSheetId="2">'Fakta om statistiken'!$A$24</definedName>
    <definedName name="_Toc260947309" localSheetId="2">'Fakta om statistiken'!$A$34</definedName>
    <definedName name="_Toc358624595" localSheetId="2">'Fakta om statistiken'!$A$1</definedName>
    <definedName name="_Toc358624596" localSheetId="3">'Definitioner (1)'!$A$1</definedName>
    <definedName name="_Toc358642320" localSheetId="2">'Fakta om statistiken'!$A$16</definedName>
    <definedName name="_Toc358642321" localSheetId="2">'Fakta om statistiken'!$A$19</definedName>
    <definedName name="_Toc358642325" localSheetId="2">'Fakta om statistiken'!$A$31</definedName>
    <definedName name="_Toc358642334" localSheetId="2">'Fakta om statistiken'!$A$37</definedName>
    <definedName name="_Toc388528039" localSheetId="2">'Fakta om statistiken'!$A$3</definedName>
    <definedName name="_Toc388528051" localSheetId="3">'Definitioner (1)'!#REF!</definedName>
    <definedName name="_Toc388528052" localSheetId="3">'Definitioner (1)'!#REF!</definedName>
    <definedName name="_Toc388528053" localSheetId="3">'Definitioner (1)'!#REF!</definedName>
    <definedName name="_Toc388528054" localSheetId="3">'Definitioner (1)'!#REF!</definedName>
    <definedName name="_Toc388528055" localSheetId="3">'Definitioner (1)'!#REF!</definedName>
    <definedName name="_Toc388528056" localSheetId="3">'Definitioner (1)'!#REF!</definedName>
    <definedName name="_Toc388528057" localSheetId="3">'Definitioner (1)'!#REF!</definedName>
    <definedName name="_Toc388528058" localSheetId="3">'Definitioner (1)'!#REF!</definedName>
    <definedName name="_Toc388528059" localSheetId="3">'Definitioner (1)'!#REF!</definedName>
    <definedName name="_Toc388528060" localSheetId="3">'Definitioner (1)'!#REF!</definedName>
    <definedName name="_Toc451339757" localSheetId="2">'Fakta om statistiken'!#REF!</definedName>
    <definedName name="_Toc451339758" localSheetId="2">'Fakta om statistiken'!#REF!</definedName>
    <definedName name="_Toc451339761" localSheetId="2">'Fakta om statistiken'!#REF!</definedName>
    <definedName name="Print_Area" localSheetId="1">Innehåll_Contents!$A$1:$O$86</definedName>
    <definedName name="_xlnm.Print_Area" localSheetId="7">'1 Järnväg'!$A$1:$Z$30</definedName>
    <definedName name="_xlnm.Print_Area" localSheetId="16">'10 Tunnelbana'!$A$1:$Z$30</definedName>
    <definedName name="_xlnm.Print_Area" localSheetId="8">'2 Järnväg'!$A$1:$T$12</definedName>
    <definedName name="_xlnm.Print_Area" localSheetId="9">'3 Järnväg'!$A$1:$Y$33</definedName>
    <definedName name="_xlnm.Print_Area" localSheetId="10">'4 Järnväg'!$A$1:$Z$36</definedName>
    <definedName name="_xlnm.Print_Area" localSheetId="11">'5 Spårväg'!$A$1:$Z$20</definedName>
    <definedName name="_xlnm.Print_Area" localSheetId="12">'6 Spårväg'!$A$1:$Y$33</definedName>
    <definedName name="_xlnm.Print_Area" localSheetId="13">'7 Spårväg'!$A$1:$Z$37</definedName>
    <definedName name="_xlnm.Print_Area" localSheetId="14">'8 Tunnelbana'!$A$1:$Y$19</definedName>
    <definedName name="_xlnm.Print_Area" localSheetId="15">'9 Tunnelbana'!$A$1:$Y$30</definedName>
    <definedName name="_xlnm.Print_Area" localSheetId="3">'Definitioner (1)'!$A$1:$E$24</definedName>
    <definedName name="_xlnm.Print_Area" localSheetId="4">'Definitioner (2)'!$A$1:$E$67</definedName>
    <definedName name="_xlnm.Print_Area" localSheetId="2">'Fakta om statistiken'!$A$1:$C$50</definedName>
    <definedName name="_xlnm.Print_Area" localSheetId="17">'Figur 1.1'!$A$1:$L$38</definedName>
    <definedName name="_xlnm.Print_Area" localSheetId="18">'Figur 1.2'!$A$1:$K$28</definedName>
    <definedName name="_xlnm.Print_Area" localSheetId="19">'Figur 1.3'!$A$1:$K$26</definedName>
    <definedName name="_xlnm.Print_Area" localSheetId="20">'Figur 1.4'!$A$1:$K$25</definedName>
    <definedName name="_xlnm.Print_Area" localSheetId="21">'Figur 2.1'!$A$1:$L$38</definedName>
    <definedName name="_xlnm.Print_Area" localSheetId="22">'Figur 2.2'!$A$1:$K$27</definedName>
    <definedName name="_xlnm.Print_Area" localSheetId="23">'Figur 2.3'!$A$1:$K$29</definedName>
    <definedName name="_xlnm.Print_Area" localSheetId="27">'Figur 3.3'!$A$1:$K$28</definedName>
    <definedName name="_xlnm.Print_Area" localSheetId="1">Innehåll_Contents!$A$1:$G$79</definedName>
    <definedName name="_xlnm.Print_Area" localSheetId="5">Teckenförklaringar!$A$1:$M$15</definedName>
    <definedName name="_xlnm.Print_Area" localSheetId="0">Titelsida!$A$1:$L$19</definedName>
    <definedName name="_xlnm.Print_Area" localSheetId="6">Översiktstabell!$A$1:$X$57</definedName>
    <definedName name="_xlnm.Print_Titles" localSheetId="11">'5 Spårväg'!$15:$18</definedName>
    <definedName name="_xlnm.Print_Titles" localSheetId="12">'6 Spårväg'!$1:$4</definedName>
    <definedName name="_xlnm.Print_Titles" localSheetId="14">'8 Tunnelbana'!$A:$C</definedName>
    <definedName name="_xlnm.Print_Titles" localSheetId="15">'9 Tunnelbana'!$A:$C</definedName>
    <definedName name="_xlnm.Print_Titles" localSheetId="6">Översiktstabell!$1:$3</definedName>
    <definedName name="Z_03452A04_CA67_46E6_B0A2_BCD750928530_.wvu.Cols" localSheetId="16" hidden="1">'10 Tunnelbana'!$F:$O</definedName>
    <definedName name="Z_03452A04_CA67_46E6_B0A2_BCD750928530_.wvu.Cols" localSheetId="9" hidden="1">'3 Järnväg'!$F:$O</definedName>
    <definedName name="Z_03452A04_CA67_46E6_B0A2_BCD750928530_.wvu.Cols" localSheetId="13" hidden="1">'7 Spårväg'!$F:$O</definedName>
    <definedName name="Z_03452A04_CA67_46E6_B0A2_BCD750928530_.wvu.PrintArea" localSheetId="7" hidden="1">'1 Järnväg'!$A$1:$T$27</definedName>
    <definedName name="Z_03452A04_CA67_46E6_B0A2_BCD750928530_.wvu.PrintArea" localSheetId="16" hidden="1">'10 Tunnelbana'!$A$1:$T$29</definedName>
    <definedName name="Z_03452A04_CA67_46E6_B0A2_BCD750928530_.wvu.PrintArea" localSheetId="8" hidden="1">'2 Järnväg'!$A$1:$M$11</definedName>
    <definedName name="Z_03452A04_CA67_46E6_B0A2_BCD750928530_.wvu.PrintArea" localSheetId="9" hidden="1">'3 Järnväg'!$A$1:$T$32</definedName>
    <definedName name="Z_03452A04_CA67_46E6_B0A2_BCD750928530_.wvu.PrintArea" localSheetId="10" hidden="1">'4 Järnväg'!$A$1:$T$35</definedName>
    <definedName name="Z_03452A04_CA67_46E6_B0A2_BCD750928530_.wvu.PrintArea" localSheetId="11" hidden="1">'5 Spårväg'!$A$1:$T$18</definedName>
    <definedName name="Z_03452A04_CA67_46E6_B0A2_BCD750928530_.wvu.PrintArea" localSheetId="12" hidden="1">'6 Spårväg'!$A$1:$T$31</definedName>
    <definedName name="Z_03452A04_CA67_46E6_B0A2_BCD750928530_.wvu.PrintArea" localSheetId="13" hidden="1">'7 Spårväg'!$A$1:$T$36</definedName>
    <definedName name="Z_03452A04_CA67_46E6_B0A2_BCD750928530_.wvu.PrintArea" localSheetId="14" hidden="1">'8 Tunnelbana'!$A$1:$T$17</definedName>
    <definedName name="Z_03452A04_CA67_46E6_B0A2_BCD750928530_.wvu.PrintArea" localSheetId="15" hidden="1">'9 Tunnelbana'!$A$1:$T$29</definedName>
    <definedName name="Z_03452A04_CA67_46E6_B0A2_BCD750928530_.wvu.PrintArea" localSheetId="2" hidden="1">'Fakta om statistiken'!$A$1:$C$50</definedName>
    <definedName name="Z_03452A04_CA67_46E6_B0A2_BCD750928530_.wvu.PrintArea" localSheetId="1" hidden="1">Innehåll_Contents!$A$1:$G$44</definedName>
    <definedName name="Z_03452A04_CA67_46E6_B0A2_BCD750928530_.wvu.PrintArea" localSheetId="0" hidden="1">Titelsida!$A$1:$L$23</definedName>
    <definedName name="Z_03452A04_CA67_46E6_B0A2_BCD750928530_.wvu.PrintArea" localSheetId="6" hidden="1">Översiktstabell!$A$1:$R$54</definedName>
    <definedName name="Z_03452A04_CA67_46E6_B0A2_BCD750928530_.wvu.PrintTitles" localSheetId="11" hidden="1">'5 Spårväg'!$15:$18</definedName>
    <definedName name="Z_03452A04_CA67_46E6_B0A2_BCD750928530_.wvu.PrintTitles" localSheetId="12" hidden="1">'6 Spårväg'!$1:$4</definedName>
    <definedName name="Z_03452A04_CA67_46E6_B0A2_BCD750928530_.wvu.PrintTitles" localSheetId="14" hidden="1">'8 Tunnelbana'!$A:$C</definedName>
    <definedName name="Z_03452A04_CA67_46E6_B0A2_BCD750928530_.wvu.PrintTitles" localSheetId="15" hidden="1">'9 Tunnelbana'!$A:$C</definedName>
    <definedName name="Z_EA424B0A_06A3_4874_B080_734BBB58792A_.wvu.Cols" localSheetId="16" hidden="1">'10 Tunnelbana'!$F:$O</definedName>
    <definedName name="Z_EA424B0A_06A3_4874_B080_734BBB58792A_.wvu.Cols" localSheetId="13" hidden="1">'7 Spårväg'!$F:$O</definedName>
    <definedName name="Z_EA424B0A_06A3_4874_B080_734BBB58792A_.wvu.PrintArea" localSheetId="7" hidden="1">'1 Järnväg'!$A$1:$T$27</definedName>
    <definedName name="Z_EA424B0A_06A3_4874_B080_734BBB58792A_.wvu.PrintArea" localSheetId="16" hidden="1">'10 Tunnelbana'!$A$1:$T$29</definedName>
    <definedName name="Z_EA424B0A_06A3_4874_B080_734BBB58792A_.wvu.PrintArea" localSheetId="8" hidden="1">'2 Järnväg'!$A$1:$M$11</definedName>
    <definedName name="Z_EA424B0A_06A3_4874_B080_734BBB58792A_.wvu.PrintArea" localSheetId="9" hidden="1">'3 Järnväg'!$A$1:$T$32</definedName>
    <definedName name="Z_EA424B0A_06A3_4874_B080_734BBB58792A_.wvu.PrintArea" localSheetId="10" hidden="1">'4 Järnväg'!$A$1:$T$35</definedName>
    <definedName name="Z_EA424B0A_06A3_4874_B080_734BBB58792A_.wvu.PrintArea" localSheetId="11" hidden="1">'5 Spårväg'!$A$1:$T$18</definedName>
    <definedName name="Z_EA424B0A_06A3_4874_B080_734BBB58792A_.wvu.PrintArea" localSheetId="12" hidden="1">'6 Spårväg'!$A$1:$T$31</definedName>
    <definedName name="Z_EA424B0A_06A3_4874_B080_734BBB58792A_.wvu.PrintArea" localSheetId="13" hidden="1">'7 Spårväg'!$A$1:$T$36</definedName>
    <definedName name="Z_EA424B0A_06A3_4874_B080_734BBB58792A_.wvu.PrintArea" localSheetId="14" hidden="1">'8 Tunnelbana'!$A$1:$T$17</definedName>
    <definedName name="Z_EA424B0A_06A3_4874_B080_734BBB58792A_.wvu.PrintArea" localSheetId="15" hidden="1">'9 Tunnelbana'!$A$1:$T$29</definedName>
    <definedName name="Z_EA424B0A_06A3_4874_B080_734BBB58792A_.wvu.PrintArea" localSheetId="2" hidden="1">'Fakta om statistiken'!$A$1:$C$50</definedName>
    <definedName name="Z_EA424B0A_06A3_4874_B080_734BBB58792A_.wvu.PrintArea" localSheetId="1" hidden="1">Innehåll_Contents!$A$1:$G$44</definedName>
    <definedName name="Z_EA424B0A_06A3_4874_B080_734BBB58792A_.wvu.PrintArea" localSheetId="0" hidden="1">Titelsida!$A$1:$L$23</definedName>
    <definedName name="Z_EA424B0A_06A3_4874_B080_734BBB58792A_.wvu.PrintArea" localSheetId="6" hidden="1">Översiktstabell!$A$1:$R$54</definedName>
    <definedName name="Z_EA424B0A_06A3_4874_B080_734BBB58792A_.wvu.PrintTitles" localSheetId="11" hidden="1">'5 Spårväg'!$15:$18</definedName>
    <definedName name="Z_EA424B0A_06A3_4874_B080_734BBB58792A_.wvu.PrintTitles" localSheetId="12" hidden="1">'6 Spårväg'!$1:$4</definedName>
    <definedName name="Z_EA424B0A_06A3_4874_B080_734BBB58792A_.wvu.PrintTitles" localSheetId="14" hidden="1">'8 Tunnelbana'!$A:$C</definedName>
    <definedName name="Z_EA424B0A_06A3_4874_B080_734BBB58792A_.wvu.PrintTitles" localSheetId="15" hidden="1">'9 Tunnelbana'!$A:$C</definedName>
  </definedNames>
  <calcPr calcId="191029"/>
  <customWorkbookViews>
    <customWorkbookView name="evka02 - Personlig vy" guid="{03452A04-CA67-46E6-B0A2-BCD750928530}" mergeInterval="0" personalView="1" maximized="1" xWindow="1" yWindow="1" windowWidth="1920" windowHeight="1009" activeSheetId="5"/>
    <customWorkbookView name="Jan Östlund - Personlig vy" guid="{EA424B0A-06A3-4874-B080-734BBB58792A}" mergeInterval="0" personalView="1" maximized="1" xWindow="-8" yWindow="-8" windowWidth="1696" windowHeight="1026" activeSheetId="27"/>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8" i="2" l="1"/>
  <c r="W41" i="34" l="1"/>
  <c r="X41" i="34"/>
  <c r="V41" i="34"/>
  <c r="O41" i="34"/>
  <c r="P41" i="34"/>
  <c r="Q41" i="34"/>
  <c r="R41" i="34"/>
  <c r="S41" i="34"/>
  <c r="T41" i="34"/>
  <c r="M41" i="34"/>
  <c r="N41" i="34"/>
  <c r="U3" i="27" l="1"/>
  <c r="U4" i="27"/>
  <c r="U5" i="27"/>
  <c r="U6" i="27"/>
  <c r="U7" i="27"/>
  <c r="U8" i="27"/>
  <c r="U9" i="27"/>
  <c r="U10" i="27"/>
  <c r="U11" i="27"/>
  <c r="U12" i="27"/>
  <c r="U13" i="27"/>
  <c r="U3" i="26"/>
  <c r="U4" i="26"/>
  <c r="U5" i="26"/>
  <c r="U6" i="26"/>
  <c r="U7" i="26"/>
  <c r="U8" i="26"/>
  <c r="U9" i="26"/>
  <c r="U10" i="26"/>
  <c r="U11" i="26"/>
  <c r="U12" i="26"/>
  <c r="U13" i="26"/>
  <c r="U14" i="26"/>
  <c r="U15" i="26"/>
  <c r="U16" i="26"/>
  <c r="U3" i="25"/>
  <c r="U4" i="25"/>
  <c r="U5" i="25"/>
  <c r="U6" i="25"/>
  <c r="U7" i="25"/>
  <c r="U8" i="25"/>
  <c r="U9" i="25"/>
  <c r="U10" i="25"/>
  <c r="U11" i="25"/>
  <c r="U12" i="25"/>
  <c r="U13" i="25"/>
  <c r="U14" i="25"/>
  <c r="U15" i="25"/>
  <c r="D24" i="8"/>
  <c r="E24" i="8"/>
  <c r="Z29" i="8"/>
  <c r="Y26" i="7"/>
  <c r="R6" i="6"/>
  <c r="B10" i="2" l="1"/>
  <c r="X45" i="34" l="1"/>
  <c r="X46" i="34"/>
  <c r="X47" i="34"/>
  <c r="X49" i="34"/>
  <c r="X50" i="34"/>
  <c r="X51" i="34"/>
  <c r="X25" i="32"/>
  <c r="Y25" i="32"/>
  <c r="X24" i="32"/>
  <c r="Y24" i="32"/>
  <c r="Z22" i="12"/>
  <c r="Y22" i="12"/>
  <c r="X22" i="12"/>
  <c r="V22" i="12"/>
  <c r="U22" i="12"/>
  <c r="Y20" i="12"/>
  <c r="Z20" i="12"/>
  <c r="X37" i="34" s="1"/>
  <c r="Y24" i="10"/>
  <c r="Z24" i="10"/>
  <c r="X36" i="34" s="1"/>
  <c r="X21" i="35"/>
  <c r="Y21" i="35"/>
  <c r="X22" i="35"/>
  <c r="Y22" i="35"/>
  <c r="X20" i="35"/>
  <c r="Y20" i="35"/>
  <c r="X18" i="34" s="1"/>
  <c r="X25" i="34"/>
  <c r="X26" i="34"/>
  <c r="X27" i="34"/>
  <c r="X29" i="34"/>
  <c r="X30" i="34"/>
  <c r="X10" i="34"/>
  <c r="X11" i="34"/>
  <c r="X12" i="34"/>
  <c r="X32" i="34" l="1"/>
  <c r="X53" i="34"/>
  <c r="X13" i="34"/>
  <c r="D6" i="12"/>
  <c r="E6" i="12"/>
  <c r="D7" i="12"/>
  <c r="E7" i="12"/>
  <c r="D8" i="12"/>
  <c r="E8" i="12"/>
  <c r="D9" i="12"/>
  <c r="E9" i="12"/>
  <c r="D10" i="12"/>
  <c r="E10" i="12"/>
  <c r="E11" i="12"/>
  <c r="E12" i="12"/>
  <c r="E13" i="12"/>
  <c r="D14" i="12"/>
  <c r="E14" i="12"/>
  <c r="D15" i="12"/>
  <c r="E15" i="12"/>
  <c r="D16" i="12"/>
  <c r="E16" i="12"/>
  <c r="D17" i="12"/>
  <c r="E17" i="12"/>
  <c r="D18" i="12"/>
  <c r="E18" i="12"/>
  <c r="D19" i="12"/>
  <c r="E19" i="12"/>
  <c r="D20" i="12"/>
  <c r="E20" i="12"/>
  <c r="D21" i="12"/>
  <c r="D22" i="12"/>
  <c r="E22" i="12"/>
  <c r="D23" i="12"/>
  <c r="E23" i="12"/>
  <c r="D24" i="12"/>
  <c r="E24" i="12"/>
  <c r="D25" i="12"/>
  <c r="E25" i="12"/>
  <c r="D26" i="12"/>
  <c r="E26" i="12"/>
  <c r="E5" i="12"/>
  <c r="Z21" i="12"/>
  <c r="E21" i="12" s="1"/>
  <c r="D5" i="12"/>
  <c r="D6" i="35"/>
  <c r="E6" i="35"/>
  <c r="D7" i="35"/>
  <c r="E7" i="35"/>
  <c r="D8" i="35"/>
  <c r="E8" i="35"/>
  <c r="D9" i="35"/>
  <c r="E9" i="35"/>
  <c r="D10" i="35"/>
  <c r="E10" i="35"/>
  <c r="E11" i="35"/>
  <c r="E12" i="35"/>
  <c r="E13" i="35"/>
  <c r="D14" i="35"/>
  <c r="E14" i="35"/>
  <c r="D15" i="35"/>
  <c r="E15" i="35"/>
  <c r="D16" i="35"/>
  <c r="E16" i="35"/>
  <c r="D17" i="35"/>
  <c r="E17" i="35"/>
  <c r="D18" i="35"/>
  <c r="E18" i="35"/>
  <c r="D19" i="35"/>
  <c r="E19" i="35"/>
  <c r="D20" i="35"/>
  <c r="E20" i="35"/>
  <c r="D21" i="35"/>
  <c r="E21" i="35"/>
  <c r="D22" i="35"/>
  <c r="E22" i="35"/>
  <c r="D23" i="35"/>
  <c r="E23" i="35"/>
  <c r="D24" i="35"/>
  <c r="E24" i="35"/>
  <c r="D25" i="35"/>
  <c r="E25" i="35"/>
  <c r="E5" i="35"/>
  <c r="D5" i="35"/>
  <c r="D11" i="36"/>
  <c r="E11" i="36"/>
  <c r="D6" i="36"/>
  <c r="E6" i="36"/>
  <c r="E7" i="36"/>
  <c r="D8" i="36"/>
  <c r="E8" i="36"/>
  <c r="D9" i="36"/>
  <c r="E9" i="36"/>
  <c r="D10" i="36"/>
  <c r="E10" i="36"/>
  <c r="E5" i="36"/>
  <c r="D5" i="36"/>
  <c r="Y10" i="36"/>
  <c r="X7" i="34" s="1"/>
  <c r="E30" i="10"/>
  <c r="D30" i="10"/>
  <c r="E29" i="10"/>
  <c r="D29" i="10"/>
  <c r="E28" i="10"/>
  <c r="D28" i="10"/>
  <c r="E27" i="10"/>
  <c r="D27" i="10"/>
  <c r="D26" i="10"/>
  <c r="D25" i="10"/>
  <c r="E24" i="10"/>
  <c r="D24" i="10"/>
  <c r="E23" i="10"/>
  <c r="D23" i="10"/>
  <c r="E22" i="10"/>
  <c r="D22" i="10"/>
  <c r="E21" i="10"/>
  <c r="D21" i="10"/>
  <c r="E20" i="10"/>
  <c r="D20" i="10"/>
  <c r="E19" i="10"/>
  <c r="D19" i="10"/>
  <c r="E18" i="10"/>
  <c r="D18" i="10"/>
  <c r="E17" i="10"/>
  <c r="D17" i="10"/>
  <c r="E16" i="10"/>
  <c r="E15" i="10"/>
  <c r="E14" i="10"/>
  <c r="E13" i="10"/>
  <c r="D13" i="10"/>
  <c r="E12" i="10"/>
  <c r="D12" i="10"/>
  <c r="E11" i="10"/>
  <c r="D11" i="10"/>
  <c r="E10" i="10"/>
  <c r="D10" i="10"/>
  <c r="E9" i="10"/>
  <c r="D9" i="10"/>
  <c r="E8" i="10"/>
  <c r="D8" i="10"/>
  <c r="E7" i="10"/>
  <c r="D7" i="10"/>
  <c r="E6" i="10"/>
  <c r="D6" i="10"/>
  <c r="D5" i="10"/>
  <c r="E5" i="10"/>
  <c r="Z25" i="10"/>
  <c r="E25" i="10" s="1"/>
  <c r="Z26" i="10"/>
  <c r="E26" i="10" s="1"/>
  <c r="D6" i="32"/>
  <c r="E6" i="32"/>
  <c r="D7" i="32"/>
  <c r="E7" i="32"/>
  <c r="D8" i="32"/>
  <c r="E8" i="32"/>
  <c r="D9" i="32"/>
  <c r="E9" i="32"/>
  <c r="D10" i="32"/>
  <c r="E10" i="32"/>
  <c r="D11" i="32"/>
  <c r="E11" i="32"/>
  <c r="D12" i="32"/>
  <c r="E12" i="32"/>
  <c r="D13" i="32"/>
  <c r="E13" i="32"/>
  <c r="E14" i="32"/>
  <c r="E15" i="32"/>
  <c r="E16" i="32"/>
  <c r="D17" i="32"/>
  <c r="E17" i="32"/>
  <c r="D18" i="32"/>
  <c r="E18" i="32"/>
  <c r="D19" i="32"/>
  <c r="E19" i="32"/>
  <c r="D20" i="32"/>
  <c r="E20" i="32"/>
  <c r="D21" i="32"/>
  <c r="E21" i="32"/>
  <c r="D22" i="32"/>
  <c r="E22" i="32"/>
  <c r="D23" i="32"/>
  <c r="D24" i="32"/>
  <c r="E24" i="32"/>
  <c r="D25" i="32"/>
  <c r="E25" i="32"/>
  <c r="D26" i="32"/>
  <c r="E26" i="32"/>
  <c r="D27" i="32"/>
  <c r="E27" i="32"/>
  <c r="D28" i="32"/>
  <c r="E28" i="32"/>
  <c r="E5" i="32"/>
  <c r="D5" i="32"/>
  <c r="Y23" i="32"/>
  <c r="X17" i="34" s="1"/>
  <c r="D13" i="9"/>
  <c r="E13" i="9"/>
  <c r="D6" i="9"/>
  <c r="E6" i="9"/>
  <c r="D7" i="9"/>
  <c r="E7" i="9"/>
  <c r="E8" i="9"/>
  <c r="D9" i="9"/>
  <c r="E9" i="9"/>
  <c r="D10" i="9"/>
  <c r="E10" i="9"/>
  <c r="D11" i="9"/>
  <c r="E11" i="9"/>
  <c r="D12" i="9"/>
  <c r="E5" i="9"/>
  <c r="D5" i="9"/>
  <c r="Z12" i="9"/>
  <c r="X6" i="34" s="1"/>
  <c r="D29" i="8"/>
  <c r="E29" i="8"/>
  <c r="D30" i="8"/>
  <c r="E30" i="8"/>
  <c r="D31" i="8"/>
  <c r="E31" i="8"/>
  <c r="D26" i="7"/>
  <c r="E26" i="7"/>
  <c r="D27" i="7"/>
  <c r="E27" i="7"/>
  <c r="D28" i="7"/>
  <c r="E28" i="7"/>
  <c r="E28" i="8"/>
  <c r="D28" i="8"/>
  <c r="E23" i="8"/>
  <c r="D23" i="8"/>
  <c r="E22" i="8"/>
  <c r="D22" i="8"/>
  <c r="E21" i="8"/>
  <c r="D21" i="8"/>
  <c r="E20" i="8"/>
  <c r="D20" i="8"/>
  <c r="E19" i="8"/>
  <c r="D19" i="8"/>
  <c r="E18" i="8"/>
  <c r="D18" i="8"/>
  <c r="E17" i="8"/>
  <c r="E16" i="8"/>
  <c r="E15" i="8"/>
  <c r="E14" i="8"/>
  <c r="D14" i="8"/>
  <c r="E13" i="8"/>
  <c r="D13" i="8"/>
  <c r="E12" i="8"/>
  <c r="D12" i="8"/>
  <c r="E11" i="8"/>
  <c r="D11" i="8"/>
  <c r="E10" i="8"/>
  <c r="D10" i="8"/>
  <c r="E9" i="8"/>
  <c r="D9" i="8"/>
  <c r="E8" i="8"/>
  <c r="D8" i="8"/>
  <c r="E7" i="8"/>
  <c r="D7" i="8"/>
  <c r="E6" i="8"/>
  <c r="D6" i="8"/>
  <c r="E5" i="8"/>
  <c r="D5" i="8"/>
  <c r="Z25" i="8"/>
  <c r="X35" i="34" s="1"/>
  <c r="X43" i="34" s="1"/>
  <c r="Z26" i="8"/>
  <c r="Z27" i="8"/>
  <c r="D25" i="7"/>
  <c r="D24" i="7"/>
  <c r="D23" i="7"/>
  <c r="E22" i="7"/>
  <c r="D22" i="7"/>
  <c r="E21" i="7"/>
  <c r="D21" i="7"/>
  <c r="E20" i="7"/>
  <c r="D20" i="7"/>
  <c r="E19" i="7"/>
  <c r="D19" i="7"/>
  <c r="E18" i="7"/>
  <c r="D18" i="7"/>
  <c r="E17" i="7"/>
  <c r="D17" i="7"/>
  <c r="E16" i="7"/>
  <c r="D16" i="7"/>
  <c r="E15" i="7"/>
  <c r="E14" i="7"/>
  <c r="E13" i="7"/>
  <c r="D13" i="7"/>
  <c r="E12" i="7"/>
  <c r="D12" i="7"/>
  <c r="E11" i="7"/>
  <c r="D11" i="7"/>
  <c r="E10" i="7"/>
  <c r="D10" i="7"/>
  <c r="E9" i="7"/>
  <c r="D9" i="7"/>
  <c r="E8" i="7"/>
  <c r="D8" i="7"/>
  <c r="E7" i="7"/>
  <c r="D7" i="7"/>
  <c r="E6" i="7"/>
  <c r="D6" i="7"/>
  <c r="E5" i="7"/>
  <c r="D5" i="7"/>
  <c r="Y23" i="7"/>
  <c r="X16" i="34" s="1"/>
  <c r="Y24" i="7"/>
  <c r="X20" i="34" s="1"/>
  <c r="Y25" i="7"/>
  <c r="X21" i="34" s="1"/>
  <c r="E5" i="6"/>
  <c r="E4" i="6"/>
  <c r="D5" i="6"/>
  <c r="D4" i="6"/>
  <c r="X40" i="34" l="1"/>
  <c r="X39" i="34"/>
  <c r="E23" i="32"/>
  <c r="X23" i="34"/>
  <c r="E24" i="7"/>
  <c r="E23" i="7"/>
  <c r="E25" i="7"/>
  <c r="E17" i="5"/>
  <c r="E18" i="5"/>
  <c r="E20" i="5"/>
  <c r="E21" i="5"/>
  <c r="E22" i="5"/>
  <c r="E23" i="5"/>
  <c r="E24" i="5"/>
  <c r="E25" i="5"/>
  <c r="E16" i="5"/>
  <c r="D17" i="5"/>
  <c r="D18" i="5"/>
  <c r="D20" i="5"/>
  <c r="D21" i="5"/>
  <c r="D22" i="5"/>
  <c r="D23" i="5"/>
  <c r="D24" i="5"/>
  <c r="D25" i="5"/>
  <c r="D16" i="5"/>
  <c r="D10" i="5"/>
  <c r="D12" i="5"/>
  <c r="D9" i="5"/>
  <c r="D6" i="5"/>
  <c r="D7" i="5"/>
  <c r="E6" i="5"/>
  <c r="E7" i="5"/>
  <c r="E8" i="5"/>
  <c r="E9" i="5"/>
  <c r="E10" i="5"/>
  <c r="E12" i="5"/>
  <c r="E5" i="5"/>
  <c r="D5" i="5"/>
  <c r="Z11" i="5"/>
  <c r="X5" i="34" s="1"/>
  <c r="X8" i="34" s="1"/>
  <c r="Z19" i="5"/>
  <c r="B13" i="2" l="1"/>
  <c r="B12" i="2"/>
  <c r="B6" i="2"/>
  <c r="B4" i="2"/>
  <c r="T3" i="27" l="1"/>
  <c r="T4" i="27"/>
  <c r="T5" i="27"/>
  <c r="T6" i="27"/>
  <c r="T7" i="27"/>
  <c r="T8" i="27"/>
  <c r="T9" i="27"/>
  <c r="T10" i="27"/>
  <c r="T11" i="27"/>
  <c r="T13" i="27"/>
  <c r="T3" i="25"/>
  <c r="T4" i="25"/>
  <c r="T5" i="25"/>
  <c r="T6" i="25"/>
  <c r="T7" i="25"/>
  <c r="T8" i="25"/>
  <c r="T15" i="25"/>
  <c r="T3" i="26"/>
  <c r="T4" i="26"/>
  <c r="T5" i="26"/>
  <c r="T6" i="26"/>
  <c r="T7" i="26"/>
  <c r="T8" i="26"/>
  <c r="T9" i="26"/>
  <c r="T11" i="26"/>
  <c r="T12" i="26"/>
  <c r="T13" i="26"/>
  <c r="T16" i="26"/>
  <c r="M51" i="34" l="1"/>
  <c r="N51" i="34"/>
  <c r="O51" i="34"/>
  <c r="P51" i="34"/>
  <c r="Q51" i="34"/>
  <c r="R51" i="34"/>
  <c r="S51" i="34"/>
  <c r="T51" i="34"/>
  <c r="V51" i="34"/>
  <c r="W51" i="34"/>
  <c r="Y25" i="8"/>
  <c r="Y26" i="8"/>
  <c r="T13" i="25" s="1"/>
  <c r="Y27" i="8"/>
  <c r="Y25" i="10"/>
  <c r="T14" i="26" s="1"/>
  <c r="Y26" i="10"/>
  <c r="T15" i="26" s="1"/>
  <c r="Y21" i="12"/>
  <c r="X23" i="32"/>
  <c r="X24" i="7"/>
  <c r="T10" i="25" s="1"/>
  <c r="X25" i="7"/>
  <c r="T11" i="25" s="1"/>
  <c r="X23" i="7"/>
  <c r="Q6" i="6"/>
  <c r="Y19" i="5"/>
  <c r="X10" i="36"/>
  <c r="W7" i="34" s="1"/>
  <c r="Y12" i="9"/>
  <c r="Y11" i="5"/>
  <c r="W18" i="34"/>
  <c r="W25" i="34"/>
  <c r="W26" i="34"/>
  <c r="W27" i="34"/>
  <c r="W36" i="34"/>
  <c r="W37" i="34"/>
  <c r="W45" i="34"/>
  <c r="W46" i="34"/>
  <c r="W47" i="34"/>
  <c r="W10" i="34"/>
  <c r="W11" i="34"/>
  <c r="W12" i="34"/>
  <c r="W29" i="34"/>
  <c r="W30" i="34"/>
  <c r="W49" i="34"/>
  <c r="W50" i="34"/>
  <c r="W6" i="34" l="1"/>
  <c r="E12" i="9"/>
  <c r="W21" i="34"/>
  <c r="W20" i="34"/>
  <c r="B51" i="34"/>
  <c r="C51" i="34"/>
  <c r="T12" i="27"/>
  <c r="W17" i="34"/>
  <c r="T10" i="26"/>
  <c r="W40" i="34"/>
  <c r="T14" i="25"/>
  <c r="W35" i="34"/>
  <c r="T12" i="25"/>
  <c r="W5" i="34"/>
  <c r="W16" i="34"/>
  <c r="T9" i="25"/>
  <c r="W53" i="34"/>
  <c r="W39" i="34"/>
  <c r="W32" i="34"/>
  <c r="W13" i="34"/>
  <c r="W8" i="34" l="1"/>
  <c r="W23" i="34"/>
  <c r="W43" i="34"/>
  <c r="M50" i="34" l="1"/>
  <c r="N50" i="34"/>
  <c r="O50" i="34"/>
  <c r="P50" i="34"/>
  <c r="Q50" i="34"/>
  <c r="R50" i="34"/>
  <c r="S50" i="34"/>
  <c r="T50" i="34"/>
  <c r="V50" i="34"/>
  <c r="N49" i="34"/>
  <c r="O49" i="34"/>
  <c r="P49" i="34"/>
  <c r="Q49" i="34"/>
  <c r="R49" i="34"/>
  <c r="S49" i="34"/>
  <c r="T49" i="34"/>
  <c r="V49" i="34"/>
  <c r="M49" i="34"/>
  <c r="S3" i="25"/>
  <c r="S4" i="25"/>
  <c r="S5" i="25"/>
  <c r="S6" i="25"/>
  <c r="S7" i="25"/>
  <c r="S8" i="25"/>
  <c r="S15" i="25"/>
  <c r="R3" i="25"/>
  <c r="R4" i="25"/>
  <c r="R5" i="25"/>
  <c r="R6" i="25"/>
  <c r="R7" i="25"/>
  <c r="R8" i="25"/>
  <c r="R15" i="25"/>
  <c r="S3" i="27"/>
  <c r="S4" i="27"/>
  <c r="S5" i="27"/>
  <c r="S6" i="27"/>
  <c r="S7" i="27"/>
  <c r="S13" i="27"/>
  <c r="S16" i="26"/>
  <c r="S9" i="26"/>
  <c r="S8" i="26"/>
  <c r="S7" i="26"/>
  <c r="S6" i="26"/>
  <c r="S5" i="26"/>
  <c r="S4" i="26"/>
  <c r="S3" i="26"/>
  <c r="R3" i="26"/>
  <c r="R4" i="26"/>
  <c r="R5" i="26"/>
  <c r="R6" i="26"/>
  <c r="R7" i="26"/>
  <c r="R8" i="26"/>
  <c r="R9" i="26"/>
  <c r="R16" i="26"/>
  <c r="C41" i="34" l="1"/>
  <c r="B49" i="34"/>
  <c r="B41" i="34"/>
  <c r="C49" i="34"/>
  <c r="C50" i="34"/>
  <c r="B50" i="34"/>
  <c r="U39" i="34"/>
  <c r="T10" i="34"/>
  <c r="V10" i="34"/>
  <c r="X11" i="5"/>
  <c r="V11" i="5"/>
  <c r="V19" i="5"/>
  <c r="V5" i="34" l="1"/>
  <c r="T5" i="34"/>
  <c r="T29" i="34"/>
  <c r="V29" i="34"/>
  <c r="T30" i="34"/>
  <c r="V30" i="34"/>
  <c r="T11" i="34"/>
  <c r="V11" i="34"/>
  <c r="T12" i="34"/>
  <c r="V12" i="34"/>
  <c r="T45" i="34"/>
  <c r="V45" i="34"/>
  <c r="T46" i="34"/>
  <c r="V46" i="34"/>
  <c r="T47" i="34"/>
  <c r="V47" i="34"/>
  <c r="T37" i="34"/>
  <c r="T25" i="34"/>
  <c r="V25" i="34"/>
  <c r="T26" i="34"/>
  <c r="V26" i="34"/>
  <c r="T27" i="34"/>
  <c r="V27" i="34"/>
  <c r="T53" i="34" l="1"/>
  <c r="T13" i="34"/>
  <c r="T32" i="34"/>
  <c r="V32" i="34"/>
  <c r="V53" i="34"/>
  <c r="V13" i="34"/>
  <c r="V27" i="8"/>
  <c r="V26" i="8"/>
  <c r="V25" i="8"/>
  <c r="R14" i="25" l="1"/>
  <c r="R12" i="25"/>
  <c r="T35" i="34"/>
  <c r="R13" i="25"/>
  <c r="X26" i="10" l="1"/>
  <c r="X25" i="10"/>
  <c r="X24" i="10"/>
  <c r="S13" i="26" l="1"/>
  <c r="V36" i="34"/>
  <c r="S14" i="26"/>
  <c r="S15" i="26"/>
  <c r="V12" i="9" l="1"/>
  <c r="T6" i="34" s="1"/>
  <c r="P6" i="6" l="1"/>
  <c r="B43" i="2" l="1"/>
  <c r="B42" i="2"/>
  <c r="B40" i="2"/>
  <c r="B39" i="2"/>
  <c r="B37" i="2"/>
  <c r="B36" i="2"/>
  <c r="B34" i="2"/>
  <c r="B33" i="2"/>
  <c r="B31" i="2"/>
  <c r="B30" i="2"/>
  <c r="B28" i="2"/>
  <c r="B27" i="2"/>
  <c r="B25" i="2"/>
  <c r="B24" i="2"/>
  <c r="B22" i="2"/>
  <c r="B21" i="2"/>
  <c r="B19" i="2"/>
  <c r="B18" i="2"/>
  <c r="B16" i="2"/>
  <c r="B15" i="2"/>
  <c r="M29" i="34" l="1"/>
  <c r="N29" i="34"/>
  <c r="O29" i="34"/>
  <c r="P29" i="34"/>
  <c r="Q29" i="34"/>
  <c r="R29" i="34"/>
  <c r="S29" i="34"/>
  <c r="C29" i="34" s="1"/>
  <c r="M30" i="34"/>
  <c r="N30" i="34"/>
  <c r="O30" i="34"/>
  <c r="P30" i="34"/>
  <c r="Q30" i="34"/>
  <c r="R30" i="34"/>
  <c r="S30" i="34"/>
  <c r="C30" i="34" s="1"/>
  <c r="E12" i="34"/>
  <c r="F12" i="34"/>
  <c r="G12" i="34"/>
  <c r="H12" i="34"/>
  <c r="I12" i="34"/>
  <c r="J12" i="34"/>
  <c r="K12" i="34"/>
  <c r="L12" i="34"/>
  <c r="M12" i="34"/>
  <c r="N12" i="34"/>
  <c r="O12" i="34"/>
  <c r="P12" i="34"/>
  <c r="Q12" i="34"/>
  <c r="R12" i="34"/>
  <c r="S12" i="34"/>
  <c r="C12" i="34" s="1"/>
  <c r="D12" i="34"/>
  <c r="E27" i="34"/>
  <c r="F27" i="34"/>
  <c r="G27" i="34"/>
  <c r="H27" i="34"/>
  <c r="I27" i="34"/>
  <c r="J27" i="34"/>
  <c r="K27" i="34"/>
  <c r="L27" i="34"/>
  <c r="M27" i="34"/>
  <c r="N27" i="34"/>
  <c r="O27" i="34"/>
  <c r="P27" i="34"/>
  <c r="Q27" i="34"/>
  <c r="R27" i="34"/>
  <c r="S27" i="34"/>
  <c r="C27" i="34" s="1"/>
  <c r="D27" i="34"/>
  <c r="C9" i="27"/>
  <c r="D9" i="27"/>
  <c r="E9" i="27"/>
  <c r="F9" i="27"/>
  <c r="G9" i="27"/>
  <c r="H9" i="27"/>
  <c r="I9" i="27"/>
  <c r="J9" i="27"/>
  <c r="C10" i="27"/>
  <c r="D10" i="27"/>
  <c r="E10" i="27"/>
  <c r="F10" i="27"/>
  <c r="G10" i="27"/>
  <c r="H10" i="27"/>
  <c r="I10" i="27"/>
  <c r="J10" i="27"/>
  <c r="B9" i="27"/>
  <c r="B10" i="27"/>
  <c r="B4" i="27"/>
  <c r="C4" i="27"/>
  <c r="D4" i="27"/>
  <c r="E4" i="27"/>
  <c r="F4" i="27"/>
  <c r="G4" i="27"/>
  <c r="H4" i="27"/>
  <c r="I4" i="27"/>
  <c r="J4" i="27"/>
  <c r="K4" i="27"/>
  <c r="L4" i="27"/>
  <c r="M4" i="27"/>
  <c r="N4" i="27"/>
  <c r="O4" i="27"/>
  <c r="P4" i="27"/>
  <c r="Q4" i="27"/>
  <c r="R4" i="27"/>
  <c r="B5" i="27"/>
  <c r="C5" i="27"/>
  <c r="D5" i="27"/>
  <c r="E5" i="27"/>
  <c r="F5" i="27"/>
  <c r="G5" i="27"/>
  <c r="H5" i="27"/>
  <c r="I5" i="27"/>
  <c r="J5" i="27"/>
  <c r="K5" i="27"/>
  <c r="L5" i="27"/>
  <c r="M5" i="27"/>
  <c r="N5" i="27"/>
  <c r="O5" i="27"/>
  <c r="P5" i="27"/>
  <c r="Q5" i="27"/>
  <c r="R5" i="27"/>
  <c r="B6" i="27"/>
  <c r="C6" i="27"/>
  <c r="D6" i="27"/>
  <c r="E6" i="27"/>
  <c r="F6" i="27"/>
  <c r="G6" i="27"/>
  <c r="H6" i="27"/>
  <c r="I6" i="27"/>
  <c r="J6" i="27"/>
  <c r="K6" i="27"/>
  <c r="L6" i="27"/>
  <c r="M6" i="27"/>
  <c r="N6" i="27"/>
  <c r="O6" i="27"/>
  <c r="P6" i="27"/>
  <c r="Q6" i="27"/>
  <c r="R6" i="27"/>
  <c r="B7" i="27"/>
  <c r="C7" i="27"/>
  <c r="D7" i="27"/>
  <c r="E7" i="27"/>
  <c r="F7" i="27"/>
  <c r="G7" i="27"/>
  <c r="H7" i="27"/>
  <c r="I7" i="27"/>
  <c r="J7" i="27"/>
  <c r="K7" i="27"/>
  <c r="L7" i="27"/>
  <c r="M7" i="27"/>
  <c r="N7" i="27"/>
  <c r="O7" i="27"/>
  <c r="P7" i="27"/>
  <c r="Q7" i="27"/>
  <c r="R7" i="27"/>
  <c r="C3" i="27"/>
  <c r="D3" i="27"/>
  <c r="E3" i="27"/>
  <c r="F3" i="27"/>
  <c r="G3" i="27"/>
  <c r="H3" i="27"/>
  <c r="I3" i="27"/>
  <c r="J3" i="27"/>
  <c r="K3" i="27"/>
  <c r="L3" i="27"/>
  <c r="M3" i="27"/>
  <c r="N3" i="27"/>
  <c r="O3" i="27"/>
  <c r="P3" i="27"/>
  <c r="Q3" i="27"/>
  <c r="R3" i="27"/>
  <c r="B3" i="27"/>
  <c r="B27" i="34" l="1"/>
  <c r="B12" i="34"/>
  <c r="B30" i="34"/>
  <c r="B29" i="34"/>
  <c r="W10" i="36"/>
  <c r="V7" i="34" s="1"/>
  <c r="V10" i="36"/>
  <c r="T7" i="34" s="1"/>
  <c r="U10" i="36"/>
  <c r="S7" i="34" s="1"/>
  <c r="T10" i="36"/>
  <c r="S10" i="36"/>
  <c r="R10" i="36"/>
  <c r="Q10" i="36"/>
  <c r="O7" i="34" s="1"/>
  <c r="P10" i="36"/>
  <c r="N7" i="34" s="1"/>
  <c r="O10" i="36"/>
  <c r="N10" i="36"/>
  <c r="M10" i="36"/>
  <c r="K7" i="34" s="1"/>
  <c r="L10" i="36"/>
  <c r="J7" i="34" s="1"/>
  <c r="K10" i="36"/>
  <c r="I7" i="34" s="1"/>
  <c r="J10" i="36"/>
  <c r="H7" i="34" s="1"/>
  <c r="I10" i="36"/>
  <c r="G7" i="34" s="1"/>
  <c r="H10" i="36"/>
  <c r="F7" i="34" s="1"/>
  <c r="G10" i="36"/>
  <c r="E7" i="34" s="1"/>
  <c r="F10" i="36"/>
  <c r="D7" i="34" s="1"/>
  <c r="W22" i="35"/>
  <c r="S10" i="27" s="1"/>
  <c r="V22" i="35"/>
  <c r="R10" i="27" s="1"/>
  <c r="U22" i="35"/>
  <c r="Q10" i="27" s="1"/>
  <c r="T22" i="35"/>
  <c r="S22" i="35"/>
  <c r="R22" i="35"/>
  <c r="N10" i="27" s="1"/>
  <c r="Q22" i="35"/>
  <c r="M10" i="27" s="1"/>
  <c r="P22" i="35"/>
  <c r="L10" i="27" s="1"/>
  <c r="O22" i="35"/>
  <c r="W21" i="35"/>
  <c r="V21" i="35"/>
  <c r="U21" i="35"/>
  <c r="T21" i="35"/>
  <c r="S21" i="35"/>
  <c r="R21" i="35"/>
  <c r="Q21" i="35"/>
  <c r="P21" i="35"/>
  <c r="O21" i="35"/>
  <c r="W20" i="35"/>
  <c r="V20" i="35"/>
  <c r="U20" i="35"/>
  <c r="T20" i="35"/>
  <c r="S20" i="35"/>
  <c r="R20" i="35"/>
  <c r="Q20" i="35"/>
  <c r="P20" i="35"/>
  <c r="O20" i="35"/>
  <c r="N20" i="35"/>
  <c r="M20" i="35"/>
  <c r="L20" i="35"/>
  <c r="K20" i="35"/>
  <c r="J20" i="35"/>
  <c r="I20" i="35"/>
  <c r="H20" i="35"/>
  <c r="G20" i="35"/>
  <c r="F20" i="35"/>
  <c r="C7" i="34" l="1"/>
  <c r="T8" i="34"/>
  <c r="L9" i="27"/>
  <c r="P9" i="27"/>
  <c r="K10" i="27"/>
  <c r="K9" i="27"/>
  <c r="S9" i="27"/>
  <c r="T18" i="34"/>
  <c r="M9" i="27"/>
  <c r="Q9" i="27"/>
  <c r="P10" i="27"/>
  <c r="N9" i="27"/>
  <c r="R9" i="27"/>
  <c r="R7" i="34"/>
  <c r="M7" i="34"/>
  <c r="S8" i="27"/>
  <c r="V18" i="34"/>
  <c r="O9" i="27"/>
  <c r="O10" i="27"/>
  <c r="Q7" i="34"/>
  <c r="L7" i="34"/>
  <c r="P7" i="34"/>
  <c r="H18" i="34"/>
  <c r="F8" i="27"/>
  <c r="N8" i="27"/>
  <c r="P18" i="34"/>
  <c r="G8" i="27"/>
  <c r="I18" i="34"/>
  <c r="O8" i="27"/>
  <c r="Q18" i="34"/>
  <c r="D8" i="27"/>
  <c r="F18" i="34"/>
  <c r="J18" i="34"/>
  <c r="H8" i="27"/>
  <c r="L8" i="27"/>
  <c r="N18" i="34"/>
  <c r="P8" i="27"/>
  <c r="R18" i="34"/>
  <c r="D18" i="34"/>
  <c r="B8" i="27"/>
  <c r="L18" i="34"/>
  <c r="J8" i="27"/>
  <c r="R8" i="27"/>
  <c r="C8" i="27"/>
  <c r="E18" i="34"/>
  <c r="K8" i="27"/>
  <c r="M18" i="34"/>
  <c r="G18" i="34"/>
  <c r="E8" i="27"/>
  <c r="K18" i="34"/>
  <c r="I8" i="27"/>
  <c r="O18" i="34"/>
  <c r="M8" i="27"/>
  <c r="S18" i="34"/>
  <c r="Q8" i="27"/>
  <c r="C18" i="34" l="1"/>
  <c r="B18" i="34"/>
  <c r="B7" i="34"/>
  <c r="X21" i="12"/>
  <c r="X20" i="12"/>
  <c r="W25" i="32"/>
  <c r="S12" i="26" s="1"/>
  <c r="W24" i="32"/>
  <c r="S11" i="26" s="1"/>
  <c r="W23" i="32"/>
  <c r="X12" i="9"/>
  <c r="V6" i="34" s="1"/>
  <c r="X27" i="8"/>
  <c r="X26" i="8"/>
  <c r="X25" i="8"/>
  <c r="W25" i="7"/>
  <c r="W24" i="7"/>
  <c r="W23" i="7"/>
  <c r="X19" i="5"/>
  <c r="V8" i="34" l="1"/>
  <c r="S13" i="25"/>
  <c r="S10" i="26"/>
  <c r="V17" i="34"/>
  <c r="V20" i="34"/>
  <c r="S10" i="25"/>
  <c r="S9" i="25"/>
  <c r="V16" i="34"/>
  <c r="V21" i="34"/>
  <c r="S11" i="25"/>
  <c r="S14" i="25"/>
  <c r="V40" i="34"/>
  <c r="S12" i="25"/>
  <c r="V35" i="34"/>
  <c r="S11" i="27"/>
  <c r="V37" i="34"/>
  <c r="S12" i="27"/>
  <c r="V39" i="34"/>
  <c r="F12" i="9"/>
  <c r="V23" i="34" l="1"/>
  <c r="V43" i="34"/>
  <c r="S23" i="7" l="1"/>
  <c r="T23" i="7"/>
  <c r="U23" i="7"/>
  <c r="D11" i="34" l="1"/>
  <c r="E11" i="34"/>
  <c r="F11" i="34"/>
  <c r="G11" i="34"/>
  <c r="H11" i="34"/>
  <c r="I11" i="34"/>
  <c r="J11" i="34"/>
  <c r="K11" i="34"/>
  <c r="L11" i="34"/>
  <c r="M11" i="34"/>
  <c r="N11" i="34"/>
  <c r="O11" i="34"/>
  <c r="P11" i="34"/>
  <c r="Q11" i="34"/>
  <c r="R11" i="34"/>
  <c r="S11" i="34"/>
  <c r="C11" i="34" s="1"/>
  <c r="D6" i="34"/>
  <c r="D10" i="34"/>
  <c r="E10" i="34"/>
  <c r="F10" i="34"/>
  <c r="G10" i="34"/>
  <c r="H10" i="34"/>
  <c r="I10" i="34"/>
  <c r="J10" i="34"/>
  <c r="K10" i="34"/>
  <c r="L10" i="34"/>
  <c r="M10" i="34"/>
  <c r="N10" i="34"/>
  <c r="O10" i="34"/>
  <c r="P10" i="34"/>
  <c r="Q10" i="34"/>
  <c r="R10" i="34"/>
  <c r="S10" i="34"/>
  <c r="C10" i="34" s="1"/>
  <c r="B10" i="34" l="1"/>
  <c r="B11" i="34"/>
  <c r="S13" i="34"/>
  <c r="C13" i="34" s="1"/>
  <c r="N13" i="34"/>
  <c r="F13" i="34"/>
  <c r="J13" i="34"/>
  <c r="L13" i="34"/>
  <c r="H13" i="34"/>
  <c r="Q13" i="34"/>
  <c r="O13" i="34"/>
  <c r="M13" i="34"/>
  <c r="I13" i="34"/>
  <c r="G13" i="34"/>
  <c r="E13" i="34"/>
  <c r="D13" i="34"/>
  <c r="R13" i="34"/>
  <c r="K13" i="34"/>
  <c r="P13" i="34"/>
  <c r="D47" i="34"/>
  <c r="E47" i="34"/>
  <c r="F47" i="34"/>
  <c r="G47" i="34"/>
  <c r="H47" i="34"/>
  <c r="I47" i="34"/>
  <c r="J47" i="34"/>
  <c r="K47" i="34"/>
  <c r="L47" i="34"/>
  <c r="M47" i="34"/>
  <c r="N47" i="34"/>
  <c r="O47" i="34"/>
  <c r="P47" i="34"/>
  <c r="Q47" i="34"/>
  <c r="R47" i="34"/>
  <c r="S47" i="34"/>
  <c r="C47" i="34" s="1"/>
  <c r="D46" i="34"/>
  <c r="E46" i="34"/>
  <c r="F46" i="34"/>
  <c r="G46" i="34"/>
  <c r="H46" i="34"/>
  <c r="I46" i="34"/>
  <c r="J46" i="34"/>
  <c r="K46" i="34"/>
  <c r="L46" i="34"/>
  <c r="M46" i="34"/>
  <c r="N46" i="34"/>
  <c r="O46" i="34"/>
  <c r="P46" i="34"/>
  <c r="Q46" i="34"/>
  <c r="R46" i="34"/>
  <c r="S46" i="34"/>
  <c r="C46" i="34" s="1"/>
  <c r="D45" i="34"/>
  <c r="E45" i="34"/>
  <c r="F45" i="34"/>
  <c r="G45" i="34"/>
  <c r="H45" i="34"/>
  <c r="I45" i="34"/>
  <c r="J45" i="34"/>
  <c r="K45" i="34"/>
  <c r="L45" i="34"/>
  <c r="M45" i="34"/>
  <c r="N45" i="34"/>
  <c r="O45" i="34"/>
  <c r="P45" i="34"/>
  <c r="Q45" i="34"/>
  <c r="B45" i="34" s="1"/>
  <c r="R45" i="34"/>
  <c r="S45" i="34"/>
  <c r="C45" i="34" s="1"/>
  <c r="F11" i="5"/>
  <c r="D25" i="34"/>
  <c r="E25" i="34"/>
  <c r="F25" i="34"/>
  <c r="G25" i="34"/>
  <c r="H25" i="34"/>
  <c r="I25" i="34"/>
  <c r="J25" i="34"/>
  <c r="K25" i="34"/>
  <c r="L25" i="34"/>
  <c r="M25" i="34"/>
  <c r="N25" i="34"/>
  <c r="O25" i="34"/>
  <c r="P25" i="34"/>
  <c r="Q25" i="34"/>
  <c r="R25" i="34"/>
  <c r="S25" i="34"/>
  <c r="C25" i="34" s="1"/>
  <c r="D26" i="34"/>
  <c r="E26" i="34"/>
  <c r="F26" i="34"/>
  <c r="G26" i="34"/>
  <c r="H26" i="34"/>
  <c r="I26" i="34"/>
  <c r="J26" i="34"/>
  <c r="K26" i="34"/>
  <c r="L26" i="34"/>
  <c r="M26" i="34"/>
  <c r="N26" i="34"/>
  <c r="O26" i="34"/>
  <c r="P26" i="34"/>
  <c r="Q26" i="34"/>
  <c r="R26" i="34"/>
  <c r="S26" i="34"/>
  <c r="C26" i="34" s="1"/>
  <c r="Q16" i="34"/>
  <c r="R16" i="34"/>
  <c r="S16" i="34"/>
  <c r="B46" i="34" l="1"/>
  <c r="B47" i="34"/>
  <c r="B26" i="34"/>
  <c r="B25" i="34"/>
  <c r="B13" i="34"/>
  <c r="S53" i="34"/>
  <c r="D5" i="34"/>
  <c r="D8" i="34" s="1"/>
  <c r="S32" i="34"/>
  <c r="C32" i="34" s="1"/>
  <c r="R53" i="34"/>
  <c r="P53" i="34"/>
  <c r="N53" i="34"/>
  <c r="L53" i="34"/>
  <c r="J53" i="34"/>
  <c r="H53" i="34"/>
  <c r="F53" i="34"/>
  <c r="Q53" i="34"/>
  <c r="O53" i="34"/>
  <c r="M53" i="34"/>
  <c r="I53" i="34"/>
  <c r="G53" i="34"/>
  <c r="D53" i="34"/>
  <c r="E32" i="34"/>
  <c r="I32" i="34"/>
  <c r="M32" i="34"/>
  <c r="R32" i="34"/>
  <c r="P32" i="34"/>
  <c r="N32" i="34"/>
  <c r="L32" i="34"/>
  <c r="J32" i="34"/>
  <c r="H32" i="34"/>
  <c r="F32" i="34"/>
  <c r="E53" i="34"/>
  <c r="O32" i="34"/>
  <c r="K32" i="34"/>
  <c r="G32" i="34"/>
  <c r="D32" i="34"/>
  <c r="Q32" i="34"/>
  <c r="K53" i="34"/>
  <c r="V25" i="7"/>
  <c r="V24" i="7"/>
  <c r="V23" i="7"/>
  <c r="V25" i="32"/>
  <c r="R12" i="26" s="1"/>
  <c r="V24" i="32"/>
  <c r="R11" i="26" s="1"/>
  <c r="V23" i="32"/>
  <c r="V26" i="10"/>
  <c r="V25" i="10"/>
  <c r="V24" i="10"/>
  <c r="R13" i="27"/>
  <c r="R12" i="27"/>
  <c r="O6" i="6"/>
  <c r="B32" i="34" l="1"/>
  <c r="B53" i="34"/>
  <c r="C53" i="34"/>
  <c r="R10" i="26"/>
  <c r="T17" i="34"/>
  <c r="R9" i="25"/>
  <c r="T16" i="34"/>
  <c r="C16" i="34" s="1"/>
  <c r="T20" i="34"/>
  <c r="R10" i="25"/>
  <c r="T21" i="34"/>
  <c r="R11" i="25"/>
  <c r="R13" i="26"/>
  <c r="T36" i="34"/>
  <c r="R14" i="26"/>
  <c r="T39" i="34"/>
  <c r="R15" i="26"/>
  <c r="T40" i="34"/>
  <c r="R11" i="27"/>
  <c r="T23" i="34" l="1"/>
  <c r="T43" i="34"/>
  <c r="B11" i="26"/>
  <c r="C11" i="26"/>
  <c r="D11" i="26"/>
  <c r="E11" i="26"/>
  <c r="F11" i="26"/>
  <c r="G11" i="26"/>
  <c r="H11" i="26"/>
  <c r="I11" i="26"/>
  <c r="J11" i="26"/>
  <c r="B12" i="26"/>
  <c r="C12" i="26"/>
  <c r="D12" i="26"/>
  <c r="E12" i="26"/>
  <c r="F12" i="26"/>
  <c r="G12" i="26"/>
  <c r="H12" i="26"/>
  <c r="I12" i="26"/>
  <c r="J12" i="26"/>
  <c r="U25" i="32"/>
  <c r="Q12" i="26" s="1"/>
  <c r="T25" i="32"/>
  <c r="S25" i="32"/>
  <c r="R25" i="32"/>
  <c r="Q25" i="32"/>
  <c r="M12" i="26" s="1"/>
  <c r="P25" i="32"/>
  <c r="L12" i="26" s="1"/>
  <c r="O25" i="32"/>
  <c r="U24" i="32"/>
  <c r="Q11" i="26" s="1"/>
  <c r="T24" i="32"/>
  <c r="S24" i="32"/>
  <c r="R24" i="32"/>
  <c r="N11" i="26" s="1"/>
  <c r="Q24" i="32"/>
  <c r="P24" i="32"/>
  <c r="L11" i="26" s="1"/>
  <c r="O24" i="32"/>
  <c r="U23" i="32"/>
  <c r="T23" i="32"/>
  <c r="S23" i="32"/>
  <c r="R23" i="32"/>
  <c r="Q23" i="32"/>
  <c r="P23" i="32"/>
  <c r="N17" i="34" s="1"/>
  <c r="O23" i="32"/>
  <c r="N23" i="32"/>
  <c r="M23" i="32"/>
  <c r="L23" i="32"/>
  <c r="K23" i="32"/>
  <c r="J23" i="32"/>
  <c r="I23" i="32"/>
  <c r="H23" i="32"/>
  <c r="G23" i="32"/>
  <c r="F23" i="32"/>
  <c r="K12" i="26" l="1"/>
  <c r="K11" i="26"/>
  <c r="P12" i="26"/>
  <c r="P11" i="26"/>
  <c r="O11" i="26"/>
  <c r="O12" i="26"/>
  <c r="R17" i="34"/>
  <c r="H10" i="26"/>
  <c r="J17" i="34"/>
  <c r="E10" i="26"/>
  <c r="G17" i="34"/>
  <c r="I10" i="26"/>
  <c r="K17" i="34"/>
  <c r="M10" i="26"/>
  <c r="O17" i="34"/>
  <c r="Q10" i="26"/>
  <c r="S17" i="34"/>
  <c r="C17" i="34" s="1"/>
  <c r="P10" i="26"/>
  <c r="N12" i="26"/>
  <c r="B10" i="26"/>
  <c r="D17" i="34"/>
  <c r="F10" i="26"/>
  <c r="H17" i="34"/>
  <c r="J10" i="26"/>
  <c r="L17" i="34"/>
  <c r="N10" i="26"/>
  <c r="P17" i="34"/>
  <c r="L10" i="26"/>
  <c r="D10" i="26"/>
  <c r="F17" i="34"/>
  <c r="C10" i="26"/>
  <c r="E17" i="34"/>
  <c r="G10" i="26"/>
  <c r="I17" i="34"/>
  <c r="K10" i="26"/>
  <c r="M17" i="34"/>
  <c r="O10" i="26"/>
  <c r="Q17" i="34"/>
  <c r="M11" i="26"/>
  <c r="B17" i="34" l="1"/>
  <c r="U21" i="12"/>
  <c r="U20" i="12"/>
  <c r="T22" i="12"/>
  <c r="T21" i="12"/>
  <c r="T20" i="12"/>
  <c r="U26" i="10"/>
  <c r="U25" i="10"/>
  <c r="U24" i="10"/>
  <c r="T26" i="10"/>
  <c r="T25" i="10"/>
  <c r="T24" i="10"/>
  <c r="U24" i="7"/>
  <c r="S20" i="34" s="1"/>
  <c r="C20" i="34" s="1"/>
  <c r="U25" i="7"/>
  <c r="S21" i="34" s="1"/>
  <c r="C21" i="34" s="1"/>
  <c r="T25" i="7"/>
  <c r="T24" i="7"/>
  <c r="U25" i="8"/>
  <c r="E25" i="8" s="1"/>
  <c r="U12" i="9"/>
  <c r="T12" i="9"/>
  <c r="U27" i="8"/>
  <c r="E27" i="8" s="1"/>
  <c r="U26" i="8"/>
  <c r="E26" i="8" s="1"/>
  <c r="T27" i="8"/>
  <c r="T26" i="8"/>
  <c r="T25" i="8"/>
  <c r="D25" i="8" s="1"/>
  <c r="U19" i="5"/>
  <c r="E19" i="5" s="1"/>
  <c r="R37" i="34" l="1"/>
  <c r="R36" i="34"/>
  <c r="R35" i="34"/>
  <c r="R20" i="34"/>
  <c r="R21" i="34"/>
  <c r="S39" i="34"/>
  <c r="C39" i="34" s="1"/>
  <c r="R40" i="34"/>
  <c r="S40" i="34"/>
  <c r="C40" i="34" s="1"/>
  <c r="R39" i="34"/>
  <c r="R23" i="34"/>
  <c r="S37" i="34"/>
  <c r="C37" i="34" s="1"/>
  <c r="S23" i="34"/>
  <c r="C23" i="34" s="1"/>
  <c r="S36" i="34"/>
  <c r="C36" i="34" s="1"/>
  <c r="S35" i="34"/>
  <c r="C35" i="34" s="1"/>
  <c r="S6" i="34"/>
  <c r="C6" i="34" s="1"/>
  <c r="R6" i="34"/>
  <c r="Q6" i="26"/>
  <c r="P6" i="26"/>
  <c r="O6" i="26"/>
  <c r="N6" i="26"/>
  <c r="M6" i="26"/>
  <c r="L6" i="26"/>
  <c r="K6" i="26"/>
  <c r="J6" i="26"/>
  <c r="I6" i="26"/>
  <c r="H6" i="26"/>
  <c r="G6" i="26"/>
  <c r="F6" i="26"/>
  <c r="E6" i="26"/>
  <c r="D6" i="26"/>
  <c r="C6" i="26"/>
  <c r="B6" i="26"/>
  <c r="Q5" i="26"/>
  <c r="P5" i="26"/>
  <c r="O5" i="26"/>
  <c r="N5" i="26"/>
  <c r="M5" i="26"/>
  <c r="L5" i="26"/>
  <c r="K5" i="26"/>
  <c r="J5" i="26"/>
  <c r="I5" i="26"/>
  <c r="H5" i="26"/>
  <c r="G5" i="26"/>
  <c r="F5" i="26"/>
  <c r="E5" i="26"/>
  <c r="D5" i="26"/>
  <c r="C5" i="26"/>
  <c r="B5" i="26"/>
  <c r="R43" i="34" l="1"/>
  <c r="S43" i="34"/>
  <c r="B7" i="26"/>
  <c r="C7" i="26"/>
  <c r="D7" i="26"/>
  <c r="E7" i="26"/>
  <c r="F7" i="26"/>
  <c r="G7" i="26"/>
  <c r="H7" i="26"/>
  <c r="I7" i="26"/>
  <c r="J7" i="26"/>
  <c r="K7" i="26"/>
  <c r="L7" i="26"/>
  <c r="M7" i="26"/>
  <c r="N7" i="26"/>
  <c r="O7" i="26"/>
  <c r="P7" i="26"/>
  <c r="Q7" i="26"/>
  <c r="B8" i="26"/>
  <c r="C8" i="26"/>
  <c r="D8" i="26"/>
  <c r="E8" i="26"/>
  <c r="F8" i="26"/>
  <c r="G8" i="26"/>
  <c r="H8" i="26"/>
  <c r="I8" i="26"/>
  <c r="J8" i="26"/>
  <c r="K8" i="26"/>
  <c r="L8" i="26"/>
  <c r="M8" i="26"/>
  <c r="N8" i="26"/>
  <c r="O8" i="26"/>
  <c r="P8" i="26"/>
  <c r="Q8" i="26"/>
  <c r="B9" i="26"/>
  <c r="C9" i="26"/>
  <c r="D9" i="26"/>
  <c r="E9" i="26"/>
  <c r="F9" i="26"/>
  <c r="G9" i="26"/>
  <c r="H9" i="26"/>
  <c r="I9" i="26"/>
  <c r="J9" i="26"/>
  <c r="K9" i="26"/>
  <c r="L9" i="26"/>
  <c r="M9" i="26"/>
  <c r="N9" i="26"/>
  <c r="O9" i="26"/>
  <c r="P9" i="26"/>
  <c r="Q9" i="26"/>
  <c r="Q6" i="25"/>
  <c r="P6" i="25"/>
  <c r="O6" i="25"/>
  <c r="N6" i="25"/>
  <c r="M6" i="25"/>
  <c r="L6" i="25"/>
  <c r="K6" i="25"/>
  <c r="J6" i="25"/>
  <c r="I6" i="25"/>
  <c r="H6" i="25"/>
  <c r="G6" i="25"/>
  <c r="F6" i="25"/>
  <c r="E6" i="25"/>
  <c r="D6" i="25"/>
  <c r="C6" i="25"/>
  <c r="B6" i="25"/>
  <c r="C43" i="34" l="1"/>
  <c r="B4" i="26"/>
  <c r="B3" i="26"/>
  <c r="B8" i="25"/>
  <c r="B7" i="25"/>
  <c r="B5" i="25"/>
  <c r="B4" i="25"/>
  <c r="B3" i="25"/>
  <c r="C8" i="25"/>
  <c r="C7" i="25"/>
  <c r="C5" i="25"/>
  <c r="C4" i="25"/>
  <c r="C3" i="25"/>
  <c r="D8" i="25"/>
  <c r="D7" i="25"/>
  <c r="D5" i="25"/>
  <c r="D4" i="25"/>
  <c r="D3" i="25"/>
  <c r="E8" i="25"/>
  <c r="E7" i="25"/>
  <c r="E5" i="25"/>
  <c r="E4" i="25"/>
  <c r="E3" i="25"/>
  <c r="F8" i="25"/>
  <c r="F7" i="25"/>
  <c r="F5" i="25"/>
  <c r="F4" i="25"/>
  <c r="F3" i="25"/>
  <c r="G8" i="25"/>
  <c r="G7" i="25"/>
  <c r="G5" i="25"/>
  <c r="G4" i="25"/>
  <c r="G3" i="25"/>
  <c r="H8" i="25"/>
  <c r="H7" i="25"/>
  <c r="H5" i="25"/>
  <c r="H4" i="25"/>
  <c r="H3" i="25"/>
  <c r="I8" i="25"/>
  <c r="I7" i="25"/>
  <c r="I5" i="25"/>
  <c r="I4" i="25"/>
  <c r="I3" i="25"/>
  <c r="J8" i="25"/>
  <c r="J7" i="25"/>
  <c r="J5" i="25"/>
  <c r="J4" i="25"/>
  <c r="J3" i="25"/>
  <c r="K8" i="25"/>
  <c r="K7" i="25"/>
  <c r="K5" i="25"/>
  <c r="K4" i="25"/>
  <c r="K3" i="25"/>
  <c r="B64" i="2" l="1"/>
  <c r="B79" i="2"/>
  <c r="B76" i="2"/>
  <c r="B73" i="2"/>
  <c r="B70" i="2"/>
  <c r="B67" i="2"/>
  <c r="B61" i="2"/>
  <c r="B58" i="2"/>
  <c r="B55" i="2"/>
  <c r="B52" i="2"/>
  <c r="B60" i="2"/>
  <c r="B49" i="2"/>
  <c r="B46" i="2"/>
  <c r="B78" i="2"/>
  <c r="B75" i="2"/>
  <c r="B72" i="2"/>
  <c r="B69" i="2"/>
  <c r="B66" i="2"/>
  <c r="B63" i="2"/>
  <c r="B57" i="2"/>
  <c r="B54" i="2"/>
  <c r="B51" i="2"/>
  <c r="B48" i="2"/>
  <c r="B45" i="2"/>
  <c r="S25" i="8" l="1"/>
  <c r="R25" i="8"/>
  <c r="Q25" i="8"/>
  <c r="P25" i="8"/>
  <c r="O25" i="8"/>
  <c r="S26" i="8"/>
  <c r="R26" i="8"/>
  <c r="Q26" i="8"/>
  <c r="P26" i="8"/>
  <c r="O26" i="8"/>
  <c r="S27" i="8"/>
  <c r="R27" i="8"/>
  <c r="Q27" i="8"/>
  <c r="P27" i="8"/>
  <c r="O27" i="8"/>
  <c r="U11" i="5"/>
  <c r="E11" i="5" s="1"/>
  <c r="D27" i="8" l="1"/>
  <c r="D26" i="8"/>
  <c r="O35" i="34"/>
  <c r="N35" i="34"/>
  <c r="M35" i="34"/>
  <c r="S5" i="34"/>
  <c r="C5" i="34" s="1"/>
  <c r="Q35" i="34"/>
  <c r="P35" i="34"/>
  <c r="Q15" i="25"/>
  <c r="Q14" i="25"/>
  <c r="Q13" i="25"/>
  <c r="Q12" i="25"/>
  <c r="Q4" i="25"/>
  <c r="Q5" i="25"/>
  <c r="Q7" i="25"/>
  <c r="Q8" i="25"/>
  <c r="Q3" i="25"/>
  <c r="Q16" i="26"/>
  <c r="Q4" i="26"/>
  <c r="Q3" i="26"/>
  <c r="B35" i="34" l="1"/>
  <c r="S8" i="34"/>
  <c r="C8" i="34" s="1"/>
  <c r="N6" i="6"/>
  <c r="E6" i="6" s="1"/>
  <c r="Q13" i="27"/>
  <c r="Q12" i="27"/>
  <c r="Q11" i="27"/>
  <c r="Q15" i="26"/>
  <c r="Q14" i="26"/>
  <c r="Q13" i="26"/>
  <c r="Q11" i="25"/>
  <c r="Q10" i="25"/>
  <c r="Q9" i="25"/>
  <c r="P16" i="26" l="1"/>
  <c r="L4" i="25"/>
  <c r="L5" i="25"/>
  <c r="L7" i="25"/>
  <c r="L8" i="25"/>
  <c r="L3" i="25"/>
  <c r="M4" i="25"/>
  <c r="M5" i="25"/>
  <c r="M7" i="25"/>
  <c r="M8" i="25"/>
  <c r="M3" i="25"/>
  <c r="N4" i="25"/>
  <c r="N5" i="25"/>
  <c r="N7" i="25"/>
  <c r="N8" i="25"/>
  <c r="N3" i="25"/>
  <c r="P4" i="25"/>
  <c r="P5" i="25"/>
  <c r="P7" i="25"/>
  <c r="P8" i="25"/>
  <c r="P3" i="25"/>
  <c r="O8" i="25"/>
  <c r="O7" i="25"/>
  <c r="O5" i="25"/>
  <c r="O4" i="25"/>
  <c r="O3" i="25"/>
  <c r="P4" i="26" l="1"/>
  <c r="P3" i="26"/>
  <c r="P15" i="25"/>
  <c r="O15" i="25"/>
  <c r="F19" i="5"/>
  <c r="G19" i="5"/>
  <c r="H19" i="5"/>
  <c r="I19" i="5"/>
  <c r="J19" i="5"/>
  <c r="K19" i="5"/>
  <c r="L19" i="5"/>
  <c r="M19" i="5"/>
  <c r="N19" i="5"/>
  <c r="O19" i="5"/>
  <c r="P19" i="5"/>
  <c r="Q19" i="5"/>
  <c r="R19" i="5"/>
  <c r="S19" i="5"/>
  <c r="T19" i="5"/>
  <c r="G11" i="5"/>
  <c r="H11" i="5"/>
  <c r="I11" i="5"/>
  <c r="J11" i="5"/>
  <c r="K11" i="5"/>
  <c r="L11" i="5"/>
  <c r="M11" i="5"/>
  <c r="N11" i="5"/>
  <c r="O11" i="5"/>
  <c r="P11" i="5"/>
  <c r="Q11" i="5"/>
  <c r="R11" i="5"/>
  <c r="S11" i="5"/>
  <c r="T11" i="5"/>
  <c r="M6" i="6"/>
  <c r="L6" i="6"/>
  <c r="K6" i="6"/>
  <c r="J6" i="6"/>
  <c r="I6" i="6"/>
  <c r="H6" i="6"/>
  <c r="G6" i="6"/>
  <c r="F23" i="7"/>
  <c r="G23" i="7"/>
  <c r="H23" i="7"/>
  <c r="I23" i="7"/>
  <c r="J23" i="7"/>
  <c r="K23" i="7"/>
  <c r="L23" i="7"/>
  <c r="M23" i="7"/>
  <c r="N23" i="7"/>
  <c r="O25" i="7"/>
  <c r="O24" i="7"/>
  <c r="O23" i="7"/>
  <c r="P25" i="7"/>
  <c r="N21" i="34" s="1"/>
  <c r="P24" i="7"/>
  <c r="N20" i="34" s="1"/>
  <c r="P23" i="7"/>
  <c r="Q25" i="7"/>
  <c r="O21" i="34" s="1"/>
  <c r="Q24" i="7"/>
  <c r="O20" i="34" s="1"/>
  <c r="Q23" i="7"/>
  <c r="R25" i="7"/>
  <c r="P21" i="34" s="1"/>
  <c r="R24" i="7"/>
  <c r="P20" i="34" s="1"/>
  <c r="R23" i="7"/>
  <c r="S25" i="7"/>
  <c r="S24" i="7"/>
  <c r="P11" i="25"/>
  <c r="P10" i="25"/>
  <c r="F25" i="8"/>
  <c r="G25" i="8"/>
  <c r="H25" i="8"/>
  <c r="I25" i="8"/>
  <c r="J25" i="8"/>
  <c r="K25" i="8"/>
  <c r="L25" i="8"/>
  <c r="M25" i="8"/>
  <c r="N25" i="8"/>
  <c r="O14" i="25"/>
  <c r="P14" i="25"/>
  <c r="P13" i="25"/>
  <c r="G12" i="9"/>
  <c r="H12" i="9"/>
  <c r="I12" i="9"/>
  <c r="J12" i="9"/>
  <c r="K12" i="9"/>
  <c r="L12" i="9"/>
  <c r="M12" i="9"/>
  <c r="N12" i="9"/>
  <c r="O12" i="9"/>
  <c r="P12" i="9"/>
  <c r="Q12" i="9"/>
  <c r="R12" i="9"/>
  <c r="S12" i="9"/>
  <c r="F24" i="10"/>
  <c r="G24" i="10"/>
  <c r="H24" i="10"/>
  <c r="I24" i="10"/>
  <c r="J24" i="10"/>
  <c r="K24" i="10"/>
  <c r="L24" i="10"/>
  <c r="J36" i="34" s="1"/>
  <c r="M24" i="10"/>
  <c r="N24" i="10"/>
  <c r="O26" i="10"/>
  <c r="O25" i="10"/>
  <c r="O24" i="10"/>
  <c r="P26" i="10"/>
  <c r="P25" i="10"/>
  <c r="N39" i="34" s="1"/>
  <c r="P24" i="10"/>
  <c r="Q26" i="10"/>
  <c r="Q25" i="10"/>
  <c r="Q24" i="10"/>
  <c r="O36" i="34" s="1"/>
  <c r="R26" i="10"/>
  <c r="R25" i="10"/>
  <c r="R24" i="10"/>
  <c r="S26" i="10"/>
  <c r="S25" i="10"/>
  <c r="S24" i="10"/>
  <c r="P15" i="26"/>
  <c r="P14" i="26"/>
  <c r="F20" i="12"/>
  <c r="G20" i="12"/>
  <c r="H20" i="12"/>
  <c r="I20" i="12"/>
  <c r="J20" i="12"/>
  <c r="K20" i="12"/>
  <c r="L20" i="12"/>
  <c r="M20" i="12"/>
  <c r="N20" i="12"/>
  <c r="O22" i="12"/>
  <c r="O21" i="12"/>
  <c r="O20" i="12"/>
  <c r="P22" i="12"/>
  <c r="P21" i="12"/>
  <c r="P20" i="12"/>
  <c r="Q22" i="12"/>
  <c r="Q21" i="12"/>
  <c r="Q20" i="12"/>
  <c r="R22" i="12"/>
  <c r="R21" i="12"/>
  <c r="R20" i="12"/>
  <c r="S22" i="12"/>
  <c r="S21" i="12"/>
  <c r="S20" i="12"/>
  <c r="P13" i="27"/>
  <c r="P12" i="27"/>
  <c r="D6" i="6" l="1"/>
  <c r="D19" i="5"/>
  <c r="D11" i="5"/>
  <c r="J37" i="34"/>
  <c r="O37" i="34"/>
  <c r="O43" i="34" s="1"/>
  <c r="M40" i="34"/>
  <c r="J35" i="34"/>
  <c r="I35" i="34"/>
  <c r="E35" i="34"/>
  <c r="F35" i="34"/>
  <c r="H35" i="34"/>
  <c r="D35" i="34"/>
  <c r="G35" i="34"/>
  <c r="I5" i="34"/>
  <c r="H5" i="34"/>
  <c r="O5" i="34"/>
  <c r="G5" i="34"/>
  <c r="E5" i="34"/>
  <c r="N5" i="34"/>
  <c r="J5" i="34"/>
  <c r="F5" i="34"/>
  <c r="M20" i="34"/>
  <c r="M21" i="34"/>
  <c r="R5" i="34"/>
  <c r="M5" i="34"/>
  <c r="Q40" i="34"/>
  <c r="Q36" i="34"/>
  <c r="L35" i="34"/>
  <c r="Q20" i="34"/>
  <c r="B20" i="34" s="1"/>
  <c r="Q21" i="34"/>
  <c r="B21" i="34" s="1"/>
  <c r="Q5" i="34"/>
  <c r="L5" i="34"/>
  <c r="O39" i="34"/>
  <c r="N40" i="34"/>
  <c r="P39" i="34"/>
  <c r="O40" i="34"/>
  <c r="Q39" i="34"/>
  <c r="P40" i="34"/>
  <c r="M39" i="34"/>
  <c r="M16" i="34"/>
  <c r="G16" i="34"/>
  <c r="O16" i="34"/>
  <c r="I16" i="34"/>
  <c r="E16" i="34"/>
  <c r="N16" i="34"/>
  <c r="J16" i="34"/>
  <c r="F16" i="34"/>
  <c r="L16" i="34"/>
  <c r="H16" i="34"/>
  <c r="D16" i="34"/>
  <c r="E37" i="34"/>
  <c r="P37" i="34"/>
  <c r="L37" i="34"/>
  <c r="D37" i="34"/>
  <c r="Q37" i="34"/>
  <c r="M37" i="34"/>
  <c r="K37" i="34"/>
  <c r="G37" i="34"/>
  <c r="I37" i="34"/>
  <c r="H37" i="34"/>
  <c r="N37" i="34"/>
  <c r="F37" i="34"/>
  <c r="Q23" i="34"/>
  <c r="H36" i="34"/>
  <c r="M36" i="34"/>
  <c r="K36" i="34"/>
  <c r="G36" i="34"/>
  <c r="D36" i="34"/>
  <c r="N36" i="34"/>
  <c r="F36" i="34"/>
  <c r="P36" i="34"/>
  <c r="L36" i="34"/>
  <c r="I36" i="34"/>
  <c r="E36" i="34"/>
  <c r="K35" i="34"/>
  <c r="P5" i="34"/>
  <c r="K5" i="34"/>
  <c r="K16" i="34"/>
  <c r="P16" i="34"/>
  <c r="Q6" i="34"/>
  <c r="P6" i="34"/>
  <c r="O6" i="34"/>
  <c r="O8" i="34" s="1"/>
  <c r="N6" i="34"/>
  <c r="M6" i="34"/>
  <c r="L6" i="34"/>
  <c r="K6" i="34"/>
  <c r="J6" i="34"/>
  <c r="J8" i="34" s="1"/>
  <c r="I6" i="34"/>
  <c r="I8" i="34" s="1"/>
  <c r="H6" i="34"/>
  <c r="G6" i="34"/>
  <c r="F6" i="34"/>
  <c r="E6" i="34"/>
  <c r="E8" i="34" s="1"/>
  <c r="O13" i="26"/>
  <c r="P9" i="25"/>
  <c r="P13" i="26"/>
  <c r="P12" i="25"/>
  <c r="P11" i="27"/>
  <c r="E11" i="27"/>
  <c r="B12" i="27"/>
  <c r="C12" i="27"/>
  <c r="D12" i="27"/>
  <c r="E12" i="27"/>
  <c r="F12" i="27"/>
  <c r="G12" i="27"/>
  <c r="H12" i="27"/>
  <c r="I12" i="27"/>
  <c r="J12" i="27"/>
  <c r="N12" i="27"/>
  <c r="B13" i="27"/>
  <c r="C13" i="27"/>
  <c r="D13" i="27"/>
  <c r="E13" i="27"/>
  <c r="F13" i="27"/>
  <c r="G13" i="27"/>
  <c r="H13" i="27"/>
  <c r="I13" i="27"/>
  <c r="J13" i="27"/>
  <c r="K13" i="27"/>
  <c r="B14" i="26"/>
  <c r="C14" i="26"/>
  <c r="D14" i="26"/>
  <c r="E14" i="26"/>
  <c r="F14" i="26"/>
  <c r="G14" i="26"/>
  <c r="H14" i="26"/>
  <c r="I14" i="26"/>
  <c r="J14" i="26"/>
  <c r="B15" i="26"/>
  <c r="C15" i="26"/>
  <c r="D15" i="26"/>
  <c r="E15" i="26"/>
  <c r="F15" i="26"/>
  <c r="G15" i="26"/>
  <c r="H15" i="26"/>
  <c r="I15" i="26"/>
  <c r="J15" i="26"/>
  <c r="B16" i="26"/>
  <c r="C16" i="26"/>
  <c r="D16" i="26"/>
  <c r="E16" i="26"/>
  <c r="F16" i="26"/>
  <c r="G16" i="26"/>
  <c r="H16" i="26"/>
  <c r="I16" i="26"/>
  <c r="J16" i="26"/>
  <c r="K16" i="26"/>
  <c r="L16" i="26"/>
  <c r="M16" i="26"/>
  <c r="N16" i="26"/>
  <c r="O16" i="26"/>
  <c r="C4" i="26"/>
  <c r="C3" i="26"/>
  <c r="D3" i="26"/>
  <c r="E3" i="26"/>
  <c r="F3" i="26"/>
  <c r="G3" i="26"/>
  <c r="H3" i="26"/>
  <c r="I3" i="26"/>
  <c r="J3" i="26"/>
  <c r="K3" i="26"/>
  <c r="L3" i="26"/>
  <c r="M3" i="26"/>
  <c r="N3" i="26"/>
  <c r="O3" i="26"/>
  <c r="D4" i="26"/>
  <c r="E4" i="26"/>
  <c r="F4" i="26"/>
  <c r="G4" i="26"/>
  <c r="H4" i="26"/>
  <c r="I4" i="26"/>
  <c r="J4" i="26"/>
  <c r="K4" i="26"/>
  <c r="L4" i="26"/>
  <c r="M4" i="26"/>
  <c r="N4" i="26"/>
  <c r="O4" i="26"/>
  <c r="B37" i="34" l="1"/>
  <c r="B36" i="34"/>
  <c r="B39" i="34"/>
  <c r="J43" i="34"/>
  <c r="B6" i="34"/>
  <c r="B5" i="34"/>
  <c r="B40" i="34"/>
  <c r="B16" i="34"/>
  <c r="H8" i="34"/>
  <c r="D23" i="34"/>
  <c r="N8" i="34"/>
  <c r="F8" i="34"/>
  <c r="G8" i="34"/>
  <c r="R8" i="34"/>
  <c r="M8" i="34"/>
  <c r="Q8" i="34"/>
  <c r="Q43" i="34"/>
  <c r="L8" i="34"/>
  <c r="G23" i="34"/>
  <c r="H23" i="34"/>
  <c r="J23" i="34"/>
  <c r="O23" i="34"/>
  <c r="M23" i="34"/>
  <c r="F23" i="34"/>
  <c r="I23" i="34"/>
  <c r="N23" i="34"/>
  <c r="L23" i="34"/>
  <c r="E23" i="34"/>
  <c r="D43" i="34"/>
  <c r="F43" i="34"/>
  <c r="M43" i="34"/>
  <c r="I43" i="34"/>
  <c r="E43" i="34"/>
  <c r="G43" i="34"/>
  <c r="L43" i="34"/>
  <c r="N43" i="34"/>
  <c r="H43" i="34"/>
  <c r="P43" i="34"/>
  <c r="K43" i="34"/>
  <c r="P23" i="34"/>
  <c r="K23" i="34"/>
  <c r="P8" i="34"/>
  <c r="K8" i="34"/>
  <c r="B10" i="25"/>
  <c r="C10" i="25"/>
  <c r="B11" i="25"/>
  <c r="C11" i="25"/>
  <c r="B13" i="25"/>
  <c r="C13" i="25"/>
  <c r="B14" i="25"/>
  <c r="C14" i="25"/>
  <c r="B15" i="25"/>
  <c r="C15" i="25"/>
  <c r="D13" i="25"/>
  <c r="E13" i="25"/>
  <c r="F13" i="25"/>
  <c r="G13" i="25"/>
  <c r="H13" i="25"/>
  <c r="I13" i="25"/>
  <c r="J13" i="25"/>
  <c r="D14" i="25"/>
  <c r="E14" i="25"/>
  <c r="F14" i="25"/>
  <c r="G14" i="25"/>
  <c r="H14" i="25"/>
  <c r="I14" i="25"/>
  <c r="J14" i="25"/>
  <c r="D15" i="25"/>
  <c r="E15" i="25"/>
  <c r="F15" i="25"/>
  <c r="G15" i="25"/>
  <c r="H15" i="25"/>
  <c r="I15" i="25"/>
  <c r="J15" i="25"/>
  <c r="K15" i="25"/>
  <c r="L15" i="25"/>
  <c r="M15" i="25"/>
  <c r="D10" i="25"/>
  <c r="E10" i="25"/>
  <c r="F10" i="25"/>
  <c r="G10" i="25"/>
  <c r="H10" i="25"/>
  <c r="I10" i="25"/>
  <c r="J10" i="25"/>
  <c r="D11" i="25"/>
  <c r="E11" i="25"/>
  <c r="F11" i="25"/>
  <c r="G11" i="25"/>
  <c r="H11" i="25"/>
  <c r="I11" i="25"/>
  <c r="J11" i="25"/>
  <c r="B23" i="34" l="1"/>
  <c r="B43" i="34"/>
  <c r="B8" i="34"/>
  <c r="K13" i="26"/>
  <c r="N12" i="25" l="1"/>
  <c r="M12" i="25"/>
  <c r="R28" i="8" l="1"/>
  <c r="K12" i="25"/>
  <c r="N13" i="25"/>
  <c r="N14" i="25"/>
  <c r="N15" i="25" l="1"/>
  <c r="O13" i="27" l="1"/>
  <c r="O12" i="27"/>
  <c r="N13" i="27"/>
  <c r="M13" i="27"/>
  <c r="M12" i="27"/>
  <c r="L13" i="27"/>
  <c r="L12" i="27"/>
  <c r="K12" i="27"/>
  <c r="O15" i="26"/>
  <c r="O14" i="26"/>
  <c r="N15" i="26"/>
  <c r="N14" i="26"/>
  <c r="M15" i="26"/>
  <c r="M14" i="26"/>
  <c r="L15" i="26"/>
  <c r="L14" i="26"/>
  <c r="K15" i="26"/>
  <c r="K14" i="26"/>
  <c r="O11" i="25"/>
  <c r="O10" i="25"/>
  <c r="N11" i="25"/>
  <c r="N10" i="25"/>
  <c r="M11" i="25"/>
  <c r="M10" i="25"/>
  <c r="L11" i="25"/>
  <c r="L10" i="25"/>
  <c r="K11" i="25"/>
  <c r="K10" i="25"/>
  <c r="O13" i="25"/>
  <c r="M14" i="25"/>
  <c r="M13" i="25"/>
  <c r="L14" i="25"/>
  <c r="L13" i="25"/>
  <c r="K14" i="25"/>
  <c r="K13" i="25"/>
  <c r="O12" i="25"/>
  <c r="L12" i="25"/>
  <c r="J12" i="25"/>
  <c r="I12" i="25"/>
  <c r="H12" i="25"/>
  <c r="G12" i="25"/>
  <c r="F12" i="25"/>
  <c r="E12" i="25"/>
  <c r="D12" i="25"/>
  <c r="E13" i="26" l="1"/>
  <c r="I13" i="26"/>
  <c r="M13" i="26"/>
  <c r="C11" i="27"/>
  <c r="H11" i="27"/>
  <c r="M11" i="27"/>
  <c r="B9" i="25"/>
  <c r="B13" i="26"/>
  <c r="F13" i="26"/>
  <c r="J13" i="26"/>
  <c r="L13" i="26"/>
  <c r="D11" i="27"/>
  <c r="I11" i="27"/>
  <c r="L11" i="27"/>
  <c r="C9" i="25"/>
  <c r="B12" i="25"/>
  <c r="C13" i="26"/>
  <c r="G13" i="26"/>
  <c r="F11" i="27"/>
  <c r="J11" i="27"/>
  <c r="C12" i="25"/>
  <c r="D13" i="26"/>
  <c r="H13" i="26"/>
  <c r="N13" i="26"/>
  <c r="B11" i="27"/>
  <c r="G11" i="27"/>
  <c r="K11" i="27"/>
  <c r="N11" i="27"/>
  <c r="O11" i="27"/>
  <c r="F9" i="25"/>
  <c r="J9" i="25"/>
  <c r="N9" i="25"/>
  <c r="G9" i="25"/>
  <c r="K9" i="25"/>
  <c r="O9" i="25"/>
  <c r="D9" i="25"/>
  <c r="H9" i="25"/>
  <c r="L9" i="25"/>
  <c r="E9" i="25"/>
  <c r="I9" i="25"/>
  <c r="M9" i="25"/>
</calcChain>
</file>

<file path=xl/sharedStrings.xml><?xml version="1.0" encoding="utf-8"?>
<sst xmlns="http://schemas.openxmlformats.org/spreadsheetml/2006/main" count="2931" uniqueCount="274">
  <si>
    <t>Avlidna</t>
  </si>
  <si>
    <t>Allvarligt skadade</t>
  </si>
  <si>
    <t>–</t>
  </si>
  <si>
    <t>..</t>
  </si>
  <si>
    <r>
      <t xml:space="preserve">   – därav kvinnor – </t>
    </r>
    <r>
      <rPr>
        <i/>
        <sz val="8"/>
        <rFont val="Arial"/>
        <family val="2"/>
      </rPr>
      <t>of which women</t>
    </r>
  </si>
  <si>
    <r>
      <t xml:space="preserve">   – därav män – </t>
    </r>
    <r>
      <rPr>
        <i/>
        <sz val="8"/>
        <rFont val="Arial"/>
        <family val="2"/>
      </rPr>
      <t>of which men</t>
    </r>
  </si>
  <si>
    <r>
      <t xml:space="preserve">Tunnelbaneanställda – </t>
    </r>
    <r>
      <rPr>
        <i/>
        <sz val="8"/>
        <rFont val="Arial"/>
        <family val="2"/>
      </rPr>
      <t>Metro employees</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</si>
  <si>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metro premises</t>
    </r>
  </si>
  <si>
    <r>
      <t xml:space="preserve">Övriga – </t>
    </r>
    <r>
      <rPr>
        <i/>
        <sz val="8"/>
        <rFont val="Arial"/>
        <family val="2"/>
      </rPr>
      <t>Other persons</t>
    </r>
  </si>
  <si>
    <r>
      <t>– personbilar, lastbilar och bussar –</t>
    </r>
    <r>
      <rPr>
        <i/>
        <sz val="8"/>
        <rFont val="Arial"/>
        <family val="2"/>
      </rPr>
      <t xml:space="preserve"> cars, trucks and buses</t>
    </r>
  </si>
  <si>
    <r>
      <t xml:space="preserve">Urspårningar vid tågrörelse – </t>
    </r>
    <r>
      <rPr>
        <i/>
        <sz val="8"/>
        <rFont val="Arial"/>
        <family val="2"/>
      </rPr>
      <t>Derailments of trains in motion</t>
    </r>
  </si>
  <si>
    <r>
      <t xml:space="preserve">Sammanstötningar vid tågrörelse – </t>
    </r>
    <r>
      <rPr>
        <i/>
        <sz val="8"/>
        <rFont val="Arial"/>
        <family val="2"/>
      </rPr>
      <t>Collisions of trains in motion</t>
    </r>
  </si>
  <si>
    <r>
      <t xml:space="preserve">Kollisioner vid vägkorsning i plan – </t>
    </r>
    <r>
      <rPr>
        <i/>
        <sz val="8"/>
        <rFont val="Arial"/>
        <family val="2"/>
      </rPr>
      <t>Collisions at level crossings</t>
    </r>
  </si>
  <si>
    <r>
      <t xml:space="preserve">Andra olyckshändelser – </t>
    </r>
    <r>
      <rPr>
        <i/>
        <sz val="8"/>
        <rFont val="Arial"/>
        <family val="2"/>
      </rPr>
      <t>Other accidents</t>
    </r>
  </si>
  <si>
    <r>
      <t xml:space="preserve">Specifikation av kollisioner vid vägkorsningar i plan – </t>
    </r>
    <r>
      <rPr>
        <b/>
        <i/>
        <sz val="8"/>
        <rFont val="Arial"/>
        <family val="2"/>
      </rPr>
      <t>Specification of collisions at level crossings</t>
    </r>
  </si>
  <si>
    <r>
      <t xml:space="preserve">Kollisioner med: – </t>
    </r>
    <r>
      <rPr>
        <i/>
        <sz val="8"/>
        <rFont val="Arial"/>
        <family val="2"/>
      </rPr>
      <t>Collisions with:</t>
    </r>
  </si>
  <si>
    <r>
      <t xml:space="preserve">– övriga motorfordon – </t>
    </r>
    <r>
      <rPr>
        <i/>
        <sz val="8"/>
        <rFont val="Arial"/>
        <family val="2"/>
      </rPr>
      <t>other motor vehicles</t>
    </r>
  </si>
  <si>
    <r>
      <t xml:space="preserve">– fordon utan motor och fotgängare – </t>
    </r>
    <r>
      <rPr>
        <i/>
        <sz val="8"/>
        <rFont val="Arial"/>
        <family val="2"/>
      </rPr>
      <t>non-motor vehicles and persons crossing the line on foot</t>
    </r>
  </si>
  <si>
    <r>
      <t xml:space="preserve">Spårvägsanställda – </t>
    </r>
    <r>
      <rPr>
        <i/>
        <sz val="8"/>
        <rFont val="Arial"/>
        <family val="2"/>
      </rPr>
      <t>Tram employees</t>
    </r>
  </si>
  <si>
    <r>
      <t xml:space="preserve">Plankorsningstrafikanter – </t>
    </r>
    <r>
      <rPr>
        <i/>
        <sz val="8"/>
        <rFont val="Arial"/>
        <family val="2"/>
      </rPr>
      <t>Level crossing users</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</si>
  <si>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tramway premises</t>
    </r>
  </si>
  <si>
    <r>
      <t xml:space="preserve">Vägtrafikolyckor – </t>
    </r>
    <r>
      <rPr>
        <i/>
        <sz val="8"/>
        <rFont val="Arial"/>
        <family val="2"/>
      </rPr>
      <t>Road accidents</t>
    </r>
  </si>
  <si>
    <r>
      <t xml:space="preserve">Järnvägsanställda – </t>
    </r>
    <r>
      <rPr>
        <i/>
        <sz val="8"/>
        <rFont val="Arial"/>
        <family val="2"/>
      </rPr>
      <t>Railway employees</t>
    </r>
  </si>
  <si>
    <t>Innehåll/Contents</t>
  </si>
  <si>
    <r>
      <t xml:space="preserve">Utan utsläpp av farligt gods – </t>
    </r>
    <r>
      <rPr>
        <i/>
        <sz val="8"/>
        <rFont val="Arial"/>
        <family val="2"/>
      </rPr>
      <t>not releasing dangerous goods</t>
    </r>
  </si>
  <si>
    <r>
      <t xml:space="preserve">Med utsläpp av farligt gods – </t>
    </r>
    <r>
      <rPr>
        <i/>
        <sz val="8"/>
        <rFont val="Arial"/>
        <family val="2"/>
      </rPr>
      <t>releasing dangerous goods</t>
    </r>
  </si>
  <si>
    <r>
      <t xml:space="preserve">Summa – </t>
    </r>
    <r>
      <rPr>
        <b/>
        <i/>
        <sz val="8"/>
        <rFont val="Arial"/>
        <family val="2"/>
      </rPr>
      <t>Total</t>
    </r>
  </si>
  <si>
    <r>
      <t xml:space="preserve">Självmord – </t>
    </r>
    <r>
      <rPr>
        <b/>
        <i/>
        <sz val="8"/>
        <rFont val="Arial"/>
        <family val="2"/>
      </rPr>
      <t>Suicides</t>
    </r>
  </si>
  <si>
    <r>
      <t>Olyckshändelser efter kategori – Accidents by c</t>
    </r>
    <r>
      <rPr>
        <b/>
        <i/>
        <sz val="8"/>
        <rFont val="Arial"/>
        <family val="2"/>
      </rPr>
      <t>ategory</t>
    </r>
  </si>
  <si>
    <r>
      <t xml:space="preserve">Urspårningar och kollisioner vid växling – </t>
    </r>
    <r>
      <rPr>
        <i/>
        <sz val="8"/>
        <rFont val="Arial"/>
        <family val="2"/>
      </rPr>
      <t>Derailments and collisions when shunting</t>
    </r>
  </si>
  <si>
    <r>
      <t xml:space="preserve">   – därav kvinnor – </t>
    </r>
    <r>
      <rPr>
        <b/>
        <i/>
        <sz val="8"/>
        <rFont val="Arial"/>
        <family val="2"/>
      </rPr>
      <t>of which women</t>
    </r>
  </si>
  <si>
    <r>
      <t xml:space="preserve">   – därav män – </t>
    </r>
    <r>
      <rPr>
        <b/>
        <i/>
        <sz val="8"/>
        <rFont val="Arial"/>
        <family val="2"/>
      </rPr>
      <t>of which men</t>
    </r>
  </si>
  <si>
    <r>
      <t xml:space="preserve">– avlidna vid dessa händelser – </t>
    </r>
    <r>
      <rPr>
        <i/>
        <sz val="8"/>
        <rFont val="Arial"/>
        <family val="2"/>
      </rPr>
      <t>fatalities at these cases</t>
    </r>
  </si>
  <si>
    <r>
      <t xml:space="preserve">– allvarligt skadade vid dessa händelser – </t>
    </r>
    <r>
      <rPr>
        <i/>
        <sz val="8"/>
        <rFont val="Arial"/>
        <family val="2"/>
      </rPr>
      <t>seriously injured at these cases</t>
    </r>
  </si>
  <si>
    <t xml:space="preserve">   – därav okänt kön – of which unknown sex</t>
  </si>
  <si>
    <r>
      <t xml:space="preserve">   – därav okänt kön – </t>
    </r>
    <r>
      <rPr>
        <i/>
        <sz val="8"/>
        <rFont val="Arial"/>
        <family val="2"/>
      </rPr>
      <t>of which unknown sex</t>
    </r>
  </si>
  <si>
    <t>kvinnor</t>
  </si>
  <si>
    <t>män</t>
  </si>
  <si>
    <r>
      <t xml:space="preserve">   – därav okänt kön – </t>
    </r>
    <r>
      <rPr>
        <b/>
        <i/>
        <sz val="8"/>
        <rFont val="Arial"/>
        <family val="2"/>
      </rPr>
      <t>of which unknown sex</t>
    </r>
  </si>
  <si>
    <t>Olyckshändelser efter kategori</t>
  </si>
  <si>
    <t xml:space="preserve">Urspårningar vid tågrörelse </t>
  </si>
  <si>
    <t xml:space="preserve">Sammanstötningar vid tågrörelse </t>
  </si>
  <si>
    <t>Kollisioner vid vägkorsning i plan</t>
  </si>
  <si>
    <t>Andra olyckshändelser</t>
  </si>
  <si>
    <t>Vägtrafikolyckor</t>
  </si>
  <si>
    <t>Sammanstötningar vid tågrörelse</t>
  </si>
  <si>
    <t>Urspårningar vid tågrörelse</t>
  </si>
  <si>
    <t xml:space="preserve">Allvarligt skadade </t>
  </si>
  <si>
    <r>
      <t xml:space="preserve">Olyckshändelser efter kategori – </t>
    </r>
    <r>
      <rPr>
        <b/>
        <i/>
        <sz val="8"/>
        <rFont val="Arial"/>
        <family val="2"/>
      </rPr>
      <t>Accidents by category</t>
    </r>
  </si>
  <si>
    <t>Allvarlig personskada</t>
  </si>
  <si>
    <t>Personskada till följd av olyckan, vilken medförde mer än två veckors sjukskrivning.</t>
  </si>
  <si>
    <t>Personskada till följd av olyckan, vilken medförde mer än 24 timmars sjukhusvård.</t>
  </si>
  <si>
    <t>Allvarlig materiell skada</t>
  </si>
  <si>
    <t>Skada på egendom och miljö värderad till mer än 10 000 € eller 100 000 SEK.</t>
  </si>
  <si>
    <t>Allvarlig försening</t>
  </si>
  <si>
    <t>Försening räcker inte i sig för att händelsen ska bedömas som allvarlig.</t>
  </si>
  <si>
    <t>Totalt stopp i trafiken i sex timmar eller mer.</t>
  </si>
  <si>
    <t>Urval</t>
  </si>
  <si>
    <t>Ramtäckning</t>
  </si>
  <si>
    <t>En viss under- eller övertäckning kan förekomma om en uppgiftslämnares bedömning om en skada är allvarlig eller inte blivit felaktig.</t>
  </si>
  <si>
    <t>Mätning</t>
  </si>
  <si>
    <t>Bearbetning</t>
  </si>
  <si>
    <t>Fakta om statistiken</t>
  </si>
  <si>
    <t>Syfte och historik</t>
  </si>
  <si>
    <t>Tillförlitlighet totalt</t>
  </si>
  <si>
    <t>Osäkerhetskällor</t>
  </si>
  <si>
    <t>Uppläggning och genomförande</t>
  </si>
  <si>
    <t>Vid bearbetning och sammanställning kan det uppstå missförstånd eller felaktigheter. Statistiken tas ut genom filtreringar mot databasen där händelserna finns registrerade. Metoderna som används i denna totalundersökning är dock enkla med få arbetsmoment vilket håller nere risken för fel i hanteringen. Endast summeringar görs av händelser som uppfyller kriterierna för statistikens variabler. Resultaten av filtreringarna läggs över i tabellerna som ska publiceras. Uppgifterna kontrolleras i flera steg för att minska risken för bestående felaktigheter.</t>
  </si>
  <si>
    <t>Jämförbarhet över tiden</t>
  </si>
  <si>
    <t>Jämförbarhet mellan grupper</t>
  </si>
  <si>
    <r>
      <t xml:space="preserve">Passagerare – </t>
    </r>
    <r>
      <rPr>
        <i/>
        <sz val="8"/>
        <rFont val="Arial"/>
        <family val="2"/>
      </rPr>
      <t>Passengers</t>
    </r>
  </si>
  <si>
    <r>
      <t xml:space="preserve">Personolyckor orsakade av rullande materiel i rörelse – </t>
    </r>
    <r>
      <rPr>
        <i/>
        <sz val="8"/>
        <rFont val="Arial"/>
        <family val="2"/>
      </rPr>
      <t>Accidents to persons involving rolling stock in motion</t>
    </r>
  </si>
  <si>
    <t>Kontaktpersoner:</t>
  </si>
  <si>
    <t>giving lower values for Other accidents.</t>
  </si>
  <si>
    <t>Personolyckor orsakade av rullande materiel i rörelse (2014–)</t>
  </si>
  <si>
    <t>Urspårningar och kollisioner vid växling (2007–)</t>
  </si>
  <si>
    <t>Urspårningar och kollisioner vid växling  (2007–)</t>
  </si>
  <si>
    <t>Med självmord avses avsiktlig självdestruktiv handling som leder till döden.</t>
  </si>
  <si>
    <t>Med självmordsförsök avses avsiktlig självdestruktiv handling som leder till allvarlig personskada.</t>
  </si>
  <si>
    <t>Med självmordshändelse avses självmord och/eller självmordsförsök.</t>
  </si>
  <si>
    <t>Med olyckshändelse eller olycka avses en oönskad eller ouppsåtlig händelse, eller en viss följd av händelser, som får skadliga följder. Som olycka räknas följaktligen inte händelser orsakade av sabotage, självmord eller försök till självmord. Tekniska fel som inte leder till något vidare olycksförlopp räknas inte heller som olyckor.</t>
  </si>
  <si>
    <t>Skada på järnvägsfordon, spårfordon, järnvägs-infrastruktur, spåranläggning, miljön eller egendom som inte transporteras med fordonet, värderad till mer än 150 000 € eller 1 400 000 SEK.</t>
  </si>
  <si>
    <t>En osäkerhetskälla är bedömningar av vad som är en allvarlig olyckshändelse eller allvarligt skadad person. Bedömningarna kan variera mellan uppgiftslämnare, trots att det finns entydiga definitioner. Detta kan bland annat bero på att information om hur lång tid man vårdats på sjukhus inte alltid finns tillgänglig. Definitionen på allvarligt skadad finns beskriven i rapporten.</t>
  </si>
  <si>
    <t>Statistiken är i huvudsak jämförbar sedan år 2000. Dock har indelningar utökats successivt, vilket gör att jämförbarheten över tid försvåras.</t>
  </si>
  <si>
    <r>
      <t xml:space="preserve">Definitionerna på allvarlig personskada och allvarlig materiell skada förändrades från och med 2007. Detta beskrivs närmare i början av avsnittet </t>
    </r>
    <r>
      <rPr>
        <i/>
        <sz val="9.5"/>
        <rFont val="Arial"/>
        <family val="2"/>
      </rPr>
      <t>Definitioner</t>
    </r>
    <r>
      <rPr>
        <sz val="9.5"/>
        <rFont val="Arial"/>
        <family val="2"/>
      </rPr>
      <t xml:space="preserve"> i rapporten. </t>
    </r>
  </si>
  <si>
    <t>Fallolyckor i spårvagnar saknas i statistiken för år 2000.</t>
  </si>
  <si>
    <r>
      <t xml:space="preserve">Olyckshändelser av kategorin </t>
    </r>
    <r>
      <rPr>
        <i/>
        <sz val="9.5"/>
        <rFont val="Arial"/>
        <family val="2"/>
      </rPr>
      <t>Urspårningar och kollisioner vid växling</t>
    </r>
    <r>
      <rPr>
        <sz val="9.5"/>
        <rFont val="Arial"/>
        <family val="2"/>
      </rPr>
      <t xml:space="preserve"> saknas i statistiken före 2007. En jämförbar serie av antal olyckor behöver alltså justeras för det med början 2007.</t>
    </r>
  </si>
  <si>
    <r>
      <t xml:space="preserve">Antalet kategorier av olyckshändelser utökades med början 2014, genom att </t>
    </r>
    <r>
      <rPr>
        <i/>
        <sz val="9.5"/>
        <rFont val="Arial"/>
        <family val="2"/>
      </rPr>
      <t>Personolyckor orsakade av rullande materiel i rörelse</t>
    </r>
    <r>
      <rPr>
        <sz val="9.5"/>
        <rFont val="Arial"/>
        <family val="2"/>
      </rPr>
      <t xml:space="preserve"> tillkom. Detta reducerade antalet i kategorin </t>
    </r>
    <r>
      <rPr>
        <i/>
        <sz val="9.5"/>
        <rFont val="Arial"/>
        <family val="2"/>
      </rPr>
      <t>Andra olyckshändelser</t>
    </r>
    <r>
      <rPr>
        <sz val="9.5"/>
        <rFont val="Arial"/>
        <family val="2"/>
      </rPr>
      <t xml:space="preserve"> jämfört med tidigare år.</t>
    </r>
  </si>
  <si>
    <t>Indelningen av personer efter kön finns i statistiken från 2009.</t>
  </si>
  <si>
    <r>
      <t xml:space="preserve">Under titeln </t>
    </r>
    <r>
      <rPr>
        <i/>
        <sz val="9.5"/>
        <rFont val="Arial"/>
        <family val="2"/>
      </rPr>
      <t>Vägtrafikskador</t>
    </r>
    <r>
      <rPr>
        <sz val="9.5"/>
        <rFont val="Arial"/>
        <family val="2"/>
      </rPr>
      <t xml:space="preserve"> publicerar Trafikanalys årligen statistik över olyckshändelser i vägtrafiken. Vissa olyckshändelser, främst plankorsningsolyckor vid järnvägsdrift och vägtrafikolyckor vid spårvägsdrift kan finnas med i båda produkterna vilket skulle kunna medföra dubbelräkning om man summerar allt. </t>
    </r>
  </si>
  <si>
    <t xml:space="preserve">Rapportserien Bantrafikskador har funnits sedan 2007 och från och med 2008 är den officiell statistik. Det huvudsakliga innehållet i rapporten Bantrafikskador publicerades före 2007 som ett avsnitt i rapportserien Bantrafik. </t>
  </si>
  <si>
    <t>På Transportstyrelsens webbplats (www.transportstyrelsen.se/sv/jarnvag/Olyckor-och-tillbud/Vagledningar/) finns information om omedelbar och årlig rapportering.</t>
  </si>
  <si>
    <t xml:space="preserve">Den redovisade statistiken är en totalundersökning med god tillförlitlighet, vissa rapporteringsfel kan dock förekomma. Den osäkerhet som finns i materialet beskrivs under Osäkerhetskällor nedan. </t>
  </si>
  <si>
    <t xml:space="preserve">Från och med 2009 års utgåva ansvarar Trafikanalys för den officiella järnvägsstatistiken. Dessförinnan ansvarade SIKA (för 1993 års utgåva fram till 2008 års utgåva). Innan dess ansvarade Statens Järnvägar (SJ) för den officiella järnvägsstatistiken, fram till 1992 års utgåva av publikationen Sveriges Järnvägar. </t>
  </si>
  <si>
    <r>
      <t xml:space="preserve">Antalet kategorier av avlidna och allvarligt skadade har utökats stegvis. Fram till 2004 finns bara kategorierna </t>
    </r>
    <r>
      <rPr>
        <i/>
        <sz val="9.5"/>
        <rFont val="Arial"/>
        <family val="2"/>
      </rPr>
      <t>Passagerare</t>
    </r>
    <r>
      <rPr>
        <sz val="9.5"/>
        <rFont val="Arial"/>
        <family val="2"/>
      </rPr>
      <t xml:space="preserve">, </t>
    </r>
    <r>
      <rPr>
        <i/>
        <sz val="9.5"/>
        <rFont val="Arial"/>
        <family val="2"/>
      </rPr>
      <t>Järnvägsanställda</t>
    </r>
    <r>
      <rPr>
        <sz val="9.5"/>
        <rFont val="Arial"/>
        <family val="2"/>
      </rPr>
      <t xml:space="preserve"> och </t>
    </r>
    <r>
      <rPr>
        <i/>
        <sz val="9.5"/>
        <rFont val="Arial"/>
        <family val="2"/>
      </rPr>
      <t>Övriga</t>
    </r>
    <r>
      <rPr>
        <sz val="9.5"/>
        <rFont val="Arial"/>
        <family val="2"/>
      </rPr>
      <t xml:space="preserve">, med störst antal personer i </t>
    </r>
    <r>
      <rPr>
        <i/>
        <sz val="9.5"/>
        <rFont val="Arial"/>
        <family val="2"/>
      </rPr>
      <t>Övriga</t>
    </r>
    <r>
      <rPr>
        <sz val="9.5"/>
        <rFont val="Arial"/>
        <family val="2"/>
      </rPr>
      <t xml:space="preserve">. Kategorin </t>
    </r>
    <r>
      <rPr>
        <i/>
        <sz val="9.5"/>
        <rFont val="Arial"/>
        <family val="2"/>
      </rPr>
      <t>Plankorsningstrafikanter</t>
    </r>
    <r>
      <rPr>
        <sz val="9.5"/>
        <rFont val="Arial"/>
        <family val="2"/>
      </rPr>
      <t xml:space="preserve"> har data från 2005 för järnväg och 2006 för spårväg. (Plankorsningar förekommer inte i tunnelbanan). Kategorin </t>
    </r>
    <r>
      <rPr>
        <i/>
        <sz val="9.5"/>
        <rFont val="Arial"/>
        <family val="2"/>
      </rPr>
      <t>Obehöriga på spårområdet</t>
    </r>
    <r>
      <rPr>
        <sz val="9.5"/>
        <rFont val="Arial"/>
        <family val="2"/>
      </rPr>
      <t xml:space="preserve"> finns från 2006. Kategorin </t>
    </r>
    <r>
      <rPr>
        <i/>
        <sz val="9.5"/>
        <rFont val="Arial"/>
        <family val="2"/>
      </rPr>
      <t>Personer på plattform</t>
    </r>
    <r>
      <rPr>
        <sz val="9.5"/>
        <rFont val="Arial"/>
        <family val="2"/>
      </rPr>
      <t xml:space="preserve"> finns från 2014. Dessa förändringar har varje gång reducerat antalet i kategorin </t>
    </r>
    <r>
      <rPr>
        <i/>
        <sz val="9.5"/>
        <rFont val="Arial"/>
        <family val="2"/>
      </rPr>
      <t xml:space="preserve">Övriga </t>
    </r>
    <r>
      <rPr>
        <sz val="9.5"/>
        <rFont val="Arial"/>
        <family val="2"/>
      </rPr>
      <t>jämfört med tidigare år.</t>
    </r>
  </si>
  <si>
    <t>increased in 2014, giving lower values for Other accidents.</t>
  </si>
  <si>
    <t>Anm: Urspårningar och kollisioner vid växling saknas före 2007. Antalet kategorier av olyckshändelser utökades</t>
  </si>
  <si>
    <t>2000</t>
  </si>
  <si>
    <t>2001</t>
  </si>
  <si>
    <t>2002</t>
  </si>
  <si>
    <t>2003</t>
  </si>
  <si>
    <t>2004</t>
  </si>
  <si>
    <t>2005</t>
  </si>
  <si>
    <t>2006</t>
  </si>
  <si>
    <t>2007</t>
  </si>
  <si>
    <t>2008</t>
  </si>
  <si>
    <t>2009</t>
  </si>
  <si>
    <t>2010</t>
  </si>
  <si>
    <t>2011</t>
  </si>
  <si>
    <t>2012</t>
  </si>
  <si>
    <t>2013</t>
  </si>
  <si>
    <t>2014</t>
  </si>
  <si>
    <t>2015</t>
  </si>
  <si>
    <t>2016</t>
  </si>
  <si>
    <r>
      <t xml:space="preserve">Järnvägsdrift </t>
    </r>
    <r>
      <rPr>
        <sz val="8"/>
        <rFont val="Calibri"/>
        <family val="2"/>
      </rPr>
      <t>–</t>
    </r>
    <r>
      <rPr>
        <sz val="8"/>
        <rFont val="Arial"/>
        <family val="2"/>
      </rPr>
      <t xml:space="preserve"> </t>
    </r>
    <r>
      <rPr>
        <i/>
        <sz val="8"/>
        <rFont val="Arial"/>
        <family val="2"/>
      </rPr>
      <t>Railway operations</t>
    </r>
  </si>
  <si>
    <r>
      <t xml:space="preserve">Spårvägsdrift – </t>
    </r>
    <r>
      <rPr>
        <i/>
        <sz val="8"/>
        <rFont val="Arial"/>
        <family val="2"/>
      </rPr>
      <t>Tramway operations</t>
    </r>
  </si>
  <si>
    <r>
      <t xml:space="preserve">Tunnelbanedrift – </t>
    </r>
    <r>
      <rPr>
        <i/>
        <sz val="8"/>
        <rFont val="Arial"/>
        <family val="2"/>
      </rPr>
      <t>Metro operations</t>
    </r>
  </si>
  <si>
    <r>
      <t>Summa</t>
    </r>
    <r>
      <rPr>
        <b/>
        <i/>
        <sz val="8"/>
        <rFont val="Arial"/>
        <family val="2"/>
      </rPr>
      <t xml:space="preserve"> – Total</t>
    </r>
  </si>
  <si>
    <r>
      <t xml:space="preserve">Olyckshändelser – </t>
    </r>
    <r>
      <rPr>
        <b/>
        <i/>
        <sz val="8"/>
        <rFont val="Arial"/>
        <family val="2"/>
      </rPr>
      <t>Accidents</t>
    </r>
  </si>
  <si>
    <r>
      <t xml:space="preserve">Allvarligt skadade i olyckor </t>
    </r>
    <r>
      <rPr>
        <b/>
        <i/>
        <sz val="8"/>
        <rFont val="Arial"/>
        <family val="2"/>
      </rPr>
      <t>– Seriously injured in accidents</t>
    </r>
  </si>
  <si>
    <r>
      <t xml:space="preserve">Summa olyckshändelser – </t>
    </r>
    <r>
      <rPr>
        <b/>
        <i/>
        <sz val="8"/>
        <rFont val="Arial"/>
        <family val="2"/>
      </rPr>
      <t>Total accidents</t>
    </r>
  </si>
  <si>
    <t xml:space="preserve">Från och med 2016 klassificeras självmord i en särskild arbetsgrupp med representanter från Transportstyrelsen, Trafikverket och Rättsmedicinalverket. Samma metod som för vägtrafiken används. Tidigare år har bedömningen endast utgått ifrån Polisens och Rättsmedicinalverkets bedömning. </t>
  </si>
  <si>
    <t xml:space="preserve">Remark: Derailments and collisions when shunting are missing before 2007. The number of categories of accidents was increased in 2014, </t>
  </si>
  <si>
    <t>Anm: Rapporterade händelser enligt RID 1.8.5. Allvarliga tillbud ingår och även händelser vid lastning/lossning.</t>
  </si>
  <si>
    <t>Remark: Occurrences reported according to RID 1.8.5. Serious incidents included and occurrences during loading and unloading.</t>
  </si>
  <si>
    <t>Remark: The number of categories of fatalities was increased in 2005, 2006 and 2014, giving lower values for Other persons.</t>
  </si>
  <si>
    <t>Remark: The number of categories of seriously injured was increased in 2005, 2006 and 2014, giving lower values for Other persons.</t>
  </si>
  <si>
    <t>Anm: Urspårningar och kollisioner vid växling saknas före 2007. Antalet kategorier av olyckshändelser utökades 2014,</t>
  </si>
  <si>
    <t>Remark: The number of categories of fatalities was increased in 2006 and 2014, giving lower values for Other persons.</t>
  </si>
  <si>
    <t>Remark: Derailments and collisions when shunting are missing before 2007. The number of categories of accidents was increased in 2014, giving lower values for Other accidents.</t>
  </si>
  <si>
    <t>Remark: The number of categories of seriously injured was increased in 2006 and 2014, giving lower values for Other persons.</t>
  </si>
  <si>
    <t>Remark: Derailments and collisions when shunting are missing before 2007. The number of categories of accidents was</t>
  </si>
  <si>
    <t>2017</t>
  </si>
  <si>
    <r>
      <t>Avlidna i olyckor, efter kategori och kön – Fatalities in accidents, by c</t>
    </r>
    <r>
      <rPr>
        <b/>
        <i/>
        <sz val="8"/>
        <rFont val="Arial"/>
        <family val="2"/>
      </rPr>
      <t>ategory and sex</t>
    </r>
  </si>
  <si>
    <r>
      <t xml:space="preserve">Summa avlidna i olyckor –  </t>
    </r>
    <r>
      <rPr>
        <b/>
        <i/>
        <sz val="8"/>
        <rFont val="Arial"/>
        <family val="2"/>
      </rPr>
      <t>Fatalities in total, killed in accidents</t>
    </r>
  </si>
  <si>
    <r>
      <t xml:space="preserve">Allvarligt skadade i olyckor, efter kategori och kön – </t>
    </r>
    <r>
      <rPr>
        <b/>
        <i/>
        <sz val="8"/>
        <rFont val="Arial"/>
        <family val="2"/>
      </rPr>
      <t>Seriously injuried in accidents, by category and sex</t>
    </r>
  </si>
  <si>
    <r>
      <t xml:space="preserve">Summa allvarligt skadade i olyckor  –  </t>
    </r>
    <r>
      <rPr>
        <b/>
        <i/>
        <sz val="8"/>
        <rFont val="Arial"/>
        <family val="2"/>
      </rPr>
      <t>Total number of seriously injured in accidents</t>
    </r>
  </si>
  <si>
    <t>Självmord och självmordsförsök – Suicides and suicide attempts</t>
  </si>
  <si>
    <r>
      <t xml:space="preserve">Avlidna i självmord – </t>
    </r>
    <r>
      <rPr>
        <b/>
        <i/>
        <sz val="8"/>
        <rFont val="Arial"/>
        <family val="2"/>
      </rPr>
      <t>Fatalities in suicides</t>
    </r>
  </si>
  <si>
    <r>
      <t xml:space="preserve">Avlidna i olyckor – </t>
    </r>
    <r>
      <rPr>
        <b/>
        <i/>
        <sz val="8"/>
        <rFont val="Arial"/>
        <family val="2"/>
      </rPr>
      <t>Fatalities in accidents</t>
    </r>
  </si>
  <si>
    <r>
      <t xml:space="preserve">Allvarligt skadade i olyckor efter kategori och kön – </t>
    </r>
    <r>
      <rPr>
        <b/>
        <i/>
        <sz val="8"/>
        <rFont val="Arial"/>
        <family val="2"/>
      </rPr>
      <t>Seriously injured in accidents, by category and sex</t>
    </r>
  </si>
  <si>
    <r>
      <t xml:space="preserve">Summa allvarligt skadade i olyckor – </t>
    </r>
    <r>
      <rPr>
        <b/>
        <i/>
        <sz val="8"/>
        <rFont val="Arial"/>
        <family val="2"/>
      </rPr>
      <t>Total number of seriously injured in accidents</t>
    </r>
  </si>
  <si>
    <t>k</t>
  </si>
  <si>
    <t>Anm: Urspårningar och kollisioner vid växling saknas före 2007. Antalet kategorier av olyckshändelser utökades 2014, vilket medfört lägre antal i Andra olyckshändelser.</t>
  </si>
  <si>
    <t xml:space="preserve">Anm: Antalet kategorier av avlidna har utökats 2005, 2006 och 2014. vilket medfört lägre antal i Övriga. </t>
  </si>
  <si>
    <t>vilket medfört lägre antal i Andra olyckshändelser.</t>
  </si>
  <si>
    <t>2014, vilket medfört lägre antal i Andra olyckshändelser.</t>
  </si>
  <si>
    <t>Året 2000 ingår inte fallolyckor inuti spårvagnar.</t>
  </si>
  <si>
    <t>The year 2000, bad falls inside tram-cars are not included.</t>
  </si>
  <si>
    <r>
      <t xml:space="preserve">Allvarligt skadade i självmordshändelser – </t>
    </r>
    <r>
      <rPr>
        <b/>
        <i/>
        <sz val="8"/>
        <rFont val="Arial"/>
        <family val="2"/>
      </rPr>
      <t>Seriously injured in suicide acts</t>
    </r>
  </si>
  <si>
    <r>
      <t xml:space="preserve">Kvinnor – </t>
    </r>
    <r>
      <rPr>
        <i/>
        <sz val="8"/>
        <rFont val="Arial"/>
        <family val="2"/>
      </rPr>
      <t>Women</t>
    </r>
  </si>
  <si>
    <r>
      <t xml:space="preserve">Män – </t>
    </r>
    <r>
      <rPr>
        <i/>
        <sz val="8"/>
        <rFont val="Arial"/>
        <family val="2"/>
      </rPr>
      <t>Men</t>
    </r>
  </si>
  <si>
    <r>
      <t xml:space="preserve">Okänt kön – </t>
    </r>
    <r>
      <rPr>
        <i/>
        <sz val="8"/>
        <rFont val="Arial"/>
        <family val="2"/>
      </rPr>
      <t>Unknown sex</t>
    </r>
  </si>
  <si>
    <t xml:space="preserve">..   </t>
  </si>
  <si>
    <t>Uppgift ej tillgänglig eller alltför osäker för att anges</t>
  </si>
  <si>
    <t xml:space="preserve">.    </t>
  </si>
  <si>
    <t>Uppgifter kan ej förekomma</t>
  </si>
  <si>
    <t>Lika med noll (inget finns att redovisa)</t>
  </si>
  <si>
    <t>0</t>
  </si>
  <si>
    <t xml:space="preserve">Större än 0 och mindre än 0,5 av enheten </t>
  </si>
  <si>
    <t xml:space="preserve">k   </t>
  </si>
  <si>
    <t>Korrigerade uppgifter</t>
  </si>
  <si>
    <t xml:space="preserve">r    </t>
  </si>
  <si>
    <t>Reviderade uppgifter</t>
  </si>
  <si>
    <t>xxx</t>
  </si>
  <si>
    <t>Betydande avbrott i jämförbarheten i en tidsserie markeras med en horisontell eller vertikal linje</t>
  </si>
  <si>
    <r>
      <t>Allvarligt skadade i olyckor, efter kategori och kön –</t>
    </r>
    <r>
      <rPr>
        <b/>
        <i/>
        <sz val="8"/>
        <rFont val="Arial"/>
        <family val="2"/>
      </rPr>
      <t xml:space="preserve"> Seriously injured by category and sex</t>
    </r>
  </si>
  <si>
    <r>
      <t xml:space="preserve">Avlidna i olyckor, efter kategori och kön – </t>
    </r>
    <r>
      <rPr>
        <b/>
        <i/>
        <sz val="8"/>
        <rFont val="Arial"/>
        <family val="2"/>
      </rPr>
      <t>Fatalities by category and sex</t>
    </r>
  </si>
  <si>
    <t>Till och med år 2006</t>
  </si>
  <si>
    <t>Från och med år 2007</t>
  </si>
  <si>
    <t xml:space="preserve">Anm: Antalet kategorier av alllvarligt skadade har utökats 2006 och 2014, vilket medfört lägre antal i Övriga. </t>
  </si>
  <si>
    <t xml:space="preserve">Anm: Antalet kategorier av alllvarligt skadade har utökats 2005, 2006 och 2014, vilket medfört lägre antal i Övriga. </t>
  </si>
  <si>
    <r>
      <t xml:space="preserve">Anm: Antalet kategorier av alllvarligt skadade har utökats 2006 och 2014, vilket medfört lägre antal i </t>
    </r>
    <r>
      <rPr>
        <i/>
        <sz val="8"/>
        <rFont val="Arial"/>
        <family val="2"/>
      </rPr>
      <t>Övriga.</t>
    </r>
    <r>
      <rPr>
        <sz val="8"/>
        <rFont val="Arial"/>
        <family val="2"/>
      </rPr>
      <t xml:space="preserve"> </t>
    </r>
  </si>
  <si>
    <t>2018</t>
  </si>
  <si>
    <t>Kolumn1</t>
  </si>
  <si>
    <t xml:space="preserve"> vilket medfört lägre antal i Andra olyckshändelser.</t>
  </si>
  <si>
    <t>Remark: Derailments and collisions when shunting are missing before 2007. The number of categories of accidents was increased in 2014,</t>
  </si>
  <si>
    <r>
      <t xml:space="preserve">I materialet som statistiken baseras på finns tre typer av trafikverksamhet. Med </t>
    </r>
    <r>
      <rPr>
        <i/>
        <sz val="9.5"/>
        <rFont val="Arial"/>
        <family val="2"/>
      </rPr>
      <t>tågrörelse/tågfärd</t>
    </r>
    <r>
      <rPr>
        <sz val="9.5"/>
        <rFont val="Arial"/>
        <family val="2"/>
      </rPr>
      <t xml:space="preserve"> avses den trafikverksamhet som normalt uppfattas som tågtrafik, och som utförs för att framföra spårfordon från bland annat en driftplats till en annan. I statistiken kan även olyckor vid spärrfärd och växling ingå, om de lett till de konsekvenser som definitionen anger för en olycka med spårfordon i rörelse. Med </t>
    </r>
    <r>
      <rPr>
        <i/>
        <sz val="9.5"/>
        <rFont val="Arial"/>
        <family val="2"/>
      </rPr>
      <t>spärrfärd</t>
    </r>
    <r>
      <rPr>
        <sz val="9.5"/>
        <rFont val="Arial"/>
        <family val="2"/>
      </rPr>
      <t xml:space="preserve"> avses trafikverksamhet för rörelser med spårfordon på en avspärrad bevakningssträcka, främst för underhåll eller transport av spårfordon. Med </t>
    </r>
    <r>
      <rPr>
        <i/>
        <sz val="9.5"/>
        <rFont val="Arial"/>
        <family val="2"/>
      </rPr>
      <t>växling</t>
    </r>
    <r>
      <rPr>
        <sz val="9.5"/>
        <rFont val="Arial"/>
        <family val="2"/>
      </rPr>
      <t xml:space="preserve"> avses trafikverksamhet för att förflytta spårfordon, exempelvis på en bangård för att rangera om vagnar i inkommande tåg till nya avgående tåg.</t>
    </r>
  </si>
  <si>
    <t>Alla händelser med dödlig utgång räknas givetvis som allvarliga. Som dödad vid olyckan eller självmordet räknas personer som avlider antingen vid händelsen eller inom 30 dagar, och som följd av händelsen.</t>
  </si>
  <si>
    <r>
      <t xml:space="preserve">Kriterierna för </t>
    </r>
    <r>
      <rPr>
        <b/>
        <i/>
        <sz val="9.5"/>
        <rFont val="Arial"/>
        <family val="2"/>
      </rPr>
      <t>allvarlig händelse</t>
    </r>
    <r>
      <rPr>
        <b/>
        <sz val="9.5"/>
        <rFont val="Arial"/>
        <family val="2"/>
      </rPr>
      <t xml:space="preserve"> vid händelser utan dödlig utgång ändrades från och med 2007. Förändringarna anpassade statistiken till EU:s järnvägssäkerhetsdirektiv. Samtidigt som gränserna för allvarlig personskada och allvarlig materiell skada ändrades, infördes ett helt nytt kriterium för allvarlig trafikstörning, vilket har betydelse om inget av de andra kriterierna är uppfyllda.</t>
    </r>
  </si>
  <si>
    <t>Summa – Total</t>
  </si>
  <si>
    <r>
      <t xml:space="preserve">Självmord och självmordsförsök – </t>
    </r>
    <r>
      <rPr>
        <b/>
        <i/>
        <sz val="8"/>
        <rFont val="Arial"/>
        <family val="2"/>
      </rPr>
      <t>Suicides and suicide attempts</t>
    </r>
  </si>
  <si>
    <r>
      <t>Summa olyckshändelser –</t>
    </r>
    <r>
      <rPr>
        <b/>
        <i/>
        <sz val="8"/>
        <rFont val="Arial"/>
        <family val="2"/>
      </rPr>
      <t xml:space="preserve"> Total accidents</t>
    </r>
  </si>
  <si>
    <r>
      <t>Självmord och självmordsförsök –</t>
    </r>
    <r>
      <rPr>
        <b/>
        <i/>
        <sz val="8"/>
        <rFont val="Arial"/>
        <family val="2"/>
      </rPr>
      <t xml:space="preserve"> Suicides and suicide attempts</t>
    </r>
  </si>
  <si>
    <t>Bantrafikskador 2019</t>
  </si>
  <si>
    <t>Rail traffic accidents 2019</t>
  </si>
  <si>
    <r>
      <t xml:space="preserve">Publiceringsdatum: </t>
    </r>
    <r>
      <rPr>
        <sz val="10"/>
        <rFont val="Arial"/>
        <family val="2"/>
      </rPr>
      <t>2020-06-10</t>
    </r>
  </si>
  <si>
    <t>Fredrik Lindberg</t>
  </si>
  <si>
    <t>tel: 010-414 42 36, e-post: fredrik.lindberg@trafa.se</t>
  </si>
  <si>
    <t>Fredrik Söderbaum</t>
  </si>
  <si>
    <t>tel: 010-414 42 23, e-post: fredrik.soderbaum@trafa.se</t>
  </si>
  <si>
    <t>2010– 2014</t>
  </si>
  <si>
    <t>2015– 2019</t>
  </si>
  <si>
    <t>Översikt av olyckshändelser, självmordshändelser, avlidna och allvarligt skadade inom bantrafiken.</t>
  </si>
  <si>
    <t>Summary of accidents, suicide acts, fatalities and seriously injured in rail traffic.</t>
  </si>
  <si>
    <t>Tabell 1. Olyckshändelser och självmordshändelser vid järnvägsdrift. Åren 2000–2019 samt summa för femårsperioderna 2010–2014 och 2015–2019.</t>
  </si>
  <si>
    <t>Table 1. Accidents and suicidal acts in railway operations. Years 2000–2019 and sum for the five year periods 2010–2014 and 2015–2019.</t>
  </si>
  <si>
    <t>Tabell 2. Olyckshändelser och tillbud vid järnvägsdrift med farligt gods. Åren 2007–2019 samt summa för femårsperioderna 2010–2014 och 2015–2019.</t>
  </si>
  <si>
    <t>Table 2. Railway accidents and incidents involving dangerous goods. Years 2007–2019 and sum for the five year periods 2010–2014 and 2015–2019.</t>
  </si>
  <si>
    <r>
      <t>Summa</t>
    </r>
    <r>
      <rPr>
        <b/>
        <i/>
        <sz val="8"/>
        <rFont val="Arial"/>
        <family val="2"/>
      </rPr>
      <t xml:space="preserve"> – Total </t>
    </r>
  </si>
  <si>
    <r>
      <t xml:space="preserve">Allvarligt skadade i självmordsförsök  –  </t>
    </r>
    <r>
      <rPr>
        <b/>
        <i/>
        <sz val="8"/>
        <rFont val="Arial"/>
        <family val="2"/>
      </rPr>
      <t>Total number of seriously injured in suicide attempts</t>
    </r>
  </si>
  <si>
    <r>
      <t>Avlidna i självmord –</t>
    </r>
    <r>
      <rPr>
        <b/>
        <i/>
        <sz val="8"/>
        <rFont val="Arial"/>
        <family val="2"/>
      </rPr>
      <t xml:space="preserve"> Fatalities in total, killed in suicides</t>
    </r>
  </si>
  <si>
    <r>
      <t xml:space="preserve">Avlidna i självmord – </t>
    </r>
    <r>
      <rPr>
        <b/>
        <i/>
        <sz val="8"/>
        <rFont val="Arial"/>
        <family val="2"/>
      </rPr>
      <t>Fatalities in total, killed in suicides</t>
    </r>
  </si>
  <si>
    <r>
      <t>Allvarligt skadade i självmordsförsök –</t>
    </r>
    <r>
      <rPr>
        <b/>
        <i/>
        <sz val="8"/>
        <rFont val="Arial"/>
        <family val="2"/>
      </rPr>
      <t xml:space="preserve"> Total number of seriously injured in suicide attempts</t>
    </r>
  </si>
  <si>
    <r>
      <t xml:space="preserve">Allvarligt skadade i självmordsförsök – </t>
    </r>
    <r>
      <rPr>
        <b/>
        <i/>
        <sz val="8"/>
        <rFont val="Arial"/>
        <family val="2"/>
      </rPr>
      <t>Total number of seriously injured in suicide attempts</t>
    </r>
  </si>
  <si>
    <t>Tabell 3. Avlidna i olyckor och självmordshändelser vid järnvägsdrift. Åren 2000–2019 samt summa för femårsperioderna 2010–2014 och 2015–2019.</t>
  </si>
  <si>
    <t>Table 3. Fatalities in accidents and suicidal acts in railway operations. Years 2000–2019 and sum for the five year periods 2010–2014 and 2015–2019.</t>
  </si>
  <si>
    <t>Tabell 4. Allvarligt skadade i olyckor och självmordsförsök vid järnvägsdrift. Åren 2000–2019 samt summa för femårsperioderna 2010–2014 och 2015–2019.</t>
  </si>
  <si>
    <t>Table 4. Seriously injured in accidents and suicide attempts in railway operations. Years 2000–2019 and sum for the five year periods 2010–2014 and 2015–2019.</t>
  </si>
  <si>
    <t>Tabell 5. Olyckshändelser och självmordshändelser vid spårvägsdrift. Åren 2000–2019 samt summa för femårsperioderna 2010–2014 och 2015–2019.</t>
  </si>
  <si>
    <t>Table 5. Accidents and suicidal acts in tram operations. Years 2000–2019 and sum for the five year periods 2010–2014 and 2015–2019.</t>
  </si>
  <si>
    <t>Tabell 6. Avlidna i olyckor och självmordshändelser vid spårvägsdrift. Åren 2000–2019 samt summa för femårsperioderna 2010–2014 och 2015–2019.</t>
  </si>
  <si>
    <t>Table 6. Fatalities in accidents and suicidal acts in tram operations. Years 2000–2019 and sum for the five year periods 2010–2014 and 2015–2019.</t>
  </si>
  <si>
    <t xml:space="preserve">Anm: Antalet kategorier av avlidna har utökats 2006 och 2014, vilket medfört lägre antal i Övriga. </t>
  </si>
  <si>
    <t>Tabell 7. Allvarligt skadade i olyckor och självmordsförsök vid spårvägsdrift. Åren 2000–2019 samt summa för femårsperioderna 2010–2014 och 2015–2019.</t>
  </si>
  <si>
    <t>Table 7. Seriously injured in accidents and suicide attempts in tram operations. Years 2000–2019 and sum for the five year periods 2010–2014 and 2015–2019.</t>
  </si>
  <si>
    <t>Tabell 8. Olyckshändelser och självmordshändelser vid tunnelbanedrift. Åren 2000–2019 samt summa för femårsperioderna 2010–2014 och 2015–2019.</t>
  </si>
  <si>
    <t>Table 8. Accidents and suicidal acts in metro operations. Years 2000–2019 and sum for the five year periods 2010–2014 and 2015–2019.</t>
  </si>
  <si>
    <t>Tabell 9. Avlidna i olyckor och självmordshändelser vid tunnelbanedrift. Åren 2000–2019 samt summa för femårsperioderna 2010–2014 och 2015–2019.</t>
  </si>
  <si>
    <t>Table 9. Fatalities in accidents and suicidal acts in metro operations. Years 2000–2019 and sum for the five year periods 2010–2014 and 2015–2019.</t>
  </si>
  <si>
    <t>Tabell 10. Allvarligt skadade i olyckor och självmordsförsök vid tunnelbanedrift. Åren 2000–2019 samt summa för femårsperioderna 2010–2014 och 2015–2019.</t>
  </si>
  <si>
    <t>Table 10. Seriously injured in accidents and suicide attempts in metro operations. Years 2000–2019 and sum for the five year periods 2010–2014 and 2015–2019.</t>
  </si>
  <si>
    <r>
      <t xml:space="preserve">2014, vilket medfört lägre antal i </t>
    </r>
    <r>
      <rPr>
        <b/>
        <i/>
        <sz val="9.5"/>
        <rFont val="Arial"/>
        <family val="2"/>
      </rPr>
      <t>Andra olyckshändelser</t>
    </r>
    <r>
      <rPr>
        <b/>
        <sz val="9.5"/>
        <rFont val="Arial"/>
        <family val="2"/>
      </rPr>
      <t>.</t>
    </r>
  </si>
  <si>
    <t xml:space="preserve">Figur 1.1. Allvarliga olyckshändelser vid järnvägsdrift, indelade efter kategori, åren 2000–2019.
</t>
  </si>
  <si>
    <t>Figure 1.1. Serious accidents in railway operations, divided by category, years 2000–2019.</t>
  </si>
  <si>
    <t>Figur 1.2. Avlidna vid olyckshändelser vid järnvägsdrift, åren 2000–2019.</t>
  </si>
  <si>
    <t>Figure 1.2. Fatalities at accidents in railway operations, years 2000–2019.</t>
  </si>
  <si>
    <t xml:space="preserve">Figur 1.3. Avlidna vid olyckshändelser vid järnvägsdrift, per kön, åren 2009–2019.
</t>
  </si>
  <si>
    <t>Figure 1.3. Fatalities at accidents in railway operations, by sex, years 2009–2019.</t>
  </si>
  <si>
    <t>2019</t>
  </si>
  <si>
    <t xml:space="preserve">Figur 1.4. Allvarligt skadade vid olyckshändelser vid järnvägsdrift, per kön, åren 2009–2019.
</t>
  </si>
  <si>
    <t>Figure 1.4. Seriously injured in railway operations, by sex, years 2009–2019.</t>
  </si>
  <si>
    <t>okänt kön</t>
  </si>
  <si>
    <t xml:space="preserve">Figur 2.1. Allvarliga olyckshändelser vid spårvägsdrift, indelade efter kategori, åren 2001–2019.
</t>
  </si>
  <si>
    <t>Figure 2.1. Serious accidents in tram operations, divided by category, years 2001–2019.</t>
  </si>
  <si>
    <t>increased in 2004, giving lower values for Other accidents.</t>
  </si>
  <si>
    <t>Figur 2.2. Avlidna vid olyckshändelser vid spårvägsdrift, åren 2000–2019.</t>
  </si>
  <si>
    <t>Figure 2.2. Fatalities at accidents in tram operations, years 2000–2019.</t>
  </si>
  <si>
    <t xml:space="preserve">Figur 2.3. Avlidna vid olyckshändelser vid spårvägsdrift, per kön, åren 2009–2019.
</t>
  </si>
  <si>
    <t>Figure 2.3. Fatalities at accidents in tram operations, by sex, years 2009–2019.</t>
  </si>
  <si>
    <t xml:space="preserve">Figur 2.4. Allvarligt skadade vid olyckshändelser vid spårvägsdrift, per kön, åren 2009–2019.
</t>
  </si>
  <si>
    <t>Figure 2.4. Seriously injured in tram operations, by sex, years 2009–2019.</t>
  </si>
  <si>
    <t xml:space="preserve">Figur 3.1. Allvarliga olyckshändelser vid tunnelbanedrift, indelade efter kategori, åren 2001–2019.
</t>
  </si>
  <si>
    <t>Figure 3.1. Serious accidents in metro operations, divided by category, years 2001–2019.</t>
  </si>
  <si>
    <t>Figur 3.2. Avlidna vid olyckshändelser vid tunnelbanedrift, åren 2000–2019.</t>
  </si>
  <si>
    <t>Figure 3.2. Fatalities at accidents in metro operations, years 2000–2019.</t>
  </si>
  <si>
    <t>Figure 3.3. Fatalities at accidents in metro operations, by sex, years 2009–2019.</t>
  </si>
  <si>
    <t xml:space="preserve">Figur 3.4. Allvarligt skadade vid olyckshändelser vid tunnelbanedrift, per kön, åren 2009–2019.
</t>
  </si>
  <si>
    <t>Figure 3.4. Seriously injured in metro operations, by sex, years 2009–2019.</t>
  </si>
  <si>
    <t xml:space="preserve">Figur 3.3. Avlidna vid olyckshändelser vid tunnelbanedrift, fördelade per kön, åren 2009–2019.
</t>
  </si>
  <si>
    <t>Teckenförklaringar</t>
  </si>
  <si>
    <t>Anm: För 2011, 2013, 2015, 2018 och 2019 är antal avlidna noll.</t>
  </si>
  <si>
    <t>Remark: For 2011, 2013, 2015, 2018 and 2019 the number of fatalities is zero.</t>
  </si>
  <si>
    <t>Remark: For 2016 and 2019 the number of fatalities is zero.</t>
  </si>
  <si>
    <t>Anm: För 2016 och 2019 är antal avlidna noll.</t>
  </si>
  <si>
    <r>
      <t>Statistik 2020:</t>
    </r>
    <r>
      <rPr>
        <b/>
        <sz val="16"/>
        <color theme="0"/>
        <rFont val="Tahoma"/>
        <family val="2"/>
      </rPr>
      <t>18</t>
    </r>
  </si>
  <si>
    <r>
      <t xml:space="preserve">Personer på plattform – </t>
    </r>
    <r>
      <rPr>
        <i/>
        <sz val="8"/>
        <rFont val="Arial"/>
        <family val="2"/>
      </rPr>
      <t>Persons at a platform</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</si>
  <si>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railway premises</t>
    </r>
  </si>
  <si>
    <r>
      <t xml:space="preserve">Summa avlidna i olyckor – </t>
    </r>
    <r>
      <rPr>
        <b/>
        <i/>
        <sz val="8"/>
        <rFont val="Arial"/>
        <family val="2"/>
      </rPr>
      <t>Fatalities in total, killed in accidents</t>
    </r>
  </si>
  <si>
    <t xml:space="preserve">Syftet med statistiken om bantrafikskador är att belysa utvecklingen av olycks- och självmordshändelser vid järnvägs-, spårvägs- och tunnelbanedrift, samt hur många personer som avlidit och blivit allvarligt skadad i dessa händelser. </t>
  </si>
  <si>
    <t xml:space="preserve">Transportstyrelsen är den myndighet som utövar tillsyn över järnvägs-, spårvägs- och tunnelbanesystemet. Transportstyrelsen samlar in underlagsdata till statistiken från tillståndsinnehavare som är järnvägsföretag och infrastrukturförvaltare inom järnvägsområdet samt från trafikutövare och spårinnehavare som bedriver verksamhet vid spårväg eller tunnelbana. </t>
  </si>
  <si>
    <t xml:space="preserve">Transportstyrelsen upprätthåller en telefonberedskap som dygnet runt årets alla dagar tar emot anmälningar från tillståndshavare i samband med att de involveras i olyckor, tillbud eller andra väsentliga fel och brister som är säkerhetsrelaterade. Utöver den omedelbara rapporteringen ska järnvägsföretag och trafikutövare årligen rapportera de olyckor de involverats i och som uppfyller kriterierna för att ingå i statistiken. </t>
  </si>
  <si>
    <t>Uppgifterna om de anmälda händelserna bearbetas av Transportstyrelsen innan de lämnas till den officiella statistiken. De personskador som uppstått i samband med att olyckor inträffat följs upp. Uppföljningen sker genom kontakt med polismyndigheten som svarar på Transportstyrelsens frågor om olyckan.</t>
  </si>
  <si>
    <t>Uppgifterna om händelser som rör farligt gods följs upp genom ett samarbete med Myndigheten för samhällsskydd och beredskap (MSB). När det gäller olyckor vid transport av farligt gods är det MSB som har ansvar för regler som syftar till att förebygga, hindra och begränsa skador som orsakas av transporter med farligt gods på väg och järnväg. MSB gör den slutliga bedömningen om vilka olyckor eller tillbud till olyckor som uppfyller kraven för att ingå i statistiken eftersom de är ansvarig myndighet för reglerna inom området. Ibland tillkommer då händelser som inte anmälts till Transportstyrelsen.</t>
  </si>
  <si>
    <t>Bantrafikskador är en totalundersökning och har ingen urvalsosäkerhet.</t>
  </si>
  <si>
    <t>Bortfall</t>
  </si>
  <si>
    <t>Trafikanalys och Transportstyrelsen bedömer att medveten underrapportering av olyckshändelser är försumbar. Omedveten underrapportering kan förekomma till följd av att uppgiftslämnare underskattar hur allvarlig en händelse är. Rapporteringen av tillbud till Myndigheten för samhällsskydd och beredskap kan präglas av viss underrapportering från verksamhetsutövarna, även om detta är svårt att peka på. Det finns inget partiellt bortfall som påverkar publicerad statistik.</t>
  </si>
  <si>
    <t>En annan osäkerhetskälla är svårigheten att i efterhand skilja mellan självmordshändelser och olyckshändelser. Statistiken baseras huvudsakligen på den bedömning som Trafikverket, Transportstyrelsen och Rättsmedicinalverket gör från fall till fall. Förutsättningarna för den arbetsgruppen att göra en korrekt bedömning av varje händelse är inte alltid goda. För att minska osäkerheten i statistiken använder Transportstyrelsen även information ur databaser som i första hand innehåller vägtrafikskador.</t>
  </si>
  <si>
    <t xml:space="preserve">Statistiken kan användas tillsammans annan statistik som har samma klassindelningar och definitioner. </t>
  </si>
  <si>
    <t xml:space="preserve">Mål- och observationsobjekt i statistiken är allvarliga olycks- och självmordshändelser som sker på järnväg, spårväg och tunnelbana och där ett spårfordon i rörelse varit inblandat. Därtill är även tillbud med farligt gods objekt i statistiken . 
Målpopulationen är alla sådana händelser som beskrivs ovan och som skett i samband med kommersiell bantrafik på alla spåranläggningar i Sverige 2019. Det som undantas är museijärnvägar, museispårvägar samt trafik inom industrianläggningar om infrastrukturförvaltaren transporterar enbart eget gods där. </t>
  </si>
  <si>
    <t>Om inte annat anges, krävs att ett spårfordon varit i rörelse vid olyckshändelsen eller självmordshändelsen för att ingå i statistiken. Därmed utesluts exempelvis många olyckor som sker vid högspänningsledningar.</t>
  </si>
  <si>
    <t>Definitioner (1)</t>
  </si>
  <si>
    <t>Definitioner (2)</t>
  </si>
  <si>
    <r>
      <t xml:space="preserve">Statistiken omfattar endast </t>
    </r>
    <r>
      <rPr>
        <i/>
        <sz val="9.5"/>
        <rFont val="Arial"/>
        <family val="2"/>
      </rPr>
      <t>allvarliga</t>
    </r>
    <r>
      <rPr>
        <sz val="9.5"/>
        <rFont val="Arial"/>
        <family val="2"/>
      </rPr>
      <t xml:space="preserve"> olycks- och självmordshändelser, baserat på graden av personskador, materiella skador eller trafikstörning.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</si>
</sst>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Times New Roman"/>
      <family val="1"/>
    </font>
    <font>
      <b/>
      <sz val="8"/>
      <name val="Times New Roman"/>
      <family val="1"/>
    </font>
    <font>
      <sz val="8"/>
      <name val="Arial"/>
      <family val="2"/>
    </font>
    <font>
      <i/>
      <sz val="10"/>
      <name val="Arial"/>
      <family val="2"/>
    </font>
    <font>
      <i/>
      <sz val="8"/>
      <name val="Arial"/>
      <family val="2"/>
    </font>
    <font>
      <b/>
      <sz val="8"/>
      <name val="Arial"/>
      <family val="2"/>
    </font>
    <font>
      <vertAlign val="superscript"/>
      <sz val="8"/>
      <name val="Arial"/>
      <family val="2"/>
    </font>
    <font>
      <sz val="9"/>
      <name val="Arial"/>
      <family val="2"/>
    </font>
    <font>
      <sz val="8"/>
      <name val="Arial"/>
      <family val="2"/>
    </font>
    <font>
      <u/>
      <sz val="8"/>
      <color indexed="12"/>
      <name val="Arial"/>
      <family val="2"/>
    </font>
    <font>
      <u/>
      <sz val="10"/>
      <color indexed="12"/>
      <name val="Arial"/>
      <family val="2"/>
    </font>
    <font>
      <b/>
      <sz val="10"/>
      <name val="Arial"/>
      <family val="2"/>
    </font>
    <font>
      <b/>
      <i/>
      <sz val="14"/>
      <name val="Arial"/>
      <family val="2"/>
    </font>
    <font>
      <b/>
      <i/>
      <sz val="16"/>
      <name val="Arial"/>
      <family val="2"/>
    </font>
    <font>
      <b/>
      <sz val="20"/>
      <name val="Arial"/>
      <family val="2"/>
    </font>
    <font>
      <b/>
      <sz val="16"/>
      <color indexed="9"/>
      <name val="Tahoma"/>
      <family val="2"/>
    </font>
    <font>
      <b/>
      <i/>
      <sz val="8"/>
      <name val="Arial"/>
      <family val="2"/>
    </font>
    <font>
      <b/>
      <sz val="14"/>
      <name val="Arial"/>
      <family val="2"/>
    </font>
    <font>
      <b/>
      <sz val="12"/>
      <name val="Arial"/>
      <family val="2"/>
    </font>
    <font>
      <sz val="8"/>
      <name val="Arial"/>
      <family val="2"/>
    </font>
    <font>
      <sz val="8"/>
      <name val="Calibri"/>
      <family val="2"/>
    </font>
    <font>
      <sz val="10"/>
      <color rgb="FFFF0000"/>
      <name val="Arial"/>
      <family val="2"/>
    </font>
    <font>
      <sz val="8"/>
      <color rgb="FFFF0000"/>
      <name val="Arial"/>
      <family val="2"/>
    </font>
    <font>
      <sz val="9.5"/>
      <name val="Arial"/>
      <family val="2"/>
    </font>
    <font>
      <i/>
      <sz val="9.5"/>
      <name val="Arial"/>
      <family val="2"/>
    </font>
    <font>
      <b/>
      <sz val="18"/>
      <color rgb="FF52AF32"/>
      <name val="Arial"/>
      <family val="2"/>
    </font>
    <font>
      <sz val="9"/>
      <color rgb="FFFF0000"/>
      <name val="Arial"/>
      <family val="2"/>
    </font>
    <font>
      <b/>
      <sz val="7.5"/>
      <name val="Arial"/>
      <family val="2"/>
    </font>
    <font>
      <b/>
      <i/>
      <sz val="7.5"/>
      <name val="Arial"/>
      <family val="2"/>
    </font>
    <font>
      <i/>
      <u/>
      <sz val="8"/>
      <color indexed="12"/>
      <name val="Arial"/>
      <family val="2"/>
    </font>
    <font>
      <sz val="11"/>
      <color rgb="FFFF0000"/>
      <name val="Arial"/>
      <family val="2"/>
    </font>
    <font>
      <vertAlign val="superscript"/>
      <sz val="8"/>
      <color rgb="FFFF0000"/>
      <name val="Arial"/>
      <family val="2"/>
    </font>
    <font>
      <b/>
      <sz val="16"/>
      <name val="Tahoma"/>
      <family val="2"/>
    </font>
    <font>
      <sz val="10"/>
      <color theme="0"/>
      <name val="Arial"/>
      <family val="2"/>
    </font>
    <font>
      <b/>
      <sz val="16"/>
      <color theme="0"/>
      <name val="Tahoma"/>
      <family val="2"/>
    </font>
    <font>
      <sz val="10"/>
      <color rgb="FF00B0F0"/>
      <name val="Arial"/>
      <family val="2"/>
    </font>
    <font>
      <sz val="8"/>
      <color rgb="FF00B0F0"/>
      <name val="Arial"/>
      <family val="2"/>
    </font>
    <font>
      <strike/>
      <sz val="8"/>
      <color rgb="FF00B0F0"/>
      <name val="Arial"/>
      <family val="2"/>
    </font>
    <font>
      <sz val="13"/>
      <color rgb="FF333333"/>
      <name val="Arial"/>
      <family val="2"/>
    </font>
    <font>
      <sz val="10"/>
      <color theme="1"/>
      <name val="Arial"/>
      <family val="2"/>
    </font>
    <font>
      <sz val="8"/>
      <color theme="1"/>
      <name val="Arial"/>
      <family val="2"/>
    </font>
    <font>
      <b/>
      <sz val="8"/>
      <color theme="1"/>
      <name val="Arial"/>
      <family val="2"/>
    </font>
    <font>
      <vertAlign val="superscript"/>
      <sz val="10"/>
      <name val="Arial"/>
      <family val="2"/>
    </font>
    <font>
      <strike/>
      <sz val="8"/>
      <name val="Arial"/>
      <family val="2"/>
    </font>
    <font>
      <sz val="8"/>
      <name val="Times New Roman"/>
      <family val="1"/>
    </font>
    <font>
      <sz val="9"/>
      <name val="Arial"/>
      <family val="2"/>
    </font>
    <font>
      <sz val="10"/>
      <name val="Calibri"/>
      <family val="2"/>
    </font>
    <font>
      <u/>
      <sz val="10"/>
      <name val="Arial"/>
      <family val="2"/>
    </font>
    <font>
      <b/>
      <vertAlign val="superscript"/>
      <sz val="8"/>
      <name val="Arial"/>
      <family val="2"/>
    </font>
    <font>
      <sz val="11"/>
      <color rgb="FF000000"/>
      <name val="Calibri"/>
      <family val="2"/>
    </font>
    <font>
      <sz val="8"/>
      <color rgb="FF000000"/>
      <name val="Arial"/>
      <family val="2"/>
    </font>
    <font>
      <sz val="9.5"/>
      <color rgb="FFFF0000"/>
      <name val="Arial"/>
      <family val="2"/>
    </font>
    <font>
      <b/>
      <vertAlign val="superscript"/>
      <sz val="10"/>
      <name val="Arial"/>
      <family val="2"/>
    </font>
    <font>
      <b/>
      <sz val="11"/>
      <color rgb="FF000000"/>
      <name val="Calibri"/>
      <family val="2"/>
    </font>
    <font>
      <b/>
      <vertAlign val="superscript"/>
      <sz val="8"/>
      <color rgb="FFFF0000"/>
      <name val="Arial"/>
      <family val="2"/>
    </font>
    <font>
      <b/>
      <sz val="9.5"/>
      <name val="Arial"/>
      <family val="2"/>
    </font>
    <font>
      <b/>
      <i/>
      <sz val="9.5"/>
      <name val="Arial"/>
      <family val="2"/>
    </font>
    <font>
      <b/>
      <sz val="11"/>
      <color rgb="FFFF0000"/>
      <name val="Arial"/>
      <family val="2"/>
    </font>
    <font>
      <b/>
      <i/>
      <sz val="11"/>
      <name val="Arial"/>
      <family val="2"/>
    </font>
    <font>
      <i/>
      <sz val="11"/>
      <name val="Arial"/>
      <family val="2"/>
    </font>
    <font>
      <i/>
      <sz val="10"/>
      <color rgb="FFFF0000"/>
      <name val="Arial"/>
      <family val="2"/>
    </font>
    <font>
      <i/>
      <sz val="11"/>
      <color rgb="FFFF0000"/>
      <name val="Arial"/>
      <family val="2"/>
    </font>
    <font>
      <b/>
      <i/>
      <sz val="12"/>
      <name val="Arial"/>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7">
    <border>
      <left/>
      <right/>
      <top/>
      <bottom/>
      <diagonal/>
    </border>
    <border>
      <left/>
      <right/>
      <top style="thin">
        <color indexed="64"/>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5">
    <xf numFmtId="0" fontId="0" fillId="0" borderId="0"/>
    <xf numFmtId="0" fontId="5" fillId="0" borderId="0"/>
    <xf numFmtId="0" fontId="14" fillId="0" borderId="0"/>
    <xf numFmtId="0" fontId="15" fillId="0" borderId="0" applyNumberFormat="0" applyFill="0" applyBorder="0" applyAlignment="0" applyProtection="0">
      <alignment vertical="top"/>
      <protection locked="0"/>
    </xf>
    <xf numFmtId="9" fontId="8" fillId="0" borderId="0" applyFont="0" applyFill="0" applyBorder="0" applyAlignment="0" applyProtection="0"/>
    <xf numFmtId="0" fontId="8" fillId="0" borderId="0"/>
    <xf numFmtId="0" fontId="25" fillId="0" borderId="0"/>
    <xf numFmtId="0" fontId="4" fillId="0" borderId="0"/>
    <xf numFmtId="0" fontId="3" fillId="0" borderId="0"/>
    <xf numFmtId="0" fontId="8" fillId="0" borderId="0"/>
    <xf numFmtId="0" fontId="8" fillId="0" borderId="0"/>
    <xf numFmtId="0" fontId="2" fillId="0" borderId="0"/>
    <xf numFmtId="0" fontId="2" fillId="0" borderId="0"/>
    <xf numFmtId="0" fontId="5" fillId="0" borderId="0"/>
    <xf numFmtId="0" fontId="1" fillId="0" borderId="0"/>
  </cellStyleXfs>
  <cellXfs count="302">
    <xf numFmtId="0" fontId="0" fillId="0" borderId="0" xfId="0"/>
    <xf numFmtId="0" fontId="6" fillId="0" borderId="0" xfId="0" applyFont="1"/>
    <xf numFmtId="0" fontId="5" fillId="0" borderId="0" xfId="0" applyFont="1"/>
    <xf numFmtId="0" fontId="8" fillId="0" borderId="0" xfId="0" quotePrefix="1" applyFont="1" applyBorder="1" applyAlignment="1">
      <alignment wrapText="1"/>
    </xf>
    <xf numFmtId="0" fontId="8" fillId="0" borderId="0" xfId="0" applyFont="1" applyBorder="1"/>
    <xf numFmtId="0" fontId="14" fillId="2" borderId="0" xfId="2" applyFill="1"/>
    <xf numFmtId="0" fontId="16" fillId="2" borderId="0" xfId="3" applyFont="1" applyFill="1" applyAlignment="1" applyProtection="1">
      <alignment horizontal="left"/>
    </xf>
    <xf numFmtId="0" fontId="17" fillId="2" borderId="0" xfId="2" applyFont="1" applyFill="1"/>
    <xf numFmtId="0" fontId="18" fillId="2" borderId="0" xfId="2" applyFont="1" applyFill="1"/>
    <xf numFmtId="0" fontId="19" fillId="2" borderId="0" xfId="2" applyFont="1" applyFill="1"/>
    <xf numFmtId="0" fontId="20" fillId="2" borderId="0" xfId="2" applyFont="1" applyFill="1"/>
    <xf numFmtId="0" fontId="14" fillId="2" borderId="0" xfId="2" applyFill="1" applyAlignment="1">
      <alignment horizontal="center" vertical="center"/>
    </xf>
    <xf numFmtId="0" fontId="5" fillId="0" borderId="0" xfId="0" applyFont="1" applyBorder="1"/>
    <xf numFmtId="0" fontId="8" fillId="0" borderId="0" xfId="0" quotePrefix="1" applyFont="1" applyBorder="1" applyAlignment="1">
      <alignment vertical="top" wrapText="1"/>
    </xf>
    <xf numFmtId="0" fontId="10" fillId="0" borderId="0" xfId="0" applyFont="1" applyBorder="1"/>
    <xf numFmtId="0" fontId="8" fillId="0" borderId="2" xfId="0" quotePrefix="1" applyFont="1" applyBorder="1" applyAlignment="1">
      <alignment wrapText="1"/>
    </xf>
    <xf numFmtId="0" fontId="9" fillId="0" borderId="0" xfId="0" applyFont="1" applyBorder="1"/>
    <xf numFmtId="0" fontId="17" fillId="0" borderId="0" xfId="0" applyFont="1" applyBorder="1"/>
    <xf numFmtId="0" fontId="8" fillId="0" borderId="0" xfId="0" applyFont="1" applyBorder="1" applyAlignment="1">
      <alignment horizontal="center"/>
    </xf>
    <xf numFmtId="0" fontId="11" fillId="0" borderId="0" xfId="0" applyFont="1" applyBorder="1" applyAlignment="1">
      <alignment wrapText="1"/>
    </xf>
    <xf numFmtId="3" fontId="8" fillId="0" borderId="0" xfId="1" applyNumberFormat="1" applyFont="1" applyBorder="1" applyAlignment="1">
      <alignment horizontal="right"/>
    </xf>
    <xf numFmtId="0" fontId="8" fillId="0" borderId="0" xfId="0" applyFont="1" applyBorder="1" applyAlignment="1">
      <alignment wrapText="1"/>
    </xf>
    <xf numFmtId="0" fontId="8" fillId="0" borderId="0" xfId="0" applyFont="1" applyBorder="1" applyAlignment="1"/>
    <xf numFmtId="3" fontId="8" fillId="0" borderId="0" xfId="0" applyNumberFormat="1" applyFont="1" applyBorder="1" applyAlignment="1">
      <alignment horizontal="right"/>
    </xf>
    <xf numFmtId="0" fontId="5" fillId="0" borderId="2" xfId="0" applyFont="1" applyBorder="1"/>
    <xf numFmtId="0" fontId="8" fillId="0" borderId="0" xfId="0" applyFont="1" applyFill="1" applyBorder="1" applyAlignment="1">
      <alignment horizontal="center" vertical="top"/>
    </xf>
    <xf numFmtId="3" fontId="8" fillId="0" borderId="0" xfId="1" applyNumberFormat="1" applyFont="1" applyBorder="1" applyAlignment="1">
      <alignment horizontal="right" vertical="top"/>
    </xf>
    <xf numFmtId="0" fontId="8" fillId="0" borderId="0" xfId="0" applyFont="1" applyBorder="1" applyAlignment="1">
      <alignment horizontal="center" vertical="top"/>
    </xf>
    <xf numFmtId="3" fontId="8" fillId="0" borderId="0" xfId="0" applyNumberFormat="1" applyFont="1" applyFill="1" applyBorder="1" applyAlignment="1">
      <alignment horizontal="right"/>
    </xf>
    <xf numFmtId="0" fontId="8" fillId="0" borderId="0" xfId="0" applyFont="1" applyBorder="1" applyAlignment="1">
      <alignment vertical="top"/>
    </xf>
    <xf numFmtId="3" fontId="8" fillId="0" borderId="0" xfId="0" applyNumberFormat="1" applyFont="1" applyBorder="1" applyAlignment="1"/>
    <xf numFmtId="0" fontId="8" fillId="0" borderId="0" xfId="1" applyFont="1" applyBorder="1" applyAlignment="1">
      <alignment horizontal="right"/>
    </xf>
    <xf numFmtId="0" fontId="5" fillId="0" borderId="0" xfId="0" applyFont="1" applyBorder="1" applyAlignment="1">
      <alignment vertical="top"/>
    </xf>
    <xf numFmtId="0" fontId="8" fillId="0" borderId="0" xfId="0" applyFont="1" applyBorder="1" applyAlignment="1">
      <alignment horizontal="center" vertical="center"/>
    </xf>
    <xf numFmtId="0" fontId="8" fillId="0" borderId="0" xfId="1" applyFont="1" applyBorder="1" applyAlignment="1">
      <alignment vertical="center"/>
    </xf>
    <xf numFmtId="0" fontId="8" fillId="0" borderId="0" xfId="1" applyFont="1" applyBorder="1" applyAlignment="1">
      <alignment horizontal="right" vertical="center"/>
    </xf>
    <xf numFmtId="0" fontId="8" fillId="0" borderId="2" xfId="0" applyFont="1" applyBorder="1" applyAlignment="1">
      <alignment horizontal="center" vertical="top"/>
    </xf>
    <xf numFmtId="0" fontId="8" fillId="0" borderId="2" xfId="1" applyFont="1" applyBorder="1"/>
    <xf numFmtId="0" fontId="8" fillId="0" borderId="2" xfId="1" applyFont="1" applyBorder="1" applyAlignment="1">
      <alignment horizontal="right"/>
    </xf>
    <xf numFmtId="0" fontId="8" fillId="0" borderId="0" xfId="0" applyFont="1" applyBorder="1" applyAlignment="1">
      <alignment horizontal="right"/>
    </xf>
    <xf numFmtId="0" fontId="8" fillId="0" borderId="2" xfId="0" applyFont="1" applyBorder="1"/>
    <xf numFmtId="0" fontId="8" fillId="0" borderId="2" xfId="0" applyFont="1" applyBorder="1" applyAlignment="1">
      <alignment horizontal="center"/>
    </xf>
    <xf numFmtId="0" fontId="8" fillId="0" borderId="2" xfId="0" applyFont="1" applyBorder="1" applyAlignment="1">
      <alignment wrapText="1"/>
    </xf>
    <xf numFmtId="0" fontId="23" fillId="0" borderId="0" xfId="0" applyFont="1" applyBorder="1"/>
    <xf numFmtId="0" fontId="24" fillId="0" borderId="0" xfId="0" applyFont="1" applyBorder="1"/>
    <xf numFmtId="0" fontId="5" fillId="0" borderId="0" xfId="0" applyFont="1" applyBorder="1" applyAlignment="1">
      <alignment horizontal="left" indent="1"/>
    </xf>
    <xf numFmtId="0" fontId="5" fillId="0" borderId="0" xfId="0" applyFont="1" applyBorder="1" applyAlignment="1">
      <alignment horizontal="left" indent="2"/>
    </xf>
    <xf numFmtId="0" fontId="8" fillId="2" borderId="0" xfId="2" applyFont="1" applyFill="1"/>
    <xf numFmtId="0" fontId="0" fillId="2" borderId="0" xfId="0" applyFill="1"/>
    <xf numFmtId="0" fontId="8" fillId="2" borderId="0" xfId="5" applyFill="1"/>
    <xf numFmtId="0" fontId="15" fillId="2" borderId="0" xfId="3" applyFill="1" applyAlignment="1" applyProtection="1"/>
    <xf numFmtId="0" fontId="8" fillId="2" borderId="0" xfId="5" applyFont="1" applyFill="1"/>
    <xf numFmtId="0" fontId="17" fillId="2" borderId="0" xfId="5" applyFont="1" applyFill="1"/>
    <xf numFmtId="0" fontId="11" fillId="0" borderId="0" xfId="0" applyFont="1" applyBorder="1" applyAlignment="1">
      <alignment horizontal="center"/>
    </xf>
    <xf numFmtId="0" fontId="11" fillId="0" borderId="0" xfId="0" applyFont="1" applyBorder="1" applyAlignment="1">
      <alignment horizontal="center" vertical="top"/>
    </xf>
    <xf numFmtId="3" fontId="11" fillId="0" borderId="0" xfId="1" applyNumberFormat="1" applyFont="1" applyBorder="1" applyAlignment="1">
      <alignment horizontal="right"/>
    </xf>
    <xf numFmtId="0" fontId="11" fillId="0" borderId="0" xfId="0" quotePrefix="1" applyFont="1" applyBorder="1" applyAlignment="1">
      <alignment wrapText="1"/>
    </xf>
    <xf numFmtId="0" fontId="17" fillId="0" borderId="0" xfId="0" applyFont="1" applyFill="1" applyBorder="1"/>
    <xf numFmtId="0" fontId="11" fillId="0" borderId="0" xfId="0" quotePrefix="1" applyFont="1" applyFill="1" applyBorder="1" applyAlignment="1">
      <alignment wrapText="1"/>
    </xf>
    <xf numFmtId="0" fontId="11" fillId="0" borderId="0" xfId="0" applyFont="1" applyFill="1" applyBorder="1" applyAlignment="1">
      <alignment horizontal="center"/>
    </xf>
    <xf numFmtId="0" fontId="11" fillId="0" borderId="0" xfId="1" applyFont="1" applyFill="1" applyBorder="1" applyAlignment="1">
      <alignment horizontal="right"/>
    </xf>
    <xf numFmtId="0" fontId="8" fillId="0" borderId="0" xfId="0" applyFont="1" applyFill="1" applyBorder="1" applyAlignment="1">
      <alignment horizontal="center"/>
    </xf>
    <xf numFmtId="0" fontId="5" fillId="0" borderId="0" xfId="0" applyFont="1" applyFill="1" applyBorder="1"/>
    <xf numFmtId="0" fontId="8" fillId="0" borderId="0" xfId="0" quotePrefix="1" applyFont="1" applyFill="1" applyBorder="1" applyAlignment="1">
      <alignment vertical="center" wrapText="1"/>
    </xf>
    <xf numFmtId="0" fontId="11" fillId="0" borderId="0" xfId="0" applyFont="1" applyBorder="1"/>
    <xf numFmtId="0" fontId="8" fillId="0" borderId="0" xfId="0" quotePrefix="1" applyFont="1" applyFill="1" applyBorder="1" applyAlignment="1">
      <alignment wrapText="1"/>
    </xf>
    <xf numFmtId="0" fontId="8" fillId="0" borderId="0" xfId="0" quotePrefix="1" applyFont="1" applyFill="1" applyBorder="1" applyAlignment="1">
      <alignment vertical="center"/>
    </xf>
    <xf numFmtId="0" fontId="27" fillId="0" borderId="0" xfId="0" applyFont="1" applyBorder="1"/>
    <xf numFmtId="3" fontId="28" fillId="0" borderId="0" xfId="0" applyNumberFormat="1" applyFont="1" applyBorder="1" applyAlignment="1">
      <alignment horizontal="right"/>
    </xf>
    <xf numFmtId="3" fontId="28" fillId="0" borderId="0" xfId="1" applyNumberFormat="1" applyFont="1" applyBorder="1" applyAlignment="1">
      <alignment horizontal="right"/>
    </xf>
    <xf numFmtId="0" fontId="28" fillId="0" borderId="0" xfId="0" applyFont="1" applyBorder="1"/>
    <xf numFmtId="3" fontId="6" fillId="0" borderId="0" xfId="0" applyNumberFormat="1" applyFont="1"/>
    <xf numFmtId="0" fontId="7" fillId="0" borderId="0" xfId="0" applyFont="1" applyAlignment="1"/>
    <xf numFmtId="0" fontId="7" fillId="0" borderId="0" xfId="0" applyFont="1"/>
    <xf numFmtId="0" fontId="11" fillId="0" borderId="2" xfId="0" quotePrefix="1" applyFont="1" applyFill="1" applyBorder="1" applyAlignment="1">
      <alignment wrapText="1"/>
    </xf>
    <xf numFmtId="3" fontId="11" fillId="0" borderId="0" xfId="0" applyNumberFormat="1" applyFont="1" applyBorder="1" applyAlignment="1">
      <alignment horizontal="right"/>
    </xf>
    <xf numFmtId="0" fontId="17" fillId="0" borderId="0" xfId="2" applyFont="1" applyFill="1"/>
    <xf numFmtId="3" fontId="6" fillId="0" borderId="0" xfId="0" applyNumberFormat="1" applyFont="1" applyAlignment="1">
      <alignment horizontal="right"/>
    </xf>
    <xf numFmtId="0" fontId="6" fillId="0" borderId="0" xfId="0" applyFont="1" applyAlignment="1">
      <alignment horizontal="right"/>
    </xf>
    <xf numFmtId="0" fontId="13" fillId="0" borderId="0" xfId="0" applyFont="1" applyAlignment="1">
      <alignment vertical="center"/>
    </xf>
    <xf numFmtId="0" fontId="24" fillId="0" borderId="0" xfId="0" applyFont="1" applyAlignment="1">
      <alignment vertical="center"/>
    </xf>
    <xf numFmtId="0" fontId="31" fillId="0" borderId="0" xfId="0" applyFont="1" applyAlignment="1">
      <alignment vertical="center"/>
    </xf>
    <xf numFmtId="0" fontId="0" fillId="0" borderId="0" xfId="0" applyAlignment="1">
      <alignment horizontal="left"/>
    </xf>
    <xf numFmtId="0" fontId="31" fillId="0" borderId="0" xfId="0" applyFont="1" applyAlignment="1">
      <alignment horizontal="left" vertical="center"/>
    </xf>
    <xf numFmtId="0" fontId="32" fillId="0" borderId="0" xfId="0" applyFont="1" applyAlignment="1">
      <alignment vertical="center"/>
    </xf>
    <xf numFmtId="0" fontId="0" fillId="0" borderId="0" xfId="0" applyAlignment="1">
      <alignment wrapText="1"/>
    </xf>
    <xf numFmtId="0" fontId="21" fillId="0" borderId="0" xfId="0" applyFont="1" applyFill="1" applyAlignment="1">
      <alignment horizontal="center" vertical="center"/>
    </xf>
    <xf numFmtId="0" fontId="0" fillId="2" borderId="0" xfId="0" applyFill="1" applyAlignment="1"/>
    <xf numFmtId="0" fontId="8" fillId="0" borderId="1" xfId="0" applyFont="1" applyBorder="1" applyAlignment="1">
      <alignment horizontal="center" vertical="center"/>
    </xf>
    <xf numFmtId="0" fontId="33" fillId="0" borderId="0" xfId="0" applyFont="1" applyAlignment="1"/>
    <xf numFmtId="0" fontId="34" fillId="0" borderId="0" xfId="0" applyFont="1" applyAlignment="1"/>
    <xf numFmtId="0" fontId="10" fillId="2" borderId="0" xfId="5" applyFont="1" applyFill="1"/>
    <xf numFmtId="0" fontId="8" fillId="0" borderId="0" xfId="0" applyFont="1" applyFill="1" applyBorder="1" applyAlignment="1">
      <alignment wrapText="1"/>
    </xf>
    <xf numFmtId="1" fontId="8" fillId="0" borderId="0" xfId="0" applyNumberFormat="1" applyFont="1" applyBorder="1"/>
    <xf numFmtId="1" fontId="8" fillId="0" borderId="0" xfId="0" applyNumberFormat="1" applyFont="1" applyFill="1" applyBorder="1"/>
    <xf numFmtId="1" fontId="8" fillId="0" borderId="0" xfId="0" applyNumberFormat="1" applyFont="1" applyFill="1" applyBorder="1" applyAlignment="1"/>
    <xf numFmtId="1" fontId="8" fillId="0" borderId="0" xfId="0" applyNumberFormat="1" applyFont="1" applyBorder="1" applyAlignment="1">
      <alignment horizontal="right"/>
    </xf>
    <xf numFmtId="0" fontId="8" fillId="0" borderId="0" xfId="0" applyFont="1" applyFill="1" applyBorder="1"/>
    <xf numFmtId="0" fontId="10" fillId="0" borderId="0" xfId="0" applyFont="1" applyFill="1" applyBorder="1"/>
    <xf numFmtId="0" fontId="13" fillId="0" borderId="2" xfId="0" applyFont="1" applyBorder="1" applyAlignment="1">
      <alignment horizontal="center" vertical="center"/>
    </xf>
    <xf numFmtId="3" fontId="11" fillId="0" borderId="0" xfId="0" applyNumberFormat="1" applyFont="1" applyFill="1" applyBorder="1" applyAlignment="1">
      <alignment horizontal="right"/>
    </xf>
    <xf numFmtId="0" fontId="8" fillId="0" borderId="0" xfId="0" applyFont="1" applyFill="1" applyBorder="1" applyAlignment="1"/>
    <xf numFmtId="3" fontId="28" fillId="0" borderId="0" xfId="1" applyNumberFormat="1" applyFont="1" applyFill="1" applyBorder="1" applyAlignment="1">
      <alignment horizontal="right"/>
    </xf>
    <xf numFmtId="0" fontId="11" fillId="0" borderId="0" xfId="1" applyFont="1" applyBorder="1" applyAlignment="1">
      <alignment horizontal="right"/>
    </xf>
    <xf numFmtId="3" fontId="11" fillId="0" borderId="0" xfId="1" applyNumberFormat="1" applyFont="1" applyFill="1" applyBorder="1" applyAlignment="1">
      <alignment horizontal="right"/>
    </xf>
    <xf numFmtId="3" fontId="8" fillId="0" borderId="0" xfId="1" applyNumberFormat="1" applyFont="1" applyFill="1" applyBorder="1" applyAlignment="1">
      <alignment horizontal="right"/>
    </xf>
    <xf numFmtId="0" fontId="8" fillId="0" borderId="0" xfId="1" applyFont="1" applyFill="1" applyBorder="1" applyAlignment="1">
      <alignment horizontal="right"/>
    </xf>
    <xf numFmtId="0" fontId="14" fillId="0" borderId="0" xfId="2" applyFill="1"/>
    <xf numFmtId="0" fontId="44" fillId="0" borderId="0" xfId="0" applyFont="1"/>
    <xf numFmtId="0" fontId="5" fillId="0" borderId="0" xfId="2" applyFont="1" applyFill="1"/>
    <xf numFmtId="3" fontId="8" fillId="0" borderId="2" xfId="0" applyNumberFormat="1" applyFont="1" applyBorder="1" applyAlignment="1">
      <alignment horizontal="right" vertical="top"/>
    </xf>
    <xf numFmtId="0" fontId="8" fillId="0" borderId="1" xfId="0" applyFont="1" applyBorder="1" applyAlignment="1">
      <alignment horizontal="center" vertical="center"/>
    </xf>
    <xf numFmtId="3" fontId="26" fillId="0" borderId="0" xfId="1" applyNumberFormat="1" applyFont="1" applyBorder="1" applyAlignment="1">
      <alignment horizontal="right"/>
    </xf>
    <xf numFmtId="3" fontId="8" fillId="0" borderId="2" xfId="1" applyNumberFormat="1" applyFont="1" applyBorder="1" applyAlignment="1">
      <alignment horizontal="right"/>
    </xf>
    <xf numFmtId="3" fontId="8" fillId="0" borderId="2" xfId="0" applyNumberFormat="1" applyFont="1" applyBorder="1" applyAlignment="1">
      <alignment horizontal="left"/>
    </xf>
    <xf numFmtId="0" fontId="28" fillId="0" borderId="2" xfId="0" applyFont="1" applyBorder="1"/>
    <xf numFmtId="3" fontId="10" fillId="0" borderId="0" xfId="0" applyNumberFormat="1" applyFont="1" applyFill="1" applyBorder="1" applyAlignment="1">
      <alignment horizontal="right"/>
    </xf>
    <xf numFmtId="0" fontId="8" fillId="0" borderId="1" xfId="0" applyFont="1" applyBorder="1" applyAlignment="1">
      <alignment horizontal="center" vertical="center"/>
    </xf>
    <xf numFmtId="0" fontId="0" fillId="0" borderId="0" xfId="0" applyFill="1"/>
    <xf numFmtId="0" fontId="5" fillId="0" borderId="0" xfId="0" applyFont="1" applyFill="1"/>
    <xf numFmtId="0" fontId="8" fillId="0" borderId="0" xfId="2" applyFont="1" applyFill="1"/>
    <xf numFmtId="0" fontId="5" fillId="2" borderId="0" xfId="0" applyFont="1" applyFill="1"/>
    <xf numFmtId="0" fontId="8" fillId="0" borderId="1" xfId="0" applyFont="1" applyFill="1" applyBorder="1" applyAlignment="1">
      <alignment horizontal="center" vertical="center"/>
    </xf>
    <xf numFmtId="0" fontId="8" fillId="0" borderId="0" xfId="1" applyFont="1" applyFill="1"/>
    <xf numFmtId="0" fontId="8" fillId="0" borderId="2" xfId="1" applyFont="1" applyFill="1" applyBorder="1"/>
    <xf numFmtId="0" fontId="48" fillId="0" borderId="0" xfId="13" applyFont="1" applyFill="1" applyBorder="1" applyAlignment="1">
      <alignment horizontal="left"/>
    </xf>
    <xf numFmtId="3" fontId="8" fillId="0" borderId="2" xfId="0" applyNumberFormat="1" applyFont="1" applyFill="1" applyBorder="1" applyAlignment="1">
      <alignment horizontal="right" vertical="top"/>
    </xf>
    <xf numFmtId="0" fontId="8" fillId="0" borderId="2" xfId="0" applyFont="1" applyFill="1" applyBorder="1"/>
    <xf numFmtId="0" fontId="46" fillId="0" borderId="0" xfId="0" applyFont="1" applyFill="1" applyBorder="1"/>
    <xf numFmtId="0" fontId="28" fillId="0" borderId="0" xfId="0" applyFont="1" applyFill="1" applyBorder="1"/>
    <xf numFmtId="0" fontId="46" fillId="0" borderId="1" xfId="0" applyFont="1" applyFill="1" applyBorder="1" applyAlignment="1">
      <alignment horizontal="center" vertical="center"/>
    </xf>
    <xf numFmtId="3" fontId="46" fillId="0" borderId="0" xfId="1" applyNumberFormat="1" applyFont="1" applyFill="1" applyBorder="1" applyAlignment="1">
      <alignment horizontal="right"/>
    </xf>
    <xf numFmtId="3" fontId="47" fillId="0" borderId="0" xfId="1" applyNumberFormat="1" applyFont="1" applyFill="1" applyBorder="1" applyAlignment="1">
      <alignment horizontal="right"/>
    </xf>
    <xf numFmtId="0" fontId="46" fillId="0" borderId="2" xfId="0" applyFont="1" applyFill="1" applyBorder="1"/>
    <xf numFmtId="0" fontId="45" fillId="0" borderId="0" xfId="0" applyFont="1" applyFill="1" applyBorder="1"/>
    <xf numFmtId="3" fontId="49" fillId="0" borderId="0" xfId="1" applyNumberFormat="1" applyFont="1" applyFill="1" applyBorder="1" applyAlignment="1">
      <alignment horizontal="right"/>
    </xf>
    <xf numFmtId="1" fontId="8" fillId="0" borderId="0" xfId="0" applyNumberFormat="1" applyFont="1" applyFill="1" applyBorder="1" applyAlignment="1">
      <alignment horizontal="right"/>
    </xf>
    <xf numFmtId="0" fontId="5" fillId="0" borderId="2" xfId="0" applyFont="1" applyFill="1" applyBorder="1"/>
    <xf numFmtId="0" fontId="41" fillId="0" borderId="0" xfId="0" applyFont="1" applyFill="1" applyBorder="1"/>
    <xf numFmtId="3" fontId="43" fillId="0" borderId="0" xfId="1" applyNumberFormat="1" applyFont="1" applyFill="1" applyBorder="1" applyAlignment="1">
      <alignment horizontal="right"/>
    </xf>
    <xf numFmtId="3" fontId="42" fillId="0" borderId="0" xfId="1" applyNumberFormat="1" applyFont="1" applyFill="1" applyBorder="1" applyAlignment="1">
      <alignment horizontal="right"/>
    </xf>
    <xf numFmtId="1" fontId="42" fillId="0" borderId="0" xfId="0" applyNumberFormat="1" applyFont="1" applyFill="1" applyBorder="1" applyAlignment="1">
      <alignment horizontal="right"/>
    </xf>
    <xf numFmtId="0" fontId="8" fillId="0" borderId="1" xfId="0" applyFont="1" applyBorder="1" applyAlignment="1">
      <alignment horizontal="center" vertical="center"/>
    </xf>
    <xf numFmtId="3" fontId="8" fillId="0" borderId="0" xfId="0" applyNumberFormat="1" applyFont="1" applyFill="1" applyBorder="1" applyAlignment="1"/>
    <xf numFmtId="3" fontId="8" fillId="0" borderId="0" xfId="0" applyNumberFormat="1" applyFont="1" applyFill="1" applyBorder="1" applyAlignment="1">
      <alignment horizontal="right" vertical="top"/>
    </xf>
    <xf numFmtId="3" fontId="22" fillId="0" borderId="2" xfId="0" applyNumberFormat="1" applyFont="1" applyFill="1" applyBorder="1" applyAlignment="1">
      <alignment horizontal="right"/>
    </xf>
    <xf numFmtId="0" fontId="12" fillId="0" borderId="0" xfId="13" applyFont="1" applyFill="1" applyBorder="1" applyAlignment="1">
      <alignment horizontal="left"/>
    </xf>
    <xf numFmtId="0" fontId="8" fillId="0" borderId="0" xfId="0" applyFont="1" applyFill="1" applyAlignment="1">
      <alignment vertical="center" wrapText="1"/>
    </xf>
    <xf numFmtId="3" fontId="22" fillId="0" borderId="0" xfId="0" applyNumberFormat="1" applyFont="1" applyFill="1" applyBorder="1" applyAlignment="1">
      <alignment horizontal="right"/>
    </xf>
    <xf numFmtId="3" fontId="50" fillId="0" borderId="0" xfId="0" applyNumberFormat="1" applyFont="1" applyAlignment="1">
      <alignment horizontal="right"/>
    </xf>
    <xf numFmtId="3" fontId="50" fillId="0" borderId="0" xfId="1" applyNumberFormat="1" applyFont="1" applyBorder="1" applyAlignment="1">
      <alignment horizontal="right"/>
    </xf>
    <xf numFmtId="0" fontId="51" fillId="0" borderId="2" xfId="0" applyFont="1" applyBorder="1" applyAlignment="1">
      <alignment horizontal="center" vertical="center"/>
    </xf>
    <xf numFmtId="0" fontId="27" fillId="0" borderId="0" xfId="0" applyFont="1" applyFill="1" applyBorder="1"/>
    <xf numFmtId="0" fontId="10" fillId="0" borderId="1" xfId="0" applyFont="1" applyFill="1" applyBorder="1" applyAlignment="1">
      <alignment horizontal="center" wrapText="1"/>
    </xf>
    <xf numFmtId="0" fontId="11" fillId="0" borderId="0" xfId="0" applyFont="1" applyFill="1" applyBorder="1" applyAlignment="1">
      <alignment wrapText="1"/>
    </xf>
    <xf numFmtId="3" fontId="8" fillId="0" borderId="0" xfId="1" applyNumberFormat="1" applyFont="1" applyFill="1" applyBorder="1" applyAlignment="1">
      <alignment horizontal="right" vertical="top"/>
    </xf>
    <xf numFmtId="0" fontId="5" fillId="0" borderId="0" xfId="0" applyFont="1" applyFill="1" applyBorder="1" applyAlignment="1">
      <alignment vertical="top"/>
    </xf>
    <xf numFmtId="0" fontId="8" fillId="0" borderId="2" xfId="0" quotePrefix="1" applyFont="1" applyFill="1" applyBorder="1" applyAlignment="1">
      <alignment wrapText="1"/>
    </xf>
    <xf numFmtId="0" fontId="9" fillId="0" borderId="0" xfId="0" applyFont="1" applyFill="1" applyBorder="1"/>
    <xf numFmtId="1" fontId="8" fillId="0" borderId="0" xfId="1" applyNumberFormat="1" applyFont="1" applyBorder="1" applyAlignment="1">
      <alignment horizontal="right"/>
    </xf>
    <xf numFmtId="1" fontId="8" fillId="0" borderId="0" xfId="1" applyNumberFormat="1" applyFont="1" applyFill="1" applyBorder="1" applyAlignment="1">
      <alignment horizontal="right"/>
    </xf>
    <xf numFmtId="0" fontId="36" fillId="0" borderId="0" xfId="14" applyFont="1"/>
    <xf numFmtId="0" fontId="36" fillId="0" borderId="0" xfId="14" applyFont="1" applyFill="1"/>
    <xf numFmtId="0" fontId="30" fillId="0" borderId="0" xfId="13" applyFont="1" applyBorder="1" applyAlignment="1">
      <alignment vertical="center" wrapText="1"/>
    </xf>
    <xf numFmtId="0" fontId="30" fillId="0" borderId="3" xfId="13" applyFont="1" applyBorder="1" applyAlignment="1">
      <alignment vertical="center" wrapText="1"/>
    </xf>
    <xf numFmtId="0" fontId="30" fillId="0" borderId="4" xfId="13" applyFont="1" applyBorder="1" applyAlignment="1">
      <alignment vertical="center" wrapText="1"/>
    </xf>
    <xf numFmtId="0" fontId="30" fillId="0" borderId="5" xfId="13" applyFont="1" applyBorder="1" applyAlignment="1">
      <alignment vertical="center" wrapText="1"/>
    </xf>
    <xf numFmtId="0" fontId="29" fillId="0" borderId="5" xfId="13" applyFont="1" applyBorder="1" applyAlignment="1">
      <alignment vertical="top" wrapText="1"/>
    </xf>
    <xf numFmtId="0" fontId="29" fillId="0" borderId="0" xfId="13" applyFont="1" applyAlignment="1">
      <alignment vertical="center"/>
    </xf>
    <xf numFmtId="0" fontId="29" fillId="0" borderId="5" xfId="13" applyFont="1" applyBorder="1" applyAlignment="1">
      <alignment horizontal="left" vertical="top" wrapText="1"/>
    </xf>
    <xf numFmtId="0" fontId="37" fillId="0" borderId="0" xfId="13" applyFont="1" applyAlignment="1">
      <alignment vertical="center"/>
    </xf>
    <xf numFmtId="0" fontId="5" fillId="0" borderId="0" xfId="13" applyFont="1" applyBorder="1"/>
    <xf numFmtId="3" fontId="10" fillId="0" borderId="2" xfId="0" applyNumberFormat="1" applyFont="1" applyFill="1" applyBorder="1" applyAlignment="1">
      <alignment horizontal="right"/>
    </xf>
    <xf numFmtId="0" fontId="8" fillId="0" borderId="0" xfId="1" applyFont="1" applyBorder="1" applyAlignment="1"/>
    <xf numFmtId="3" fontId="8" fillId="0" borderId="0" xfId="1" applyNumberFormat="1" applyFont="1" applyBorder="1" applyAlignment="1"/>
    <xf numFmtId="1" fontId="46" fillId="0" borderId="0" xfId="0" applyNumberFormat="1" applyFont="1" applyFill="1" applyBorder="1"/>
    <xf numFmtId="0" fontId="8" fillId="0" borderId="1" xfId="0" applyFont="1" applyBorder="1" applyAlignment="1">
      <alignment horizontal="center" vertical="center"/>
    </xf>
    <xf numFmtId="3" fontId="22" fillId="0" borderId="0" xfId="1" applyNumberFormat="1" applyFont="1" applyFill="1" applyBorder="1" applyAlignment="1">
      <alignment horizontal="right"/>
    </xf>
    <xf numFmtId="0" fontId="5" fillId="0" borderId="0" xfId="0" applyFont="1" applyFill="1" applyBorder="1" applyAlignment="1">
      <alignment horizontal="right"/>
    </xf>
    <xf numFmtId="0" fontId="8" fillId="0" borderId="1" xfId="0" applyFont="1" applyFill="1" applyBorder="1" applyAlignment="1">
      <alignment horizontal="right" vertical="center"/>
    </xf>
    <xf numFmtId="0" fontId="8" fillId="0" borderId="0" xfId="0" applyFont="1" applyFill="1" applyBorder="1" applyAlignment="1">
      <alignment horizontal="right"/>
    </xf>
    <xf numFmtId="0" fontId="5" fillId="0" borderId="0" xfId="0" applyFont="1" applyBorder="1" applyAlignment="1">
      <alignment horizontal="right"/>
    </xf>
    <xf numFmtId="0" fontId="55" fillId="0" borderId="0" xfId="0" applyFont="1" applyFill="1" applyBorder="1"/>
    <xf numFmtId="0" fontId="55" fillId="0" borderId="0" xfId="0" applyNumberFormat="1" applyFont="1" applyFill="1" applyBorder="1"/>
    <xf numFmtId="0" fontId="17" fillId="0" borderId="2" xfId="0" applyFont="1" applyBorder="1"/>
    <xf numFmtId="0" fontId="56" fillId="0" borderId="0" xfId="0" applyNumberFormat="1" applyFont="1" applyFill="1" applyBorder="1"/>
    <xf numFmtId="3" fontId="8" fillId="0" borderId="2" xfId="1" applyNumberFormat="1" applyFont="1" applyFill="1" applyBorder="1" applyAlignment="1">
      <alignment horizontal="right"/>
    </xf>
    <xf numFmtId="0" fontId="48" fillId="0" borderId="0" xfId="13" applyFont="1" applyFill="1" applyBorder="1" applyAlignment="1">
      <alignment horizontal="right"/>
    </xf>
    <xf numFmtId="0" fontId="29" fillId="0" borderId="0" xfId="13" applyFont="1" applyBorder="1" applyAlignment="1">
      <alignment vertical="top" wrapText="1"/>
    </xf>
    <xf numFmtId="3" fontId="6" fillId="0" borderId="0" xfId="1" applyNumberFormat="1" applyFont="1" applyBorder="1" applyAlignment="1">
      <alignment horizontal="right"/>
    </xf>
    <xf numFmtId="0" fontId="13" fillId="0" borderId="0" xfId="0" applyFont="1" applyBorder="1"/>
    <xf numFmtId="3" fontId="46" fillId="0" borderId="2" xfId="0" applyNumberFormat="1" applyFont="1" applyFill="1" applyBorder="1" applyAlignment="1">
      <alignment horizontal="right" vertical="top"/>
    </xf>
    <xf numFmtId="0" fontId="8" fillId="0" borderId="2" xfId="0" applyFont="1" applyFill="1" applyBorder="1" applyAlignment="1">
      <alignment horizontal="center" vertical="top"/>
    </xf>
    <xf numFmtId="0" fontId="11" fillId="0" borderId="2" xfId="0" applyFont="1" applyFill="1" applyBorder="1" applyAlignment="1">
      <alignment horizontal="center"/>
    </xf>
    <xf numFmtId="0" fontId="10" fillId="0" borderId="0" xfId="1" applyFont="1" applyBorder="1" applyAlignment="1">
      <alignment horizontal="right"/>
    </xf>
    <xf numFmtId="3" fontId="10" fillId="0" borderId="0" xfId="1" applyNumberFormat="1" applyFont="1" applyBorder="1" applyAlignment="1">
      <alignment horizontal="right"/>
    </xf>
    <xf numFmtId="0" fontId="8" fillId="0" borderId="2" xfId="0" applyFont="1" applyFill="1" applyBorder="1" applyAlignment="1">
      <alignment horizontal="center"/>
    </xf>
    <xf numFmtId="0" fontId="57" fillId="0" borderId="0" xfId="14" applyFont="1" applyFill="1"/>
    <xf numFmtId="0" fontId="29" fillId="0" borderId="0" xfId="14" applyFont="1"/>
    <xf numFmtId="4" fontId="22" fillId="0" borderId="2" xfId="0" applyNumberFormat="1" applyFont="1" applyFill="1" applyBorder="1" applyAlignment="1">
      <alignment horizontal="right"/>
    </xf>
    <xf numFmtId="0" fontId="58" fillId="0" borderId="0" xfId="13" applyFont="1" applyFill="1" applyBorder="1" applyAlignment="1">
      <alignment horizontal="left"/>
    </xf>
    <xf numFmtId="0" fontId="59" fillId="0" borderId="0" xfId="0" applyNumberFormat="1" applyFont="1" applyFill="1" applyBorder="1"/>
    <xf numFmtId="0" fontId="60" fillId="0" borderId="0" xfId="13" applyFont="1" applyAlignment="1">
      <alignment vertical="center"/>
    </xf>
    <xf numFmtId="0" fontId="63" fillId="0" borderId="0" xfId="14" applyFont="1"/>
    <xf numFmtId="0" fontId="62" fillId="0" borderId="0" xfId="13" applyFont="1" applyBorder="1" applyAlignment="1">
      <alignment vertical="center" wrapText="1"/>
    </xf>
    <xf numFmtId="0" fontId="62" fillId="0" borderId="3" xfId="13" applyFont="1" applyBorder="1" applyAlignment="1">
      <alignment vertical="center" wrapText="1"/>
    </xf>
    <xf numFmtId="0" fontId="62" fillId="0" borderId="4" xfId="13" applyFont="1" applyBorder="1" applyAlignment="1">
      <alignment vertical="center" wrapText="1"/>
    </xf>
    <xf numFmtId="0" fontId="61" fillId="0" borderId="0" xfId="13" applyFont="1" applyAlignment="1">
      <alignment vertical="center"/>
    </xf>
    <xf numFmtId="0" fontId="62" fillId="0" borderId="0" xfId="13" applyFont="1"/>
    <xf numFmtId="0" fontId="64" fillId="0" borderId="0" xfId="14" applyFont="1"/>
    <xf numFmtId="0" fontId="10" fillId="0" borderId="1" xfId="0" applyFont="1" applyFill="1" applyBorder="1" applyAlignment="1">
      <alignment horizontal="center" vertical="center"/>
    </xf>
    <xf numFmtId="3" fontId="10" fillId="0" borderId="0" xfId="1" applyNumberFormat="1" applyFont="1" applyFill="1" applyBorder="1" applyAlignment="1">
      <alignment horizontal="right" vertical="top"/>
    </xf>
    <xf numFmtId="3" fontId="10" fillId="0" borderId="0" xfId="1" applyNumberFormat="1" applyFont="1" applyFill="1" applyBorder="1" applyAlignment="1">
      <alignment horizontal="right"/>
    </xf>
    <xf numFmtId="3" fontId="10" fillId="0" borderId="0" xfId="0" applyNumberFormat="1" applyFont="1" applyFill="1" applyBorder="1" applyAlignment="1"/>
    <xf numFmtId="0" fontId="65" fillId="0" borderId="0" xfId="14" applyFont="1"/>
    <xf numFmtId="0" fontId="30" fillId="0" borderId="5" xfId="13" applyFont="1" applyBorder="1" applyAlignment="1">
      <alignment vertical="top" wrapText="1"/>
    </xf>
    <xf numFmtId="0" fontId="30" fillId="0" borderId="0" xfId="13" applyFont="1"/>
    <xf numFmtId="0" fontId="30" fillId="0" borderId="0" xfId="13" applyFont="1" applyBorder="1" applyAlignment="1">
      <alignment vertical="top" wrapText="1"/>
    </xf>
    <xf numFmtId="0" fontId="30" fillId="0" borderId="0" xfId="14" applyFont="1"/>
    <xf numFmtId="0" fontId="66" fillId="0" borderId="0" xfId="13" applyFont="1"/>
    <xf numFmtId="0" fontId="67" fillId="0" borderId="0" xfId="14" applyFont="1"/>
    <xf numFmtId="0" fontId="9" fillId="0" borderId="0" xfId="13" applyFont="1" applyBorder="1"/>
    <xf numFmtId="0" fontId="18" fillId="0" borderId="0" xfId="0" applyFont="1" applyBorder="1"/>
    <xf numFmtId="0" fontId="68" fillId="0" borderId="0" xfId="0" applyFont="1" applyBorder="1"/>
    <xf numFmtId="0" fontId="9" fillId="0" borderId="0" xfId="0" applyFont="1" applyBorder="1" applyAlignment="1">
      <alignment horizontal="left" indent="1"/>
    </xf>
    <xf numFmtId="0" fontId="9" fillId="0" borderId="0" xfId="0" applyFont="1" applyBorder="1" applyAlignment="1">
      <alignment horizontal="left" indent="2"/>
    </xf>
    <xf numFmtId="0" fontId="10" fillId="0" borderId="2" xfId="0" applyFont="1" applyFill="1" applyBorder="1"/>
    <xf numFmtId="0" fontId="8" fillId="0" borderId="1" xfId="0" applyFont="1" applyBorder="1" applyAlignment="1">
      <alignment horizontal="center" vertical="center"/>
    </xf>
    <xf numFmtId="0" fontId="8" fillId="0" borderId="0" xfId="0" applyFont="1"/>
    <xf numFmtId="0" fontId="17" fillId="2" borderId="0" xfId="0" applyFont="1" applyFill="1"/>
    <xf numFmtId="1" fontId="11" fillId="0" borderId="0" xfId="1" applyNumberFormat="1" applyFont="1" applyFill="1" applyBorder="1" applyAlignment="1">
      <alignment horizontal="right"/>
    </xf>
    <xf numFmtId="1" fontId="10" fillId="0" borderId="2" xfId="0" applyNumberFormat="1" applyFont="1" applyFill="1" applyBorder="1" applyAlignment="1">
      <alignment horizontal="right"/>
    </xf>
    <xf numFmtId="0" fontId="11" fillId="0" borderId="6" xfId="0" applyFont="1" applyBorder="1" applyAlignment="1">
      <alignment horizontal="center"/>
    </xf>
    <xf numFmtId="0" fontId="11" fillId="0" borderId="6" xfId="0" quotePrefix="1" applyFont="1" applyFill="1" applyBorder="1" applyAlignment="1">
      <alignment wrapText="1"/>
    </xf>
    <xf numFmtId="3" fontId="22" fillId="0" borderId="6" xfId="0" applyNumberFormat="1" applyFont="1" applyFill="1" applyBorder="1" applyAlignment="1">
      <alignment horizontal="right"/>
    </xf>
    <xf numFmtId="3" fontId="11" fillId="0" borderId="6" xfId="1" applyNumberFormat="1" applyFont="1" applyBorder="1" applyAlignment="1"/>
    <xf numFmtId="3" fontId="11" fillId="0" borderId="6" xfId="1" applyNumberFormat="1" applyFont="1" applyBorder="1" applyAlignment="1">
      <alignment horizontal="right"/>
    </xf>
    <xf numFmtId="1" fontId="11" fillId="0" borderId="6" xfId="0" applyNumberFormat="1" applyFont="1" applyBorder="1"/>
    <xf numFmtId="1" fontId="11" fillId="0" borderId="6" xfId="0" applyNumberFormat="1" applyFont="1" applyFill="1" applyBorder="1"/>
    <xf numFmtId="0" fontId="54" fillId="0" borderId="6" xfId="13" applyFont="1" applyFill="1" applyBorder="1" applyAlignment="1">
      <alignment horizontal="left"/>
    </xf>
    <xf numFmtId="1" fontId="47" fillId="0" borderId="6" xfId="0" applyNumberFormat="1" applyFont="1" applyFill="1" applyBorder="1"/>
    <xf numFmtId="0" fontId="11" fillId="0" borderId="6" xfId="0" applyFont="1" applyBorder="1" applyAlignment="1">
      <alignment wrapText="1"/>
    </xf>
    <xf numFmtId="0" fontId="11" fillId="0" borderId="6" xfId="0" applyFont="1" applyFill="1" applyBorder="1" applyAlignment="1">
      <alignment horizontal="center"/>
    </xf>
    <xf numFmtId="3" fontId="11" fillId="0" borderId="6" xfId="1" applyNumberFormat="1" applyFont="1" applyFill="1" applyBorder="1" applyAlignment="1">
      <alignment horizontal="right"/>
    </xf>
    <xf numFmtId="0" fontId="11" fillId="0" borderId="6" xfId="1" applyFont="1" applyFill="1" applyBorder="1" applyAlignment="1">
      <alignment horizontal="right"/>
    </xf>
    <xf numFmtId="3" fontId="47" fillId="0" borderId="6" xfId="1" applyNumberFormat="1" applyFont="1" applyFill="1" applyBorder="1" applyAlignment="1">
      <alignment horizontal="right"/>
    </xf>
    <xf numFmtId="0" fontId="11" fillId="0" borderId="6" xfId="0" quotePrefix="1" applyFont="1" applyBorder="1" applyAlignment="1">
      <alignment wrapText="1"/>
    </xf>
    <xf numFmtId="3" fontId="11" fillId="0" borderId="6" xfId="0" applyNumberFormat="1" applyFont="1" applyBorder="1" applyAlignment="1">
      <alignment horizontal="right"/>
    </xf>
    <xf numFmtId="0" fontId="11" fillId="0" borderId="6" xfId="0" applyFont="1" applyBorder="1" applyAlignment="1">
      <alignment horizontal="right"/>
    </xf>
    <xf numFmtId="0" fontId="11" fillId="0" borderId="6" xfId="0" applyFont="1" applyFill="1" applyBorder="1" applyAlignment="1">
      <alignment horizontal="right"/>
    </xf>
    <xf numFmtId="1" fontId="11" fillId="0" borderId="6" xfId="0" applyNumberFormat="1" applyFont="1" applyFill="1" applyBorder="1" applyAlignment="1">
      <alignment horizontal="right"/>
    </xf>
    <xf numFmtId="0" fontId="8" fillId="0" borderId="6" xfId="0" applyFont="1" applyBorder="1" applyAlignment="1">
      <alignment horizontal="center"/>
    </xf>
    <xf numFmtId="0" fontId="12" fillId="0" borderId="6" xfId="13" applyFont="1" applyFill="1" applyBorder="1" applyAlignment="1">
      <alignment horizontal="left"/>
    </xf>
    <xf numFmtId="0" fontId="15" fillId="2" borderId="0" xfId="3" applyFill="1" applyAlignment="1" applyProtection="1"/>
    <xf numFmtId="0" fontId="61" fillId="2" borderId="0" xfId="0" applyFont="1" applyFill="1" applyAlignment="1"/>
    <xf numFmtId="0" fontId="62" fillId="2" borderId="0" xfId="0" applyFont="1" applyFill="1" applyAlignment="1"/>
    <xf numFmtId="0" fontId="33" fillId="2" borderId="0" xfId="0" applyFont="1" applyFill="1" applyAlignment="1"/>
    <xf numFmtId="0" fontId="61" fillId="2" borderId="0" xfId="0" applyFont="1" applyFill="1"/>
    <xf numFmtId="0" fontId="62" fillId="2" borderId="0" xfId="0" applyFont="1" applyFill="1"/>
    <xf numFmtId="0" fontId="8" fillId="2" borderId="0" xfId="0" quotePrefix="1" applyFont="1" applyFill="1" applyBorder="1" applyAlignment="1">
      <alignment vertical="center"/>
    </xf>
    <xf numFmtId="0" fontId="8" fillId="2" borderId="0" xfId="0" applyFont="1" applyFill="1" applyBorder="1"/>
    <xf numFmtId="0" fontId="4" fillId="2" borderId="0" xfId="7" applyFill="1"/>
    <xf numFmtId="0" fontId="17" fillId="2" borderId="0" xfId="7" applyFont="1" applyFill="1"/>
    <xf numFmtId="0" fontId="8" fillId="2" borderId="0" xfId="7" applyFont="1" applyFill="1" applyAlignment="1">
      <alignment horizontal="left" vertical="top" wrapText="1"/>
    </xf>
    <xf numFmtId="0" fontId="5" fillId="2" borderId="0" xfId="7" applyFont="1" applyFill="1" applyAlignment="1">
      <alignment horizontal="left"/>
    </xf>
    <xf numFmtId="0" fontId="5" fillId="2" borderId="0" xfId="7" applyFont="1" applyFill="1"/>
    <xf numFmtId="0" fontId="8" fillId="2" borderId="0" xfId="7" applyFont="1" applyFill="1"/>
    <xf numFmtId="0" fontId="52" fillId="2" borderId="0" xfId="7" applyFont="1" applyFill="1" applyAlignment="1">
      <alignment horizontal="left"/>
    </xf>
    <xf numFmtId="0" fontId="8" fillId="2" borderId="0" xfId="7" applyFont="1" applyFill="1" applyAlignment="1">
      <alignment vertical="top" wrapText="1"/>
    </xf>
    <xf numFmtId="0" fontId="5" fillId="2" borderId="0" xfId="7" quotePrefix="1" applyFont="1" applyFill="1" applyAlignment="1">
      <alignment horizontal="left"/>
    </xf>
    <xf numFmtId="0" fontId="53" fillId="2" borderId="0" xfId="7" applyFont="1" applyFill="1" applyAlignment="1">
      <alignment horizontal="left"/>
    </xf>
    <xf numFmtId="0" fontId="4" fillId="2" borderId="2" xfId="7" applyFill="1" applyBorder="1"/>
    <xf numFmtId="3" fontId="46" fillId="0" borderId="2" xfId="1" applyNumberFormat="1" applyFont="1" applyFill="1" applyBorder="1" applyAlignment="1">
      <alignment horizontal="right"/>
    </xf>
    <xf numFmtId="0" fontId="8" fillId="0" borderId="0" xfId="2" applyFont="1" applyFill="1" applyAlignment="1">
      <alignment horizontal="center"/>
    </xf>
    <xf numFmtId="0" fontId="14" fillId="0" borderId="0" xfId="2" applyFill="1" applyAlignment="1">
      <alignment horizontal="center"/>
    </xf>
    <xf numFmtId="0" fontId="21" fillId="3" borderId="0" xfId="2" applyFont="1" applyFill="1" applyAlignment="1">
      <alignment horizontal="center" vertical="center"/>
    </xf>
    <xf numFmtId="0" fontId="0" fillId="0" borderId="0" xfId="0" applyAlignment="1">
      <alignment horizontal="center" vertical="center"/>
    </xf>
    <xf numFmtId="0" fontId="15" fillId="0" borderId="0" xfId="3" applyFill="1" applyAlignment="1" applyProtection="1"/>
    <xf numFmtId="0" fontId="15" fillId="0" borderId="0" xfId="3" applyAlignment="1" applyProtection="1"/>
    <xf numFmtId="0" fontId="15" fillId="2" borderId="0" xfId="3" applyFill="1" applyAlignment="1" applyProtection="1"/>
    <xf numFmtId="0" fontId="35" fillId="2" borderId="0" xfId="3" applyFont="1" applyFill="1" applyAlignment="1" applyProtection="1"/>
    <xf numFmtId="0" fontId="35" fillId="0" borderId="0" xfId="3" applyFont="1" applyFill="1" applyAlignment="1" applyProtection="1"/>
    <xf numFmtId="0" fontId="21" fillId="3" borderId="0" xfId="0" applyFont="1" applyFill="1" applyAlignment="1">
      <alignment horizontal="center" vertical="center"/>
    </xf>
    <xf numFmtId="0" fontId="31" fillId="0" borderId="0" xfId="0" applyFont="1" applyAlignment="1">
      <alignment vertical="center"/>
    </xf>
    <xf numFmtId="0" fontId="0" fillId="0" borderId="0" xfId="0" applyAlignment="1"/>
    <xf numFmtId="0" fontId="29" fillId="0" borderId="0" xfId="0" applyFont="1" applyAlignment="1">
      <alignment vertical="center" wrapText="1"/>
    </xf>
    <xf numFmtId="0" fontId="0" fillId="0" borderId="0" xfId="0" applyAlignment="1">
      <alignment wrapText="1"/>
    </xf>
    <xf numFmtId="0" fontId="29" fillId="0" borderId="0" xfId="13" applyFont="1" applyAlignment="1">
      <alignment vertical="center" wrapText="1"/>
    </xf>
    <xf numFmtId="0" fontId="5" fillId="0" borderId="0" xfId="13" applyFont="1" applyAlignment="1">
      <alignment wrapText="1"/>
    </xf>
    <xf numFmtId="0" fontId="40" fillId="3" borderId="0" xfId="13" applyFont="1" applyFill="1" applyAlignment="1">
      <alignment horizontal="center" vertical="center"/>
    </xf>
    <xf numFmtId="0" fontId="39" fillId="0" borderId="0" xfId="13" applyFont="1" applyAlignment="1">
      <alignment horizontal="center" vertical="center"/>
    </xf>
    <xf numFmtId="0" fontId="38" fillId="0" borderId="0" xfId="13" applyFont="1" applyFill="1" applyAlignment="1">
      <alignment horizontal="center" vertical="center"/>
    </xf>
    <xf numFmtId="0" fontId="5" fillId="0" borderId="0" xfId="13" applyFont="1" applyAlignment="1">
      <alignment horizontal="center" vertical="center"/>
    </xf>
    <xf numFmtId="0" fontId="29" fillId="0" borderId="0" xfId="13" applyFont="1" applyFill="1" applyAlignment="1">
      <alignment vertical="center" wrapText="1"/>
    </xf>
    <xf numFmtId="0" fontId="29" fillId="0" borderId="0" xfId="13" applyFont="1" applyFill="1" applyAlignment="1">
      <alignment wrapText="1"/>
    </xf>
    <xf numFmtId="0" fontId="61" fillId="0" borderId="0" xfId="13" applyFont="1" applyAlignment="1">
      <alignment vertical="center" wrapText="1"/>
    </xf>
    <xf numFmtId="0" fontId="17" fillId="0" borderId="0" xfId="13" applyFont="1" applyAlignment="1">
      <alignment wrapText="1"/>
    </xf>
    <xf numFmtId="0" fontId="5" fillId="0" borderId="0" xfId="13" applyFont="1" applyFill="1" applyAlignment="1">
      <alignment wrapText="1"/>
    </xf>
    <xf numFmtId="0" fontId="21" fillId="3" borderId="0" xfId="7" applyFont="1" applyFill="1" applyAlignment="1">
      <alignment horizontal="center" vertical="center"/>
    </xf>
    <xf numFmtId="0" fontId="4" fillId="3" borderId="0" xfId="7" applyFill="1" applyAlignment="1">
      <alignment horizontal="center" vertical="center"/>
    </xf>
    <xf numFmtId="0" fontId="24" fillId="2" borderId="0" xfId="7" applyFont="1" applyFill="1" applyAlignment="1">
      <alignment horizontal="center" vertical="top"/>
    </xf>
    <xf numFmtId="0" fontId="8" fillId="0" borderId="1" xfId="0" applyFont="1" applyBorder="1" applyAlignment="1">
      <alignment horizontal="center" vertical="center"/>
    </xf>
  </cellXfs>
  <cellStyles count="15">
    <cellStyle name="Hyperlänk" xfId="3" builtinId="8"/>
    <cellStyle name="Normal" xfId="0" builtinId="0"/>
    <cellStyle name="Normal 11" xfId="13" xr:uid="{862E0BC9-C2BF-4D6F-AC1A-92152D6B3735}"/>
    <cellStyle name="Normal 2" xfId="1" xr:uid="{00000000-0005-0000-0000-000002000000}"/>
    <cellStyle name="Normal 3" xfId="2" xr:uid="{00000000-0005-0000-0000-000003000000}"/>
    <cellStyle name="Normal 3 2" xfId="9" xr:uid="{00000000-0005-0000-0000-000004000000}"/>
    <cellStyle name="Normal 4" xfId="5" xr:uid="{00000000-0005-0000-0000-000005000000}"/>
    <cellStyle name="Normal 5" xfId="6" xr:uid="{00000000-0005-0000-0000-000006000000}"/>
    <cellStyle name="Normal 5 2" xfId="10" xr:uid="{00000000-0005-0000-0000-000007000000}"/>
    <cellStyle name="Normal 6" xfId="7" xr:uid="{00000000-0005-0000-0000-000008000000}"/>
    <cellStyle name="Normal 6 2" xfId="11" xr:uid="{00000000-0005-0000-0000-000009000000}"/>
    <cellStyle name="Normal 7" xfId="8" xr:uid="{00000000-0005-0000-0000-00000A000000}"/>
    <cellStyle name="Normal 7 2" xfId="12" xr:uid="{00000000-0005-0000-0000-00000B000000}"/>
    <cellStyle name="Normal 7 3" xfId="14" xr:uid="{8D66EE57-D1B0-4825-B72D-A3ECB1970450}"/>
    <cellStyle name="Procent 2" xfId="4" xr:uid="{00000000-0005-0000-0000-00000C000000}"/>
  </cellStyles>
  <dxfs count="70">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Times New Roman"/>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9"/>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Times New Roman"/>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9"/>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family val="1"/>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Times New Roman"/>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9"/>
        <color auto="1"/>
        <name val="Arial"/>
        <scheme val="none"/>
      </font>
      <alignment horizontal="center" vertical="center" textRotation="0" wrapText="0" indent="0" justifyLastLine="0" shrinkToFit="0" readingOrder="0"/>
    </dxf>
  </dxfs>
  <tableStyles count="0" defaultTableStyle="TableStyleMedium9" defaultPivotStyle="PivotStyleLight16"/>
  <colors>
    <mruColors>
      <color rgb="FFC709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'Järnv diagramdata'!$A$3</c:f>
              <c:strCache>
                <c:ptCount val="1"/>
                <c:pt idx="0">
                  <c:v>Urspårningar vid tågrörelse </c:v>
                </c:pt>
              </c:strCache>
            </c:strRef>
          </c:tx>
          <c:spPr>
            <a:pattFill prst="smCheck">
              <a:fgClr>
                <a:sysClr val="window" lastClr="FFFFFF">
                  <a:lumMod val="85000"/>
                </a:sysClr>
              </a:fgClr>
              <a:bgClr>
                <a:sysClr val="window" lastClr="FFFFFF">
                  <a:lumMod val="50000"/>
                </a:sysClr>
              </a:bgClr>
            </a:pattFill>
            <a:ln>
              <a:noFill/>
            </a:ln>
            <a:effectLst/>
          </c:spPr>
          <c:invertIfNegative val="0"/>
          <c:cat>
            <c:strRef>
              <c:f>'Järnv diagramdata'!$B$1:$U$1</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'Järnv diagramdata'!$B$3:$U$3</c:f>
              <c:numCache>
                <c:formatCode>#,##0</c:formatCode>
                <c:ptCount val="20"/>
                <c:pt idx="0">
                  <c:v>2</c:v>
                </c:pt>
                <c:pt idx="1">
                  <c:v>21</c:v>
                </c:pt>
                <c:pt idx="2">
                  <c:v>9</c:v>
                </c:pt>
                <c:pt idx="3">
                  <c:v>8</c:v>
                </c:pt>
                <c:pt idx="4">
                  <c:v>12</c:v>
                </c:pt>
                <c:pt idx="5">
                  <c:v>2</c:v>
                </c:pt>
                <c:pt idx="6">
                  <c:v>12</c:v>
                </c:pt>
                <c:pt idx="7">
                  <c:v>11</c:v>
                </c:pt>
                <c:pt idx="8">
                  <c:v>14</c:v>
                </c:pt>
                <c:pt idx="9">
                  <c:v>7</c:v>
                </c:pt>
                <c:pt idx="10">
                  <c:v>8</c:v>
                </c:pt>
                <c:pt idx="11">
                  <c:v>7</c:v>
                </c:pt>
                <c:pt idx="12">
                  <c:v>10</c:v>
                </c:pt>
                <c:pt idx="13">
                  <c:v>9</c:v>
                </c:pt>
                <c:pt idx="14">
                  <c:v>10</c:v>
                </c:pt>
                <c:pt idx="15">
                  <c:v>3</c:v>
                </c:pt>
                <c:pt idx="16">
                  <c:v>4</c:v>
                </c:pt>
                <c:pt idx="17">
                  <c:v>5</c:v>
                </c:pt>
                <c:pt idx="18">
                  <c:v>8</c:v>
                </c:pt>
                <c:pt idx="19">
                  <c:v>7</c:v>
                </c:pt>
              </c:numCache>
            </c:numRef>
          </c:val>
          <c:extLst>
            <c:ext xmlns:c16="http://schemas.microsoft.com/office/drawing/2014/chart" uri="{C3380CC4-5D6E-409C-BE32-E72D297353CC}">
              <c16:uniqueId val="{00000005-4023-4C11-95D6-B58F4D7AA165}"/>
            </c:ext>
          </c:extLst>
        </c:ser>
        <c:ser>
          <c:idx val="1"/>
          <c:order val="1"/>
          <c:tx>
            <c:strRef>
              <c:f>'Järnv diagramdata'!$A$4</c:f>
              <c:strCache>
                <c:ptCount val="1"/>
                <c:pt idx="0">
                  <c:v>Sammanstötningar vid tågrörelse </c:v>
                </c:pt>
              </c:strCache>
            </c:strRef>
          </c:tx>
          <c:spPr>
            <a:pattFill prst="pct20">
              <a:fgClr>
                <a:sysClr val="window" lastClr="FFFFFF"/>
              </a:fgClr>
              <a:bgClr>
                <a:sysClr val="windowText" lastClr="000000"/>
              </a:bgClr>
            </a:pattFill>
            <a:ln>
              <a:noFill/>
            </a:ln>
            <a:effectLst/>
          </c:spPr>
          <c:invertIfNegative val="0"/>
          <c:cat>
            <c:strRef>
              <c:f>'Järnv diagramdata'!$B$1:$U$1</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'Järnv diagramdata'!$B$4:$U$4</c:f>
              <c:numCache>
                <c:formatCode>#,##0</c:formatCode>
                <c:ptCount val="20"/>
                <c:pt idx="0">
                  <c:v>1</c:v>
                </c:pt>
                <c:pt idx="1">
                  <c:v>7</c:v>
                </c:pt>
                <c:pt idx="2">
                  <c:v>7</c:v>
                </c:pt>
                <c:pt idx="3">
                  <c:v>8</c:v>
                </c:pt>
                <c:pt idx="4">
                  <c:v>5</c:v>
                </c:pt>
                <c:pt idx="5">
                  <c:v>9</c:v>
                </c:pt>
                <c:pt idx="6">
                  <c:v>7</c:v>
                </c:pt>
                <c:pt idx="7">
                  <c:v>1</c:v>
                </c:pt>
                <c:pt idx="8">
                  <c:v>4</c:v>
                </c:pt>
                <c:pt idx="9">
                  <c:v>1</c:v>
                </c:pt>
                <c:pt idx="10">
                  <c:v>3</c:v>
                </c:pt>
                <c:pt idx="11">
                  <c:v>2</c:v>
                </c:pt>
                <c:pt idx="12">
                  <c:v>4</c:v>
                </c:pt>
                <c:pt idx="13">
                  <c:v>3</c:v>
                </c:pt>
                <c:pt idx="14">
                  <c:v>4</c:v>
                </c:pt>
                <c:pt idx="15">
                  <c:v>3</c:v>
                </c:pt>
                <c:pt idx="16">
                  <c:v>2</c:v>
                </c:pt>
                <c:pt idx="17">
                  <c:v>2</c:v>
                </c:pt>
                <c:pt idx="18">
                  <c:v>6</c:v>
                </c:pt>
                <c:pt idx="19">
                  <c:v>5</c:v>
                </c:pt>
              </c:numCache>
            </c:numRef>
          </c:val>
          <c:extLst>
            <c:ext xmlns:c16="http://schemas.microsoft.com/office/drawing/2014/chart" uri="{C3380CC4-5D6E-409C-BE32-E72D297353CC}">
              <c16:uniqueId val="{00000004-4023-4C11-95D6-B58F4D7AA165}"/>
            </c:ext>
          </c:extLst>
        </c:ser>
        <c:ser>
          <c:idx val="2"/>
          <c:order val="2"/>
          <c:tx>
            <c:strRef>
              <c:f>'Järnv diagramdata'!$A$5</c:f>
              <c:strCache>
                <c:ptCount val="1"/>
                <c:pt idx="0">
                  <c:v>Kollisioner vid vägkorsning i plan</c:v>
                </c:pt>
              </c:strCache>
            </c:strRef>
          </c:tx>
          <c:spPr>
            <a:pattFill prst="smCheck">
              <a:fgClr>
                <a:srgbClr val="52AF32"/>
              </a:fgClr>
              <a:bgClr>
                <a:srgbClr val="000000"/>
              </a:bgClr>
            </a:pattFill>
            <a:ln>
              <a:noFill/>
            </a:ln>
            <a:effectLst/>
          </c:spPr>
          <c:invertIfNegative val="0"/>
          <c:cat>
            <c:strRef>
              <c:f>'Järnv diagramdata'!$B$1:$U$1</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'Järnv diagramdata'!$B$5:$U$5</c:f>
              <c:numCache>
                <c:formatCode>#,##0</c:formatCode>
                <c:ptCount val="20"/>
                <c:pt idx="0">
                  <c:v>12</c:v>
                </c:pt>
                <c:pt idx="1">
                  <c:v>12</c:v>
                </c:pt>
                <c:pt idx="2">
                  <c:v>10</c:v>
                </c:pt>
                <c:pt idx="3">
                  <c:v>10</c:v>
                </c:pt>
                <c:pt idx="4">
                  <c:v>19</c:v>
                </c:pt>
                <c:pt idx="5">
                  <c:v>21</c:v>
                </c:pt>
                <c:pt idx="6">
                  <c:v>18</c:v>
                </c:pt>
                <c:pt idx="7">
                  <c:v>15</c:v>
                </c:pt>
                <c:pt idx="8">
                  <c:v>6</c:v>
                </c:pt>
                <c:pt idx="9">
                  <c:v>16</c:v>
                </c:pt>
                <c:pt idx="10">
                  <c:v>16</c:v>
                </c:pt>
                <c:pt idx="11">
                  <c:v>9</c:v>
                </c:pt>
                <c:pt idx="12">
                  <c:v>12</c:v>
                </c:pt>
                <c:pt idx="13">
                  <c:v>14</c:v>
                </c:pt>
                <c:pt idx="14">
                  <c:v>11</c:v>
                </c:pt>
                <c:pt idx="15">
                  <c:v>9</c:v>
                </c:pt>
                <c:pt idx="16">
                  <c:v>7</c:v>
                </c:pt>
                <c:pt idx="17">
                  <c:v>16</c:v>
                </c:pt>
                <c:pt idx="18">
                  <c:v>11</c:v>
                </c:pt>
                <c:pt idx="19">
                  <c:v>8</c:v>
                </c:pt>
              </c:numCache>
            </c:numRef>
          </c:val>
          <c:extLst>
            <c:ext xmlns:c16="http://schemas.microsoft.com/office/drawing/2014/chart" uri="{C3380CC4-5D6E-409C-BE32-E72D297353CC}">
              <c16:uniqueId val="{00000003-4023-4C11-95D6-B58F4D7AA165}"/>
            </c:ext>
          </c:extLst>
        </c:ser>
        <c:ser>
          <c:idx val="4"/>
          <c:order val="3"/>
          <c:tx>
            <c:strRef>
              <c:f>'Järnv diagramdata'!$A$8</c:f>
              <c:strCache>
                <c:ptCount val="1"/>
                <c:pt idx="0">
                  <c:v>Andra olyckshändelser</c:v>
                </c:pt>
              </c:strCache>
            </c:strRef>
          </c:tx>
          <c:spPr>
            <a:solidFill>
              <a:srgbClr val="52AF32"/>
            </a:solidFill>
            <a:ln>
              <a:noFill/>
            </a:ln>
            <a:effectLst/>
          </c:spPr>
          <c:invertIfNegative val="0"/>
          <c:cat>
            <c:strRef>
              <c:f>'Järnv diagramdata'!$B$1:$U$1</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'Järnv diagramdata'!$B$8:$U$8</c:f>
              <c:numCache>
                <c:formatCode>#,##0</c:formatCode>
                <c:ptCount val="20"/>
                <c:pt idx="0">
                  <c:v>15</c:v>
                </c:pt>
                <c:pt idx="1">
                  <c:v>19</c:v>
                </c:pt>
                <c:pt idx="2">
                  <c:v>30</c:v>
                </c:pt>
                <c:pt idx="3">
                  <c:v>38</c:v>
                </c:pt>
                <c:pt idx="4">
                  <c:v>36</c:v>
                </c:pt>
                <c:pt idx="5">
                  <c:v>22</c:v>
                </c:pt>
                <c:pt idx="6">
                  <c:v>25</c:v>
                </c:pt>
                <c:pt idx="7">
                  <c:v>26</c:v>
                </c:pt>
                <c:pt idx="8">
                  <c:v>20</c:v>
                </c:pt>
                <c:pt idx="9">
                  <c:v>21</c:v>
                </c:pt>
                <c:pt idx="10">
                  <c:v>41</c:v>
                </c:pt>
                <c:pt idx="11">
                  <c:v>32</c:v>
                </c:pt>
                <c:pt idx="12">
                  <c:v>18</c:v>
                </c:pt>
                <c:pt idx="13">
                  <c:v>19</c:v>
                </c:pt>
                <c:pt idx="14">
                  <c:v>9</c:v>
                </c:pt>
                <c:pt idx="15">
                  <c:v>2</c:v>
                </c:pt>
                <c:pt idx="16">
                  <c:v>4</c:v>
                </c:pt>
                <c:pt idx="17">
                  <c:v>3</c:v>
                </c:pt>
                <c:pt idx="18">
                  <c:v>2</c:v>
                </c:pt>
                <c:pt idx="19">
                  <c:v>4</c:v>
                </c:pt>
              </c:numCache>
            </c:numRef>
          </c:val>
          <c:extLst>
            <c:ext xmlns:c16="http://schemas.microsoft.com/office/drawing/2014/chart" uri="{C3380CC4-5D6E-409C-BE32-E72D297353CC}">
              <c16:uniqueId val="{00000000-4023-4C11-95D6-B58F4D7AA165}"/>
            </c:ext>
          </c:extLst>
        </c:ser>
        <c:ser>
          <c:idx val="3"/>
          <c:order val="4"/>
          <c:tx>
            <c:strRef>
              <c:f>'Järnv diagramdata'!$A$7</c:f>
              <c:strCache>
                <c:ptCount val="1"/>
                <c:pt idx="0">
                  <c:v>Urspårningar och kollisioner vid växling  (2007–)</c:v>
                </c:pt>
              </c:strCache>
            </c:strRef>
          </c:tx>
          <c:spPr>
            <a:solidFill>
              <a:sysClr val="windowText" lastClr="000000"/>
            </a:solidFill>
            <a:ln>
              <a:noFill/>
            </a:ln>
            <a:effectLst/>
          </c:spPr>
          <c:invertIfNegative val="0"/>
          <c:cat>
            <c:strRef>
              <c:f>'Järnv diagramdata'!$B$1:$U$1</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'Järnv diagramdata'!$B$7:$U$7</c:f>
              <c:numCache>
                <c:formatCode>#,##0</c:formatCode>
                <c:ptCount val="20"/>
                <c:pt idx="0">
                  <c:v>0</c:v>
                </c:pt>
                <c:pt idx="1">
                  <c:v>0</c:v>
                </c:pt>
                <c:pt idx="2">
                  <c:v>0</c:v>
                </c:pt>
                <c:pt idx="3">
                  <c:v>0</c:v>
                </c:pt>
                <c:pt idx="4">
                  <c:v>0</c:v>
                </c:pt>
                <c:pt idx="5">
                  <c:v>0</c:v>
                </c:pt>
                <c:pt idx="6">
                  <c:v>0</c:v>
                </c:pt>
                <c:pt idx="7">
                  <c:v>6</c:v>
                </c:pt>
                <c:pt idx="8">
                  <c:v>6</c:v>
                </c:pt>
                <c:pt idx="9">
                  <c:v>4</c:v>
                </c:pt>
                <c:pt idx="10">
                  <c:v>5</c:v>
                </c:pt>
                <c:pt idx="11">
                  <c:v>6</c:v>
                </c:pt>
                <c:pt idx="12">
                  <c:v>4</c:v>
                </c:pt>
                <c:pt idx="13">
                  <c:v>1</c:v>
                </c:pt>
                <c:pt idx="14">
                  <c:v>5</c:v>
                </c:pt>
                <c:pt idx="15">
                  <c:v>7</c:v>
                </c:pt>
                <c:pt idx="16">
                  <c:v>1</c:v>
                </c:pt>
                <c:pt idx="17">
                  <c:v>4</c:v>
                </c:pt>
                <c:pt idx="18">
                  <c:v>5</c:v>
                </c:pt>
                <c:pt idx="19">
                  <c:v>8</c:v>
                </c:pt>
              </c:numCache>
            </c:numRef>
          </c:val>
          <c:extLst>
            <c:ext xmlns:c16="http://schemas.microsoft.com/office/drawing/2014/chart" uri="{C3380CC4-5D6E-409C-BE32-E72D297353CC}">
              <c16:uniqueId val="{00000001-4023-4C11-95D6-B58F4D7AA165}"/>
            </c:ext>
          </c:extLst>
        </c:ser>
        <c:ser>
          <c:idx val="5"/>
          <c:order val="5"/>
          <c:tx>
            <c:strRef>
              <c:f>'Järnv diagramdata'!$A$6</c:f>
              <c:strCache>
                <c:ptCount val="1"/>
                <c:pt idx="0">
                  <c:v>Personolyckor orsakade av rullande materiel i rörelse (2014–)</c:v>
                </c:pt>
              </c:strCache>
            </c:strRef>
          </c:tx>
          <c:spPr>
            <a:solidFill>
              <a:sysClr val="window" lastClr="FFFFFF">
                <a:lumMod val="65000"/>
              </a:sysClr>
            </a:solidFill>
          </c:spPr>
          <c:invertIfNegative val="0"/>
          <c:cat>
            <c:strRef>
              <c:f>'Järnv diagramdata'!$B$1:$U$1</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'Järnv diagramdata'!$B$6:$U$6</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19</c:v>
                </c:pt>
                <c:pt idx="15">
                  <c:v>18</c:v>
                </c:pt>
                <c:pt idx="16">
                  <c:v>16</c:v>
                </c:pt>
                <c:pt idx="17">
                  <c:v>13</c:v>
                </c:pt>
                <c:pt idx="18">
                  <c:v>6</c:v>
                </c:pt>
                <c:pt idx="19">
                  <c:v>16</c:v>
                </c:pt>
              </c:numCache>
            </c:numRef>
          </c:val>
          <c:extLst>
            <c:ext xmlns:c16="http://schemas.microsoft.com/office/drawing/2014/chart" uri="{C3380CC4-5D6E-409C-BE32-E72D297353CC}">
              <c16:uniqueId val="{00000002-4023-4C11-95D6-B58F4D7AA165}"/>
            </c:ext>
          </c:extLst>
        </c:ser>
        <c:dLbls>
          <c:showLegendKey val="0"/>
          <c:showVal val="0"/>
          <c:showCatName val="0"/>
          <c:showSerName val="0"/>
          <c:showPercent val="0"/>
          <c:showBubbleSize val="0"/>
        </c:dLbls>
        <c:gapWidth val="150"/>
        <c:overlap val="100"/>
        <c:axId val="230974592"/>
        <c:axId val="230976128"/>
      </c:barChart>
      <c:catAx>
        <c:axId val="230974592"/>
        <c:scaling>
          <c:orientation val="minMax"/>
        </c:scaling>
        <c:delete val="0"/>
        <c:axPos val="b"/>
        <c:numFmt formatCode="General" sourceLinked="1"/>
        <c:majorTickMark val="none"/>
        <c:minorTickMark val="out"/>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76128"/>
        <c:crosses val="autoZero"/>
        <c:auto val="1"/>
        <c:lblAlgn val="ctr"/>
        <c:lblOffset val="100"/>
        <c:tickLblSkip val="1"/>
        <c:noMultiLvlLbl val="0"/>
      </c:catAx>
      <c:valAx>
        <c:axId val="230976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74592"/>
        <c:crosses val="autoZero"/>
        <c:crossBetween val="between"/>
      </c:valAx>
      <c:spPr>
        <a:noFill/>
        <a:ln>
          <a:noFill/>
        </a:ln>
        <a:effectLst/>
      </c:spPr>
    </c:plotArea>
    <c:legend>
      <c:legendPos val="r"/>
      <c:layout>
        <c:manualLayout>
          <c:xMode val="edge"/>
          <c:yMode val="edge"/>
          <c:x val="0.67333005986360461"/>
          <c:y val="3.3419493637911135E-2"/>
          <c:w val="0.32046565485513112"/>
          <c:h val="0.8747335468252434"/>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278" l="0.70000000000000062" r="0.70000000000000062" t="0.75000000000000278"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0659837345733745E-2"/>
          <c:y val="6.4102697863869934E-2"/>
          <c:w val="0.81377577956090363"/>
          <c:h val="0.76282210458004662"/>
        </c:manualLayout>
      </c:layout>
      <c:lineChart>
        <c:grouping val="standard"/>
        <c:varyColors val="0"/>
        <c:ser>
          <c:idx val="1"/>
          <c:order val="0"/>
          <c:tx>
            <c:strRef>
              <c:f>'Tbana diagramdata'!$A$8</c:f>
              <c:strCache>
                <c:ptCount val="1"/>
                <c:pt idx="0">
                  <c:v>Avlidna</c:v>
                </c:pt>
              </c:strCache>
            </c:strRef>
          </c:tx>
          <c:spPr>
            <a:ln>
              <a:solidFill>
                <a:schemeClr val="accent1"/>
              </a:solidFill>
            </a:ln>
          </c:spPr>
          <c:marker>
            <c:symbol val="circle"/>
            <c:size val="6"/>
            <c:spPr>
              <a:solidFill>
                <a:schemeClr val="accent1"/>
              </a:solidFill>
            </c:spPr>
          </c:marker>
          <c:cat>
            <c:strRef>
              <c:f>'Tbana diagramdata'!$B$1:$U$1</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'Tbana diagramdata'!$B$8:$U$8</c:f>
              <c:numCache>
                <c:formatCode>#,##0</c:formatCode>
                <c:ptCount val="20"/>
                <c:pt idx="0">
                  <c:v>4</c:v>
                </c:pt>
                <c:pt idx="1">
                  <c:v>0</c:v>
                </c:pt>
                <c:pt idx="2">
                  <c:v>3</c:v>
                </c:pt>
                <c:pt idx="3">
                  <c:v>5</c:v>
                </c:pt>
                <c:pt idx="4">
                  <c:v>2</c:v>
                </c:pt>
                <c:pt idx="5">
                  <c:v>1</c:v>
                </c:pt>
                <c:pt idx="6">
                  <c:v>1</c:v>
                </c:pt>
                <c:pt idx="7">
                  <c:v>0</c:v>
                </c:pt>
                <c:pt idx="8">
                  <c:v>5</c:v>
                </c:pt>
                <c:pt idx="9">
                  <c:v>1</c:v>
                </c:pt>
                <c:pt idx="10">
                  <c:v>4</c:v>
                </c:pt>
                <c:pt idx="11">
                  <c:v>5</c:v>
                </c:pt>
                <c:pt idx="12">
                  <c:v>3</c:v>
                </c:pt>
                <c:pt idx="13">
                  <c:v>1</c:v>
                </c:pt>
                <c:pt idx="14">
                  <c:v>1</c:v>
                </c:pt>
                <c:pt idx="15">
                  <c:v>4</c:v>
                </c:pt>
                <c:pt idx="16">
                  <c:v>0</c:v>
                </c:pt>
                <c:pt idx="17">
                  <c:v>2</c:v>
                </c:pt>
                <c:pt idx="18">
                  <c:v>0</c:v>
                </c:pt>
                <c:pt idx="19">
                  <c:v>2</c:v>
                </c:pt>
              </c:numCache>
            </c:numRef>
          </c:val>
          <c:smooth val="0"/>
          <c:extLst>
            <c:ext xmlns:c16="http://schemas.microsoft.com/office/drawing/2014/chart" uri="{C3380CC4-5D6E-409C-BE32-E72D297353CC}">
              <c16:uniqueId val="{00000000-80FC-4DD6-BA09-90598C89246B}"/>
            </c:ext>
          </c:extLst>
        </c:ser>
        <c:dLbls>
          <c:showLegendKey val="0"/>
          <c:showVal val="0"/>
          <c:showCatName val="0"/>
          <c:showSerName val="0"/>
          <c:showPercent val="0"/>
          <c:showBubbleSize val="0"/>
        </c:dLbls>
        <c:marker val="1"/>
        <c:smooth val="0"/>
        <c:axId val="236290048"/>
        <c:axId val="236291584"/>
      </c:lineChart>
      <c:catAx>
        <c:axId val="236290048"/>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400"/>
            </a:pPr>
            <a:endParaRPr lang="sv-SE"/>
          </a:p>
        </c:txPr>
        <c:crossAx val="236291584"/>
        <c:crosses val="autoZero"/>
        <c:auto val="1"/>
        <c:lblAlgn val="ctr"/>
        <c:lblOffset val="100"/>
        <c:tickLblSkip val="1"/>
        <c:tickMarkSkip val="1"/>
        <c:noMultiLvlLbl val="0"/>
      </c:catAx>
      <c:valAx>
        <c:axId val="236291584"/>
        <c:scaling>
          <c:orientation val="minMax"/>
        </c:scaling>
        <c:delete val="0"/>
        <c:axPos val="l"/>
        <c:majorGridlines/>
        <c:numFmt formatCode="#,##0" sourceLinked="1"/>
        <c:majorTickMark val="out"/>
        <c:minorTickMark val="none"/>
        <c:tickLblPos val="nextTo"/>
        <c:spPr>
          <a:ln>
            <a:solidFill>
              <a:schemeClr val="tx1"/>
            </a:solidFill>
          </a:ln>
        </c:spPr>
        <c:txPr>
          <a:bodyPr rot="0" vert="horz"/>
          <a:lstStyle/>
          <a:p>
            <a:pPr>
              <a:defRPr sz="1400"/>
            </a:pPr>
            <a:endParaRPr lang="sv-SE"/>
          </a:p>
        </c:txPr>
        <c:crossAx val="236290048"/>
        <c:crosses val="autoZero"/>
        <c:crossBetween val="midCat"/>
      </c:valAx>
    </c:plotArea>
    <c:plotVisOnly val="1"/>
    <c:dispBlanksAs val="gap"/>
    <c:showDLblsOverMax val="0"/>
  </c:chart>
  <c:spPr>
    <a:ln>
      <a:noFill/>
    </a:ln>
  </c:spPr>
  <c:printSettings>
    <c:headerFooter alignWithMargins="0"/>
    <c:pageMargins b="1" l="0.75000000000000844" r="0.75000000000000844"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'Tbana diagramdata'!$A$9</c:f>
              <c:strCache>
                <c:ptCount val="1"/>
                <c:pt idx="0">
                  <c:v>kvinnor</c:v>
                </c:pt>
              </c:strCache>
            </c:strRef>
          </c:tx>
          <c:spPr>
            <a:solidFill>
              <a:schemeClr val="accent1"/>
            </a:solidFill>
            <a:ln>
              <a:noFill/>
            </a:ln>
            <a:effectLst/>
          </c:spPr>
          <c:invertIfNegative val="0"/>
          <c:cat>
            <c:strRef>
              <c:f>'Tbana diagramdata'!$K$1:$U$1</c:f>
              <c:strCache>
                <c:ptCount val="11"/>
                <c:pt idx="0">
                  <c:v>2009</c:v>
                </c:pt>
                <c:pt idx="1">
                  <c:v>2010</c:v>
                </c:pt>
                <c:pt idx="2">
                  <c:v>2011</c:v>
                </c:pt>
                <c:pt idx="3">
                  <c:v>2012</c:v>
                </c:pt>
                <c:pt idx="4">
                  <c:v>2013</c:v>
                </c:pt>
                <c:pt idx="5">
                  <c:v>2014</c:v>
                </c:pt>
                <c:pt idx="6">
                  <c:v>2015</c:v>
                </c:pt>
                <c:pt idx="7">
                  <c:v>2016</c:v>
                </c:pt>
                <c:pt idx="8">
                  <c:v>2017</c:v>
                </c:pt>
                <c:pt idx="9">
                  <c:v>2018</c:v>
                </c:pt>
                <c:pt idx="10">
                  <c:v>2019</c:v>
                </c:pt>
              </c:strCache>
            </c:strRef>
          </c:cat>
          <c:val>
            <c:numRef>
              <c:f>'Tbana diagramdata'!$K$9:$U$9</c:f>
              <c:numCache>
                <c:formatCode>#,##0</c:formatCode>
                <c:ptCount val="11"/>
                <c:pt idx="0">
                  <c:v>0</c:v>
                </c:pt>
                <c:pt idx="1">
                  <c:v>0</c:v>
                </c:pt>
                <c:pt idx="2">
                  <c:v>1</c:v>
                </c:pt>
                <c:pt idx="3">
                  <c:v>0</c:v>
                </c:pt>
                <c:pt idx="4">
                  <c:v>0</c:v>
                </c:pt>
                <c:pt idx="5">
                  <c:v>0</c:v>
                </c:pt>
                <c:pt idx="6">
                  <c:v>0</c:v>
                </c:pt>
                <c:pt idx="7">
                  <c:v>0</c:v>
                </c:pt>
                <c:pt idx="8">
                  <c:v>0</c:v>
                </c:pt>
                <c:pt idx="9">
                  <c:v>0</c:v>
                </c:pt>
                <c:pt idx="10">
                  <c:v>1</c:v>
                </c:pt>
              </c:numCache>
            </c:numRef>
          </c:val>
          <c:extLst>
            <c:ext xmlns:c16="http://schemas.microsoft.com/office/drawing/2014/chart" uri="{C3380CC4-5D6E-409C-BE32-E72D297353CC}">
              <c16:uniqueId val="{00000000-234D-41DF-9C7E-26DF5DE5BD14}"/>
            </c:ext>
          </c:extLst>
        </c:ser>
        <c:ser>
          <c:idx val="1"/>
          <c:order val="1"/>
          <c:tx>
            <c:strRef>
              <c:f>'Tbana diagramdata'!$A$10</c:f>
              <c:strCache>
                <c:ptCount val="1"/>
                <c:pt idx="0">
                  <c:v>män</c:v>
                </c:pt>
              </c:strCache>
            </c:strRef>
          </c:tx>
          <c:spPr>
            <a:solidFill>
              <a:schemeClr val="tx1"/>
            </a:solidFill>
            <a:ln>
              <a:noFill/>
            </a:ln>
            <a:effectLst/>
          </c:spPr>
          <c:invertIfNegative val="0"/>
          <c:cat>
            <c:strRef>
              <c:f>'Tbana diagramdata'!$K$1:$U$1</c:f>
              <c:strCache>
                <c:ptCount val="11"/>
                <c:pt idx="0">
                  <c:v>2009</c:v>
                </c:pt>
                <c:pt idx="1">
                  <c:v>2010</c:v>
                </c:pt>
                <c:pt idx="2">
                  <c:v>2011</c:v>
                </c:pt>
                <c:pt idx="3">
                  <c:v>2012</c:v>
                </c:pt>
                <c:pt idx="4">
                  <c:v>2013</c:v>
                </c:pt>
                <c:pt idx="5">
                  <c:v>2014</c:v>
                </c:pt>
                <c:pt idx="6">
                  <c:v>2015</c:v>
                </c:pt>
                <c:pt idx="7">
                  <c:v>2016</c:v>
                </c:pt>
                <c:pt idx="8">
                  <c:v>2017</c:v>
                </c:pt>
                <c:pt idx="9">
                  <c:v>2018</c:v>
                </c:pt>
                <c:pt idx="10">
                  <c:v>2019</c:v>
                </c:pt>
              </c:strCache>
            </c:strRef>
          </c:cat>
          <c:val>
            <c:numRef>
              <c:f>'Tbana diagramdata'!$K$10:$U$10</c:f>
              <c:numCache>
                <c:formatCode>#,##0</c:formatCode>
                <c:ptCount val="11"/>
                <c:pt idx="0">
                  <c:v>1</c:v>
                </c:pt>
                <c:pt idx="1">
                  <c:v>4</c:v>
                </c:pt>
                <c:pt idx="2">
                  <c:v>4</c:v>
                </c:pt>
                <c:pt idx="3">
                  <c:v>3</c:v>
                </c:pt>
                <c:pt idx="4">
                  <c:v>1</c:v>
                </c:pt>
                <c:pt idx="5">
                  <c:v>1</c:v>
                </c:pt>
                <c:pt idx="6">
                  <c:v>4</c:v>
                </c:pt>
                <c:pt idx="7">
                  <c:v>0</c:v>
                </c:pt>
                <c:pt idx="8">
                  <c:v>2</c:v>
                </c:pt>
                <c:pt idx="9">
                  <c:v>0</c:v>
                </c:pt>
                <c:pt idx="10">
                  <c:v>1</c:v>
                </c:pt>
              </c:numCache>
            </c:numRef>
          </c:val>
          <c:extLst>
            <c:ext xmlns:c16="http://schemas.microsoft.com/office/drawing/2014/chart" uri="{C3380CC4-5D6E-409C-BE32-E72D297353CC}">
              <c16:uniqueId val="{00000001-234D-41DF-9C7E-26DF5DE5BD14}"/>
            </c:ext>
          </c:extLst>
        </c:ser>
        <c:dLbls>
          <c:showLegendKey val="0"/>
          <c:showVal val="0"/>
          <c:showCatName val="0"/>
          <c:showSerName val="0"/>
          <c:showPercent val="0"/>
          <c:showBubbleSize val="0"/>
        </c:dLbls>
        <c:gapWidth val="150"/>
        <c:overlap val="100"/>
        <c:axId val="238003712"/>
        <c:axId val="238005248"/>
      </c:barChart>
      <c:catAx>
        <c:axId val="238003712"/>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05248"/>
        <c:crosses val="autoZero"/>
        <c:auto val="1"/>
        <c:lblAlgn val="ctr"/>
        <c:lblOffset val="100"/>
        <c:noMultiLvlLbl val="0"/>
      </c:catAx>
      <c:valAx>
        <c:axId val="238005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03712"/>
        <c:crosses val="autoZero"/>
        <c:crossBetween val="between"/>
      </c:valAx>
      <c:spPr>
        <a:noFill/>
        <a:ln>
          <a:noFill/>
        </a:ln>
        <a:effectLst/>
      </c:spPr>
    </c:plotArea>
    <c:legend>
      <c:legendPos val="b"/>
      <c:layout>
        <c:manualLayout>
          <c:xMode val="edge"/>
          <c:yMode val="edge"/>
          <c:x val="0.35703870874408489"/>
          <c:y val="0.90775352562794775"/>
          <c:w val="0.30901953003906096"/>
          <c:h val="9.2246474372050663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'Tbana diagramdata'!$A$12</c:f>
              <c:strCache>
                <c:ptCount val="1"/>
                <c:pt idx="0">
                  <c:v>kvinnor</c:v>
                </c:pt>
              </c:strCache>
            </c:strRef>
          </c:tx>
          <c:spPr>
            <a:solidFill>
              <a:schemeClr val="accent1"/>
            </a:solidFill>
            <a:ln>
              <a:noFill/>
            </a:ln>
            <a:effectLst/>
          </c:spPr>
          <c:invertIfNegative val="0"/>
          <c:cat>
            <c:strRef>
              <c:f>'Tbana diagramdata'!$K$1:$U$1</c:f>
              <c:strCache>
                <c:ptCount val="11"/>
                <c:pt idx="0">
                  <c:v>2009</c:v>
                </c:pt>
                <c:pt idx="1">
                  <c:v>2010</c:v>
                </c:pt>
                <c:pt idx="2">
                  <c:v>2011</c:v>
                </c:pt>
                <c:pt idx="3">
                  <c:v>2012</c:v>
                </c:pt>
                <c:pt idx="4">
                  <c:v>2013</c:v>
                </c:pt>
                <c:pt idx="5">
                  <c:v>2014</c:v>
                </c:pt>
                <c:pt idx="6">
                  <c:v>2015</c:v>
                </c:pt>
                <c:pt idx="7">
                  <c:v>2016</c:v>
                </c:pt>
                <c:pt idx="8">
                  <c:v>2017</c:v>
                </c:pt>
                <c:pt idx="9">
                  <c:v>2018</c:v>
                </c:pt>
                <c:pt idx="10">
                  <c:v>2019</c:v>
                </c:pt>
              </c:strCache>
            </c:strRef>
          </c:cat>
          <c:val>
            <c:numRef>
              <c:f>'Tbana diagramdata'!$K$12:$U$12</c:f>
              <c:numCache>
                <c:formatCode>#,##0</c:formatCode>
                <c:ptCount val="11"/>
                <c:pt idx="0">
                  <c:v>1</c:v>
                </c:pt>
                <c:pt idx="1">
                  <c:v>2</c:v>
                </c:pt>
                <c:pt idx="2">
                  <c:v>4</c:v>
                </c:pt>
                <c:pt idx="3">
                  <c:v>0</c:v>
                </c:pt>
                <c:pt idx="4">
                  <c:v>1</c:v>
                </c:pt>
                <c:pt idx="5">
                  <c:v>0</c:v>
                </c:pt>
                <c:pt idx="6">
                  <c:v>0</c:v>
                </c:pt>
                <c:pt idx="7">
                  <c:v>1</c:v>
                </c:pt>
                <c:pt idx="8">
                  <c:v>1</c:v>
                </c:pt>
                <c:pt idx="9">
                  <c:v>0</c:v>
                </c:pt>
                <c:pt idx="10">
                  <c:v>0</c:v>
                </c:pt>
              </c:numCache>
            </c:numRef>
          </c:val>
          <c:extLst>
            <c:ext xmlns:c16="http://schemas.microsoft.com/office/drawing/2014/chart" uri="{C3380CC4-5D6E-409C-BE32-E72D297353CC}">
              <c16:uniqueId val="{00000000-CBEF-4706-934E-648891E65012}"/>
            </c:ext>
          </c:extLst>
        </c:ser>
        <c:ser>
          <c:idx val="1"/>
          <c:order val="1"/>
          <c:tx>
            <c:strRef>
              <c:f>'Tbana diagramdata'!$A$13</c:f>
              <c:strCache>
                <c:ptCount val="1"/>
                <c:pt idx="0">
                  <c:v>män</c:v>
                </c:pt>
              </c:strCache>
            </c:strRef>
          </c:tx>
          <c:spPr>
            <a:solidFill>
              <a:schemeClr val="tx1"/>
            </a:solidFill>
            <a:ln>
              <a:noFill/>
            </a:ln>
            <a:effectLst/>
          </c:spPr>
          <c:invertIfNegative val="0"/>
          <c:cat>
            <c:strRef>
              <c:f>'Tbana diagramdata'!$K$1:$U$1</c:f>
              <c:strCache>
                <c:ptCount val="11"/>
                <c:pt idx="0">
                  <c:v>2009</c:v>
                </c:pt>
                <c:pt idx="1">
                  <c:v>2010</c:v>
                </c:pt>
                <c:pt idx="2">
                  <c:v>2011</c:v>
                </c:pt>
                <c:pt idx="3">
                  <c:v>2012</c:v>
                </c:pt>
                <c:pt idx="4">
                  <c:v>2013</c:v>
                </c:pt>
                <c:pt idx="5">
                  <c:v>2014</c:v>
                </c:pt>
                <c:pt idx="6">
                  <c:v>2015</c:v>
                </c:pt>
                <c:pt idx="7">
                  <c:v>2016</c:v>
                </c:pt>
                <c:pt idx="8">
                  <c:v>2017</c:v>
                </c:pt>
                <c:pt idx="9">
                  <c:v>2018</c:v>
                </c:pt>
                <c:pt idx="10">
                  <c:v>2019</c:v>
                </c:pt>
              </c:strCache>
            </c:strRef>
          </c:cat>
          <c:val>
            <c:numRef>
              <c:f>'Tbana diagramdata'!$K$13:$U$13</c:f>
              <c:numCache>
                <c:formatCode>#,##0</c:formatCode>
                <c:ptCount val="11"/>
                <c:pt idx="0">
                  <c:v>0</c:v>
                </c:pt>
                <c:pt idx="1">
                  <c:v>3</c:v>
                </c:pt>
                <c:pt idx="2">
                  <c:v>1</c:v>
                </c:pt>
                <c:pt idx="3">
                  <c:v>5</c:v>
                </c:pt>
                <c:pt idx="4">
                  <c:v>2</c:v>
                </c:pt>
                <c:pt idx="5">
                  <c:v>1</c:v>
                </c:pt>
                <c:pt idx="6">
                  <c:v>2</c:v>
                </c:pt>
                <c:pt idx="7">
                  <c:v>3</c:v>
                </c:pt>
                <c:pt idx="8">
                  <c:v>1</c:v>
                </c:pt>
                <c:pt idx="9">
                  <c:v>3</c:v>
                </c:pt>
                <c:pt idx="10">
                  <c:v>4</c:v>
                </c:pt>
              </c:numCache>
            </c:numRef>
          </c:val>
          <c:extLst>
            <c:ext xmlns:c16="http://schemas.microsoft.com/office/drawing/2014/chart" uri="{C3380CC4-5D6E-409C-BE32-E72D297353CC}">
              <c16:uniqueId val="{00000001-CBEF-4706-934E-648891E65012}"/>
            </c:ext>
          </c:extLst>
        </c:ser>
        <c:dLbls>
          <c:showLegendKey val="0"/>
          <c:showVal val="0"/>
          <c:showCatName val="0"/>
          <c:showSerName val="0"/>
          <c:showPercent val="0"/>
          <c:showBubbleSize val="0"/>
        </c:dLbls>
        <c:gapWidth val="150"/>
        <c:overlap val="100"/>
        <c:axId val="238071168"/>
        <c:axId val="238072960"/>
      </c:barChart>
      <c:catAx>
        <c:axId val="238071168"/>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72960"/>
        <c:crosses val="autoZero"/>
        <c:auto val="1"/>
        <c:lblAlgn val="ctr"/>
        <c:lblOffset val="100"/>
        <c:noMultiLvlLbl val="0"/>
      </c:catAx>
      <c:valAx>
        <c:axId val="238072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71168"/>
        <c:crosses val="autoZero"/>
        <c:crossBetween val="between"/>
      </c:valAx>
      <c:spPr>
        <a:noFill/>
        <a:ln>
          <a:noFill/>
        </a:ln>
        <a:effectLst/>
      </c:spPr>
    </c:plotArea>
    <c:legend>
      <c:legendPos val="b"/>
      <c:layout>
        <c:manualLayout>
          <c:xMode val="edge"/>
          <c:yMode val="edge"/>
          <c:x val="0.36399725739223132"/>
          <c:y val="0.90113170469075998"/>
          <c:w val="0.30323108765247886"/>
          <c:h val="7.8355474796419702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0659837345733745E-2"/>
          <c:y val="6.4102697863869934E-2"/>
          <c:w val="0.81377577956090363"/>
          <c:h val="0.76282210458004662"/>
        </c:manualLayout>
      </c:layout>
      <c:lineChart>
        <c:grouping val="standard"/>
        <c:varyColors val="0"/>
        <c:ser>
          <c:idx val="1"/>
          <c:order val="0"/>
          <c:tx>
            <c:strRef>
              <c:f>'Järnv diagramdata'!$A$9</c:f>
              <c:strCache>
                <c:ptCount val="1"/>
                <c:pt idx="0">
                  <c:v>Avlidna</c:v>
                </c:pt>
              </c:strCache>
            </c:strRef>
          </c:tx>
          <c:spPr>
            <a:ln>
              <a:solidFill>
                <a:srgbClr val="52AF32"/>
              </a:solidFill>
            </a:ln>
          </c:spPr>
          <c:marker>
            <c:symbol val="circle"/>
            <c:size val="6"/>
            <c:spPr>
              <a:solidFill>
                <a:srgbClr val="52AF32"/>
              </a:solidFill>
            </c:spPr>
          </c:marker>
          <c:cat>
            <c:strRef>
              <c:f>'Järnv diagramdata'!$B$1:$U$1</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'Järnv diagramdata'!$B$9:$U$9</c:f>
              <c:numCache>
                <c:formatCode>#,##0</c:formatCode>
                <c:ptCount val="20"/>
                <c:pt idx="0">
                  <c:v>19</c:v>
                </c:pt>
                <c:pt idx="1">
                  <c:v>15</c:v>
                </c:pt>
                <c:pt idx="2">
                  <c:v>18</c:v>
                </c:pt>
                <c:pt idx="3">
                  <c:v>20</c:v>
                </c:pt>
                <c:pt idx="4">
                  <c:v>26</c:v>
                </c:pt>
                <c:pt idx="5">
                  <c:v>21</c:v>
                </c:pt>
                <c:pt idx="6">
                  <c:v>19</c:v>
                </c:pt>
                <c:pt idx="7">
                  <c:v>25</c:v>
                </c:pt>
                <c:pt idx="8">
                  <c:v>15</c:v>
                </c:pt>
                <c:pt idx="9">
                  <c:v>19</c:v>
                </c:pt>
                <c:pt idx="10">
                  <c:v>45</c:v>
                </c:pt>
                <c:pt idx="11">
                  <c:v>25</c:v>
                </c:pt>
                <c:pt idx="12">
                  <c:v>15</c:v>
                </c:pt>
                <c:pt idx="13">
                  <c:v>18</c:v>
                </c:pt>
                <c:pt idx="14">
                  <c:v>25</c:v>
                </c:pt>
                <c:pt idx="15">
                  <c:v>16</c:v>
                </c:pt>
                <c:pt idx="16">
                  <c:v>13</c:v>
                </c:pt>
                <c:pt idx="17">
                  <c:v>15</c:v>
                </c:pt>
                <c:pt idx="18">
                  <c:v>9</c:v>
                </c:pt>
                <c:pt idx="19">
                  <c:v>16</c:v>
                </c:pt>
              </c:numCache>
            </c:numRef>
          </c:val>
          <c:smooth val="0"/>
          <c:extLst>
            <c:ext xmlns:c16="http://schemas.microsoft.com/office/drawing/2014/chart" uri="{C3380CC4-5D6E-409C-BE32-E72D297353CC}">
              <c16:uniqueId val="{00000000-9ECF-4AD1-BA0A-1865A9C1AE5E}"/>
            </c:ext>
          </c:extLst>
        </c:ser>
        <c:dLbls>
          <c:showLegendKey val="0"/>
          <c:showVal val="0"/>
          <c:showCatName val="0"/>
          <c:showSerName val="0"/>
          <c:showPercent val="0"/>
          <c:showBubbleSize val="0"/>
        </c:dLbls>
        <c:marker val="1"/>
        <c:smooth val="0"/>
        <c:axId val="230992512"/>
        <c:axId val="231063936"/>
      </c:lineChart>
      <c:catAx>
        <c:axId val="23099251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400">
                <a:solidFill>
                  <a:sysClr val="windowText" lastClr="000000"/>
                </a:solidFill>
              </a:defRPr>
            </a:pPr>
            <a:endParaRPr lang="sv-SE"/>
          </a:p>
        </c:txPr>
        <c:crossAx val="231063936"/>
        <c:crosses val="autoZero"/>
        <c:auto val="1"/>
        <c:lblAlgn val="ctr"/>
        <c:lblOffset val="100"/>
        <c:tickLblSkip val="1"/>
        <c:tickMarkSkip val="1"/>
        <c:noMultiLvlLbl val="0"/>
      </c:catAx>
      <c:valAx>
        <c:axId val="231063936"/>
        <c:scaling>
          <c:orientation val="minMax"/>
        </c:scaling>
        <c:delete val="0"/>
        <c:axPos val="l"/>
        <c:majorGridlines/>
        <c:numFmt formatCode="#,##0" sourceLinked="1"/>
        <c:majorTickMark val="out"/>
        <c:minorTickMark val="none"/>
        <c:tickLblPos val="nextTo"/>
        <c:spPr>
          <a:ln>
            <a:solidFill>
              <a:sysClr val="windowText" lastClr="000000"/>
            </a:solidFill>
          </a:ln>
        </c:spPr>
        <c:txPr>
          <a:bodyPr rot="0" vert="horz"/>
          <a:lstStyle/>
          <a:p>
            <a:pPr>
              <a:defRPr sz="1400">
                <a:solidFill>
                  <a:sysClr val="windowText" lastClr="000000"/>
                </a:solidFill>
              </a:defRPr>
            </a:pPr>
            <a:endParaRPr lang="sv-SE"/>
          </a:p>
        </c:txPr>
        <c:crossAx val="230992512"/>
        <c:crosses val="autoZero"/>
        <c:crossBetween val="midCat"/>
        <c:majorUnit val="10"/>
      </c:valAx>
    </c:plotArea>
    <c:plotVisOnly val="1"/>
    <c:dispBlanksAs val="gap"/>
    <c:showDLblsOverMax val="0"/>
  </c:chart>
  <c:spPr>
    <a:ln>
      <a:noFill/>
    </a:ln>
  </c:spPr>
  <c:printSettings>
    <c:headerFooter alignWithMargins="0"/>
    <c:pageMargins b="1" l="0.75000000000000844" r="0.75000000000000844"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'Järnv diagramdata'!$A$10</c:f>
              <c:strCache>
                <c:ptCount val="1"/>
                <c:pt idx="0">
                  <c:v>kvinnor</c:v>
                </c:pt>
              </c:strCache>
            </c:strRef>
          </c:tx>
          <c:spPr>
            <a:solidFill>
              <a:srgbClr val="52AF32"/>
            </a:solidFill>
            <a:ln>
              <a:noFill/>
            </a:ln>
            <a:effectLst/>
          </c:spPr>
          <c:invertIfNegative val="1"/>
          <c:cat>
            <c:strRef>
              <c:f>'Järnv diagramdata'!$K$1:$U$1</c:f>
              <c:strCache>
                <c:ptCount val="11"/>
                <c:pt idx="0">
                  <c:v>2009</c:v>
                </c:pt>
                <c:pt idx="1">
                  <c:v>2010</c:v>
                </c:pt>
                <c:pt idx="2">
                  <c:v>2011</c:v>
                </c:pt>
                <c:pt idx="3">
                  <c:v>2012</c:v>
                </c:pt>
                <c:pt idx="4">
                  <c:v>2013</c:v>
                </c:pt>
                <c:pt idx="5">
                  <c:v>2014</c:v>
                </c:pt>
                <c:pt idx="6">
                  <c:v>2015</c:v>
                </c:pt>
                <c:pt idx="7">
                  <c:v>2016</c:v>
                </c:pt>
                <c:pt idx="8">
                  <c:v>2017</c:v>
                </c:pt>
                <c:pt idx="9">
                  <c:v>2018</c:v>
                </c:pt>
                <c:pt idx="10">
                  <c:v>2019</c:v>
                </c:pt>
              </c:strCache>
            </c:strRef>
          </c:cat>
          <c:val>
            <c:numRef>
              <c:f>'Järnv diagramdata'!$K$10:$U$10</c:f>
              <c:numCache>
                <c:formatCode>#,##0</c:formatCode>
                <c:ptCount val="11"/>
                <c:pt idx="0">
                  <c:v>8</c:v>
                </c:pt>
                <c:pt idx="1">
                  <c:v>10</c:v>
                </c:pt>
                <c:pt idx="2">
                  <c:v>8</c:v>
                </c:pt>
                <c:pt idx="3">
                  <c:v>4</c:v>
                </c:pt>
                <c:pt idx="4">
                  <c:v>6</c:v>
                </c:pt>
                <c:pt idx="5">
                  <c:v>6</c:v>
                </c:pt>
                <c:pt idx="6">
                  <c:v>3</c:v>
                </c:pt>
                <c:pt idx="7">
                  <c:v>0</c:v>
                </c:pt>
                <c:pt idx="8">
                  <c:v>2</c:v>
                </c:pt>
                <c:pt idx="9">
                  <c:v>1</c:v>
                </c:pt>
                <c:pt idx="10">
                  <c:v>4</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8773-4225-BBE1-DAC300E29699}"/>
            </c:ext>
          </c:extLst>
        </c:ser>
        <c:ser>
          <c:idx val="1"/>
          <c:order val="1"/>
          <c:tx>
            <c:strRef>
              <c:f>'Järnv diagramdata'!$A$11</c:f>
              <c:strCache>
                <c:ptCount val="1"/>
                <c:pt idx="0">
                  <c:v>män</c:v>
                </c:pt>
              </c:strCache>
            </c:strRef>
          </c:tx>
          <c:spPr>
            <a:solidFill>
              <a:sysClr val="windowText" lastClr="000000"/>
            </a:solidFill>
            <a:ln>
              <a:noFill/>
            </a:ln>
            <a:effectLst/>
          </c:spPr>
          <c:invertIfNegative val="0"/>
          <c:cat>
            <c:strRef>
              <c:f>'Järnv diagramdata'!$K$1:$U$1</c:f>
              <c:strCache>
                <c:ptCount val="11"/>
                <c:pt idx="0">
                  <c:v>2009</c:v>
                </c:pt>
                <c:pt idx="1">
                  <c:v>2010</c:v>
                </c:pt>
                <c:pt idx="2">
                  <c:v>2011</c:v>
                </c:pt>
                <c:pt idx="3">
                  <c:v>2012</c:v>
                </c:pt>
                <c:pt idx="4">
                  <c:v>2013</c:v>
                </c:pt>
                <c:pt idx="5">
                  <c:v>2014</c:v>
                </c:pt>
                <c:pt idx="6">
                  <c:v>2015</c:v>
                </c:pt>
                <c:pt idx="7">
                  <c:v>2016</c:v>
                </c:pt>
                <c:pt idx="8">
                  <c:v>2017</c:v>
                </c:pt>
                <c:pt idx="9">
                  <c:v>2018</c:v>
                </c:pt>
                <c:pt idx="10">
                  <c:v>2019</c:v>
                </c:pt>
              </c:strCache>
            </c:strRef>
          </c:cat>
          <c:val>
            <c:numRef>
              <c:f>'Järnv diagramdata'!$K$11:$U$11</c:f>
              <c:numCache>
                <c:formatCode>#,##0</c:formatCode>
                <c:ptCount val="11"/>
                <c:pt idx="0">
                  <c:v>11</c:v>
                </c:pt>
                <c:pt idx="1">
                  <c:v>35</c:v>
                </c:pt>
                <c:pt idx="2">
                  <c:v>17</c:v>
                </c:pt>
                <c:pt idx="3">
                  <c:v>11</c:v>
                </c:pt>
                <c:pt idx="4">
                  <c:v>12</c:v>
                </c:pt>
                <c:pt idx="5">
                  <c:v>19</c:v>
                </c:pt>
                <c:pt idx="6">
                  <c:v>13</c:v>
                </c:pt>
                <c:pt idx="7">
                  <c:v>13</c:v>
                </c:pt>
                <c:pt idx="8">
                  <c:v>13</c:v>
                </c:pt>
                <c:pt idx="9">
                  <c:v>8</c:v>
                </c:pt>
                <c:pt idx="10">
                  <c:v>12</c:v>
                </c:pt>
              </c:numCache>
            </c:numRef>
          </c:val>
          <c:extLst>
            <c:ext xmlns:c16="http://schemas.microsoft.com/office/drawing/2014/chart" uri="{C3380CC4-5D6E-409C-BE32-E72D297353CC}">
              <c16:uniqueId val="{00000001-8773-4225-BBE1-DAC300E29699}"/>
            </c:ext>
          </c:extLst>
        </c:ser>
        <c:dLbls>
          <c:showLegendKey val="0"/>
          <c:showVal val="0"/>
          <c:showCatName val="0"/>
          <c:showSerName val="0"/>
          <c:showPercent val="0"/>
          <c:showBubbleSize val="0"/>
        </c:dLbls>
        <c:gapWidth val="150"/>
        <c:overlap val="100"/>
        <c:axId val="234254720"/>
        <c:axId val="234256256"/>
      </c:barChart>
      <c:catAx>
        <c:axId val="234254720"/>
        <c:scaling>
          <c:orientation val="minMax"/>
        </c:scaling>
        <c:delete val="0"/>
        <c:axPos val="b"/>
        <c:numFmt formatCode="General" sourceLinked="1"/>
        <c:majorTickMark val="none"/>
        <c:minorTickMark val="out"/>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4256256"/>
        <c:crosses val="autoZero"/>
        <c:auto val="1"/>
        <c:lblAlgn val="ctr"/>
        <c:lblOffset val="100"/>
        <c:noMultiLvlLbl val="0"/>
      </c:catAx>
      <c:valAx>
        <c:axId val="234256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4254720"/>
        <c:crosses val="autoZero"/>
        <c:crossBetween val="between"/>
        <c:majorUnit val="10"/>
      </c:valAx>
      <c:spPr>
        <a:noFill/>
        <a:ln>
          <a:noFill/>
        </a:ln>
        <a:effectLst/>
      </c:spPr>
    </c:plotArea>
    <c:legend>
      <c:legendPos val="b"/>
      <c:layout>
        <c:manualLayout>
          <c:xMode val="edge"/>
          <c:yMode val="edge"/>
          <c:x val="0.36543765887531776"/>
          <c:y val="0.90775352562794775"/>
          <c:w val="0.24916461032922066"/>
          <c:h val="7.9167448628506928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'Järnv diagramdata'!$A$13</c:f>
              <c:strCache>
                <c:ptCount val="1"/>
                <c:pt idx="0">
                  <c:v>kvinnor</c:v>
                </c:pt>
              </c:strCache>
            </c:strRef>
          </c:tx>
          <c:spPr>
            <a:solidFill>
              <a:srgbClr val="52AF32"/>
            </a:solidFill>
            <a:ln>
              <a:noFill/>
            </a:ln>
            <a:effectLst/>
          </c:spPr>
          <c:invertIfNegative val="0"/>
          <c:cat>
            <c:strRef>
              <c:f>'Järnv diagramdata'!$K$1:$U$1</c:f>
              <c:strCache>
                <c:ptCount val="11"/>
                <c:pt idx="0">
                  <c:v>2009</c:v>
                </c:pt>
                <c:pt idx="1">
                  <c:v>2010</c:v>
                </c:pt>
                <c:pt idx="2">
                  <c:v>2011</c:v>
                </c:pt>
                <c:pt idx="3">
                  <c:v>2012</c:v>
                </c:pt>
                <c:pt idx="4">
                  <c:v>2013</c:v>
                </c:pt>
                <c:pt idx="5">
                  <c:v>2014</c:v>
                </c:pt>
                <c:pt idx="6">
                  <c:v>2015</c:v>
                </c:pt>
                <c:pt idx="7">
                  <c:v>2016</c:v>
                </c:pt>
                <c:pt idx="8">
                  <c:v>2017</c:v>
                </c:pt>
                <c:pt idx="9">
                  <c:v>2018</c:v>
                </c:pt>
                <c:pt idx="10">
                  <c:v>2019</c:v>
                </c:pt>
              </c:strCache>
            </c:strRef>
          </c:cat>
          <c:val>
            <c:numRef>
              <c:f>'Järnv diagramdata'!$K$13:$U$13</c:f>
              <c:numCache>
                <c:formatCode>#,##0</c:formatCode>
                <c:ptCount val="11"/>
                <c:pt idx="0">
                  <c:v>4</c:v>
                </c:pt>
                <c:pt idx="1">
                  <c:v>9</c:v>
                </c:pt>
                <c:pt idx="2">
                  <c:v>5</c:v>
                </c:pt>
                <c:pt idx="3">
                  <c:v>3</c:v>
                </c:pt>
                <c:pt idx="4">
                  <c:v>7</c:v>
                </c:pt>
                <c:pt idx="5">
                  <c:v>4</c:v>
                </c:pt>
                <c:pt idx="6">
                  <c:v>5</c:v>
                </c:pt>
                <c:pt idx="7">
                  <c:v>4</c:v>
                </c:pt>
                <c:pt idx="8">
                  <c:v>7</c:v>
                </c:pt>
                <c:pt idx="9">
                  <c:v>2</c:v>
                </c:pt>
                <c:pt idx="10">
                  <c:v>2</c:v>
                </c:pt>
              </c:numCache>
            </c:numRef>
          </c:val>
          <c:extLst>
            <c:ext xmlns:c16="http://schemas.microsoft.com/office/drawing/2014/chart" uri="{C3380CC4-5D6E-409C-BE32-E72D297353CC}">
              <c16:uniqueId val="{00000000-326D-48D7-8FB0-6016468FB50D}"/>
            </c:ext>
          </c:extLst>
        </c:ser>
        <c:ser>
          <c:idx val="1"/>
          <c:order val="1"/>
          <c:tx>
            <c:strRef>
              <c:f>'Järnv diagramdata'!$A$14</c:f>
              <c:strCache>
                <c:ptCount val="1"/>
                <c:pt idx="0">
                  <c:v>män</c:v>
                </c:pt>
              </c:strCache>
            </c:strRef>
          </c:tx>
          <c:spPr>
            <a:solidFill>
              <a:sysClr val="windowText" lastClr="000000"/>
            </a:solidFill>
            <a:ln>
              <a:noFill/>
            </a:ln>
            <a:effectLst/>
          </c:spPr>
          <c:invertIfNegative val="0"/>
          <c:cat>
            <c:strRef>
              <c:f>'Järnv diagramdata'!$K$1:$U$1</c:f>
              <c:strCache>
                <c:ptCount val="11"/>
                <c:pt idx="0">
                  <c:v>2009</c:v>
                </c:pt>
                <c:pt idx="1">
                  <c:v>2010</c:v>
                </c:pt>
                <c:pt idx="2">
                  <c:v>2011</c:v>
                </c:pt>
                <c:pt idx="3">
                  <c:v>2012</c:v>
                </c:pt>
                <c:pt idx="4">
                  <c:v>2013</c:v>
                </c:pt>
                <c:pt idx="5">
                  <c:v>2014</c:v>
                </c:pt>
                <c:pt idx="6">
                  <c:v>2015</c:v>
                </c:pt>
                <c:pt idx="7">
                  <c:v>2016</c:v>
                </c:pt>
                <c:pt idx="8">
                  <c:v>2017</c:v>
                </c:pt>
                <c:pt idx="9">
                  <c:v>2018</c:v>
                </c:pt>
                <c:pt idx="10">
                  <c:v>2019</c:v>
                </c:pt>
              </c:strCache>
            </c:strRef>
          </c:cat>
          <c:val>
            <c:numRef>
              <c:f>'Järnv diagramdata'!$K$14:$U$14</c:f>
              <c:numCache>
                <c:formatCode>#,##0</c:formatCode>
                <c:ptCount val="11"/>
                <c:pt idx="0">
                  <c:v>14</c:v>
                </c:pt>
                <c:pt idx="1">
                  <c:v>16</c:v>
                </c:pt>
                <c:pt idx="2">
                  <c:v>9</c:v>
                </c:pt>
                <c:pt idx="3">
                  <c:v>15</c:v>
                </c:pt>
                <c:pt idx="4">
                  <c:v>11</c:v>
                </c:pt>
                <c:pt idx="5">
                  <c:v>7</c:v>
                </c:pt>
                <c:pt idx="6">
                  <c:v>9</c:v>
                </c:pt>
                <c:pt idx="7">
                  <c:v>8</c:v>
                </c:pt>
                <c:pt idx="8">
                  <c:v>6</c:v>
                </c:pt>
                <c:pt idx="9">
                  <c:v>3</c:v>
                </c:pt>
                <c:pt idx="10">
                  <c:v>6</c:v>
                </c:pt>
              </c:numCache>
            </c:numRef>
          </c:val>
          <c:extLst>
            <c:ext xmlns:c16="http://schemas.microsoft.com/office/drawing/2014/chart" uri="{C3380CC4-5D6E-409C-BE32-E72D297353CC}">
              <c16:uniqueId val="{00000001-326D-48D7-8FB0-6016468FB50D}"/>
            </c:ext>
          </c:extLst>
        </c:ser>
        <c:ser>
          <c:idx val="2"/>
          <c:order val="2"/>
          <c:tx>
            <c:strRef>
              <c:f>'Järnv diagramdata'!$A$15</c:f>
              <c:strCache>
                <c:ptCount val="1"/>
                <c:pt idx="0">
                  <c:v>okänt kön</c:v>
                </c:pt>
              </c:strCache>
            </c:strRef>
          </c:tx>
          <c:spPr>
            <a:solidFill>
              <a:sysClr val="window" lastClr="FFFFFF">
                <a:lumMod val="65000"/>
              </a:sysClr>
            </a:solidFill>
            <a:ln>
              <a:noFill/>
            </a:ln>
            <a:effectLst/>
          </c:spPr>
          <c:invertIfNegative val="0"/>
          <c:cat>
            <c:strRef>
              <c:f>'Järnv diagramdata'!$K$1:$U$1</c:f>
              <c:strCache>
                <c:ptCount val="11"/>
                <c:pt idx="0">
                  <c:v>2009</c:v>
                </c:pt>
                <c:pt idx="1">
                  <c:v>2010</c:v>
                </c:pt>
                <c:pt idx="2">
                  <c:v>2011</c:v>
                </c:pt>
                <c:pt idx="3">
                  <c:v>2012</c:v>
                </c:pt>
                <c:pt idx="4">
                  <c:v>2013</c:v>
                </c:pt>
                <c:pt idx="5">
                  <c:v>2014</c:v>
                </c:pt>
                <c:pt idx="6">
                  <c:v>2015</c:v>
                </c:pt>
                <c:pt idx="7">
                  <c:v>2016</c:v>
                </c:pt>
                <c:pt idx="8">
                  <c:v>2017</c:v>
                </c:pt>
                <c:pt idx="9">
                  <c:v>2018</c:v>
                </c:pt>
                <c:pt idx="10">
                  <c:v>2019</c:v>
                </c:pt>
              </c:strCache>
            </c:strRef>
          </c:cat>
          <c:val>
            <c:numRef>
              <c:f>'Järnv diagramdata'!$K$15:$U$15</c:f>
              <c:numCache>
                <c:formatCode>#,##0</c:formatCode>
                <c:ptCount val="11"/>
                <c:pt idx="0">
                  <c:v>0</c:v>
                </c:pt>
                <c:pt idx="1">
                  <c:v>0</c:v>
                </c:pt>
                <c:pt idx="2">
                  <c:v>0</c:v>
                </c:pt>
                <c:pt idx="3">
                  <c:v>1</c:v>
                </c:pt>
                <c:pt idx="4">
                  <c:v>0</c:v>
                </c:pt>
                <c:pt idx="5">
                  <c:v>0</c:v>
                </c:pt>
                <c:pt idx="6">
                  <c:v>0</c:v>
                </c:pt>
                <c:pt idx="7">
                  <c:v>0</c:v>
                </c:pt>
                <c:pt idx="8">
                  <c:v>0</c:v>
                </c:pt>
                <c:pt idx="9">
                  <c:v>0</c:v>
                </c:pt>
                <c:pt idx="10">
                  <c:v>1</c:v>
                </c:pt>
              </c:numCache>
            </c:numRef>
          </c:val>
          <c:extLst>
            <c:ext xmlns:c16="http://schemas.microsoft.com/office/drawing/2014/chart" uri="{C3380CC4-5D6E-409C-BE32-E72D297353CC}">
              <c16:uniqueId val="{00000002-326D-48D7-8FB0-6016468FB50D}"/>
            </c:ext>
          </c:extLst>
        </c:ser>
        <c:dLbls>
          <c:showLegendKey val="0"/>
          <c:showVal val="0"/>
          <c:showCatName val="0"/>
          <c:showSerName val="0"/>
          <c:showPercent val="0"/>
          <c:showBubbleSize val="0"/>
        </c:dLbls>
        <c:gapWidth val="150"/>
        <c:overlap val="100"/>
        <c:axId val="235097088"/>
        <c:axId val="235143936"/>
      </c:barChart>
      <c:catAx>
        <c:axId val="235097088"/>
        <c:scaling>
          <c:orientation val="minMax"/>
        </c:scaling>
        <c:delete val="0"/>
        <c:axPos val="b"/>
        <c:numFmt formatCode="General" sourceLinked="1"/>
        <c:majorTickMark val="none"/>
        <c:minorTickMark val="out"/>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143936"/>
        <c:crosses val="autoZero"/>
        <c:auto val="1"/>
        <c:lblAlgn val="ctr"/>
        <c:lblOffset val="100"/>
        <c:noMultiLvlLbl val="0"/>
      </c:catAx>
      <c:valAx>
        <c:axId val="235143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097088"/>
        <c:crosses val="autoZero"/>
        <c:crossBetween val="between"/>
      </c:valAx>
      <c:spPr>
        <a:noFill/>
        <a:ln>
          <a:noFill/>
        </a:ln>
        <a:effectLst/>
      </c:spPr>
    </c:plotArea>
    <c:legend>
      <c:legendPos val="b"/>
      <c:layout>
        <c:manualLayout>
          <c:xMode val="edge"/>
          <c:yMode val="edge"/>
          <c:x val="0.30718583888605483"/>
          <c:y val="0.89550502400757503"/>
          <c:w val="0.42726229489655637"/>
          <c:h val="8.2814753021858881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3"/>
          <c:order val="0"/>
          <c:tx>
            <c:strRef>
              <c:f>'Spårv diagramdata'!$A$7</c:f>
              <c:strCache>
                <c:ptCount val="1"/>
                <c:pt idx="0">
                  <c:v>Vägtrafikolyckor</c:v>
                </c:pt>
              </c:strCache>
            </c:strRef>
          </c:tx>
          <c:spPr>
            <a:pattFill prst="ltUpDiag">
              <a:fgClr>
                <a:srgbClr val="DDEFD6">
                  <a:lumMod val="25000"/>
                </a:srgbClr>
              </a:fgClr>
              <a:bgClr>
                <a:srgbClr val="98CF84"/>
              </a:bgClr>
            </a:pattFill>
            <a:ln>
              <a:noFill/>
            </a:ln>
            <a:effectLst/>
          </c:spPr>
          <c:invertIfNegative val="0"/>
          <c:cat>
            <c:strRef>
              <c:f>'Spårv diagramdata'!$C$1:$U$1</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'Spårv diagramdata'!$C$7:$U$7</c:f>
              <c:numCache>
                <c:formatCode>#,##0</c:formatCode>
                <c:ptCount val="19"/>
                <c:pt idx="0">
                  <c:v>5</c:v>
                </c:pt>
                <c:pt idx="1">
                  <c:v>3</c:v>
                </c:pt>
                <c:pt idx="2">
                  <c:v>3</c:v>
                </c:pt>
                <c:pt idx="3">
                  <c:v>4</c:v>
                </c:pt>
                <c:pt idx="4" formatCode="General">
                  <c:v>4</c:v>
                </c:pt>
                <c:pt idx="5" formatCode="General">
                  <c:v>6</c:v>
                </c:pt>
                <c:pt idx="6" formatCode="General">
                  <c:v>3</c:v>
                </c:pt>
                <c:pt idx="7" formatCode="General">
                  <c:v>2</c:v>
                </c:pt>
                <c:pt idx="8" formatCode="General">
                  <c:v>3</c:v>
                </c:pt>
                <c:pt idx="9" formatCode="General">
                  <c:v>0</c:v>
                </c:pt>
                <c:pt idx="10" formatCode="General">
                  <c:v>3</c:v>
                </c:pt>
                <c:pt idx="11" formatCode="General">
                  <c:v>0</c:v>
                </c:pt>
                <c:pt idx="12" formatCode="General">
                  <c:v>0</c:v>
                </c:pt>
                <c:pt idx="13">
                  <c:v>4</c:v>
                </c:pt>
                <c:pt idx="14">
                  <c:v>5</c:v>
                </c:pt>
                <c:pt idx="15">
                  <c:v>1</c:v>
                </c:pt>
                <c:pt idx="16">
                  <c:v>1</c:v>
                </c:pt>
                <c:pt idx="17">
                  <c:v>3</c:v>
                </c:pt>
                <c:pt idx="18">
                  <c:v>2</c:v>
                </c:pt>
              </c:numCache>
            </c:numRef>
          </c:val>
          <c:extLst>
            <c:ext xmlns:c16="http://schemas.microsoft.com/office/drawing/2014/chart" uri="{C3380CC4-5D6E-409C-BE32-E72D297353CC}">
              <c16:uniqueId val="{00000002-FA08-40D2-9BA9-FC1DB94AD997}"/>
            </c:ext>
          </c:extLst>
        </c:ser>
        <c:ser>
          <c:idx val="0"/>
          <c:order val="1"/>
          <c:tx>
            <c:strRef>
              <c:f>'Spårv diagramdata'!$A$3</c:f>
              <c:strCache>
                <c:ptCount val="1"/>
                <c:pt idx="0">
                  <c:v>Urspårningar vid tågrörelse </c:v>
                </c:pt>
              </c:strCache>
            </c:strRef>
          </c:tx>
          <c:spPr>
            <a:pattFill prst="smCheck">
              <a:fgClr>
                <a:sysClr val="window" lastClr="FFFFFF">
                  <a:lumMod val="50000"/>
                </a:sysClr>
              </a:fgClr>
              <a:bgClr>
                <a:sysClr val="window" lastClr="FFFFFF">
                  <a:lumMod val="85000"/>
                </a:sysClr>
              </a:bgClr>
            </a:pattFill>
            <a:ln>
              <a:noFill/>
            </a:ln>
            <a:effectLst/>
          </c:spPr>
          <c:invertIfNegative val="0"/>
          <c:cat>
            <c:strRef>
              <c:f>'Spårv diagramdata'!$C$1:$U$1</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'Spårv diagramdata'!$C$3:$U$3</c:f>
              <c:numCache>
                <c:formatCode>#,##0</c:formatCode>
                <c:ptCount val="19"/>
                <c:pt idx="0">
                  <c:v>1</c:v>
                </c:pt>
                <c:pt idx="1">
                  <c:v>1</c:v>
                </c:pt>
                <c:pt idx="2">
                  <c:v>0</c:v>
                </c:pt>
                <c:pt idx="3">
                  <c:v>1</c:v>
                </c:pt>
                <c:pt idx="4" formatCode="General">
                  <c:v>1</c:v>
                </c:pt>
                <c:pt idx="5" formatCode="General">
                  <c:v>0</c:v>
                </c:pt>
                <c:pt idx="6" formatCode="General">
                  <c:v>0</c:v>
                </c:pt>
                <c:pt idx="7" formatCode="General">
                  <c:v>0</c:v>
                </c:pt>
                <c:pt idx="8" formatCode="General">
                  <c:v>0</c:v>
                </c:pt>
                <c:pt idx="9" formatCode="General">
                  <c:v>0</c:v>
                </c:pt>
                <c:pt idx="10" formatCode="General">
                  <c:v>1</c:v>
                </c:pt>
                <c:pt idx="11" formatCode="General">
                  <c:v>1</c:v>
                </c:pt>
                <c:pt idx="12" formatCode="General">
                  <c:v>0</c:v>
                </c:pt>
                <c:pt idx="13">
                  <c:v>0</c:v>
                </c:pt>
                <c:pt idx="14">
                  <c:v>0</c:v>
                </c:pt>
                <c:pt idx="15">
                  <c:v>0</c:v>
                </c:pt>
                <c:pt idx="16">
                  <c:v>0</c:v>
                </c:pt>
                <c:pt idx="17">
                  <c:v>0</c:v>
                </c:pt>
                <c:pt idx="18">
                  <c:v>0</c:v>
                </c:pt>
              </c:numCache>
            </c:numRef>
          </c:val>
          <c:extLst>
            <c:ext xmlns:c16="http://schemas.microsoft.com/office/drawing/2014/chart" uri="{C3380CC4-5D6E-409C-BE32-E72D297353CC}">
              <c16:uniqueId val="{00000006-FA08-40D2-9BA9-FC1DB94AD997}"/>
            </c:ext>
          </c:extLst>
        </c:ser>
        <c:ser>
          <c:idx val="1"/>
          <c:order val="2"/>
          <c:tx>
            <c:strRef>
              <c:f>'Spårv diagramdata'!$A$4</c:f>
              <c:strCache>
                <c:ptCount val="1"/>
                <c:pt idx="0">
                  <c:v>Sammanstötningar vid tågrörelse</c:v>
                </c:pt>
              </c:strCache>
            </c:strRef>
          </c:tx>
          <c:spPr>
            <a:pattFill prst="pct20">
              <a:fgClr>
                <a:sysClr val="window" lastClr="FFFFFF"/>
              </a:fgClr>
              <a:bgClr>
                <a:sysClr val="windowText" lastClr="000000"/>
              </a:bgClr>
            </a:pattFill>
            <a:ln>
              <a:noFill/>
            </a:ln>
            <a:effectLst/>
          </c:spPr>
          <c:invertIfNegative val="0"/>
          <c:cat>
            <c:strRef>
              <c:f>'Spårv diagramdata'!$C$1:$U$1</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'Spårv diagramdata'!$C$4:$U$4</c:f>
              <c:numCache>
                <c:formatCode>#,##0</c:formatCode>
                <c:ptCount val="19"/>
                <c:pt idx="0">
                  <c:v>0</c:v>
                </c:pt>
                <c:pt idx="1">
                  <c:v>2</c:v>
                </c:pt>
                <c:pt idx="2">
                  <c:v>4</c:v>
                </c:pt>
                <c:pt idx="3">
                  <c:v>0</c:v>
                </c:pt>
                <c:pt idx="4" formatCode="General">
                  <c:v>0</c:v>
                </c:pt>
                <c:pt idx="5" formatCode="General">
                  <c:v>2</c:v>
                </c:pt>
                <c:pt idx="6" formatCode="General">
                  <c:v>0</c:v>
                </c:pt>
                <c:pt idx="7" formatCode="General">
                  <c:v>1</c:v>
                </c:pt>
                <c:pt idx="8" formatCode="General">
                  <c:v>3</c:v>
                </c:pt>
                <c:pt idx="9" formatCode="General">
                  <c:v>0</c:v>
                </c:pt>
                <c:pt idx="10" formatCode="General">
                  <c:v>1</c:v>
                </c:pt>
                <c:pt idx="11" formatCode="General">
                  <c:v>0</c:v>
                </c:pt>
                <c:pt idx="12" formatCode="General">
                  <c:v>0</c:v>
                </c:pt>
                <c:pt idx="13">
                  <c:v>0</c:v>
                </c:pt>
                <c:pt idx="14">
                  <c:v>1</c:v>
                </c:pt>
                <c:pt idx="15">
                  <c:v>1</c:v>
                </c:pt>
                <c:pt idx="16">
                  <c:v>1</c:v>
                </c:pt>
                <c:pt idx="17">
                  <c:v>2</c:v>
                </c:pt>
                <c:pt idx="18">
                  <c:v>0</c:v>
                </c:pt>
              </c:numCache>
            </c:numRef>
          </c:val>
          <c:extLst>
            <c:ext xmlns:c16="http://schemas.microsoft.com/office/drawing/2014/chart" uri="{C3380CC4-5D6E-409C-BE32-E72D297353CC}">
              <c16:uniqueId val="{00000005-FA08-40D2-9BA9-FC1DB94AD997}"/>
            </c:ext>
          </c:extLst>
        </c:ser>
        <c:ser>
          <c:idx val="6"/>
          <c:order val="3"/>
          <c:tx>
            <c:strRef>
              <c:f>'Spårv diagramdata'!$A$5</c:f>
              <c:strCache>
                <c:ptCount val="1"/>
                <c:pt idx="0">
                  <c:v>Kollisioner vid vägkorsning i plan</c:v>
                </c:pt>
              </c:strCache>
            </c:strRef>
          </c:tx>
          <c:spPr>
            <a:pattFill prst="smCheck">
              <a:fgClr>
                <a:srgbClr val="52AF32"/>
              </a:fgClr>
              <a:bgClr>
                <a:sysClr val="windowText" lastClr="000000"/>
              </a:bgClr>
            </a:pattFill>
          </c:spPr>
          <c:invertIfNegative val="0"/>
          <c:cat>
            <c:strRef>
              <c:f>'Spårv diagramdata'!$C$1:$U$1</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'Spårv diagramdata'!$C$5:$U$5</c:f>
              <c:numCache>
                <c:formatCode>#,##0</c:formatCode>
                <c:ptCount val="19"/>
                <c:pt idx="0">
                  <c:v>0</c:v>
                </c:pt>
                <c:pt idx="1">
                  <c:v>0</c:v>
                </c:pt>
                <c:pt idx="2">
                  <c:v>0</c:v>
                </c:pt>
                <c:pt idx="3">
                  <c:v>0</c:v>
                </c:pt>
                <c:pt idx="4" formatCode="General">
                  <c:v>3</c:v>
                </c:pt>
                <c:pt idx="5" formatCode="General">
                  <c:v>1</c:v>
                </c:pt>
                <c:pt idx="6" formatCode="General">
                  <c:v>0</c:v>
                </c:pt>
                <c:pt idx="7" formatCode="General">
                  <c:v>1</c:v>
                </c:pt>
                <c:pt idx="8" formatCode="General">
                  <c:v>0</c:v>
                </c:pt>
                <c:pt idx="9" formatCode="General">
                  <c:v>0</c:v>
                </c:pt>
                <c:pt idx="10" formatCode="General">
                  <c:v>2</c:v>
                </c:pt>
                <c:pt idx="11" formatCode="General">
                  <c:v>0</c:v>
                </c:pt>
                <c:pt idx="12" formatCode="General">
                  <c:v>0</c:v>
                </c:pt>
                <c:pt idx="13">
                  <c:v>3</c:v>
                </c:pt>
                <c:pt idx="14">
                  <c:v>0</c:v>
                </c:pt>
                <c:pt idx="15">
                  <c:v>1</c:v>
                </c:pt>
                <c:pt idx="16">
                  <c:v>1</c:v>
                </c:pt>
                <c:pt idx="17">
                  <c:v>0</c:v>
                </c:pt>
                <c:pt idx="18">
                  <c:v>0</c:v>
                </c:pt>
              </c:numCache>
            </c:numRef>
          </c:val>
          <c:extLst>
            <c:ext xmlns:c16="http://schemas.microsoft.com/office/drawing/2014/chart" uri="{C3380CC4-5D6E-409C-BE32-E72D297353CC}">
              <c16:uniqueId val="{00000004-FA08-40D2-9BA9-FC1DB94AD997}"/>
            </c:ext>
          </c:extLst>
        </c:ser>
        <c:ser>
          <c:idx val="5"/>
          <c:order val="4"/>
          <c:tx>
            <c:strRef>
              <c:f>'Spårv diagramdata'!$A$9</c:f>
              <c:strCache>
                <c:ptCount val="1"/>
                <c:pt idx="0">
                  <c:v>Andra olyckshändelser</c:v>
                </c:pt>
              </c:strCache>
            </c:strRef>
          </c:tx>
          <c:spPr>
            <a:solidFill>
              <a:srgbClr val="52AF32"/>
            </a:solidFill>
            <a:ln>
              <a:noFill/>
            </a:ln>
            <a:effectLst/>
          </c:spPr>
          <c:invertIfNegative val="0"/>
          <c:cat>
            <c:strRef>
              <c:f>'Spårv diagramdata'!$C$1:$U$1</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'Spårv diagramdata'!$C$9:$U$9</c:f>
              <c:numCache>
                <c:formatCode>#,##0</c:formatCode>
                <c:ptCount val="19"/>
                <c:pt idx="0">
                  <c:v>16</c:v>
                </c:pt>
                <c:pt idx="1">
                  <c:v>10</c:v>
                </c:pt>
                <c:pt idx="2">
                  <c:v>10</c:v>
                </c:pt>
                <c:pt idx="3">
                  <c:v>9</c:v>
                </c:pt>
                <c:pt idx="4" formatCode="General">
                  <c:v>19</c:v>
                </c:pt>
                <c:pt idx="5" formatCode="General">
                  <c:v>25</c:v>
                </c:pt>
                <c:pt idx="6" formatCode="General">
                  <c:v>27</c:v>
                </c:pt>
                <c:pt idx="7" formatCode="General">
                  <c:v>11</c:v>
                </c:pt>
                <c:pt idx="8" formatCode="General">
                  <c:v>13</c:v>
                </c:pt>
                <c:pt idx="9" formatCode="General">
                  <c:v>13</c:v>
                </c:pt>
                <c:pt idx="10" formatCode="General">
                  <c:v>11</c:v>
                </c:pt>
                <c:pt idx="11" formatCode="General">
                  <c:v>6</c:v>
                </c:pt>
                <c:pt idx="12" formatCode="General">
                  <c:v>4</c:v>
                </c:pt>
                <c:pt idx="13">
                  <c:v>0</c:v>
                </c:pt>
                <c:pt idx="14">
                  <c:v>0</c:v>
                </c:pt>
                <c:pt idx="15">
                  <c:v>0</c:v>
                </c:pt>
                <c:pt idx="16">
                  <c:v>0</c:v>
                </c:pt>
                <c:pt idx="17">
                  <c:v>0</c:v>
                </c:pt>
                <c:pt idx="18">
                  <c:v>1</c:v>
                </c:pt>
              </c:numCache>
            </c:numRef>
          </c:val>
          <c:extLst>
            <c:ext xmlns:c16="http://schemas.microsoft.com/office/drawing/2014/chart" uri="{C3380CC4-5D6E-409C-BE32-E72D297353CC}">
              <c16:uniqueId val="{00000000-FA08-40D2-9BA9-FC1DB94AD997}"/>
            </c:ext>
          </c:extLst>
        </c:ser>
        <c:ser>
          <c:idx val="4"/>
          <c:order val="5"/>
          <c:tx>
            <c:strRef>
              <c:f>'Spårv diagramdata'!$A$8</c:f>
              <c:strCache>
                <c:ptCount val="1"/>
                <c:pt idx="0">
                  <c:v>Urspårningar och kollisioner vid växling  (2007–)</c:v>
                </c:pt>
              </c:strCache>
            </c:strRef>
          </c:tx>
          <c:spPr>
            <a:solidFill>
              <a:sysClr val="windowText" lastClr="000000"/>
            </a:solidFill>
            <a:ln>
              <a:noFill/>
            </a:ln>
            <a:effectLst/>
          </c:spPr>
          <c:invertIfNegative val="0"/>
          <c:cat>
            <c:strRef>
              <c:f>'Spårv diagramdata'!$C$1:$U$1</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'Spårv diagramdata'!$C$8:$U$8</c:f>
              <c:numCache>
                <c:formatCode>#,##0</c:formatCode>
                <c:ptCount val="19"/>
                <c:pt idx="0">
                  <c:v>0</c:v>
                </c:pt>
                <c:pt idx="1">
                  <c:v>0</c:v>
                </c:pt>
                <c:pt idx="2">
                  <c:v>0</c:v>
                </c:pt>
                <c:pt idx="3">
                  <c:v>0</c:v>
                </c:pt>
                <c:pt idx="4" formatCode="General">
                  <c:v>0</c:v>
                </c:pt>
                <c:pt idx="5" formatCode="General">
                  <c:v>0</c:v>
                </c:pt>
                <c:pt idx="6" formatCode="General">
                  <c:v>0</c:v>
                </c:pt>
                <c:pt idx="7" formatCode="General">
                  <c:v>0</c:v>
                </c:pt>
                <c:pt idx="8" formatCode="General">
                  <c:v>0</c:v>
                </c:pt>
                <c:pt idx="9" formatCode="General">
                  <c:v>1</c:v>
                </c:pt>
                <c:pt idx="10" formatCode="General">
                  <c:v>0</c:v>
                </c:pt>
                <c:pt idx="11" formatCode="General">
                  <c:v>0</c:v>
                </c:pt>
                <c:pt idx="12" formatCode="General">
                  <c:v>0</c:v>
                </c:pt>
                <c:pt idx="13">
                  <c:v>0</c:v>
                </c:pt>
                <c:pt idx="14">
                  <c:v>0</c:v>
                </c:pt>
                <c:pt idx="15">
                  <c:v>0</c:v>
                </c:pt>
                <c:pt idx="16">
                  <c:v>0</c:v>
                </c:pt>
                <c:pt idx="17">
                  <c:v>0</c:v>
                </c:pt>
                <c:pt idx="18">
                  <c:v>1</c:v>
                </c:pt>
              </c:numCache>
            </c:numRef>
          </c:val>
          <c:extLst>
            <c:ext xmlns:c16="http://schemas.microsoft.com/office/drawing/2014/chart" uri="{C3380CC4-5D6E-409C-BE32-E72D297353CC}">
              <c16:uniqueId val="{00000001-FA08-40D2-9BA9-FC1DB94AD997}"/>
            </c:ext>
          </c:extLst>
        </c:ser>
        <c:ser>
          <c:idx val="2"/>
          <c:order val="6"/>
          <c:tx>
            <c:strRef>
              <c:f>'Spårv diagramdata'!$A$6</c:f>
              <c:strCache>
                <c:ptCount val="1"/>
                <c:pt idx="0">
                  <c:v>Personolyckor orsakade av rullande materiel i rörelse (2014–)</c:v>
                </c:pt>
              </c:strCache>
            </c:strRef>
          </c:tx>
          <c:spPr>
            <a:solidFill>
              <a:sysClr val="window" lastClr="FFFFFF">
                <a:lumMod val="65000"/>
              </a:sysClr>
            </a:solidFill>
            <a:ln>
              <a:noFill/>
            </a:ln>
            <a:effectLst/>
          </c:spPr>
          <c:invertIfNegative val="0"/>
          <c:cat>
            <c:strRef>
              <c:f>'Spårv diagramdata'!$C$1:$U$1</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'Spårv diagramdata'!$C$6:$U$6</c:f>
              <c:numCache>
                <c:formatCode>#,##0</c:formatCode>
                <c:ptCount val="19"/>
                <c:pt idx="0">
                  <c:v>0</c:v>
                </c:pt>
                <c:pt idx="1">
                  <c:v>0</c:v>
                </c:pt>
                <c:pt idx="2">
                  <c:v>0</c:v>
                </c:pt>
                <c:pt idx="3">
                  <c:v>0</c:v>
                </c:pt>
                <c:pt idx="4" formatCode="General">
                  <c:v>0</c:v>
                </c:pt>
                <c:pt idx="5" formatCode="General">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c:v>5</c:v>
                </c:pt>
                <c:pt idx="14">
                  <c:v>3</c:v>
                </c:pt>
                <c:pt idx="15">
                  <c:v>6</c:v>
                </c:pt>
                <c:pt idx="16">
                  <c:v>11</c:v>
                </c:pt>
                <c:pt idx="17">
                  <c:v>6</c:v>
                </c:pt>
                <c:pt idx="18">
                  <c:v>11</c:v>
                </c:pt>
              </c:numCache>
            </c:numRef>
          </c:val>
          <c:extLst>
            <c:ext xmlns:c16="http://schemas.microsoft.com/office/drawing/2014/chart" uri="{C3380CC4-5D6E-409C-BE32-E72D297353CC}">
              <c16:uniqueId val="{00000003-FA08-40D2-9BA9-FC1DB94AD997}"/>
            </c:ext>
          </c:extLst>
        </c:ser>
        <c:dLbls>
          <c:showLegendKey val="0"/>
          <c:showVal val="0"/>
          <c:showCatName val="0"/>
          <c:showSerName val="0"/>
          <c:showPercent val="0"/>
          <c:showBubbleSize val="0"/>
        </c:dLbls>
        <c:gapWidth val="150"/>
        <c:overlap val="100"/>
        <c:axId val="235361408"/>
        <c:axId val="235362944"/>
      </c:barChart>
      <c:catAx>
        <c:axId val="235361408"/>
        <c:scaling>
          <c:orientation val="minMax"/>
        </c:scaling>
        <c:delete val="0"/>
        <c:axPos val="b"/>
        <c:numFmt formatCode="General" sourceLinked="1"/>
        <c:majorTickMark val="none"/>
        <c:minorTickMark val="out"/>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62944"/>
        <c:crosses val="autoZero"/>
        <c:auto val="1"/>
        <c:lblAlgn val="ctr"/>
        <c:lblOffset val="100"/>
        <c:noMultiLvlLbl val="0"/>
      </c:catAx>
      <c:valAx>
        <c:axId val="235362944"/>
        <c:scaling>
          <c:orientation val="minMax"/>
          <c:max val="35"/>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61408"/>
        <c:crosses val="autoZero"/>
        <c:crossBetween val="between"/>
      </c:valAx>
      <c:spPr>
        <a:noFill/>
        <a:ln>
          <a:noFill/>
        </a:ln>
        <a:effectLst/>
      </c:spPr>
    </c:plotArea>
    <c:legend>
      <c:legendPos val="r"/>
      <c:layout>
        <c:manualLayout>
          <c:xMode val="edge"/>
          <c:yMode val="edge"/>
          <c:x val="0.67333005986360461"/>
          <c:y val="3.6271541947567251E-2"/>
          <c:w val="0.32666994013639528"/>
          <c:h val="0.95802436143312075"/>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278" l="0.70000000000000062" r="0.70000000000000062" t="0.750000000000002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0659837345733745E-2"/>
          <c:y val="6.4102697863869934E-2"/>
          <c:w val="0.81377577956090363"/>
          <c:h val="0.76282210458004662"/>
        </c:manualLayout>
      </c:layout>
      <c:lineChart>
        <c:grouping val="standard"/>
        <c:varyColors val="0"/>
        <c:ser>
          <c:idx val="1"/>
          <c:order val="0"/>
          <c:tx>
            <c:strRef>
              <c:f>'Spårv diagramdata'!$A$10</c:f>
              <c:strCache>
                <c:ptCount val="1"/>
                <c:pt idx="0">
                  <c:v>Avlidna</c:v>
                </c:pt>
              </c:strCache>
            </c:strRef>
          </c:tx>
          <c:spPr>
            <a:ln>
              <a:solidFill>
                <a:schemeClr val="accent1"/>
              </a:solidFill>
            </a:ln>
          </c:spPr>
          <c:marker>
            <c:symbol val="circle"/>
            <c:size val="6"/>
            <c:spPr>
              <a:solidFill>
                <a:schemeClr val="accent1"/>
              </a:solidFill>
            </c:spPr>
          </c:marker>
          <c:cat>
            <c:strRef>
              <c:f>'Spårv diagramdata'!$B$1:$U$1</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'Spårv diagramdata'!$B$10:$U$10</c:f>
              <c:numCache>
                <c:formatCode>#,##0</c:formatCode>
                <c:ptCount val="20"/>
                <c:pt idx="0">
                  <c:v>3</c:v>
                </c:pt>
                <c:pt idx="1">
                  <c:v>1</c:v>
                </c:pt>
                <c:pt idx="2">
                  <c:v>0</c:v>
                </c:pt>
                <c:pt idx="3">
                  <c:v>2</c:v>
                </c:pt>
                <c:pt idx="4">
                  <c:v>1</c:v>
                </c:pt>
                <c:pt idx="5">
                  <c:v>4</c:v>
                </c:pt>
                <c:pt idx="6">
                  <c:v>2</c:v>
                </c:pt>
                <c:pt idx="7">
                  <c:v>2</c:v>
                </c:pt>
                <c:pt idx="8">
                  <c:v>1</c:v>
                </c:pt>
                <c:pt idx="9">
                  <c:v>2</c:v>
                </c:pt>
                <c:pt idx="10">
                  <c:v>3</c:v>
                </c:pt>
                <c:pt idx="11">
                  <c:v>0</c:v>
                </c:pt>
                <c:pt idx="12">
                  <c:v>4</c:v>
                </c:pt>
                <c:pt idx="13">
                  <c:v>0</c:v>
                </c:pt>
                <c:pt idx="14">
                  <c:v>1</c:v>
                </c:pt>
                <c:pt idx="15">
                  <c:v>0</c:v>
                </c:pt>
                <c:pt idx="16">
                  <c:v>1</c:v>
                </c:pt>
                <c:pt idx="17">
                  <c:v>1</c:v>
                </c:pt>
                <c:pt idx="18">
                  <c:v>0</c:v>
                </c:pt>
                <c:pt idx="19">
                  <c:v>0</c:v>
                </c:pt>
              </c:numCache>
            </c:numRef>
          </c:val>
          <c:smooth val="0"/>
          <c:extLst>
            <c:ext xmlns:c16="http://schemas.microsoft.com/office/drawing/2014/chart" uri="{C3380CC4-5D6E-409C-BE32-E72D297353CC}">
              <c16:uniqueId val="{00000000-3E3B-4E2A-9E88-96594AE95AFB}"/>
            </c:ext>
          </c:extLst>
        </c:ser>
        <c:dLbls>
          <c:showLegendKey val="0"/>
          <c:showVal val="0"/>
          <c:showCatName val="0"/>
          <c:showSerName val="0"/>
          <c:showPercent val="0"/>
          <c:showBubbleSize val="0"/>
        </c:dLbls>
        <c:marker val="1"/>
        <c:smooth val="0"/>
        <c:axId val="235383040"/>
        <c:axId val="235388928"/>
      </c:lineChart>
      <c:catAx>
        <c:axId val="235383040"/>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400"/>
            </a:pPr>
            <a:endParaRPr lang="sv-SE"/>
          </a:p>
        </c:txPr>
        <c:crossAx val="235388928"/>
        <c:crosses val="autoZero"/>
        <c:auto val="1"/>
        <c:lblAlgn val="ctr"/>
        <c:lblOffset val="100"/>
        <c:tickLblSkip val="1"/>
        <c:tickMarkSkip val="1"/>
        <c:noMultiLvlLbl val="0"/>
      </c:catAx>
      <c:valAx>
        <c:axId val="235388928"/>
        <c:scaling>
          <c:orientation val="minMax"/>
        </c:scaling>
        <c:delete val="0"/>
        <c:axPos val="l"/>
        <c:majorGridlines/>
        <c:numFmt formatCode="#,##0" sourceLinked="1"/>
        <c:majorTickMark val="out"/>
        <c:minorTickMark val="none"/>
        <c:tickLblPos val="nextTo"/>
        <c:spPr>
          <a:ln>
            <a:solidFill>
              <a:schemeClr val="tx1"/>
            </a:solidFill>
          </a:ln>
        </c:spPr>
        <c:txPr>
          <a:bodyPr rot="0" vert="horz"/>
          <a:lstStyle/>
          <a:p>
            <a:pPr>
              <a:defRPr sz="1400"/>
            </a:pPr>
            <a:endParaRPr lang="sv-SE"/>
          </a:p>
        </c:txPr>
        <c:crossAx val="235383040"/>
        <c:crosses val="autoZero"/>
        <c:crossBetween val="midCat"/>
        <c:majorUnit val="1"/>
      </c:valAx>
    </c:plotArea>
    <c:plotVisOnly val="1"/>
    <c:dispBlanksAs val="gap"/>
    <c:showDLblsOverMax val="0"/>
  </c:chart>
  <c:spPr>
    <a:ln>
      <a:noFill/>
    </a:ln>
  </c:spPr>
  <c:printSettings>
    <c:headerFooter alignWithMargins="0"/>
    <c:pageMargins b="1" l="0.75000000000000844" r="0.75000000000000844"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'Spårv diagramdata'!$A$11</c:f>
              <c:strCache>
                <c:ptCount val="1"/>
                <c:pt idx="0">
                  <c:v>kvinnor</c:v>
                </c:pt>
              </c:strCache>
            </c:strRef>
          </c:tx>
          <c:spPr>
            <a:solidFill>
              <a:srgbClr val="52AF32"/>
            </a:solidFill>
            <a:ln>
              <a:noFill/>
            </a:ln>
            <a:effectLst/>
          </c:spPr>
          <c:invertIfNegative val="1"/>
          <c:cat>
            <c:strRef>
              <c:f>'Spårv diagramdata'!$K$1:$U$1</c:f>
              <c:strCache>
                <c:ptCount val="11"/>
                <c:pt idx="0">
                  <c:v>2009</c:v>
                </c:pt>
                <c:pt idx="1">
                  <c:v>2010</c:v>
                </c:pt>
                <c:pt idx="2">
                  <c:v>2011</c:v>
                </c:pt>
                <c:pt idx="3">
                  <c:v>2012</c:v>
                </c:pt>
                <c:pt idx="4">
                  <c:v>2013</c:v>
                </c:pt>
                <c:pt idx="5">
                  <c:v>2014</c:v>
                </c:pt>
                <c:pt idx="6">
                  <c:v>2015</c:v>
                </c:pt>
                <c:pt idx="7">
                  <c:v>2016</c:v>
                </c:pt>
                <c:pt idx="8">
                  <c:v>2017</c:v>
                </c:pt>
                <c:pt idx="9">
                  <c:v>2018</c:v>
                </c:pt>
                <c:pt idx="10">
                  <c:v>2019</c:v>
                </c:pt>
              </c:strCache>
            </c:strRef>
          </c:cat>
          <c:val>
            <c:numRef>
              <c:f>'Spårv diagramdata'!$K$11:$U$11</c:f>
              <c:numCache>
                <c:formatCode>#,##0</c:formatCode>
                <c:ptCount val="11"/>
                <c:pt idx="0">
                  <c:v>1</c:v>
                </c:pt>
                <c:pt idx="1">
                  <c:v>2</c:v>
                </c:pt>
                <c:pt idx="2">
                  <c:v>0</c:v>
                </c:pt>
                <c:pt idx="3">
                  <c:v>2</c:v>
                </c:pt>
                <c:pt idx="4">
                  <c:v>0</c:v>
                </c:pt>
                <c:pt idx="5">
                  <c:v>0</c:v>
                </c:pt>
                <c:pt idx="6">
                  <c:v>0</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29F4-4547-B322-5CAFC22F04E4}"/>
            </c:ext>
          </c:extLst>
        </c:ser>
        <c:ser>
          <c:idx val="1"/>
          <c:order val="1"/>
          <c:tx>
            <c:strRef>
              <c:f>'Spårv diagramdata'!$A$12</c:f>
              <c:strCache>
                <c:ptCount val="1"/>
                <c:pt idx="0">
                  <c:v>män</c:v>
                </c:pt>
              </c:strCache>
            </c:strRef>
          </c:tx>
          <c:spPr>
            <a:solidFill>
              <a:schemeClr val="tx1"/>
            </a:solidFill>
            <a:ln>
              <a:noFill/>
            </a:ln>
            <a:effectLst/>
          </c:spPr>
          <c:invertIfNegative val="0"/>
          <c:cat>
            <c:strRef>
              <c:f>'Spårv diagramdata'!$K$1:$U$1</c:f>
              <c:strCache>
                <c:ptCount val="11"/>
                <c:pt idx="0">
                  <c:v>2009</c:v>
                </c:pt>
                <c:pt idx="1">
                  <c:v>2010</c:v>
                </c:pt>
                <c:pt idx="2">
                  <c:v>2011</c:v>
                </c:pt>
                <c:pt idx="3">
                  <c:v>2012</c:v>
                </c:pt>
                <c:pt idx="4">
                  <c:v>2013</c:v>
                </c:pt>
                <c:pt idx="5">
                  <c:v>2014</c:v>
                </c:pt>
                <c:pt idx="6">
                  <c:v>2015</c:v>
                </c:pt>
                <c:pt idx="7">
                  <c:v>2016</c:v>
                </c:pt>
                <c:pt idx="8">
                  <c:v>2017</c:v>
                </c:pt>
                <c:pt idx="9">
                  <c:v>2018</c:v>
                </c:pt>
                <c:pt idx="10">
                  <c:v>2019</c:v>
                </c:pt>
              </c:strCache>
            </c:strRef>
          </c:cat>
          <c:val>
            <c:numRef>
              <c:f>'Spårv diagramdata'!$K$12:$U$12</c:f>
              <c:numCache>
                <c:formatCode>#,##0</c:formatCode>
                <c:ptCount val="11"/>
                <c:pt idx="0">
                  <c:v>1</c:v>
                </c:pt>
                <c:pt idx="1">
                  <c:v>1</c:v>
                </c:pt>
                <c:pt idx="2">
                  <c:v>0</c:v>
                </c:pt>
                <c:pt idx="3">
                  <c:v>2</c:v>
                </c:pt>
                <c:pt idx="4">
                  <c:v>0</c:v>
                </c:pt>
                <c:pt idx="5">
                  <c:v>1</c:v>
                </c:pt>
                <c:pt idx="6">
                  <c:v>0</c:v>
                </c:pt>
                <c:pt idx="7">
                  <c:v>1</c:v>
                </c:pt>
                <c:pt idx="8">
                  <c:v>1</c:v>
                </c:pt>
                <c:pt idx="9">
                  <c:v>0</c:v>
                </c:pt>
                <c:pt idx="10">
                  <c:v>0</c:v>
                </c:pt>
              </c:numCache>
            </c:numRef>
          </c:val>
          <c:extLst>
            <c:ext xmlns:c16="http://schemas.microsoft.com/office/drawing/2014/chart" uri="{C3380CC4-5D6E-409C-BE32-E72D297353CC}">
              <c16:uniqueId val="{00000001-29F4-4547-B322-5CAFC22F04E4}"/>
            </c:ext>
          </c:extLst>
        </c:ser>
        <c:dLbls>
          <c:showLegendKey val="0"/>
          <c:showVal val="0"/>
          <c:showCatName val="0"/>
          <c:showSerName val="0"/>
          <c:showPercent val="0"/>
          <c:showBubbleSize val="0"/>
        </c:dLbls>
        <c:gapWidth val="150"/>
        <c:overlap val="100"/>
        <c:axId val="235396480"/>
        <c:axId val="235328640"/>
      </c:barChart>
      <c:catAx>
        <c:axId val="235396480"/>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28640"/>
        <c:crosses val="autoZero"/>
        <c:auto val="1"/>
        <c:lblAlgn val="ctr"/>
        <c:lblOffset val="100"/>
        <c:noMultiLvlLbl val="0"/>
      </c:catAx>
      <c:valAx>
        <c:axId val="235328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96480"/>
        <c:crosses val="autoZero"/>
        <c:crossBetween val="between"/>
        <c:majorUnit val="1"/>
      </c:valAx>
      <c:spPr>
        <a:noFill/>
        <a:ln>
          <a:noFill/>
        </a:ln>
        <a:effectLst/>
      </c:spPr>
    </c:plotArea>
    <c:legend>
      <c:legendPos val="b"/>
      <c:layout>
        <c:manualLayout>
          <c:xMode val="edge"/>
          <c:yMode val="edge"/>
          <c:x val="0.35703870874408489"/>
          <c:y val="0.90775352562794775"/>
          <c:w val="0.31531874263748655"/>
          <c:h val="9.2246474372050663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'Spårv diagramdata'!$A$14</c:f>
              <c:strCache>
                <c:ptCount val="1"/>
                <c:pt idx="0">
                  <c:v>kvinnor</c:v>
                </c:pt>
              </c:strCache>
            </c:strRef>
          </c:tx>
          <c:spPr>
            <a:solidFill>
              <a:schemeClr val="accent1"/>
            </a:solidFill>
            <a:ln>
              <a:noFill/>
            </a:ln>
            <a:effectLst/>
          </c:spPr>
          <c:invertIfNegative val="0"/>
          <c:cat>
            <c:strRef>
              <c:f>'Spårv diagramdata'!$K$1:$U$1</c:f>
              <c:strCache>
                <c:ptCount val="11"/>
                <c:pt idx="0">
                  <c:v>2009</c:v>
                </c:pt>
                <c:pt idx="1">
                  <c:v>2010</c:v>
                </c:pt>
                <c:pt idx="2">
                  <c:v>2011</c:v>
                </c:pt>
                <c:pt idx="3">
                  <c:v>2012</c:v>
                </c:pt>
                <c:pt idx="4">
                  <c:v>2013</c:v>
                </c:pt>
                <c:pt idx="5">
                  <c:v>2014</c:v>
                </c:pt>
                <c:pt idx="6">
                  <c:v>2015</c:v>
                </c:pt>
                <c:pt idx="7">
                  <c:v>2016</c:v>
                </c:pt>
                <c:pt idx="8">
                  <c:v>2017</c:v>
                </c:pt>
                <c:pt idx="9">
                  <c:v>2018</c:v>
                </c:pt>
                <c:pt idx="10">
                  <c:v>2019</c:v>
                </c:pt>
              </c:strCache>
            </c:strRef>
          </c:cat>
          <c:val>
            <c:numRef>
              <c:f>'Spårv diagramdata'!$K$14:$U$14</c:f>
              <c:numCache>
                <c:formatCode>#,##0</c:formatCode>
                <c:ptCount val="11"/>
                <c:pt idx="0">
                  <c:v>11</c:v>
                </c:pt>
                <c:pt idx="1">
                  <c:v>3</c:v>
                </c:pt>
                <c:pt idx="2">
                  <c:v>8</c:v>
                </c:pt>
                <c:pt idx="3">
                  <c:v>1</c:v>
                </c:pt>
                <c:pt idx="4">
                  <c:v>2</c:v>
                </c:pt>
                <c:pt idx="5">
                  <c:v>5</c:v>
                </c:pt>
                <c:pt idx="6">
                  <c:v>5</c:v>
                </c:pt>
                <c:pt idx="7">
                  <c:v>7</c:v>
                </c:pt>
                <c:pt idx="8">
                  <c:v>9</c:v>
                </c:pt>
                <c:pt idx="9">
                  <c:v>4</c:v>
                </c:pt>
                <c:pt idx="10">
                  <c:v>5</c:v>
                </c:pt>
              </c:numCache>
            </c:numRef>
          </c:val>
          <c:extLst>
            <c:ext xmlns:c16="http://schemas.microsoft.com/office/drawing/2014/chart" uri="{C3380CC4-5D6E-409C-BE32-E72D297353CC}">
              <c16:uniqueId val="{00000000-06F0-4973-A64A-BBA54954B0CE}"/>
            </c:ext>
          </c:extLst>
        </c:ser>
        <c:ser>
          <c:idx val="1"/>
          <c:order val="1"/>
          <c:tx>
            <c:strRef>
              <c:f>'Spårv diagramdata'!$A$15</c:f>
              <c:strCache>
                <c:ptCount val="1"/>
                <c:pt idx="0">
                  <c:v>män</c:v>
                </c:pt>
              </c:strCache>
            </c:strRef>
          </c:tx>
          <c:spPr>
            <a:solidFill>
              <a:schemeClr val="tx1"/>
            </a:solidFill>
            <a:ln>
              <a:noFill/>
            </a:ln>
            <a:effectLst/>
          </c:spPr>
          <c:invertIfNegative val="0"/>
          <c:cat>
            <c:strRef>
              <c:f>'Spårv diagramdata'!$K$1:$U$1</c:f>
              <c:strCache>
                <c:ptCount val="11"/>
                <c:pt idx="0">
                  <c:v>2009</c:v>
                </c:pt>
                <c:pt idx="1">
                  <c:v>2010</c:v>
                </c:pt>
                <c:pt idx="2">
                  <c:v>2011</c:v>
                </c:pt>
                <c:pt idx="3">
                  <c:v>2012</c:v>
                </c:pt>
                <c:pt idx="4">
                  <c:v>2013</c:v>
                </c:pt>
                <c:pt idx="5">
                  <c:v>2014</c:v>
                </c:pt>
                <c:pt idx="6">
                  <c:v>2015</c:v>
                </c:pt>
                <c:pt idx="7">
                  <c:v>2016</c:v>
                </c:pt>
                <c:pt idx="8">
                  <c:v>2017</c:v>
                </c:pt>
                <c:pt idx="9">
                  <c:v>2018</c:v>
                </c:pt>
                <c:pt idx="10">
                  <c:v>2019</c:v>
                </c:pt>
              </c:strCache>
            </c:strRef>
          </c:cat>
          <c:val>
            <c:numRef>
              <c:f>'Spårv diagramdata'!$K$15:$U$15</c:f>
              <c:numCache>
                <c:formatCode>#,##0</c:formatCode>
                <c:ptCount val="11"/>
                <c:pt idx="0">
                  <c:v>2</c:v>
                </c:pt>
                <c:pt idx="1">
                  <c:v>7</c:v>
                </c:pt>
                <c:pt idx="2">
                  <c:v>14</c:v>
                </c:pt>
                <c:pt idx="3">
                  <c:v>1</c:v>
                </c:pt>
                <c:pt idx="4">
                  <c:v>2</c:v>
                </c:pt>
                <c:pt idx="5">
                  <c:v>5</c:v>
                </c:pt>
                <c:pt idx="6">
                  <c:v>4</c:v>
                </c:pt>
                <c:pt idx="7">
                  <c:v>0</c:v>
                </c:pt>
                <c:pt idx="8">
                  <c:v>5</c:v>
                </c:pt>
                <c:pt idx="9">
                  <c:v>6</c:v>
                </c:pt>
                <c:pt idx="10">
                  <c:v>8</c:v>
                </c:pt>
              </c:numCache>
            </c:numRef>
          </c:val>
          <c:extLst>
            <c:ext xmlns:c16="http://schemas.microsoft.com/office/drawing/2014/chart" uri="{C3380CC4-5D6E-409C-BE32-E72D297353CC}">
              <c16:uniqueId val="{00000001-06F0-4973-A64A-BBA54954B0CE}"/>
            </c:ext>
          </c:extLst>
        </c:ser>
        <c:ser>
          <c:idx val="2"/>
          <c:order val="2"/>
          <c:tx>
            <c:strRef>
              <c:f>'Spårv diagramdata'!$A$16</c:f>
              <c:strCache>
                <c:ptCount val="1"/>
                <c:pt idx="0">
                  <c:v>okänt kön</c:v>
                </c:pt>
              </c:strCache>
            </c:strRef>
          </c:tx>
          <c:spPr>
            <a:solidFill>
              <a:schemeClr val="bg1">
                <a:lumMod val="65000"/>
              </a:schemeClr>
            </a:solidFill>
            <a:ln>
              <a:noFill/>
            </a:ln>
            <a:effectLst/>
          </c:spPr>
          <c:invertIfNegative val="0"/>
          <c:cat>
            <c:strRef>
              <c:f>'Spårv diagramdata'!$K$1:$U$1</c:f>
              <c:strCache>
                <c:ptCount val="11"/>
                <c:pt idx="0">
                  <c:v>2009</c:v>
                </c:pt>
                <c:pt idx="1">
                  <c:v>2010</c:v>
                </c:pt>
                <c:pt idx="2">
                  <c:v>2011</c:v>
                </c:pt>
                <c:pt idx="3">
                  <c:v>2012</c:v>
                </c:pt>
                <c:pt idx="4">
                  <c:v>2013</c:v>
                </c:pt>
                <c:pt idx="5">
                  <c:v>2014</c:v>
                </c:pt>
                <c:pt idx="6">
                  <c:v>2015</c:v>
                </c:pt>
                <c:pt idx="7">
                  <c:v>2016</c:v>
                </c:pt>
                <c:pt idx="8">
                  <c:v>2017</c:v>
                </c:pt>
                <c:pt idx="9">
                  <c:v>2018</c:v>
                </c:pt>
                <c:pt idx="10">
                  <c:v>2019</c:v>
                </c:pt>
              </c:strCache>
            </c:strRef>
          </c:cat>
          <c:val>
            <c:numRef>
              <c:f>'Spårv diagramdata'!$K$16:$U$16</c:f>
              <c:numCache>
                <c:formatCode>#,##0</c:formatCode>
                <c:ptCount val="11"/>
                <c:pt idx="0">
                  <c:v>1</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06F0-4973-A64A-BBA54954B0CE}"/>
            </c:ext>
          </c:extLst>
        </c:ser>
        <c:dLbls>
          <c:showLegendKey val="0"/>
          <c:showVal val="0"/>
          <c:showCatName val="0"/>
          <c:showSerName val="0"/>
          <c:showPercent val="0"/>
          <c:showBubbleSize val="0"/>
        </c:dLbls>
        <c:gapWidth val="150"/>
        <c:overlap val="100"/>
        <c:axId val="230930688"/>
        <c:axId val="230940672"/>
      </c:barChart>
      <c:catAx>
        <c:axId val="230930688"/>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40672"/>
        <c:crosses val="autoZero"/>
        <c:auto val="1"/>
        <c:lblAlgn val="ctr"/>
        <c:lblOffset val="100"/>
        <c:noMultiLvlLbl val="0"/>
      </c:catAx>
      <c:valAx>
        <c:axId val="230940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30688"/>
        <c:crosses val="autoZero"/>
        <c:crossBetween val="between"/>
      </c:valAx>
      <c:spPr>
        <a:noFill/>
        <a:ln>
          <a:noFill/>
        </a:ln>
        <a:effectLst/>
      </c:spPr>
    </c:plotArea>
    <c:legend>
      <c:legendPos val="b"/>
      <c:layout>
        <c:manualLayout>
          <c:xMode val="edge"/>
          <c:yMode val="edge"/>
          <c:x val="0.30302242522779654"/>
          <c:y val="0.89911839450266751"/>
          <c:w val="0.42726229489655637"/>
          <c:h val="8.2814753021858881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'Tbana diagramdata'!$A$3</c:f>
              <c:strCache>
                <c:ptCount val="1"/>
                <c:pt idx="0">
                  <c:v>Urspårningar vid tågrörelse</c:v>
                </c:pt>
              </c:strCache>
            </c:strRef>
          </c:tx>
          <c:spPr>
            <a:pattFill prst="smCheck">
              <a:fgClr>
                <a:schemeClr val="bg1">
                  <a:lumMod val="85000"/>
                </a:schemeClr>
              </a:fgClr>
              <a:bgClr>
                <a:schemeClr val="bg1">
                  <a:lumMod val="50000"/>
                </a:schemeClr>
              </a:bgClr>
            </a:pattFill>
            <a:ln>
              <a:noFill/>
            </a:ln>
            <a:effectLst/>
          </c:spPr>
          <c:invertIfNegative val="0"/>
          <c:cat>
            <c:strRef>
              <c:f>'Tbana diagramdata'!$C$1:$U$1</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'Tbana diagramdata'!$C$3:$U$3</c:f>
              <c:numCache>
                <c:formatCode>#,##0</c:formatCode>
                <c:ptCount val="19"/>
                <c:pt idx="0">
                  <c:v>0</c:v>
                </c:pt>
                <c:pt idx="1">
                  <c:v>0</c:v>
                </c:pt>
                <c:pt idx="2">
                  <c:v>0</c:v>
                </c:pt>
                <c:pt idx="3">
                  <c:v>0</c:v>
                </c:pt>
                <c:pt idx="4">
                  <c:v>2</c:v>
                </c:pt>
                <c:pt idx="5">
                  <c:v>1</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4-07A4-42CC-B53A-76629F891494}"/>
            </c:ext>
          </c:extLst>
        </c:ser>
        <c:ser>
          <c:idx val="1"/>
          <c:order val="1"/>
          <c:tx>
            <c:strRef>
              <c:f>'Tbana diagramdata'!$A$4</c:f>
              <c:strCache>
                <c:ptCount val="1"/>
                <c:pt idx="0">
                  <c:v>Sammanstötningar vid tågrörelse</c:v>
                </c:pt>
              </c:strCache>
            </c:strRef>
          </c:tx>
          <c:spPr>
            <a:pattFill prst="pct20">
              <a:fgClr>
                <a:schemeClr val="bg1"/>
              </a:fgClr>
              <a:bgClr>
                <a:schemeClr val="tx1"/>
              </a:bgClr>
            </a:pattFill>
            <a:ln>
              <a:noFill/>
            </a:ln>
            <a:effectLst/>
          </c:spPr>
          <c:invertIfNegative val="0"/>
          <c:cat>
            <c:strRef>
              <c:f>'Tbana diagramdata'!$C$1:$U$1</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'Tbana diagramdata'!$C$4:$U$4</c:f>
              <c:numCache>
                <c:formatCode>#,##0</c:formatCode>
                <c:ptCount val="19"/>
                <c:pt idx="0">
                  <c:v>0</c:v>
                </c:pt>
                <c:pt idx="1">
                  <c:v>0</c:v>
                </c:pt>
                <c:pt idx="2">
                  <c:v>0</c:v>
                </c:pt>
                <c:pt idx="3">
                  <c:v>0</c:v>
                </c:pt>
                <c:pt idx="4">
                  <c:v>0</c:v>
                </c:pt>
                <c:pt idx="5">
                  <c:v>0</c:v>
                </c:pt>
                <c:pt idx="6">
                  <c:v>0</c:v>
                </c:pt>
                <c:pt idx="7">
                  <c:v>0</c:v>
                </c:pt>
                <c:pt idx="8">
                  <c:v>0</c:v>
                </c:pt>
                <c:pt idx="9">
                  <c:v>0</c:v>
                </c:pt>
                <c:pt idx="10">
                  <c:v>1</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3-07A4-42CC-B53A-76629F891494}"/>
            </c:ext>
          </c:extLst>
        </c:ser>
        <c:ser>
          <c:idx val="3"/>
          <c:order val="2"/>
          <c:tx>
            <c:strRef>
              <c:f>'Tbana diagramdata'!$A$7</c:f>
              <c:strCache>
                <c:ptCount val="1"/>
                <c:pt idx="0">
                  <c:v>Andra olyckshändelser</c:v>
                </c:pt>
              </c:strCache>
            </c:strRef>
          </c:tx>
          <c:spPr>
            <a:solidFill>
              <a:schemeClr val="accent1"/>
            </a:solidFill>
            <a:ln>
              <a:noFill/>
            </a:ln>
            <a:effectLst/>
          </c:spPr>
          <c:invertIfNegative val="0"/>
          <c:cat>
            <c:strRef>
              <c:f>'Tbana diagramdata'!$C$1:$U$1</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'Tbana diagramdata'!$C$7:$U$7</c:f>
              <c:numCache>
                <c:formatCode>#,##0</c:formatCode>
                <c:ptCount val="19"/>
                <c:pt idx="0">
                  <c:v>3</c:v>
                </c:pt>
                <c:pt idx="1">
                  <c:v>6</c:v>
                </c:pt>
                <c:pt idx="2">
                  <c:v>5</c:v>
                </c:pt>
                <c:pt idx="3">
                  <c:v>5</c:v>
                </c:pt>
                <c:pt idx="4">
                  <c:v>3</c:v>
                </c:pt>
                <c:pt idx="5">
                  <c:v>4</c:v>
                </c:pt>
                <c:pt idx="6">
                  <c:v>3</c:v>
                </c:pt>
                <c:pt idx="7">
                  <c:v>7</c:v>
                </c:pt>
                <c:pt idx="8">
                  <c:v>2</c:v>
                </c:pt>
                <c:pt idx="9">
                  <c:v>9</c:v>
                </c:pt>
                <c:pt idx="10">
                  <c:v>10</c:v>
                </c:pt>
                <c:pt idx="11">
                  <c:v>8</c:v>
                </c:pt>
                <c:pt idx="12">
                  <c:v>4</c:v>
                </c:pt>
                <c:pt idx="13">
                  <c:v>0</c:v>
                </c:pt>
                <c:pt idx="14">
                  <c:v>0</c:v>
                </c:pt>
                <c:pt idx="15">
                  <c:v>0</c:v>
                </c:pt>
                <c:pt idx="16">
                  <c:v>0</c:v>
                </c:pt>
                <c:pt idx="17">
                  <c:v>0</c:v>
                </c:pt>
                <c:pt idx="18">
                  <c:v>0</c:v>
                </c:pt>
              </c:numCache>
            </c:numRef>
          </c:val>
          <c:extLst>
            <c:ext xmlns:c16="http://schemas.microsoft.com/office/drawing/2014/chart" uri="{C3380CC4-5D6E-409C-BE32-E72D297353CC}">
              <c16:uniqueId val="{00000000-07A4-42CC-B53A-76629F891494}"/>
            </c:ext>
          </c:extLst>
        </c:ser>
        <c:ser>
          <c:idx val="2"/>
          <c:order val="3"/>
          <c:tx>
            <c:strRef>
              <c:f>'Tbana diagramdata'!$A$6</c:f>
              <c:strCache>
                <c:ptCount val="1"/>
                <c:pt idx="0">
                  <c:v>Urspårningar och kollisioner vid växling (2007–)</c:v>
                </c:pt>
              </c:strCache>
            </c:strRef>
          </c:tx>
          <c:spPr>
            <a:solidFill>
              <a:schemeClr val="tx1"/>
            </a:solidFill>
            <a:ln>
              <a:noFill/>
            </a:ln>
            <a:effectLst/>
          </c:spPr>
          <c:invertIfNegative val="0"/>
          <c:cat>
            <c:strRef>
              <c:f>'Tbana diagramdata'!$C$1:$U$1</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'Tbana diagramdata'!$C$6:$U$6</c:f>
              <c:numCache>
                <c:formatCode>#,##0</c:formatCode>
                <c:ptCount val="19"/>
                <c:pt idx="0">
                  <c:v>0</c:v>
                </c:pt>
                <c:pt idx="1">
                  <c:v>0</c:v>
                </c:pt>
                <c:pt idx="2">
                  <c:v>0</c:v>
                </c:pt>
                <c:pt idx="3">
                  <c:v>0</c:v>
                </c:pt>
                <c:pt idx="4">
                  <c:v>0</c:v>
                </c:pt>
                <c:pt idx="5">
                  <c:v>0</c:v>
                </c:pt>
                <c:pt idx="6">
                  <c:v>0</c:v>
                </c:pt>
                <c:pt idx="7">
                  <c:v>0</c:v>
                </c:pt>
                <c:pt idx="8">
                  <c:v>0</c:v>
                </c:pt>
                <c:pt idx="9">
                  <c:v>0</c:v>
                </c:pt>
                <c:pt idx="10">
                  <c:v>0</c:v>
                </c:pt>
                <c:pt idx="11">
                  <c:v>1</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1-07A4-42CC-B53A-76629F891494}"/>
            </c:ext>
          </c:extLst>
        </c:ser>
        <c:ser>
          <c:idx val="4"/>
          <c:order val="4"/>
          <c:tx>
            <c:strRef>
              <c:f>'Tbana diagramdata'!$A$5</c:f>
              <c:strCache>
                <c:ptCount val="1"/>
                <c:pt idx="0">
                  <c:v>Personolyckor orsakade av rullande materiel i rörelse (2014–)</c:v>
                </c:pt>
              </c:strCache>
            </c:strRef>
          </c:tx>
          <c:spPr>
            <a:solidFill>
              <a:schemeClr val="bg1">
                <a:lumMod val="65000"/>
              </a:schemeClr>
            </a:solidFill>
          </c:spPr>
          <c:invertIfNegative val="0"/>
          <c:cat>
            <c:strRef>
              <c:f>'Tbana diagramdata'!$C$1:$U$1</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'Tbana diagramdata'!$C$5:$U$5</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2</c:v>
                </c:pt>
                <c:pt idx="14">
                  <c:v>6</c:v>
                </c:pt>
                <c:pt idx="15">
                  <c:v>4</c:v>
                </c:pt>
                <c:pt idx="16">
                  <c:v>4</c:v>
                </c:pt>
                <c:pt idx="17">
                  <c:v>3</c:v>
                </c:pt>
                <c:pt idx="18">
                  <c:v>6</c:v>
                </c:pt>
              </c:numCache>
            </c:numRef>
          </c:val>
          <c:extLst>
            <c:ext xmlns:c16="http://schemas.microsoft.com/office/drawing/2014/chart" uri="{C3380CC4-5D6E-409C-BE32-E72D297353CC}">
              <c16:uniqueId val="{00000002-07A4-42CC-B53A-76629F891494}"/>
            </c:ext>
          </c:extLst>
        </c:ser>
        <c:dLbls>
          <c:showLegendKey val="0"/>
          <c:showVal val="0"/>
          <c:showCatName val="0"/>
          <c:showSerName val="0"/>
          <c:showPercent val="0"/>
          <c:showBubbleSize val="0"/>
        </c:dLbls>
        <c:gapWidth val="150"/>
        <c:overlap val="100"/>
        <c:axId val="231324288"/>
        <c:axId val="231338368"/>
      </c:barChart>
      <c:catAx>
        <c:axId val="231324288"/>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1338368"/>
        <c:crosses val="autoZero"/>
        <c:auto val="1"/>
        <c:lblAlgn val="ctr"/>
        <c:lblOffset val="100"/>
        <c:noMultiLvlLbl val="0"/>
      </c:catAx>
      <c:valAx>
        <c:axId val="2313383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1324288"/>
        <c:crosses val="autoZero"/>
        <c:crossBetween val="between"/>
      </c:valAx>
      <c:spPr>
        <a:noFill/>
        <a:ln>
          <a:noFill/>
        </a:ln>
        <a:effectLst/>
      </c:spPr>
    </c:plotArea>
    <c:legend>
      <c:legendPos val="r"/>
      <c:layout>
        <c:manualLayout>
          <c:xMode val="edge"/>
          <c:yMode val="edge"/>
          <c:x val="0.67333005986360461"/>
          <c:y val="3.0567445328255036E-2"/>
          <c:w val="0.3089265117945556"/>
          <c:h val="0.95266318432316621"/>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278" l="0.70000000000000062" r="0.70000000000000062" t="0.75000000000000278"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6</xdr:row>
      <xdr:rowOff>123825</xdr:rowOff>
    </xdr:from>
    <xdr:to>
      <xdr:col>10</xdr:col>
      <xdr:colOff>638175</xdr:colOff>
      <xdr:row>10</xdr:row>
      <xdr:rowOff>0</xdr:rowOff>
    </xdr:to>
    <xdr:pic>
      <xdr:nvPicPr>
        <xdr:cNvPr id="3" name="Bildobjekt 3" descr="sos_farg_sve.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3657600" y="1247775"/>
          <a:ext cx="3076575" cy="447675"/>
        </a:xfrm>
        <a:prstGeom prst="rect">
          <a:avLst/>
        </a:prstGeom>
        <a:noFill/>
        <a:ln w="9525">
          <a:noFill/>
          <a:miter lim="800000"/>
          <a:headEnd/>
          <a:tailEnd/>
        </a:ln>
      </xdr:spPr>
    </xdr:pic>
    <xdr:clientData/>
  </xdr:twoCellAnchor>
  <xdr:twoCellAnchor editAs="oneCell">
    <xdr:from>
      <xdr:col>1</xdr:col>
      <xdr:colOff>121229</xdr:colOff>
      <xdr:row>5</xdr:row>
      <xdr:rowOff>114727</xdr:rowOff>
    </xdr:from>
    <xdr:to>
      <xdr:col>5</xdr:col>
      <xdr:colOff>8659</xdr:colOff>
      <xdr:row>10</xdr:row>
      <xdr:rowOff>20679</xdr:rowOff>
    </xdr:to>
    <xdr:pic>
      <xdr:nvPicPr>
        <xdr:cNvPr id="5" name="Bildobjekt 4">
          <a:extLst>
            <a:ext uri="{FF2B5EF4-FFF2-40B4-BE49-F238E27FC236}">
              <a16:creationId xmlns:a16="http://schemas.microsoft.com/office/drawing/2014/main" id="{91610170-CE3F-4E6A-A0E1-E5FC2DDC72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7365" y="1110522"/>
          <a:ext cx="2311976" cy="64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2</xdr:col>
      <xdr:colOff>9525</xdr:colOff>
      <xdr:row>35</xdr:row>
      <xdr:rowOff>38100</xdr:rowOff>
    </xdr:from>
    <xdr:ext cx="1648754" cy="242364"/>
    <xdr:pic>
      <xdr:nvPicPr>
        <xdr:cNvPr id="3" name="Bildobjekt 2" descr="sos_farg_sve.png">
          <a:extLst>
            <a:ext uri="{FF2B5EF4-FFF2-40B4-BE49-F238E27FC236}">
              <a16:creationId xmlns:a16="http://schemas.microsoft.com/office/drawing/2014/main" id="{9A2535BF-1406-4897-B93D-ECFB30CE87A1}"/>
            </a:ext>
          </a:extLst>
        </xdr:cNvPr>
        <xdr:cNvPicPr>
          <a:picLocks noChangeAspect="1"/>
        </xdr:cNvPicPr>
      </xdr:nvPicPr>
      <xdr:blipFill>
        <a:blip xmlns:r="http://schemas.openxmlformats.org/officeDocument/2006/relationships" r:embed="rId1" cstate="print"/>
        <a:stretch>
          <a:fillRect/>
        </a:stretch>
      </xdr:blipFill>
      <xdr:spPr>
        <a:xfrm>
          <a:off x="257175" y="6877050"/>
          <a:ext cx="1648754" cy="242364"/>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xdr:col>
      <xdr:colOff>21771</xdr:colOff>
      <xdr:row>16</xdr:row>
      <xdr:rowOff>0</xdr:rowOff>
    </xdr:from>
    <xdr:ext cx="1494784" cy="220330"/>
    <xdr:pic>
      <xdr:nvPicPr>
        <xdr:cNvPr id="3" name="Bildobjekt 2" descr="sos_farg_sve.png">
          <a:extLst>
            <a:ext uri="{FF2B5EF4-FFF2-40B4-BE49-F238E27FC236}">
              <a16:creationId xmlns:a16="http://schemas.microsoft.com/office/drawing/2014/main" id="{33D3A5AB-BD6D-4513-831C-A24EB2CCC941}"/>
            </a:ext>
          </a:extLst>
        </xdr:cNvPr>
        <xdr:cNvPicPr>
          <a:picLocks noChangeAspect="1"/>
        </xdr:cNvPicPr>
      </xdr:nvPicPr>
      <xdr:blipFill>
        <a:blip xmlns:r="http://schemas.openxmlformats.org/officeDocument/2006/relationships" r:embed="rId1" cstate="print"/>
        <a:stretch>
          <a:fillRect/>
        </a:stretch>
      </xdr:blipFill>
      <xdr:spPr>
        <a:xfrm>
          <a:off x="212271" y="10472047"/>
          <a:ext cx="1494784" cy="22033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1</xdr:col>
      <xdr:colOff>21771</xdr:colOff>
      <xdr:row>28</xdr:row>
      <xdr:rowOff>70747</xdr:rowOff>
    </xdr:from>
    <xdr:ext cx="1494784" cy="220330"/>
    <xdr:pic>
      <xdr:nvPicPr>
        <xdr:cNvPr id="3" name="Bildobjekt 2" descr="sos_farg_sve.png">
          <a:extLst>
            <a:ext uri="{FF2B5EF4-FFF2-40B4-BE49-F238E27FC236}">
              <a16:creationId xmlns:a16="http://schemas.microsoft.com/office/drawing/2014/main" id="{E54AAA3C-C2AB-43B5-87B1-686B6BD7E789}"/>
            </a:ext>
          </a:extLst>
        </xdr:cNvPr>
        <xdr:cNvPicPr>
          <a:picLocks noChangeAspect="1"/>
        </xdr:cNvPicPr>
      </xdr:nvPicPr>
      <xdr:blipFill>
        <a:blip xmlns:r="http://schemas.openxmlformats.org/officeDocument/2006/relationships" r:embed="rId1" cstate="print"/>
        <a:stretch>
          <a:fillRect/>
        </a:stretch>
      </xdr:blipFill>
      <xdr:spPr>
        <a:xfrm>
          <a:off x="212271" y="10472047"/>
          <a:ext cx="1494784" cy="22033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2</xdr:col>
      <xdr:colOff>2721</xdr:colOff>
      <xdr:row>28</xdr:row>
      <xdr:rowOff>0</xdr:rowOff>
    </xdr:from>
    <xdr:to>
      <xdr:col>2</xdr:col>
      <xdr:colOff>1497504</xdr:colOff>
      <xdr:row>29</xdr:row>
      <xdr:rowOff>58405</xdr:rowOff>
    </xdr:to>
    <xdr:pic>
      <xdr:nvPicPr>
        <xdr:cNvPr id="2" name="Bildobjekt 1" descr="sos_farg_sve.png">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stretch>
          <a:fillRect/>
        </a:stretch>
      </xdr:blipFill>
      <xdr:spPr>
        <a:xfrm>
          <a:off x="250371" y="6305550"/>
          <a:ext cx="1494783" cy="22033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457200</xdr:colOff>
      <xdr:row>27</xdr:row>
      <xdr:rowOff>80965</xdr:rowOff>
    </xdr:to>
    <xdr:graphicFrame macro="">
      <xdr:nvGraphicFramePr>
        <xdr:cNvPr id="3" name="Diagram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61023</xdr:colOff>
      <xdr:row>24</xdr:row>
      <xdr:rowOff>142875</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22</xdr:row>
      <xdr:rowOff>114300</xdr:rowOff>
    </xdr:to>
    <xdr:graphicFrame macro="">
      <xdr:nvGraphicFramePr>
        <xdr:cNvPr id="2" name="Diagram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4763</xdr:colOff>
      <xdr:row>21</xdr:row>
      <xdr:rowOff>114299</xdr:rowOff>
    </xdr:to>
    <xdr:graphicFrame macro="">
      <xdr:nvGraphicFramePr>
        <xdr:cNvPr id="3" name="Diagram 2">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161924</xdr:colOff>
      <xdr:row>27</xdr:row>
      <xdr:rowOff>80965</xdr:rowOff>
    </xdr:to>
    <xdr:graphicFrame macro="">
      <xdr:nvGraphicFramePr>
        <xdr:cNvPr id="3" name="Diagram 2">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61023</xdr:colOff>
      <xdr:row>23</xdr:row>
      <xdr:rowOff>142875</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4</xdr:col>
      <xdr:colOff>1762124</xdr:colOff>
      <xdr:row>67</xdr:row>
      <xdr:rowOff>66675</xdr:rowOff>
    </xdr:to>
    <xdr:sp macro="" textlink="">
      <xdr:nvSpPr>
        <xdr:cNvPr id="2" name="textruta 1">
          <a:extLst>
            <a:ext uri="{FF2B5EF4-FFF2-40B4-BE49-F238E27FC236}">
              <a16:creationId xmlns:a16="http://schemas.microsoft.com/office/drawing/2014/main" id="{F9CDAEA1-65F1-4F28-860F-9E6961082B69}"/>
            </a:ext>
          </a:extLst>
        </xdr:cNvPr>
        <xdr:cNvSpPr txBox="1"/>
      </xdr:nvSpPr>
      <xdr:spPr>
        <a:xfrm>
          <a:off x="0" y="323850"/>
          <a:ext cx="7200899" cy="10677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50">
              <a:solidFill>
                <a:schemeClr val="dk1"/>
              </a:solidFill>
              <a:effectLst/>
              <a:latin typeface="Arial" panose="020B0604020202020204" pitchFamily="34" charset="0"/>
              <a:ea typeface="+mn-ea"/>
              <a:cs typeface="Arial" panose="020B0604020202020204" pitchFamily="34" charset="0"/>
            </a:rPr>
            <a:t>I statistiken redovisas tre typer av drift: järnvägsdrift, spårvägsdrift och tunnelbanedrift. De tre olika slagen av drift presenteras i olika tabeller och summeras i en Översiktstabell.</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950" b="1" i="1">
              <a:solidFill>
                <a:schemeClr val="dk1"/>
              </a:solidFill>
              <a:effectLst/>
              <a:latin typeface="Arial" panose="020B0604020202020204" pitchFamily="34" charset="0"/>
              <a:ea typeface="+mn-ea"/>
              <a:cs typeface="Arial" panose="020B0604020202020204" pitchFamily="34" charset="0"/>
            </a:rPr>
            <a:t>Olyckshändelser och självmordshändelser (tabell 1 Järnväg, 5 Spårväg och 8 Tunnelbana)</a:t>
          </a:r>
          <a:endParaRPr lang="sv-SE" sz="950">
            <a:solidFill>
              <a:schemeClr val="dk1"/>
            </a:solidFill>
            <a:effectLst/>
            <a:latin typeface="Arial" panose="020B0604020202020204" pitchFamily="34" charset="0"/>
            <a:ea typeface="+mn-ea"/>
            <a:cs typeface="Arial" panose="020B0604020202020204" pitchFamily="34" charset="0"/>
          </a:endParaRPr>
        </a:p>
        <a:p>
          <a:r>
            <a:rPr lang="sv-SE" sz="950">
              <a:solidFill>
                <a:schemeClr val="dk1"/>
              </a:solidFill>
              <a:effectLst/>
              <a:latin typeface="Arial" panose="020B0604020202020204" pitchFamily="34" charset="0"/>
              <a:ea typeface="+mn-ea"/>
              <a:cs typeface="Arial" panose="020B0604020202020204" pitchFamily="34" charset="0"/>
            </a:rPr>
            <a:t>Olyckshändelser och självmordshändelser: händelser i vilka minst ett järnvägs-/spårvägs-/tunnelbanefordon som rör sig är inblandat. Varje händelse anges en gång. Om till exempel en sammanstötning lett till en urspårning anges enbart sammanstötningen. Den första händelsen i ett förlopp av flera är således den som noteras i tabellen. Med tågrörelse avses rörelse med järnvägsfordon mellan två bevakade stationer, vilket inkluderar körplansenlig spärrfärd.</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950">
              <a:solidFill>
                <a:schemeClr val="dk1"/>
              </a:solidFill>
              <a:effectLst/>
              <a:latin typeface="Arial" panose="020B0604020202020204" pitchFamily="34" charset="0"/>
              <a:ea typeface="+mn-ea"/>
              <a:cs typeface="Arial" panose="020B0604020202020204" pitchFamily="34" charset="0"/>
            </a:rPr>
            <a:t>Med </a:t>
          </a:r>
          <a:r>
            <a:rPr lang="sv-SE" sz="950" i="1">
              <a:solidFill>
                <a:schemeClr val="dk1"/>
              </a:solidFill>
              <a:effectLst/>
              <a:latin typeface="Arial" panose="020B0604020202020204" pitchFamily="34" charset="0"/>
              <a:ea typeface="+mn-ea"/>
              <a:cs typeface="Arial" panose="020B0604020202020204" pitchFamily="34" charset="0"/>
            </a:rPr>
            <a:t>urspårning</a:t>
          </a:r>
          <a:r>
            <a:rPr lang="sv-SE" sz="950">
              <a:solidFill>
                <a:schemeClr val="dk1"/>
              </a:solidFill>
              <a:effectLst/>
              <a:latin typeface="Arial" panose="020B0604020202020204" pitchFamily="34" charset="0"/>
              <a:ea typeface="+mn-ea"/>
              <a:cs typeface="Arial" panose="020B0604020202020204" pitchFamily="34" charset="0"/>
            </a:rPr>
            <a:t> avses en olycka där minst ett hjul på ett tåg lämnar rälsen. </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950">
              <a:solidFill>
                <a:schemeClr val="dk1"/>
              </a:solidFill>
              <a:effectLst/>
              <a:latin typeface="Arial" panose="020B0604020202020204" pitchFamily="34" charset="0"/>
              <a:ea typeface="+mn-ea"/>
              <a:cs typeface="Arial" panose="020B0604020202020204" pitchFamily="34" charset="0"/>
            </a:rPr>
            <a:t>Med </a:t>
          </a:r>
          <a:r>
            <a:rPr lang="sv-SE" sz="950" i="1">
              <a:solidFill>
                <a:schemeClr val="dk1"/>
              </a:solidFill>
              <a:effectLst/>
              <a:latin typeface="Arial" panose="020B0604020202020204" pitchFamily="34" charset="0"/>
              <a:ea typeface="+mn-ea"/>
              <a:cs typeface="Arial" panose="020B0604020202020204" pitchFamily="34" charset="0"/>
            </a:rPr>
            <a:t>sammanstötning</a:t>
          </a:r>
          <a:r>
            <a:rPr lang="sv-SE" sz="950">
              <a:solidFill>
                <a:schemeClr val="dk1"/>
              </a:solidFill>
              <a:effectLst/>
              <a:latin typeface="Arial" panose="020B0604020202020204" pitchFamily="34" charset="0"/>
              <a:ea typeface="+mn-ea"/>
              <a:cs typeface="Arial" panose="020B0604020202020204" pitchFamily="34" charset="0"/>
            </a:rPr>
            <a:t> avses dels kollision mellan ett tåg och ett järnvägsfordon (tågkollision), dels påkörning där ett tåg kör på ett föremål (förutom föremål som tappats av en vägtrafikant på en plankorsning) (tågpåkörning). </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950">
              <a:solidFill>
                <a:schemeClr val="dk1"/>
              </a:solidFill>
              <a:effectLst/>
              <a:latin typeface="Arial" panose="020B0604020202020204" pitchFamily="34" charset="0"/>
              <a:ea typeface="+mn-ea"/>
              <a:cs typeface="Arial" panose="020B0604020202020204" pitchFamily="34" charset="0"/>
            </a:rPr>
            <a:t>Med </a:t>
          </a:r>
          <a:r>
            <a:rPr lang="sv-SE" sz="950" i="1">
              <a:solidFill>
                <a:schemeClr val="dk1"/>
              </a:solidFill>
              <a:effectLst/>
              <a:latin typeface="Arial" panose="020B0604020202020204" pitchFamily="34" charset="0"/>
              <a:ea typeface="+mn-ea"/>
              <a:cs typeface="Arial" panose="020B0604020202020204" pitchFamily="34" charset="0"/>
            </a:rPr>
            <a:t>kollision vid vägkorsning i plan</a:t>
          </a:r>
          <a:r>
            <a:rPr lang="sv-SE" sz="950">
              <a:solidFill>
                <a:schemeClr val="dk1"/>
              </a:solidFill>
              <a:effectLst/>
              <a:latin typeface="Arial" panose="020B0604020202020204" pitchFamily="34" charset="0"/>
              <a:ea typeface="+mn-ea"/>
              <a:cs typeface="Arial" panose="020B0604020202020204" pitchFamily="34" charset="0"/>
            </a:rPr>
            <a:t> avses en olycka på en plankorsning, vid tågrörelse eller spärrfärd, med inblandning av minst ett vägtrafikfordon, inklusive cykel, eller minst en gående eller ett föremål som tappats av en vägtrafikant.</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950">
              <a:solidFill>
                <a:schemeClr val="dk1"/>
              </a:solidFill>
              <a:effectLst/>
              <a:latin typeface="Arial" panose="020B0604020202020204" pitchFamily="34" charset="0"/>
              <a:ea typeface="+mn-ea"/>
              <a:cs typeface="Arial" panose="020B0604020202020204" pitchFamily="34" charset="0"/>
            </a:rPr>
            <a:t>Med </a:t>
          </a:r>
          <a:r>
            <a:rPr lang="sv-SE" sz="950" i="1">
              <a:solidFill>
                <a:schemeClr val="dk1"/>
              </a:solidFill>
              <a:effectLst/>
              <a:latin typeface="Arial" panose="020B0604020202020204" pitchFamily="34" charset="0"/>
              <a:ea typeface="+mn-ea"/>
              <a:cs typeface="Arial" panose="020B0604020202020204" pitchFamily="34" charset="0"/>
            </a:rPr>
            <a:t>personolycka</a:t>
          </a:r>
          <a:r>
            <a:rPr lang="sv-SE" sz="950">
              <a:solidFill>
                <a:schemeClr val="dk1"/>
              </a:solidFill>
              <a:effectLst/>
              <a:latin typeface="Arial" panose="020B0604020202020204" pitchFamily="34" charset="0"/>
              <a:ea typeface="+mn-ea"/>
              <a:cs typeface="Arial" panose="020B0604020202020204" pitchFamily="34" charset="0"/>
            </a:rPr>
            <a:t> avses olycka där en person avlider eller skadas allvarligt i en olyckshändelse som inte utgörs av urspårning, sammanstötning, kollision vid vägkorsning i plan eller urspårning och kollision vid växling. Exempelvis när personer blir träffade av ett järnvägsfordon eller av föremål som lossnar från ett järnvägsfordon, eller när personer ombord faller eller blir träffade av löst föremål. Före 2014 ingår dessa i kategorin ”andra olyckshändelser”.</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950">
              <a:solidFill>
                <a:schemeClr val="dk1"/>
              </a:solidFill>
              <a:effectLst/>
              <a:latin typeface="Arial" panose="020B0604020202020204" pitchFamily="34" charset="0"/>
              <a:ea typeface="+mn-ea"/>
              <a:cs typeface="Arial" panose="020B0604020202020204" pitchFamily="34" charset="0"/>
            </a:rPr>
            <a:t>Med </a:t>
          </a:r>
          <a:r>
            <a:rPr lang="sv-SE" sz="950" i="1">
              <a:solidFill>
                <a:schemeClr val="dk1"/>
              </a:solidFill>
              <a:effectLst/>
              <a:latin typeface="Arial" panose="020B0604020202020204" pitchFamily="34" charset="0"/>
              <a:ea typeface="+mn-ea"/>
              <a:cs typeface="Arial" panose="020B0604020202020204" pitchFamily="34" charset="0"/>
            </a:rPr>
            <a:t>urspårningar och kollisioner vid växling</a:t>
          </a:r>
          <a:r>
            <a:rPr lang="sv-SE" sz="950">
              <a:solidFill>
                <a:schemeClr val="dk1"/>
              </a:solidFill>
              <a:effectLst/>
              <a:latin typeface="Arial" panose="020B0604020202020204" pitchFamily="34" charset="0"/>
              <a:ea typeface="+mn-ea"/>
              <a:cs typeface="Arial" panose="020B0604020202020204" pitchFamily="34" charset="0"/>
            </a:rPr>
            <a:t> avses händelser vid trafikverksamhet för att förflytta spårfordon, exempelvis på en bangård för att rangera om vagnar i inkommande tåg till nya avgående tåg. Saknas före 2007.</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950">
              <a:solidFill>
                <a:schemeClr val="dk1"/>
              </a:solidFill>
              <a:effectLst/>
              <a:latin typeface="Arial" panose="020B0604020202020204" pitchFamily="34" charset="0"/>
              <a:ea typeface="+mn-ea"/>
              <a:cs typeface="Arial" panose="020B0604020202020204" pitchFamily="34" charset="0"/>
            </a:rPr>
            <a:t>Med </a:t>
          </a:r>
          <a:r>
            <a:rPr lang="sv-SE" sz="950" i="1">
              <a:solidFill>
                <a:schemeClr val="dk1"/>
              </a:solidFill>
              <a:effectLst/>
              <a:latin typeface="Arial" panose="020B0604020202020204" pitchFamily="34" charset="0"/>
              <a:ea typeface="+mn-ea"/>
              <a:cs typeface="Arial" panose="020B0604020202020204" pitchFamily="34" charset="0"/>
            </a:rPr>
            <a:t>andra olyckshändelser</a:t>
          </a:r>
          <a:r>
            <a:rPr lang="sv-SE" sz="950">
              <a:solidFill>
                <a:schemeClr val="dk1"/>
              </a:solidFill>
              <a:effectLst/>
              <a:latin typeface="Arial" panose="020B0604020202020204" pitchFamily="34" charset="0"/>
              <a:ea typeface="+mn-ea"/>
              <a:cs typeface="Arial" panose="020B0604020202020204" pitchFamily="34" charset="0"/>
            </a:rPr>
            <a:t> avses olyckor som inte ingår i kategorierna ovan, exempelvis kollisioner vid vägkorsning i plan vid växlingsrörelse och bränder på fordon i rörelse. Före 2014 ingår även personolyckor som därefter ingår i en egen kategori.</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950" b="1" i="1">
              <a:solidFill>
                <a:schemeClr val="dk1"/>
              </a:solidFill>
              <a:effectLst/>
              <a:latin typeface="Arial" panose="020B0604020202020204" pitchFamily="34" charset="0"/>
              <a:ea typeface="+mn-ea"/>
              <a:cs typeface="Arial" panose="020B0604020202020204" pitchFamily="34" charset="0"/>
            </a:rPr>
            <a:t>Olyckshändelser och tillbud vid järnvägsdrift med farligt gods (tabell 2 Järnväg)</a:t>
          </a:r>
          <a:endParaRPr lang="sv-SE" sz="950">
            <a:solidFill>
              <a:schemeClr val="dk1"/>
            </a:solidFill>
            <a:effectLst/>
            <a:latin typeface="Arial" panose="020B0604020202020204" pitchFamily="34" charset="0"/>
            <a:ea typeface="+mn-ea"/>
            <a:cs typeface="Arial" panose="020B0604020202020204" pitchFamily="34" charset="0"/>
          </a:endParaRPr>
        </a:p>
        <a:p>
          <a:r>
            <a:rPr lang="sv-SE" sz="950">
              <a:solidFill>
                <a:schemeClr val="dk1"/>
              </a:solidFill>
              <a:effectLst/>
              <a:latin typeface="Arial" panose="020B0604020202020204" pitchFamily="34" charset="0"/>
              <a:ea typeface="+mn-ea"/>
              <a:cs typeface="Arial" panose="020B0604020202020204" pitchFamily="34" charset="0"/>
            </a:rPr>
            <a:t>I statistiken ingår olyckor och tillbud vid lastning, fyllning, transport eller lossning av farligt gods. Farligt gods är ett samlingsbegrepp för ämnen och föremål som har sådana farliga egenskaper att de kan orsaka skador på människor, miljö eller egendom, om de inte hanteras rätt under en transport.</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950">
              <a:solidFill>
                <a:schemeClr val="dk1"/>
              </a:solidFill>
              <a:effectLst/>
              <a:latin typeface="Arial" panose="020B0604020202020204" pitchFamily="34" charset="0"/>
              <a:ea typeface="+mn-ea"/>
              <a:cs typeface="Arial" panose="020B0604020202020204" pitchFamily="34" charset="0"/>
            </a:rPr>
            <a:t>Sedan 2007 omfattar statistiken olyckor och tillbud som är rapporteringspliktiga och rapporteras till Myndigheten för samhällsskydd och beredskap (MSB) enligt </a:t>
          </a:r>
          <a:r>
            <a:rPr lang="sv-SE" sz="950" i="1">
              <a:solidFill>
                <a:schemeClr val="dk1"/>
              </a:solidFill>
              <a:effectLst/>
              <a:latin typeface="Arial" panose="020B0604020202020204" pitchFamily="34" charset="0"/>
              <a:ea typeface="+mn-ea"/>
              <a:cs typeface="Arial" panose="020B0604020202020204" pitchFamily="34" charset="0"/>
            </a:rPr>
            <a:t>Regulations concerning the International Carriage of Dangerous Goods by Rail</a:t>
          </a:r>
          <a:r>
            <a:rPr lang="sv-SE" sz="950">
              <a:solidFill>
                <a:schemeClr val="dk1"/>
              </a:solidFill>
              <a:effectLst/>
              <a:latin typeface="Arial" panose="020B0604020202020204" pitchFamily="34" charset="0"/>
              <a:ea typeface="+mn-ea"/>
              <a:cs typeface="Arial" panose="020B0604020202020204" pitchFamily="34" charset="0"/>
            </a:rPr>
            <a:t> (RID), som är en bilaga till Convention concerning International Carriage by Rail (COTIF). Se vidare på </a:t>
          </a:r>
          <a:r>
            <a:rPr lang="sv-SE" sz="9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http://www.otif.org/</a:t>
          </a:r>
          <a:r>
            <a:rPr lang="sv-SE" sz="950">
              <a:solidFill>
                <a:schemeClr val="dk1"/>
              </a:solidFill>
              <a:effectLst/>
              <a:latin typeface="Arial" panose="020B0604020202020204" pitchFamily="34" charset="0"/>
              <a:ea typeface="+mn-ea"/>
              <a:cs typeface="Arial" panose="020B0604020202020204" pitchFamily="34" charset="0"/>
            </a:rPr>
            <a:t>.</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950">
              <a:solidFill>
                <a:schemeClr val="dk1"/>
              </a:solidFill>
              <a:effectLst/>
              <a:latin typeface="Arial" panose="020B0604020202020204" pitchFamily="34" charset="0"/>
              <a:ea typeface="+mn-ea"/>
              <a:cs typeface="Arial" panose="020B0604020202020204" pitchFamily="34" charset="0"/>
            </a:rPr>
            <a:t>Med farligt gods menas här ämnen och föremål vars transport enligt RID är antingen förbjuden eller tillåten endast under vissa angivna villkor. En olycka är rapporteringspliktig då farligt gods släppts ut eller en personskada eller annan skada skett som står i direkt samband med det transporterade godset. Mindre utsläpp av vissa ämnen är undantagna från rapportering, om utsläppet inte orsakar väsentlig skada på material eller miljö, enligt närmare specifikation i författningen.</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950">
              <a:solidFill>
                <a:schemeClr val="dk1"/>
              </a:solidFill>
              <a:effectLst/>
              <a:latin typeface="Arial" panose="020B0604020202020204" pitchFamily="34" charset="0"/>
              <a:ea typeface="+mn-ea"/>
              <a:cs typeface="Arial" panose="020B0604020202020204" pitchFamily="34" charset="0"/>
            </a:rPr>
            <a:t>Ett tillbud är rapporteringspliktigt då det funnits direkt fara för utflöde av rapporteringspliktig mängd farligt gods. I regel gäller detta när inneslutningen på grund av skador inte längre är lämplig för den efterföljande transporten eller av andra skäl inte är tillräckligt säker (se vidare i </a:t>
          </a:r>
          <a:r>
            <a:rPr lang="sv-SE" sz="9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MSBFS 2015:2</a:t>
          </a:r>
          <a:r>
            <a:rPr lang="sv-SE" sz="950">
              <a:solidFill>
                <a:schemeClr val="dk1"/>
              </a:solidFill>
              <a:effectLst/>
              <a:latin typeface="Arial" panose="020B0604020202020204" pitchFamily="34" charset="0"/>
              <a:ea typeface="+mn-ea"/>
              <a:cs typeface="Arial" panose="020B0604020202020204" pitchFamily="34" charset="0"/>
            </a:rPr>
            <a:t>, särskilt sektion 1.8.5,)</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950" b="1" i="1">
              <a:solidFill>
                <a:schemeClr val="dk1"/>
              </a:solidFill>
              <a:effectLst/>
              <a:latin typeface="Arial" panose="020B0604020202020204" pitchFamily="34" charset="0"/>
              <a:ea typeface="+mn-ea"/>
              <a:cs typeface="Arial" panose="020B0604020202020204" pitchFamily="34" charset="0"/>
            </a:rPr>
            <a:t>Avlidna personer (tabell 3 Järnväg, 6 Spårväg och 9 Tunnelbana) och allvarligt skadade personer (tabell 4 Järnväg, 7 Spårväg och 10 Tunnelbana)</a:t>
          </a:r>
          <a:endParaRPr lang="sv-SE" sz="950">
            <a:solidFill>
              <a:schemeClr val="dk1"/>
            </a:solidFill>
            <a:effectLst/>
            <a:latin typeface="Arial" panose="020B0604020202020204" pitchFamily="34" charset="0"/>
            <a:ea typeface="+mn-ea"/>
            <a:cs typeface="Arial" panose="020B0604020202020204" pitchFamily="34" charset="0"/>
          </a:endParaRPr>
        </a:p>
        <a:p>
          <a:r>
            <a:rPr lang="sv-SE" sz="950">
              <a:solidFill>
                <a:schemeClr val="dk1"/>
              </a:solidFill>
              <a:effectLst/>
              <a:latin typeface="Arial" panose="020B0604020202020204" pitchFamily="34" charset="0"/>
              <a:ea typeface="+mn-ea"/>
              <a:cs typeface="Arial" panose="020B0604020202020204" pitchFamily="34" charset="0"/>
            </a:rPr>
            <a:t>Med avlidna personer avses personer som avlidit inom 30 dagar efter olyckan. Med allvarligt skadade personer avses personer som uppskattas behöva sjukhusvård i mer än 24 timmar till en följd av en spårbunden trafikolycka</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950">
              <a:solidFill>
                <a:schemeClr val="dk1"/>
              </a:solidFill>
              <a:effectLst/>
              <a:latin typeface="Arial" panose="020B0604020202020204" pitchFamily="34" charset="0"/>
              <a:ea typeface="+mn-ea"/>
              <a:cs typeface="Arial" panose="020B0604020202020204" pitchFamily="34" charset="0"/>
            </a:rPr>
            <a:t>Med </a:t>
          </a:r>
          <a:r>
            <a:rPr lang="sv-SE" sz="950" i="1">
              <a:solidFill>
                <a:schemeClr val="dk1"/>
              </a:solidFill>
              <a:effectLst/>
              <a:latin typeface="Arial" panose="020B0604020202020204" pitchFamily="34" charset="0"/>
              <a:ea typeface="+mn-ea"/>
              <a:cs typeface="Arial" panose="020B0604020202020204" pitchFamily="34" charset="0"/>
            </a:rPr>
            <a:t>passagerare</a:t>
          </a:r>
          <a:r>
            <a:rPr lang="sv-SE" sz="950">
              <a:solidFill>
                <a:schemeClr val="dk1"/>
              </a:solidFill>
              <a:effectLst/>
              <a:latin typeface="Arial" panose="020B0604020202020204" pitchFamily="34" charset="0"/>
              <a:ea typeface="+mn-ea"/>
              <a:cs typeface="Arial" panose="020B0604020202020204" pitchFamily="34" charset="0"/>
            </a:rPr>
            <a:t> avses personer som reser med tåg och som inte ingår i tågets personal, även de som stiger på eller av ett tåg. Olyckor vid på- eller avstigning redovisas dock endast om fordonet varit i rörelse vid olyckan.</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950" i="1">
              <a:solidFill>
                <a:schemeClr val="dk1"/>
              </a:solidFill>
              <a:effectLst/>
              <a:latin typeface="Arial" panose="020B0604020202020204" pitchFamily="34" charset="0"/>
              <a:ea typeface="+mn-ea"/>
              <a:cs typeface="Arial" panose="020B0604020202020204" pitchFamily="34" charset="0"/>
            </a:rPr>
            <a:t>Järnvägsanställda</a:t>
          </a:r>
          <a:r>
            <a:rPr lang="sv-SE" sz="950">
              <a:solidFill>
                <a:schemeClr val="dk1"/>
              </a:solidFill>
              <a:effectLst/>
              <a:latin typeface="Arial" panose="020B0604020202020204" pitchFamily="34" charset="0"/>
              <a:ea typeface="+mn-ea"/>
              <a:cs typeface="Arial" panose="020B0604020202020204" pitchFamily="34" charset="0"/>
            </a:rPr>
            <a:t> avser dem som tjänstgjorde då olyckan inträffade. Detta omfattar ombordpersonal samt personal som hanterar rullande materiel och infrastrukturanläggningar. Personal hos entreprenadföretag och egenföretagare ingår.</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950">
              <a:solidFill>
                <a:schemeClr val="dk1"/>
              </a:solidFill>
              <a:effectLst/>
              <a:latin typeface="Arial" panose="020B0604020202020204" pitchFamily="34" charset="0"/>
              <a:ea typeface="+mn-ea"/>
              <a:cs typeface="Arial" panose="020B0604020202020204" pitchFamily="34" charset="0"/>
            </a:rPr>
            <a:t>Med </a:t>
          </a:r>
          <a:r>
            <a:rPr lang="sv-SE" sz="950" i="1">
              <a:solidFill>
                <a:schemeClr val="dk1"/>
              </a:solidFill>
              <a:effectLst/>
              <a:latin typeface="Arial" panose="020B0604020202020204" pitchFamily="34" charset="0"/>
              <a:ea typeface="+mn-ea"/>
              <a:cs typeface="Arial" panose="020B0604020202020204" pitchFamily="34" charset="0"/>
            </a:rPr>
            <a:t>plankorsningstrafikanter</a:t>
          </a:r>
          <a:r>
            <a:rPr lang="sv-SE" sz="950">
              <a:solidFill>
                <a:schemeClr val="dk1"/>
              </a:solidFill>
              <a:effectLst/>
              <a:latin typeface="Arial" panose="020B0604020202020204" pitchFamily="34" charset="0"/>
              <a:ea typeface="+mn-ea"/>
              <a:cs typeface="Arial" panose="020B0604020202020204" pitchFamily="34" charset="0"/>
            </a:rPr>
            <a:t> avses vägtrafikanter, enligt vägtrafiklagstiftningens definitioner, vilka förolyckats när de försökt ta sig över järnvägen vid en iordningställd plankorsning, antingen till fots eller på eller i ett fordon. Plattformsövergång som enbart förbinder plattformar räknas inte som plankorsning. Före 2005 ingår dessa i kategorin ”övriga”.</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950">
              <a:solidFill>
                <a:schemeClr val="dk1"/>
              </a:solidFill>
              <a:effectLst/>
              <a:latin typeface="Arial" panose="020B0604020202020204" pitchFamily="34" charset="0"/>
              <a:ea typeface="+mn-ea"/>
              <a:cs typeface="Arial" panose="020B0604020202020204" pitchFamily="34" charset="0"/>
            </a:rPr>
            <a:t>Med </a:t>
          </a:r>
          <a:r>
            <a:rPr lang="sv-SE" sz="950" i="1">
              <a:solidFill>
                <a:schemeClr val="dk1"/>
              </a:solidFill>
              <a:effectLst/>
              <a:latin typeface="Arial" panose="020B0604020202020204" pitchFamily="34" charset="0"/>
              <a:ea typeface="+mn-ea"/>
              <a:cs typeface="Arial" panose="020B0604020202020204" pitchFamily="34" charset="0"/>
            </a:rPr>
            <a:t>personer på plattform</a:t>
          </a:r>
          <a:r>
            <a:rPr lang="sv-SE" sz="950">
              <a:solidFill>
                <a:schemeClr val="dk1"/>
              </a:solidFill>
              <a:effectLst/>
              <a:latin typeface="Arial" panose="020B0604020202020204" pitchFamily="34" charset="0"/>
              <a:ea typeface="+mn-ea"/>
              <a:cs typeface="Arial" panose="020B0604020202020204" pitchFamily="34" charset="0"/>
            </a:rPr>
            <a:t> menas personer som förolyckats i samband med fordon i rörelse, exempelvis genom att de blivit träffade av tåget när de befunnit sig på en plattform eller förflyttat sig mellan plattformar på en iordningsställd övergång. De som ingår i denna grupp har inte definierats som passagerare, järnvägsanställda, plankorsningstrafikanter eller obehöriga på spårområdet. Före 2014 ingår dessa i kategorin ”övriga”.</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950">
              <a:solidFill>
                <a:schemeClr val="dk1"/>
              </a:solidFill>
              <a:effectLst/>
              <a:latin typeface="Arial" panose="020B0604020202020204" pitchFamily="34" charset="0"/>
              <a:ea typeface="+mn-ea"/>
              <a:cs typeface="Arial" panose="020B0604020202020204" pitchFamily="34" charset="0"/>
            </a:rPr>
            <a:t>Med </a:t>
          </a:r>
          <a:r>
            <a:rPr lang="sv-SE" sz="950" i="1">
              <a:solidFill>
                <a:schemeClr val="dk1"/>
              </a:solidFill>
              <a:effectLst/>
              <a:latin typeface="Arial" panose="020B0604020202020204" pitchFamily="34" charset="0"/>
              <a:ea typeface="+mn-ea"/>
              <a:cs typeface="Arial" panose="020B0604020202020204" pitchFamily="34" charset="0"/>
            </a:rPr>
            <a:t>obehöriga på spårområdet</a:t>
          </a:r>
          <a:r>
            <a:rPr lang="sv-SE" sz="950">
              <a:solidFill>
                <a:schemeClr val="dk1"/>
              </a:solidFill>
              <a:effectLst/>
              <a:latin typeface="Arial" panose="020B0604020202020204" pitchFamily="34" charset="0"/>
              <a:ea typeface="+mn-ea"/>
              <a:cs typeface="Arial" panose="020B0604020202020204" pitchFamily="34" charset="0"/>
            </a:rPr>
            <a:t> avses personer som inte järnvägsanställda och som förolyckats när de befunnit sig på spårområdet, med undantag för plankorsningar. Före 2006 ingår dessa i kategorin ”övriga”.</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950">
              <a:solidFill>
                <a:schemeClr val="dk1"/>
              </a:solidFill>
              <a:effectLst/>
              <a:latin typeface="Arial" panose="020B0604020202020204" pitchFamily="34" charset="0"/>
              <a:ea typeface="+mn-ea"/>
              <a:cs typeface="Arial" panose="020B0604020202020204" pitchFamily="34" charset="0"/>
            </a:rPr>
            <a:t>Med </a:t>
          </a:r>
          <a:r>
            <a:rPr lang="sv-SE" sz="950" i="1">
              <a:solidFill>
                <a:schemeClr val="dk1"/>
              </a:solidFill>
              <a:effectLst/>
              <a:latin typeface="Arial" panose="020B0604020202020204" pitchFamily="34" charset="0"/>
              <a:ea typeface="+mn-ea"/>
              <a:cs typeface="Arial" panose="020B0604020202020204" pitchFamily="34" charset="0"/>
            </a:rPr>
            <a:t>övriga</a:t>
          </a:r>
          <a:r>
            <a:rPr lang="sv-SE" sz="950">
              <a:solidFill>
                <a:schemeClr val="dk1"/>
              </a:solidFill>
              <a:effectLst/>
              <a:latin typeface="Arial" panose="020B0604020202020204" pitchFamily="34" charset="0"/>
              <a:ea typeface="+mn-ea"/>
              <a:cs typeface="Arial" panose="020B0604020202020204" pitchFamily="34" charset="0"/>
            </a:rPr>
            <a:t> avses personer som inte räknas till någon av de andra kategorierna, exempelvis, tjänstgörande post-, polis- och tullpersonal, städpersonal eller motsvarande. Före 2005 ingår även ”plankorsningstrafikanter”, före 2006 ingår även ”obehöriga på spårområdet” och före 2014 ingår även ”personer på plattform”.</a:t>
          </a:r>
        </a:p>
        <a:p>
          <a:endParaRPr lang="sv-SE"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22</xdr:row>
      <xdr:rowOff>114300</xdr:rowOff>
    </xdr:to>
    <xdr:graphicFrame macro="">
      <xdr:nvGraphicFramePr>
        <xdr:cNvPr id="2" name="Diagram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4763</xdr:colOff>
      <xdr:row>21</xdr:row>
      <xdr:rowOff>114299</xdr:rowOff>
    </xdr:to>
    <xdr:graphicFrame macro="">
      <xdr:nvGraphicFramePr>
        <xdr:cNvPr id="2" name="Diagram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66676</xdr:colOff>
      <xdr:row>27</xdr:row>
      <xdr:rowOff>80965</xdr:rowOff>
    </xdr:to>
    <xdr:graphicFrame macro="">
      <xdr:nvGraphicFramePr>
        <xdr:cNvPr id="2" name="Diagram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61023</xdr:colOff>
      <xdr:row>24</xdr:row>
      <xdr:rowOff>142875</xdr:rowOff>
    </xdr:to>
    <xdr:graphicFrame macro="">
      <xdr:nvGraphicFramePr>
        <xdr:cNvPr id="2" name="Chart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22</xdr:row>
      <xdr:rowOff>114300</xdr:rowOff>
    </xdr:to>
    <xdr:graphicFrame macro="">
      <xdr:nvGraphicFramePr>
        <xdr:cNvPr id="2" name="Diagram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4763</xdr:colOff>
      <xdr:row>22</xdr:row>
      <xdr:rowOff>152400</xdr:rowOff>
    </xdr:to>
    <xdr:graphicFrame macro="">
      <xdr:nvGraphicFramePr>
        <xdr:cNvPr id="2" name="Diagram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55</xdr:row>
      <xdr:rowOff>0</xdr:rowOff>
    </xdr:from>
    <xdr:to>
      <xdr:col>0</xdr:col>
      <xdr:colOff>1508312</xdr:colOff>
      <xdr:row>56</xdr:row>
      <xdr:rowOff>56964</xdr:rowOff>
    </xdr:to>
    <xdr:pic>
      <xdr:nvPicPr>
        <xdr:cNvPr id="2" name="Bildobjekt 1" descr="sos_farg_sve.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38100" y="12763500"/>
          <a:ext cx="1508312" cy="2188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19050</xdr:colOff>
      <xdr:row>28</xdr:row>
      <xdr:rowOff>0</xdr:rowOff>
    </xdr:from>
    <xdr:to>
      <xdr:col>2</xdr:col>
      <xdr:colOff>1527362</xdr:colOff>
      <xdr:row>29</xdr:row>
      <xdr:rowOff>56964</xdr:rowOff>
    </xdr:to>
    <xdr:pic>
      <xdr:nvPicPr>
        <xdr:cNvPr id="3" name="Bildobjekt 2" descr="sos_farg_sve.pn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stretch>
          <a:fillRect/>
        </a:stretch>
      </xdr:blipFill>
      <xdr:spPr>
        <a:xfrm>
          <a:off x="266700" y="7259726"/>
          <a:ext cx="1508312" cy="21888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51444</xdr:colOff>
      <xdr:row>9</xdr:row>
      <xdr:rowOff>50799</xdr:rowOff>
    </xdr:from>
    <xdr:to>
      <xdr:col>2</xdr:col>
      <xdr:colOff>1510849</xdr:colOff>
      <xdr:row>10</xdr:row>
      <xdr:rowOff>115554</xdr:rowOff>
    </xdr:to>
    <xdr:pic>
      <xdr:nvPicPr>
        <xdr:cNvPr id="3" name="Bildobjekt 2" descr="sos_farg_sve.png">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stretch>
          <a:fillRect/>
        </a:stretch>
      </xdr:blipFill>
      <xdr:spPr>
        <a:xfrm>
          <a:off x="241944" y="1820862"/>
          <a:ext cx="1514968" cy="2235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112727</xdr:colOff>
      <xdr:row>31</xdr:row>
      <xdr:rowOff>49301</xdr:rowOff>
    </xdr:from>
    <xdr:to>
      <xdr:col>2</xdr:col>
      <xdr:colOff>1381326</xdr:colOff>
      <xdr:row>32</xdr:row>
      <xdr:rowOff>106265</xdr:rowOff>
    </xdr:to>
    <xdr:pic>
      <xdr:nvPicPr>
        <xdr:cNvPr id="2" name="Bildobjekt 1" descr="sos_farg_sve.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112727" y="5926226"/>
          <a:ext cx="1516249" cy="2188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36518</xdr:colOff>
      <xdr:row>34</xdr:row>
      <xdr:rowOff>47625</xdr:rowOff>
    </xdr:from>
    <xdr:to>
      <xdr:col>2</xdr:col>
      <xdr:colOff>1544829</xdr:colOff>
      <xdr:row>35</xdr:row>
      <xdr:rowOff>104589</xdr:rowOff>
    </xdr:to>
    <xdr:pic>
      <xdr:nvPicPr>
        <xdr:cNvPr id="3" name="Bildobjekt 2" descr="sos_farg_sve.png">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stretch>
          <a:fillRect/>
        </a:stretch>
      </xdr:blipFill>
      <xdr:spPr>
        <a:xfrm>
          <a:off x="284168" y="7296150"/>
          <a:ext cx="1508311" cy="21888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19049</xdr:colOff>
      <xdr:row>18</xdr:row>
      <xdr:rowOff>38100</xdr:rowOff>
    </xdr:from>
    <xdr:to>
      <xdr:col>2</xdr:col>
      <xdr:colOff>1724024</xdr:colOff>
      <xdr:row>19</xdr:row>
      <xdr:rowOff>118539</xdr:rowOff>
    </xdr:to>
    <xdr:pic>
      <xdr:nvPicPr>
        <xdr:cNvPr id="3" name="Bildobjekt 2" descr="sos_farg_sve.png">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stretch>
          <a:fillRect/>
        </a:stretch>
      </xdr:blipFill>
      <xdr:spPr>
        <a:xfrm>
          <a:off x="361949" y="4143375"/>
          <a:ext cx="1704975" cy="24236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2</xdr:col>
      <xdr:colOff>38100</xdr:colOff>
      <xdr:row>31</xdr:row>
      <xdr:rowOff>38100</xdr:rowOff>
    </xdr:from>
    <xdr:ext cx="1648754" cy="242364"/>
    <xdr:pic>
      <xdr:nvPicPr>
        <xdr:cNvPr id="3" name="Bildobjekt 2" descr="sos_farg_sve.png">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stretch>
          <a:fillRect/>
        </a:stretch>
      </xdr:blipFill>
      <xdr:spPr>
        <a:xfrm>
          <a:off x="285750" y="6505575"/>
          <a:ext cx="1648754" cy="24236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ell3" displayName="Tabell3" ref="B1:V15" totalsRowShown="0" headerRowDxfId="69" dataDxfId="67" headerRowBorderDxfId="68" tableBorderDxfId="66">
  <autoFilter ref="B1:V15"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21">
    <tableColumn id="1" xr3:uid="{00000000-0010-0000-0000-000001000000}" name="2000" dataDxfId="65">
      <calculatedColumnFormula>'4 Järnväg'!F14</calculatedColumnFormula>
    </tableColumn>
    <tableColumn id="2" xr3:uid="{00000000-0010-0000-0000-000002000000}" name="2001" dataDxfId="64">
      <calculatedColumnFormula>'4 Järnväg'!G14</calculatedColumnFormula>
    </tableColumn>
    <tableColumn id="3" xr3:uid="{00000000-0010-0000-0000-000003000000}" name="2002" dataDxfId="63">
      <calculatedColumnFormula>'4 Järnväg'!H14</calculatedColumnFormula>
    </tableColumn>
    <tableColumn id="4" xr3:uid="{00000000-0010-0000-0000-000004000000}" name="2003" dataDxfId="62">
      <calculatedColumnFormula>'4 Järnväg'!I14</calculatedColumnFormula>
    </tableColumn>
    <tableColumn id="5" xr3:uid="{00000000-0010-0000-0000-000005000000}" name="2004" dataDxfId="61">
      <calculatedColumnFormula>'4 Järnväg'!J14</calculatedColumnFormula>
    </tableColumn>
    <tableColumn id="6" xr3:uid="{00000000-0010-0000-0000-000006000000}" name="2005" dataDxfId="60">
      <calculatedColumnFormula>'4 Järnväg'!K14</calculatedColumnFormula>
    </tableColumn>
    <tableColumn id="7" xr3:uid="{00000000-0010-0000-0000-000007000000}" name="2006" dataDxfId="59">
      <calculatedColumnFormula>'4 Järnväg'!L14</calculatedColumnFormula>
    </tableColumn>
    <tableColumn id="8" xr3:uid="{00000000-0010-0000-0000-000008000000}" name="2007" dataDxfId="58">
      <calculatedColumnFormula>'4 Järnväg'!M14</calculatedColumnFormula>
    </tableColumn>
    <tableColumn id="9" xr3:uid="{00000000-0010-0000-0000-000009000000}" name="2008" dataDxfId="57">
      <calculatedColumnFormula>'4 Järnväg'!N14</calculatedColumnFormula>
    </tableColumn>
    <tableColumn id="10" xr3:uid="{00000000-0010-0000-0000-00000A000000}" name="2009" dataDxfId="56">
      <calculatedColumnFormula>'4 Järnväg'!O14</calculatedColumnFormula>
    </tableColumn>
    <tableColumn id="11" xr3:uid="{00000000-0010-0000-0000-00000B000000}" name="2010" dataDxfId="55">
      <calculatedColumnFormula>'4 Järnväg'!P14</calculatedColumnFormula>
    </tableColumn>
    <tableColumn id="12" xr3:uid="{00000000-0010-0000-0000-00000C000000}" name="2011" dataDxfId="54">
      <calculatedColumnFormula>'4 Järnväg'!Q14</calculatedColumnFormula>
    </tableColumn>
    <tableColumn id="13" xr3:uid="{00000000-0010-0000-0000-00000D000000}" name="2012" dataDxfId="53">
      <calculatedColumnFormula>'4 Järnväg'!R14</calculatedColumnFormula>
    </tableColumn>
    <tableColumn id="14" xr3:uid="{00000000-0010-0000-0000-00000E000000}" name="2013" dataDxfId="52">
      <calculatedColumnFormula>'4 Järnväg'!S14</calculatedColumnFormula>
    </tableColumn>
    <tableColumn id="15" xr3:uid="{00000000-0010-0000-0000-00000F000000}" name="2014" dataDxfId="51">
      <calculatedColumnFormula>'4 Järnväg'!T14</calculatedColumnFormula>
    </tableColumn>
    <tableColumn id="16" xr3:uid="{00000000-0010-0000-0000-000010000000}" name="2015" dataDxfId="50">
      <calculatedColumnFormula>'4 Järnväg'!U14</calculatedColumnFormula>
    </tableColumn>
    <tableColumn id="17" xr3:uid="{00000000-0010-0000-0000-000011000000}" name="2016" dataDxfId="49">
      <calculatedColumnFormula>'4 Järnväg'!#REF!</calculatedColumnFormula>
    </tableColumn>
    <tableColumn id="19" xr3:uid="{47DF5F8B-E4B9-4F0A-BB31-160318D8C814}" name="2017" dataDxfId="48">
      <calculatedColumnFormula>'4 Järnväg'!X14</calculatedColumnFormula>
    </tableColumn>
    <tableColumn id="18" xr3:uid="{2A621DC4-079F-4644-BDDF-9DB7568288D5}" name="2018" dataDxfId="47"/>
    <tableColumn id="21" xr3:uid="{E011080F-998B-4D28-BF37-4F8A80646D82}" name="2019" dataDxfId="46"/>
    <tableColumn id="20" xr3:uid="{D054F286-0CB9-45BF-AEBF-9204D1FB8584}" name="Kolumn1" dataDxfId="45">
      <calculatedColumnFormula>'4 Järnväg'!#REF!</calculatedColumnFormula>
    </tableColumn>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ell4" displayName="Tabell4" ref="B1:R16" totalsRowShown="0" headerRowDxfId="44" dataDxfId="42" headerRowBorderDxfId="43" tableBorderDxfId="41">
  <autoFilter ref="B1:R16"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100-000001000000}" name="2000" dataDxfId="40">
      <calculatedColumnFormula>'7 Spårväg'!F13</calculatedColumnFormula>
    </tableColumn>
    <tableColumn id="2" xr3:uid="{00000000-0010-0000-0100-000002000000}" name="2001" dataDxfId="39">
      <calculatedColumnFormula>'7 Spårväg'!G13</calculatedColumnFormula>
    </tableColumn>
    <tableColumn id="3" xr3:uid="{00000000-0010-0000-0100-000003000000}" name="2002" dataDxfId="38">
      <calculatedColumnFormula>'7 Spårväg'!H13</calculatedColumnFormula>
    </tableColumn>
    <tableColumn id="4" xr3:uid="{00000000-0010-0000-0100-000004000000}" name="2003" dataDxfId="37">
      <calculatedColumnFormula>'7 Spårväg'!I13</calculatedColumnFormula>
    </tableColumn>
    <tableColumn id="5" xr3:uid="{00000000-0010-0000-0100-000005000000}" name="2004" dataDxfId="36">
      <calculatedColumnFormula>'7 Spårväg'!J13</calculatedColumnFormula>
    </tableColumn>
    <tableColumn id="6" xr3:uid="{00000000-0010-0000-0100-000006000000}" name="2005" dataDxfId="35">
      <calculatedColumnFormula>'7 Spårväg'!K13</calculatedColumnFormula>
    </tableColumn>
    <tableColumn id="7" xr3:uid="{00000000-0010-0000-0100-000007000000}" name="2006" dataDxfId="34">
      <calculatedColumnFormula>'7 Spårväg'!L13</calculatedColumnFormula>
    </tableColumn>
    <tableColumn id="8" xr3:uid="{00000000-0010-0000-0100-000008000000}" name="2007" dataDxfId="33">
      <calculatedColumnFormula>'7 Spårväg'!M13</calculatedColumnFormula>
    </tableColumn>
    <tableColumn id="9" xr3:uid="{00000000-0010-0000-0100-000009000000}" name="2008" dataDxfId="32">
      <calculatedColumnFormula>'7 Spårväg'!N13</calculatedColumnFormula>
    </tableColumn>
    <tableColumn id="10" xr3:uid="{00000000-0010-0000-0100-00000A000000}" name="2009" dataDxfId="31">
      <calculatedColumnFormula>'7 Spårväg'!O13</calculatedColumnFormula>
    </tableColumn>
    <tableColumn id="11" xr3:uid="{00000000-0010-0000-0100-00000B000000}" name="2010" dataDxfId="30">
      <calculatedColumnFormula>'7 Spårväg'!P13</calculatedColumnFormula>
    </tableColumn>
    <tableColumn id="12" xr3:uid="{00000000-0010-0000-0100-00000C000000}" name="2011" dataDxfId="29">
      <calculatedColumnFormula>'7 Spårväg'!Q13</calculatedColumnFormula>
    </tableColumn>
    <tableColumn id="13" xr3:uid="{00000000-0010-0000-0100-00000D000000}" name="2012" dataDxfId="28">
      <calculatedColumnFormula>'7 Spårväg'!R13</calculatedColumnFormula>
    </tableColumn>
    <tableColumn id="14" xr3:uid="{00000000-0010-0000-0100-00000E000000}" name="2013" dataDxfId="27">
      <calculatedColumnFormula>'7 Spårväg'!S13</calculatedColumnFormula>
    </tableColumn>
    <tableColumn id="15" xr3:uid="{00000000-0010-0000-0100-00000F000000}" name="2014" dataDxfId="26">
      <calculatedColumnFormula>'7 Spårväg'!T13</calculatedColumnFormula>
    </tableColumn>
    <tableColumn id="16" xr3:uid="{00000000-0010-0000-0100-000010000000}" name="2015" dataDxfId="25">
      <calculatedColumnFormula>'7 Spårväg'!U13</calculatedColumnFormula>
    </tableColumn>
    <tableColumn id="17" xr3:uid="{00000000-0010-0000-0100-000011000000}" name="2016" dataDxfId="24">
      <calculatedColumnFormula>'7 Spårväg'!V13</calculatedColumnFormula>
    </tableColumn>
  </tableColumns>
  <tableStyleInfo name="TableStyleLight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ell6" displayName="Tabell6" ref="B1:U14" totalsRowShown="0" headerRowDxfId="23" dataDxfId="21" headerRowBorderDxfId="22" tableBorderDxfId="20">
  <autoFilter ref="B1:U14"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20">
    <tableColumn id="1" xr3:uid="{00000000-0010-0000-0200-000001000000}" name="2000" dataDxfId="19"/>
    <tableColumn id="2" xr3:uid="{00000000-0010-0000-0200-000002000000}" name="2001" dataDxfId="18"/>
    <tableColumn id="3" xr3:uid="{00000000-0010-0000-0200-000003000000}" name="2002" dataDxfId="17"/>
    <tableColumn id="4" xr3:uid="{00000000-0010-0000-0200-000004000000}" name="2003" dataDxfId="16"/>
    <tableColumn id="5" xr3:uid="{00000000-0010-0000-0200-000005000000}" name="2004" dataDxfId="15"/>
    <tableColumn id="6" xr3:uid="{00000000-0010-0000-0200-000006000000}" name="2005" dataDxfId="14"/>
    <tableColumn id="7" xr3:uid="{00000000-0010-0000-0200-000007000000}" name="2006" dataDxfId="13"/>
    <tableColumn id="8" xr3:uid="{00000000-0010-0000-0200-000008000000}" name="2007" dataDxfId="12"/>
    <tableColumn id="9" xr3:uid="{00000000-0010-0000-0200-000009000000}" name="2008" dataDxfId="11"/>
    <tableColumn id="10" xr3:uid="{00000000-0010-0000-0200-00000A000000}" name="2009" dataDxfId="10"/>
    <tableColumn id="11" xr3:uid="{00000000-0010-0000-0200-00000B000000}" name="2010" dataDxfId="9"/>
    <tableColumn id="12" xr3:uid="{00000000-0010-0000-0200-00000C000000}" name="2011" dataDxfId="8"/>
    <tableColumn id="13" xr3:uid="{00000000-0010-0000-0200-00000D000000}" name="2012" dataDxfId="7"/>
    <tableColumn id="14" xr3:uid="{00000000-0010-0000-0200-00000E000000}" name="2013" dataDxfId="6"/>
    <tableColumn id="15" xr3:uid="{00000000-0010-0000-0200-00000F000000}" name="2014" dataDxfId="5"/>
    <tableColumn id="16" xr3:uid="{00000000-0010-0000-0200-000010000000}" name="2015" dataDxfId="4"/>
    <tableColumn id="17" xr3:uid="{00000000-0010-0000-0200-000011000000}" name="2016" dataDxfId="3"/>
    <tableColumn id="18" xr3:uid="{7ABC4D75-52D6-4262-B9F2-1222D2106F7A}" name="2017" dataDxfId="2"/>
    <tableColumn id="19" xr3:uid="{FFA553F3-E6EE-4051-8D81-BC3A68FAF6DA}" name="2018" dataDxfId="1"/>
    <tableColumn id="21" xr3:uid="{808E0F74-A15A-490A-9707-44EA1D2A5E03}" name="2019" dataDxfId="0"/>
  </tableColumns>
  <tableStyleInfo name="TableStyleLight1" showFirstColumn="0" showLastColumn="0" showRowStripes="0" showColumnStripes="0"/>
</table>
</file>

<file path=xl/theme/theme1.xml><?xml version="1.0" encoding="utf-8"?>
<a:theme xmlns:a="http://schemas.openxmlformats.org/drawingml/2006/main" name="Office-tema">
  <a:themeElements>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fredrik.lindberg@trafa.se" TargetMode="External"/><Relationship Id="rId7"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fredrik.lindberg@trafa.se" TargetMode="External"/><Relationship Id="rId5" Type="http://schemas.openxmlformats.org/officeDocument/2006/relationships/hyperlink" Target="mailto:fredrik.soderbaum@trafa.se" TargetMode="External"/><Relationship Id="rId4" Type="http://schemas.openxmlformats.org/officeDocument/2006/relationships/hyperlink" Target="mailto:fredrik.lindberg@trafa.se"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4"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9.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4"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4" Type="http://schemas.openxmlformats.org/officeDocument/2006/relationships/drawing" Target="../drawings/drawing13.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4" Type="http://schemas.openxmlformats.org/officeDocument/2006/relationships/drawing" Target="../drawings/drawing14.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4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4.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6.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7.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8.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9.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50.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5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table" Target="../tables/table1.xm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4" Type="http://schemas.openxmlformats.org/officeDocument/2006/relationships/table" Target="../tables/table2.xml"/></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9"/>
  <sheetViews>
    <sheetView showGridLines="0" tabSelected="1" zoomScaleNormal="100" zoomScaleSheetLayoutView="140" workbookViewId="0">
      <selection sqref="A1:L1"/>
    </sheetView>
  </sheetViews>
  <sheetFormatPr defaultColWidth="9.140625" defaultRowHeight="11.25" x14ac:dyDescent="0.2"/>
  <cols>
    <col min="1" max="10" width="9.140625" style="5"/>
    <col min="11" max="11" width="35.28515625" style="5" customWidth="1"/>
    <col min="12" max="18" width="9.140625" style="5" customWidth="1"/>
    <col min="19" max="19" width="0.140625" style="5" customWidth="1"/>
    <col min="20" max="16384" width="9.140625" style="5"/>
  </cols>
  <sheetData>
    <row r="1" spans="1:19" ht="32.25" customHeight="1" x14ac:dyDescent="0.2">
      <c r="A1" s="275" t="s">
        <v>255</v>
      </c>
      <c r="B1" s="276"/>
      <c r="C1" s="276"/>
      <c r="D1" s="276"/>
      <c r="E1" s="276"/>
      <c r="F1" s="276"/>
      <c r="G1" s="276"/>
      <c r="H1" s="276"/>
      <c r="I1" s="276"/>
      <c r="J1" s="276"/>
      <c r="K1" s="276"/>
      <c r="L1" s="276"/>
      <c r="N1" s="47"/>
    </row>
    <row r="2" spans="1:19" ht="11.25" customHeight="1" x14ac:dyDescent="0.2">
      <c r="B2" s="11"/>
      <c r="C2" s="11"/>
      <c r="D2" s="11"/>
      <c r="E2" s="11"/>
      <c r="F2" s="11"/>
      <c r="G2" s="11"/>
      <c r="H2" s="11"/>
      <c r="I2" s="11"/>
      <c r="J2" s="11"/>
      <c r="K2" s="11"/>
      <c r="L2" s="11"/>
      <c r="M2" s="11"/>
      <c r="N2" s="11"/>
      <c r="O2" s="11"/>
      <c r="P2" s="11"/>
      <c r="Q2" s="11"/>
      <c r="R2" s="11"/>
      <c r="S2" s="11"/>
    </row>
    <row r="3" spans="1:19" s="107" customFormat="1" x14ac:dyDescent="0.2">
      <c r="A3" s="273"/>
      <c r="B3" s="274"/>
      <c r="C3" s="274"/>
      <c r="D3" s="274"/>
      <c r="E3" s="274"/>
      <c r="F3" s="274"/>
      <c r="G3" s="274"/>
      <c r="H3" s="274"/>
      <c r="I3" s="274"/>
      <c r="J3" s="274"/>
      <c r="K3" s="274"/>
      <c r="L3" s="274"/>
      <c r="M3" s="274"/>
      <c r="N3" s="274"/>
      <c r="O3" s="274"/>
      <c r="P3" s="274"/>
      <c r="Q3" s="274"/>
      <c r="R3" s="274"/>
    </row>
    <row r="12" spans="1:19" ht="65.25" customHeight="1" x14ac:dyDescent="0.4">
      <c r="B12" s="10" t="s">
        <v>184</v>
      </c>
    </row>
    <row r="13" spans="1:19" ht="20.25" x14ac:dyDescent="0.3">
      <c r="B13" s="9" t="s">
        <v>185</v>
      </c>
      <c r="K13" s="109"/>
    </row>
    <row r="14" spans="1:19" ht="18.75" x14ac:dyDescent="0.3">
      <c r="B14" s="8"/>
      <c r="K14" s="109"/>
    </row>
    <row r="15" spans="1:19" s="120" customFormat="1" ht="14.25" customHeight="1" x14ac:dyDescent="0.2">
      <c r="B15" s="76" t="s">
        <v>186</v>
      </c>
    </row>
    <row r="16" spans="1:19" s="107" customFormat="1" ht="16.5" customHeight="1" x14ac:dyDescent="0.2">
      <c r="B16" s="76"/>
      <c r="K16" s="109"/>
    </row>
    <row r="17" spans="2:16" ht="16.5" customHeight="1" x14ac:dyDescent="0.2">
      <c r="B17" s="7" t="s">
        <v>72</v>
      </c>
      <c r="K17" s="109"/>
    </row>
    <row r="18" spans="2:16" s="48" customFormat="1" ht="12.75" x14ac:dyDescent="0.2">
      <c r="B18" s="228" t="s">
        <v>187</v>
      </c>
      <c r="J18" s="121"/>
      <c r="K18" s="118"/>
    </row>
    <row r="19" spans="2:16" s="48" customFormat="1" ht="12.75" x14ac:dyDescent="0.2">
      <c r="B19" s="277" t="s">
        <v>188</v>
      </c>
      <c r="C19" s="277"/>
      <c r="D19" s="277"/>
      <c r="E19" s="277"/>
      <c r="F19" s="277"/>
      <c r="K19" s="118"/>
    </row>
    <row r="20" spans="2:16" ht="12.75" x14ac:dyDescent="0.2">
      <c r="B20" s="229"/>
      <c r="C20" s="48"/>
      <c r="D20" s="48"/>
      <c r="E20" s="48"/>
      <c r="F20" s="48"/>
      <c r="K20" s="107"/>
    </row>
    <row r="21" spans="2:16" s="48" customFormat="1" ht="12.75" x14ac:dyDescent="0.2">
      <c r="B21" s="228" t="s">
        <v>189</v>
      </c>
      <c r="K21" s="119"/>
      <c r="L21" s="118"/>
      <c r="M21" s="118"/>
      <c r="N21" s="118"/>
      <c r="O21" s="118"/>
      <c r="P21" s="118"/>
    </row>
    <row r="22" spans="2:16" s="48" customFormat="1" ht="12.75" x14ac:dyDescent="0.2">
      <c r="B22" s="278" t="s">
        <v>190</v>
      </c>
      <c r="C22" s="278"/>
      <c r="D22" s="278"/>
      <c r="E22" s="278"/>
      <c r="F22" s="278"/>
      <c r="K22" s="119"/>
      <c r="L22" s="118"/>
      <c r="M22" s="118"/>
      <c r="N22" s="118"/>
      <c r="O22" s="118"/>
      <c r="P22" s="118"/>
    </row>
    <row r="23" spans="2:16" ht="16.5" x14ac:dyDescent="0.25">
      <c r="B23" s="47"/>
      <c r="G23" s="108"/>
      <c r="K23" s="120"/>
      <c r="L23" s="107"/>
      <c r="M23" s="107"/>
      <c r="N23" s="107"/>
      <c r="O23" s="107"/>
      <c r="P23" s="107"/>
    </row>
    <row r="24" spans="2:16" x14ac:dyDescent="0.2">
      <c r="K24" s="107"/>
      <c r="L24" s="107"/>
      <c r="M24" s="107"/>
      <c r="N24" s="107"/>
      <c r="O24" s="107"/>
      <c r="P24" s="107"/>
    </row>
    <row r="25" spans="2:16" ht="12.75" x14ac:dyDescent="0.2">
      <c r="B25" s="7"/>
      <c r="K25" s="120"/>
      <c r="L25" s="107"/>
      <c r="M25" s="107"/>
      <c r="N25" s="107"/>
      <c r="O25" s="107"/>
      <c r="P25" s="107"/>
    </row>
    <row r="26" spans="2:16" ht="12.75" x14ac:dyDescent="0.2">
      <c r="B26" s="6"/>
      <c r="K26" s="107"/>
      <c r="L26" s="107"/>
      <c r="M26" s="107"/>
      <c r="N26" s="107"/>
      <c r="O26" s="107"/>
      <c r="P26" s="107"/>
    </row>
    <row r="27" spans="2:16" ht="12.75" x14ac:dyDescent="0.2">
      <c r="B27" s="6"/>
    </row>
    <row r="28" spans="2:16" ht="12.75" x14ac:dyDescent="0.2">
      <c r="B28" s="6"/>
    </row>
    <row r="29" spans="2:16" ht="12.75" x14ac:dyDescent="0.2">
      <c r="B29" s="6"/>
    </row>
  </sheetData>
  <customSheetViews>
    <customSheetView guid="{03452A04-CA67-46E6-B0A2-BCD750928530}" showGridLines="0">
      <selection activeCell="B25" sqref="B25"/>
      <rowBreaks count="2" manualBreakCount="2">
        <brk id="26" max="17" man="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selection activeCell="B25" sqref="B25"/>
      <rowBreaks count="2" manualBreakCount="2">
        <brk id="26" max="17" man="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4">
    <mergeCell ref="A3:R3"/>
    <mergeCell ref="A1:L1"/>
    <mergeCell ref="B19:F19"/>
    <mergeCell ref="B22:F22"/>
  </mergeCells>
  <hyperlinks>
    <hyperlink ref="B19" r:id="rId3" display="mailto:fredrik.lindberg@trafa.se" xr:uid="{797D3357-CA92-4FF4-8A76-282A12B3BCED}"/>
    <hyperlink ref="B22" r:id="rId4" display="mailto:fredrik.lindberg@trafa.se" xr:uid="{75867F82-18A4-4FB7-82C1-38ACD5DDFF0A}"/>
    <hyperlink ref="B22:F22" r:id="rId5" display="tel: 010-414 42 23, e-post: fredrik.soderbaum@trafa.se" xr:uid="{BDE10D13-B250-4C04-B739-A650C789F373}"/>
    <hyperlink ref="B19:F19" r:id="rId6" display="tel: 010-414 42 36, e-post: fredrik.lindberg@trafa.se" xr:uid="{A0F8BB5D-EEA5-4C94-9C24-925B86997750}"/>
  </hyperlinks>
  <pageMargins left="0.39370078740157483" right="0.39370078740157483" top="0.59055118110236227" bottom="0.74803149606299213" header="0.31496062992125984" footer="0.31496062992125984"/>
  <pageSetup paperSize="9" scale="85" orientation="portrait" r:id="rId7"/>
  <rowBreaks count="2" manualBreakCount="2">
    <brk id="23" max="17" man="1"/>
    <brk id="34" max="16383" man="1"/>
  </rowBreaks>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32"/>
  <sheetViews>
    <sheetView showGridLines="0" zoomScaleNormal="100" zoomScaleSheetLayoutView="100" workbookViewId="0"/>
  </sheetViews>
  <sheetFormatPr defaultColWidth="9.140625" defaultRowHeight="12.75" outlineLevelCol="1" x14ac:dyDescent="0.2"/>
  <cols>
    <col min="1" max="1" width="2.85546875" style="12" customWidth="1"/>
    <col min="2" max="2" width="0.85546875" style="12" customWidth="1"/>
    <col min="3" max="3" width="41.7109375" style="12" customWidth="1"/>
    <col min="4" max="5" width="6.7109375" style="98" customWidth="1"/>
    <col min="6" max="19" width="4.7109375" style="4" customWidth="1" outlineLevel="1"/>
    <col min="20" max="21" width="4.7109375" style="4" customWidth="1"/>
    <col min="22" max="22" width="4.7109375" style="97" customWidth="1"/>
    <col min="23" max="23" width="4.7109375" style="134" customWidth="1"/>
    <col min="24" max="25" width="4.7109375" style="190" customWidth="1"/>
    <col min="26" max="16384" width="9.140625" style="12"/>
  </cols>
  <sheetData>
    <row r="1" spans="1:25" ht="14.25" customHeight="1" x14ac:dyDescent="0.2">
      <c r="A1" s="17" t="s">
        <v>205</v>
      </c>
    </row>
    <row r="2" spans="1:25" ht="14.25" customHeight="1" x14ac:dyDescent="0.2">
      <c r="A2" s="16" t="s">
        <v>206</v>
      </c>
    </row>
    <row r="3" spans="1:25" ht="24" customHeight="1" x14ac:dyDescent="0.2">
      <c r="A3" s="301"/>
      <c r="B3" s="301"/>
      <c r="C3" s="301"/>
      <c r="D3" s="153" t="s">
        <v>191</v>
      </c>
      <c r="E3" s="153" t="s">
        <v>192</v>
      </c>
      <c r="F3" s="176">
        <v>2000</v>
      </c>
      <c r="G3" s="176">
        <v>2001</v>
      </c>
      <c r="H3" s="176">
        <v>2002</v>
      </c>
      <c r="I3" s="176">
        <v>2003</v>
      </c>
      <c r="J3" s="176">
        <v>2004</v>
      </c>
      <c r="K3" s="176">
        <v>2005</v>
      </c>
      <c r="L3" s="176">
        <v>2006</v>
      </c>
      <c r="M3" s="176">
        <v>2007</v>
      </c>
      <c r="N3" s="176">
        <v>2008</v>
      </c>
      <c r="O3" s="176">
        <v>2009</v>
      </c>
      <c r="P3" s="176">
        <v>2010</v>
      </c>
      <c r="Q3" s="176">
        <v>2011</v>
      </c>
      <c r="R3" s="176">
        <v>2012</v>
      </c>
      <c r="S3" s="176">
        <v>2013</v>
      </c>
      <c r="T3" s="176">
        <v>2014</v>
      </c>
      <c r="U3" s="176">
        <v>2015</v>
      </c>
      <c r="V3" s="122">
        <v>2016</v>
      </c>
      <c r="W3" s="130">
        <v>2017</v>
      </c>
      <c r="X3" s="122">
        <v>2018</v>
      </c>
      <c r="Y3" s="122">
        <v>2019</v>
      </c>
    </row>
    <row r="4" spans="1:25" ht="22.5" x14ac:dyDescent="0.2">
      <c r="A4" s="33"/>
      <c r="B4" s="33"/>
      <c r="C4" s="19" t="s">
        <v>133</v>
      </c>
      <c r="D4" s="116"/>
      <c r="E4" s="116"/>
      <c r="F4" s="33"/>
      <c r="G4" s="33"/>
      <c r="H4" s="33"/>
      <c r="I4" s="33"/>
      <c r="J4" s="33"/>
      <c r="K4" s="33"/>
      <c r="L4" s="33"/>
      <c r="M4" s="33"/>
      <c r="N4" s="33"/>
      <c r="O4" s="33"/>
      <c r="P4" s="33"/>
      <c r="Q4" s="33"/>
      <c r="R4" s="33"/>
      <c r="S4" s="33"/>
      <c r="T4" s="33"/>
      <c r="W4" s="128"/>
      <c r="X4" s="4"/>
      <c r="Y4" s="4"/>
    </row>
    <row r="5" spans="1:25" x14ac:dyDescent="0.2">
      <c r="A5" s="18"/>
      <c r="B5" s="18"/>
      <c r="C5" s="21" t="s">
        <v>70</v>
      </c>
      <c r="D5" s="116">
        <f>IF(SUM(T5,P5,Q5,R5,S5)&gt;0,SUM(T5,P5,Q5,R5,S5),"–")</f>
        <v>2</v>
      </c>
      <c r="E5" s="116" t="str">
        <f>IF(SUM(U5,Y5,X5,W5,V5)&gt;0,SUM(U5,Y5,X5,W5,V5),"–")</f>
        <v>–</v>
      </c>
      <c r="F5" s="20" t="s">
        <v>2</v>
      </c>
      <c r="G5" s="20" t="s">
        <v>2</v>
      </c>
      <c r="H5" s="20" t="s">
        <v>2</v>
      </c>
      <c r="I5" s="20">
        <v>1</v>
      </c>
      <c r="J5" s="20">
        <v>3</v>
      </c>
      <c r="K5" s="20" t="s">
        <v>2</v>
      </c>
      <c r="L5" s="20" t="s">
        <v>2</v>
      </c>
      <c r="M5" s="20" t="s">
        <v>2</v>
      </c>
      <c r="N5" s="20" t="s">
        <v>2</v>
      </c>
      <c r="O5" s="20" t="s">
        <v>2</v>
      </c>
      <c r="P5" s="20">
        <v>2</v>
      </c>
      <c r="Q5" s="20" t="s">
        <v>2</v>
      </c>
      <c r="R5" s="20" t="s">
        <v>2</v>
      </c>
      <c r="S5" s="20" t="s">
        <v>2</v>
      </c>
      <c r="T5" s="20" t="s">
        <v>2</v>
      </c>
      <c r="U5" s="20" t="s">
        <v>2</v>
      </c>
      <c r="V5" s="105" t="s">
        <v>2</v>
      </c>
      <c r="W5" s="131" t="s">
        <v>2</v>
      </c>
      <c r="X5" s="131" t="s">
        <v>2</v>
      </c>
      <c r="Y5" s="131" t="s">
        <v>2</v>
      </c>
    </row>
    <row r="6" spans="1:25" ht="14.1" customHeight="1" x14ac:dyDescent="0.2">
      <c r="A6" s="18"/>
      <c r="B6" s="18"/>
      <c r="C6" s="3" t="s">
        <v>4</v>
      </c>
      <c r="D6" s="116">
        <f t="shared" ref="D6:D25" si="0">IF(SUM(T6,P6,Q6,R6,S6)&gt;0,SUM(T6,P6,Q6,R6,S6),"–")</f>
        <v>2</v>
      </c>
      <c r="E6" s="116" t="str">
        <f t="shared" ref="E6:E25" si="1">IF(SUM(U6,Y6,X6,W6,V6)&gt;0,SUM(U6,Y6,X6,W6,V6),"–")</f>
        <v>–</v>
      </c>
      <c r="F6" s="20" t="s">
        <v>3</v>
      </c>
      <c r="G6" s="20" t="s">
        <v>3</v>
      </c>
      <c r="H6" s="20" t="s">
        <v>3</v>
      </c>
      <c r="I6" s="20" t="s">
        <v>3</v>
      </c>
      <c r="J6" s="20" t="s">
        <v>3</v>
      </c>
      <c r="K6" s="20" t="s">
        <v>3</v>
      </c>
      <c r="L6" s="20" t="s">
        <v>3</v>
      </c>
      <c r="M6" s="20" t="s">
        <v>3</v>
      </c>
      <c r="N6" s="20" t="s">
        <v>3</v>
      </c>
      <c r="O6" s="20" t="s">
        <v>2</v>
      </c>
      <c r="P6" s="20">
        <v>2</v>
      </c>
      <c r="Q6" s="20" t="s">
        <v>2</v>
      </c>
      <c r="R6" s="20" t="s">
        <v>2</v>
      </c>
      <c r="S6" s="20" t="s">
        <v>2</v>
      </c>
      <c r="T6" s="20" t="s">
        <v>2</v>
      </c>
      <c r="U6" s="20" t="s">
        <v>2</v>
      </c>
      <c r="V6" s="105" t="s">
        <v>2</v>
      </c>
      <c r="W6" s="131" t="s">
        <v>2</v>
      </c>
      <c r="X6" s="131" t="s">
        <v>2</v>
      </c>
      <c r="Y6" s="131" t="s">
        <v>2</v>
      </c>
    </row>
    <row r="7" spans="1:25" ht="14.1" customHeight="1" x14ac:dyDescent="0.2">
      <c r="A7" s="18"/>
      <c r="B7" s="18"/>
      <c r="C7" s="3" t="s">
        <v>5</v>
      </c>
      <c r="D7" s="116" t="str">
        <f t="shared" si="0"/>
        <v>–</v>
      </c>
      <c r="E7" s="116" t="str">
        <f t="shared" si="1"/>
        <v>–</v>
      </c>
      <c r="F7" s="20" t="s">
        <v>3</v>
      </c>
      <c r="G7" s="20" t="s">
        <v>3</v>
      </c>
      <c r="H7" s="20" t="s">
        <v>3</v>
      </c>
      <c r="I7" s="20" t="s">
        <v>3</v>
      </c>
      <c r="J7" s="20" t="s">
        <v>3</v>
      </c>
      <c r="K7" s="20" t="s">
        <v>3</v>
      </c>
      <c r="L7" s="20" t="s">
        <v>3</v>
      </c>
      <c r="M7" s="20" t="s">
        <v>3</v>
      </c>
      <c r="N7" s="20" t="s">
        <v>3</v>
      </c>
      <c r="O7" s="20" t="s">
        <v>2</v>
      </c>
      <c r="P7" s="20" t="s">
        <v>2</v>
      </c>
      <c r="Q7" s="20" t="s">
        <v>2</v>
      </c>
      <c r="R7" s="20" t="s">
        <v>2</v>
      </c>
      <c r="S7" s="20" t="s">
        <v>2</v>
      </c>
      <c r="T7" s="20" t="s">
        <v>2</v>
      </c>
      <c r="U7" s="20" t="s">
        <v>2</v>
      </c>
      <c r="V7" s="105" t="s">
        <v>2</v>
      </c>
      <c r="W7" s="131" t="s">
        <v>2</v>
      </c>
      <c r="X7" s="131" t="s">
        <v>2</v>
      </c>
      <c r="Y7" s="131" t="s">
        <v>2</v>
      </c>
    </row>
    <row r="8" spans="1:25" ht="14.1" customHeight="1" x14ac:dyDescent="0.2">
      <c r="A8" s="18"/>
      <c r="B8" s="18"/>
      <c r="C8" s="21" t="s">
        <v>22</v>
      </c>
      <c r="D8" s="116">
        <f t="shared" si="0"/>
        <v>6</v>
      </c>
      <c r="E8" s="116">
        <f t="shared" si="1"/>
        <v>5</v>
      </c>
      <c r="F8" s="20" t="s">
        <v>2</v>
      </c>
      <c r="G8" s="20">
        <v>1</v>
      </c>
      <c r="H8" s="20">
        <v>3</v>
      </c>
      <c r="I8" s="20" t="s">
        <v>2</v>
      </c>
      <c r="J8" s="20">
        <v>2</v>
      </c>
      <c r="K8" s="20" t="s">
        <v>2</v>
      </c>
      <c r="L8" s="20" t="s">
        <v>2</v>
      </c>
      <c r="M8" s="20" t="s">
        <v>2</v>
      </c>
      <c r="N8" s="20" t="s">
        <v>2</v>
      </c>
      <c r="O8" s="20" t="s">
        <v>2</v>
      </c>
      <c r="P8" s="20">
        <v>2</v>
      </c>
      <c r="Q8" s="20">
        <v>2</v>
      </c>
      <c r="R8" s="20">
        <v>1</v>
      </c>
      <c r="S8" s="20" t="s">
        <v>2</v>
      </c>
      <c r="T8" s="20">
        <v>1</v>
      </c>
      <c r="U8" s="20">
        <v>1</v>
      </c>
      <c r="V8" s="105" t="s">
        <v>2</v>
      </c>
      <c r="W8" s="131" t="s">
        <v>2</v>
      </c>
      <c r="X8" s="131">
        <v>2</v>
      </c>
      <c r="Y8" s="131">
        <v>2</v>
      </c>
    </row>
    <row r="9" spans="1:25" ht="14.1" customHeight="1" x14ac:dyDescent="0.2">
      <c r="A9" s="18"/>
      <c r="B9" s="18"/>
      <c r="C9" s="3" t="s">
        <v>4</v>
      </c>
      <c r="D9" s="116">
        <f t="shared" si="0"/>
        <v>1</v>
      </c>
      <c r="E9" s="116" t="str">
        <f t="shared" si="1"/>
        <v>–</v>
      </c>
      <c r="F9" s="20" t="s">
        <v>3</v>
      </c>
      <c r="G9" s="20" t="s">
        <v>3</v>
      </c>
      <c r="H9" s="20" t="s">
        <v>3</v>
      </c>
      <c r="I9" s="20" t="s">
        <v>3</v>
      </c>
      <c r="J9" s="20" t="s">
        <v>3</v>
      </c>
      <c r="K9" s="20" t="s">
        <v>3</v>
      </c>
      <c r="L9" s="20" t="s">
        <v>3</v>
      </c>
      <c r="M9" s="20" t="s">
        <v>3</v>
      </c>
      <c r="N9" s="20" t="s">
        <v>3</v>
      </c>
      <c r="O9" s="20" t="s">
        <v>2</v>
      </c>
      <c r="P9" s="20" t="s">
        <v>2</v>
      </c>
      <c r="Q9" s="20" t="s">
        <v>2</v>
      </c>
      <c r="R9" s="20">
        <v>1</v>
      </c>
      <c r="S9" s="20" t="s">
        <v>2</v>
      </c>
      <c r="T9" s="20" t="s">
        <v>2</v>
      </c>
      <c r="U9" s="20" t="s">
        <v>2</v>
      </c>
      <c r="V9" s="105" t="s">
        <v>2</v>
      </c>
      <c r="W9" s="131" t="s">
        <v>2</v>
      </c>
      <c r="X9" s="131" t="s">
        <v>2</v>
      </c>
      <c r="Y9" s="131" t="s">
        <v>2</v>
      </c>
    </row>
    <row r="10" spans="1:25" ht="14.1" customHeight="1" x14ac:dyDescent="0.2">
      <c r="A10" s="18"/>
      <c r="B10" s="18"/>
      <c r="C10" s="3" t="s">
        <v>5</v>
      </c>
      <c r="D10" s="116">
        <f t="shared" si="0"/>
        <v>5</v>
      </c>
      <c r="E10" s="116">
        <f t="shared" si="1"/>
        <v>5</v>
      </c>
      <c r="F10" s="20" t="s">
        <v>3</v>
      </c>
      <c r="G10" s="20" t="s">
        <v>3</v>
      </c>
      <c r="H10" s="20" t="s">
        <v>3</v>
      </c>
      <c r="I10" s="20" t="s">
        <v>3</v>
      </c>
      <c r="J10" s="20" t="s">
        <v>3</v>
      </c>
      <c r="K10" s="20" t="s">
        <v>3</v>
      </c>
      <c r="L10" s="20" t="s">
        <v>3</v>
      </c>
      <c r="M10" s="20" t="s">
        <v>3</v>
      </c>
      <c r="N10" s="20" t="s">
        <v>3</v>
      </c>
      <c r="O10" s="20" t="s">
        <v>2</v>
      </c>
      <c r="P10" s="20">
        <v>2</v>
      </c>
      <c r="Q10" s="20">
        <v>2</v>
      </c>
      <c r="R10" s="20" t="s">
        <v>2</v>
      </c>
      <c r="S10" s="20" t="s">
        <v>2</v>
      </c>
      <c r="T10" s="20">
        <v>1</v>
      </c>
      <c r="U10" s="20">
        <v>1</v>
      </c>
      <c r="V10" s="105" t="s">
        <v>2</v>
      </c>
      <c r="W10" s="131" t="s">
        <v>2</v>
      </c>
      <c r="X10" s="131">
        <v>2</v>
      </c>
      <c r="Y10" s="131">
        <v>2</v>
      </c>
    </row>
    <row r="11" spans="1:25" ht="14.1" customHeight="1" x14ac:dyDescent="0.2">
      <c r="A11" s="18"/>
      <c r="B11" s="18"/>
      <c r="C11" s="21" t="s">
        <v>19</v>
      </c>
      <c r="D11" s="116">
        <f t="shared" si="0"/>
        <v>41</v>
      </c>
      <c r="E11" s="116">
        <f t="shared" si="1"/>
        <v>23</v>
      </c>
      <c r="F11" s="20" t="s">
        <v>3</v>
      </c>
      <c r="G11" s="20" t="s">
        <v>3</v>
      </c>
      <c r="H11" s="20" t="s">
        <v>3</v>
      </c>
      <c r="I11" s="20" t="s">
        <v>3</v>
      </c>
      <c r="J11" s="20" t="s">
        <v>3</v>
      </c>
      <c r="K11" s="20">
        <v>7</v>
      </c>
      <c r="L11" s="20">
        <v>9</v>
      </c>
      <c r="M11" s="20">
        <v>9</v>
      </c>
      <c r="N11" s="20">
        <v>4</v>
      </c>
      <c r="O11" s="20">
        <v>6</v>
      </c>
      <c r="P11" s="20">
        <v>9</v>
      </c>
      <c r="Q11" s="20">
        <v>8</v>
      </c>
      <c r="R11" s="20">
        <v>7</v>
      </c>
      <c r="S11" s="20">
        <v>8</v>
      </c>
      <c r="T11" s="20">
        <v>9</v>
      </c>
      <c r="U11" s="20">
        <v>6</v>
      </c>
      <c r="V11" s="105">
        <v>5</v>
      </c>
      <c r="W11" s="131">
        <v>4</v>
      </c>
      <c r="X11" s="131">
        <v>2</v>
      </c>
      <c r="Y11" s="131">
        <v>6</v>
      </c>
    </row>
    <row r="12" spans="1:25" ht="14.1" customHeight="1" x14ac:dyDescent="0.2">
      <c r="A12" s="18"/>
      <c r="B12" s="18"/>
      <c r="C12" s="3" t="s">
        <v>4</v>
      </c>
      <c r="D12" s="116">
        <f t="shared" si="0"/>
        <v>9</v>
      </c>
      <c r="E12" s="116">
        <f t="shared" si="1"/>
        <v>4</v>
      </c>
      <c r="F12" s="20" t="s">
        <v>3</v>
      </c>
      <c r="G12" s="20" t="s">
        <v>3</v>
      </c>
      <c r="H12" s="20" t="s">
        <v>3</v>
      </c>
      <c r="I12" s="20" t="s">
        <v>3</v>
      </c>
      <c r="J12" s="20" t="s">
        <v>3</v>
      </c>
      <c r="K12" s="20" t="s">
        <v>3</v>
      </c>
      <c r="L12" s="20" t="s">
        <v>3</v>
      </c>
      <c r="M12" s="20" t="s">
        <v>3</v>
      </c>
      <c r="N12" s="20" t="s">
        <v>3</v>
      </c>
      <c r="O12" s="20">
        <v>2</v>
      </c>
      <c r="P12" s="20">
        <v>2</v>
      </c>
      <c r="Q12" s="20">
        <v>2</v>
      </c>
      <c r="R12" s="20">
        <v>1</v>
      </c>
      <c r="S12" s="20">
        <v>2</v>
      </c>
      <c r="T12" s="20">
        <v>2</v>
      </c>
      <c r="U12" s="20">
        <v>2</v>
      </c>
      <c r="V12" s="105" t="s">
        <v>2</v>
      </c>
      <c r="W12" s="131" t="s">
        <v>2</v>
      </c>
      <c r="X12" s="131" t="s">
        <v>2</v>
      </c>
      <c r="Y12" s="131">
        <v>2</v>
      </c>
    </row>
    <row r="13" spans="1:25" ht="14.1" customHeight="1" x14ac:dyDescent="0.2">
      <c r="A13" s="18"/>
      <c r="B13" s="18"/>
      <c r="C13" s="3" t="s">
        <v>5</v>
      </c>
      <c r="D13" s="116">
        <f t="shared" si="0"/>
        <v>32</v>
      </c>
      <c r="E13" s="116">
        <f t="shared" si="1"/>
        <v>19</v>
      </c>
      <c r="F13" s="20" t="s">
        <v>3</v>
      </c>
      <c r="G13" s="20" t="s">
        <v>3</v>
      </c>
      <c r="H13" s="20" t="s">
        <v>3</v>
      </c>
      <c r="I13" s="20" t="s">
        <v>3</v>
      </c>
      <c r="J13" s="20" t="s">
        <v>3</v>
      </c>
      <c r="K13" s="20" t="s">
        <v>3</v>
      </c>
      <c r="L13" s="20" t="s">
        <v>3</v>
      </c>
      <c r="M13" s="20" t="s">
        <v>3</v>
      </c>
      <c r="N13" s="20" t="s">
        <v>3</v>
      </c>
      <c r="O13" s="20">
        <v>4</v>
      </c>
      <c r="P13" s="20">
        <v>7</v>
      </c>
      <c r="Q13" s="20">
        <v>6</v>
      </c>
      <c r="R13" s="20">
        <v>6</v>
      </c>
      <c r="S13" s="20">
        <v>6</v>
      </c>
      <c r="T13" s="20">
        <v>7</v>
      </c>
      <c r="U13" s="20">
        <v>4</v>
      </c>
      <c r="V13" s="105">
        <v>5</v>
      </c>
      <c r="W13" s="131">
        <v>4</v>
      </c>
      <c r="X13" s="4">
        <v>2</v>
      </c>
      <c r="Y13" s="4">
        <v>4</v>
      </c>
    </row>
    <row r="14" spans="1:25" ht="14.1" customHeight="1" x14ac:dyDescent="0.2">
      <c r="A14" s="18"/>
      <c r="B14" s="18"/>
      <c r="C14" s="92" t="s">
        <v>256</v>
      </c>
      <c r="D14" s="116" t="s">
        <v>3</v>
      </c>
      <c r="E14" s="116" t="str">
        <f t="shared" si="1"/>
        <v>–</v>
      </c>
      <c r="F14" s="20" t="s">
        <v>3</v>
      </c>
      <c r="G14" s="20" t="s">
        <v>3</v>
      </c>
      <c r="H14" s="20" t="s">
        <v>3</v>
      </c>
      <c r="I14" s="20" t="s">
        <v>3</v>
      </c>
      <c r="J14" s="20" t="s">
        <v>3</v>
      </c>
      <c r="K14" s="20" t="s">
        <v>3</v>
      </c>
      <c r="L14" s="20" t="s">
        <v>3</v>
      </c>
      <c r="M14" s="20" t="s">
        <v>3</v>
      </c>
      <c r="N14" s="20" t="s">
        <v>3</v>
      </c>
      <c r="O14" s="20" t="s">
        <v>3</v>
      </c>
      <c r="P14" s="20" t="s">
        <v>3</v>
      </c>
      <c r="Q14" s="20" t="s">
        <v>3</v>
      </c>
      <c r="R14" s="20" t="s">
        <v>3</v>
      </c>
      <c r="S14" s="20" t="s">
        <v>3</v>
      </c>
      <c r="T14" s="20">
        <v>1</v>
      </c>
      <c r="U14" s="20" t="s">
        <v>2</v>
      </c>
      <c r="V14" s="105" t="s">
        <v>2</v>
      </c>
      <c r="W14" s="131" t="s">
        <v>2</v>
      </c>
      <c r="X14" s="131" t="s">
        <v>2</v>
      </c>
      <c r="Y14" s="131" t="s">
        <v>2</v>
      </c>
    </row>
    <row r="15" spans="1:25" ht="14.1" customHeight="1" x14ac:dyDescent="0.2">
      <c r="A15" s="18"/>
      <c r="B15" s="18"/>
      <c r="C15" s="65" t="s">
        <v>4</v>
      </c>
      <c r="D15" s="116" t="s">
        <v>3</v>
      </c>
      <c r="E15" s="116" t="str">
        <f t="shared" si="1"/>
        <v>–</v>
      </c>
      <c r="F15" s="20" t="s">
        <v>3</v>
      </c>
      <c r="G15" s="20" t="s">
        <v>3</v>
      </c>
      <c r="H15" s="20" t="s">
        <v>3</v>
      </c>
      <c r="I15" s="20" t="s">
        <v>3</v>
      </c>
      <c r="J15" s="20" t="s">
        <v>3</v>
      </c>
      <c r="K15" s="20" t="s">
        <v>3</v>
      </c>
      <c r="L15" s="20" t="s">
        <v>3</v>
      </c>
      <c r="M15" s="20" t="s">
        <v>3</v>
      </c>
      <c r="N15" s="20" t="s">
        <v>3</v>
      </c>
      <c r="O15" s="20" t="s">
        <v>3</v>
      </c>
      <c r="P15" s="20" t="s">
        <v>3</v>
      </c>
      <c r="Q15" s="20" t="s">
        <v>3</v>
      </c>
      <c r="R15" s="20" t="s">
        <v>3</v>
      </c>
      <c r="S15" s="20" t="s">
        <v>3</v>
      </c>
      <c r="T15" s="20">
        <v>1</v>
      </c>
      <c r="U15" s="20" t="s">
        <v>2</v>
      </c>
      <c r="V15" s="105" t="s">
        <v>2</v>
      </c>
      <c r="W15" s="131" t="s">
        <v>2</v>
      </c>
      <c r="X15" s="131" t="s">
        <v>2</v>
      </c>
      <c r="Y15" s="131" t="s">
        <v>2</v>
      </c>
    </row>
    <row r="16" spans="1:25" ht="14.1" customHeight="1" x14ac:dyDescent="0.2">
      <c r="A16" s="18"/>
      <c r="B16" s="18"/>
      <c r="C16" s="65" t="s">
        <v>5</v>
      </c>
      <c r="D16" s="116" t="str">
        <f t="shared" si="0"/>
        <v>–</v>
      </c>
      <c r="E16" s="116" t="str">
        <f t="shared" si="1"/>
        <v>–</v>
      </c>
      <c r="F16" s="20" t="s">
        <v>3</v>
      </c>
      <c r="G16" s="20" t="s">
        <v>3</v>
      </c>
      <c r="H16" s="20" t="s">
        <v>3</v>
      </c>
      <c r="I16" s="20" t="s">
        <v>3</v>
      </c>
      <c r="J16" s="20" t="s">
        <v>3</v>
      </c>
      <c r="K16" s="20" t="s">
        <v>3</v>
      </c>
      <c r="L16" s="20" t="s">
        <v>3</v>
      </c>
      <c r="M16" s="20" t="s">
        <v>3</v>
      </c>
      <c r="N16" s="20" t="s">
        <v>3</v>
      </c>
      <c r="O16" s="20" t="s">
        <v>3</v>
      </c>
      <c r="P16" s="20" t="s">
        <v>3</v>
      </c>
      <c r="Q16" s="20" t="s">
        <v>3</v>
      </c>
      <c r="R16" s="20" t="s">
        <v>3</v>
      </c>
      <c r="S16" s="20" t="s">
        <v>3</v>
      </c>
      <c r="T16" s="20" t="s">
        <v>2</v>
      </c>
      <c r="U16" s="20" t="s">
        <v>2</v>
      </c>
      <c r="V16" s="105" t="s">
        <v>2</v>
      </c>
      <c r="W16" s="131" t="s">
        <v>2</v>
      </c>
      <c r="X16" s="131" t="s">
        <v>2</v>
      </c>
      <c r="Y16" s="131" t="s">
        <v>2</v>
      </c>
    </row>
    <row r="17" spans="1:25" ht="24" customHeight="1" x14ac:dyDescent="0.2">
      <c r="A17" s="18"/>
      <c r="B17" s="18"/>
      <c r="C17" s="21" t="s">
        <v>257</v>
      </c>
      <c r="D17" s="116">
        <f t="shared" si="0"/>
        <v>76</v>
      </c>
      <c r="E17" s="116">
        <f t="shared" si="1"/>
        <v>39</v>
      </c>
      <c r="F17" s="20" t="s">
        <v>3</v>
      </c>
      <c r="G17" s="20" t="s">
        <v>3</v>
      </c>
      <c r="H17" s="20" t="s">
        <v>3</v>
      </c>
      <c r="I17" s="20" t="s">
        <v>3</v>
      </c>
      <c r="J17" s="20" t="s">
        <v>3</v>
      </c>
      <c r="K17" s="20" t="s">
        <v>3</v>
      </c>
      <c r="L17" s="20">
        <v>10</v>
      </c>
      <c r="M17" s="20">
        <v>16</v>
      </c>
      <c r="N17" s="20">
        <v>10</v>
      </c>
      <c r="O17" s="20">
        <v>13</v>
      </c>
      <c r="P17" s="20">
        <v>32</v>
      </c>
      <c r="Q17" s="20">
        <v>15</v>
      </c>
      <c r="R17" s="20">
        <v>5</v>
      </c>
      <c r="S17" s="20">
        <v>10</v>
      </c>
      <c r="T17" s="20">
        <v>14</v>
      </c>
      <c r="U17" s="20">
        <v>9</v>
      </c>
      <c r="V17" s="105">
        <v>6</v>
      </c>
      <c r="W17" s="131">
        <v>11</v>
      </c>
      <c r="X17" s="105">
        <v>5</v>
      </c>
      <c r="Y17" s="105">
        <v>8</v>
      </c>
    </row>
    <row r="18" spans="1:25" ht="14.1" customHeight="1" x14ac:dyDescent="0.2">
      <c r="A18" s="18"/>
      <c r="B18" s="18"/>
      <c r="C18" s="3" t="s">
        <v>4</v>
      </c>
      <c r="D18" s="116">
        <f t="shared" si="0"/>
        <v>20</v>
      </c>
      <c r="E18" s="116">
        <f t="shared" si="1"/>
        <v>6</v>
      </c>
      <c r="F18" s="20" t="s">
        <v>3</v>
      </c>
      <c r="G18" s="20" t="s">
        <v>3</v>
      </c>
      <c r="H18" s="20" t="s">
        <v>3</v>
      </c>
      <c r="I18" s="20" t="s">
        <v>3</v>
      </c>
      <c r="J18" s="20" t="s">
        <v>3</v>
      </c>
      <c r="K18" s="20" t="s">
        <v>3</v>
      </c>
      <c r="L18" s="20" t="s">
        <v>3</v>
      </c>
      <c r="M18" s="20" t="s">
        <v>3</v>
      </c>
      <c r="N18" s="20" t="s">
        <v>3</v>
      </c>
      <c r="O18" s="20">
        <v>6</v>
      </c>
      <c r="P18" s="20">
        <v>6</v>
      </c>
      <c r="Q18" s="20">
        <v>6</v>
      </c>
      <c r="R18" s="20">
        <v>1</v>
      </c>
      <c r="S18" s="20">
        <v>4</v>
      </c>
      <c r="T18" s="20">
        <v>3</v>
      </c>
      <c r="U18" s="20">
        <v>1</v>
      </c>
      <c r="V18" s="105" t="s">
        <v>2</v>
      </c>
      <c r="W18" s="131">
        <v>2</v>
      </c>
      <c r="X18" s="29">
        <v>1</v>
      </c>
      <c r="Y18" s="29">
        <v>2</v>
      </c>
    </row>
    <row r="19" spans="1:25" ht="14.1" customHeight="1" x14ac:dyDescent="0.2">
      <c r="A19" s="18"/>
      <c r="B19" s="18"/>
      <c r="C19" s="3" t="s">
        <v>5</v>
      </c>
      <c r="D19" s="116">
        <f t="shared" si="0"/>
        <v>56</v>
      </c>
      <c r="E19" s="116">
        <f t="shared" si="1"/>
        <v>33</v>
      </c>
      <c r="F19" s="20" t="s">
        <v>3</v>
      </c>
      <c r="G19" s="20" t="s">
        <v>3</v>
      </c>
      <c r="H19" s="20" t="s">
        <v>3</v>
      </c>
      <c r="I19" s="20" t="s">
        <v>3</v>
      </c>
      <c r="J19" s="20" t="s">
        <v>3</v>
      </c>
      <c r="K19" s="20" t="s">
        <v>3</v>
      </c>
      <c r="L19" s="20" t="s">
        <v>3</v>
      </c>
      <c r="M19" s="20" t="s">
        <v>3</v>
      </c>
      <c r="N19" s="20" t="s">
        <v>3</v>
      </c>
      <c r="O19" s="20">
        <v>7</v>
      </c>
      <c r="P19" s="20">
        <v>26</v>
      </c>
      <c r="Q19" s="20">
        <v>9</v>
      </c>
      <c r="R19" s="20">
        <v>4</v>
      </c>
      <c r="S19" s="20">
        <v>6</v>
      </c>
      <c r="T19" s="20">
        <v>11</v>
      </c>
      <c r="U19" s="20">
        <v>8</v>
      </c>
      <c r="V19" s="105">
        <v>6</v>
      </c>
      <c r="W19" s="131">
        <v>9</v>
      </c>
      <c r="X19" s="4">
        <v>4</v>
      </c>
      <c r="Y19" s="4">
        <v>6</v>
      </c>
    </row>
    <row r="20" spans="1:25" ht="14.1" customHeight="1" x14ac:dyDescent="0.2">
      <c r="A20" s="18"/>
      <c r="B20" s="18"/>
      <c r="C20" s="21" t="s">
        <v>8</v>
      </c>
      <c r="D20" s="116">
        <f t="shared" si="0"/>
        <v>2</v>
      </c>
      <c r="E20" s="116">
        <f t="shared" si="1"/>
        <v>2</v>
      </c>
      <c r="F20" s="20">
        <v>19</v>
      </c>
      <c r="G20" s="20">
        <v>14</v>
      </c>
      <c r="H20" s="20">
        <v>15</v>
      </c>
      <c r="I20" s="20">
        <v>19</v>
      </c>
      <c r="J20" s="20">
        <v>21</v>
      </c>
      <c r="K20" s="20">
        <v>14</v>
      </c>
      <c r="L20" s="20" t="s">
        <v>2</v>
      </c>
      <c r="M20" s="20" t="s">
        <v>2</v>
      </c>
      <c r="N20" s="20">
        <v>1</v>
      </c>
      <c r="O20" s="20" t="s">
        <v>2</v>
      </c>
      <c r="P20" s="20" t="s">
        <v>2</v>
      </c>
      <c r="Q20" s="20" t="s">
        <v>2</v>
      </c>
      <c r="R20" s="20">
        <v>2</v>
      </c>
      <c r="S20" s="20" t="s">
        <v>2</v>
      </c>
      <c r="T20" s="20" t="s">
        <v>2</v>
      </c>
      <c r="U20" s="20" t="s">
        <v>2</v>
      </c>
      <c r="V20" s="105">
        <v>2</v>
      </c>
      <c r="W20" s="131" t="s">
        <v>2</v>
      </c>
      <c r="X20" s="131" t="s">
        <v>2</v>
      </c>
      <c r="Y20" s="131" t="s">
        <v>2</v>
      </c>
    </row>
    <row r="21" spans="1:25" ht="14.1" customHeight="1" x14ac:dyDescent="0.2">
      <c r="A21" s="18"/>
      <c r="B21" s="18"/>
      <c r="C21" s="3" t="s">
        <v>4</v>
      </c>
      <c r="D21" s="116">
        <f t="shared" si="0"/>
        <v>1</v>
      </c>
      <c r="E21" s="116" t="str">
        <f t="shared" si="1"/>
        <v>–</v>
      </c>
      <c r="F21" s="20" t="s">
        <v>3</v>
      </c>
      <c r="G21" s="20" t="s">
        <v>3</v>
      </c>
      <c r="H21" s="20" t="s">
        <v>3</v>
      </c>
      <c r="I21" s="20" t="s">
        <v>3</v>
      </c>
      <c r="J21" s="20" t="s">
        <v>3</v>
      </c>
      <c r="K21" s="20" t="s">
        <v>3</v>
      </c>
      <c r="L21" s="20" t="s">
        <v>3</v>
      </c>
      <c r="M21" s="20" t="s">
        <v>3</v>
      </c>
      <c r="N21" s="20" t="s">
        <v>3</v>
      </c>
      <c r="O21" s="20" t="s">
        <v>2</v>
      </c>
      <c r="P21" s="20" t="s">
        <v>2</v>
      </c>
      <c r="Q21" s="20" t="s">
        <v>2</v>
      </c>
      <c r="R21" s="20">
        <v>1</v>
      </c>
      <c r="S21" s="20" t="s">
        <v>2</v>
      </c>
      <c r="T21" s="20" t="s">
        <v>2</v>
      </c>
      <c r="U21" s="20" t="s">
        <v>2</v>
      </c>
      <c r="V21" s="105" t="s">
        <v>2</v>
      </c>
      <c r="W21" s="131" t="s">
        <v>2</v>
      </c>
      <c r="X21" s="131" t="s">
        <v>2</v>
      </c>
      <c r="Y21" s="131" t="s">
        <v>2</v>
      </c>
    </row>
    <row r="22" spans="1:25" ht="14.1" customHeight="1" x14ac:dyDescent="0.2">
      <c r="A22" s="18"/>
      <c r="B22" s="18"/>
      <c r="C22" s="3" t="s">
        <v>5</v>
      </c>
      <c r="D22" s="116">
        <f t="shared" si="0"/>
        <v>1</v>
      </c>
      <c r="E22" s="116">
        <f t="shared" si="1"/>
        <v>2</v>
      </c>
      <c r="F22" s="20" t="s">
        <v>3</v>
      </c>
      <c r="G22" s="20" t="s">
        <v>3</v>
      </c>
      <c r="H22" s="20" t="s">
        <v>3</v>
      </c>
      <c r="I22" s="20" t="s">
        <v>3</v>
      </c>
      <c r="J22" s="20" t="s">
        <v>3</v>
      </c>
      <c r="K22" s="20" t="s">
        <v>3</v>
      </c>
      <c r="L22" s="20" t="s">
        <v>3</v>
      </c>
      <c r="M22" s="20" t="s">
        <v>3</v>
      </c>
      <c r="N22" s="20" t="s">
        <v>3</v>
      </c>
      <c r="O22" s="20" t="s">
        <v>2</v>
      </c>
      <c r="P22" s="20" t="s">
        <v>2</v>
      </c>
      <c r="Q22" s="20" t="s">
        <v>2</v>
      </c>
      <c r="R22" s="20">
        <v>1</v>
      </c>
      <c r="S22" s="20" t="s">
        <v>2</v>
      </c>
      <c r="T22" s="20" t="s">
        <v>2</v>
      </c>
      <c r="U22" s="20" t="s">
        <v>2</v>
      </c>
      <c r="V22" s="105">
        <v>2</v>
      </c>
      <c r="W22" s="131" t="s">
        <v>2</v>
      </c>
      <c r="X22" s="131" t="s">
        <v>2</v>
      </c>
      <c r="Y22" s="131" t="s">
        <v>2</v>
      </c>
    </row>
    <row r="23" spans="1:25" s="17" customFormat="1" ht="27" customHeight="1" x14ac:dyDescent="0.2">
      <c r="A23" s="53"/>
      <c r="B23" s="53"/>
      <c r="C23" s="19" t="s">
        <v>134</v>
      </c>
      <c r="D23" s="148">
        <f t="shared" si="0"/>
        <v>128</v>
      </c>
      <c r="E23" s="148">
        <f t="shared" si="1"/>
        <v>69</v>
      </c>
      <c r="F23" s="55">
        <f t="shared" ref="F23:S23" si="2">IF(SUM(F5,F8,F11,F17,F20)&gt;0,SUM(F5,F8,F11,F17,F20),"–")</f>
        <v>19</v>
      </c>
      <c r="G23" s="55">
        <f t="shared" si="2"/>
        <v>15</v>
      </c>
      <c r="H23" s="55">
        <f t="shared" si="2"/>
        <v>18</v>
      </c>
      <c r="I23" s="55">
        <f t="shared" si="2"/>
        <v>20</v>
      </c>
      <c r="J23" s="55">
        <f t="shared" si="2"/>
        <v>26</v>
      </c>
      <c r="K23" s="55">
        <f t="shared" si="2"/>
        <v>21</v>
      </c>
      <c r="L23" s="55">
        <f t="shared" si="2"/>
        <v>19</v>
      </c>
      <c r="M23" s="55">
        <f t="shared" si="2"/>
        <v>25</v>
      </c>
      <c r="N23" s="55">
        <f t="shared" si="2"/>
        <v>15</v>
      </c>
      <c r="O23" s="55">
        <f t="shared" si="2"/>
        <v>19</v>
      </c>
      <c r="P23" s="55">
        <f t="shared" si="2"/>
        <v>45</v>
      </c>
      <c r="Q23" s="55">
        <f t="shared" si="2"/>
        <v>25</v>
      </c>
      <c r="R23" s="55">
        <f t="shared" si="2"/>
        <v>15</v>
      </c>
      <c r="S23" s="55">
        <f t="shared" si="2"/>
        <v>18</v>
      </c>
      <c r="T23" s="55">
        <f>IF(SUM(T5,T8,T11,T14,T17,T20)&gt;0,SUM(T5,T8,T11,T14,T17,T20),"–")</f>
        <v>25</v>
      </c>
      <c r="U23" s="55">
        <f t="shared" ref="U23:V25" si="3">IF(SUM(U5,U8,U11,U14,U17,U20)&gt;0,SUM(U5,U8,U11,U17,U20),"–")</f>
        <v>16</v>
      </c>
      <c r="V23" s="104">
        <f t="shared" si="3"/>
        <v>13</v>
      </c>
      <c r="W23" s="132">
        <f t="shared" ref="W23:X23" si="4">IF(SUM(W5,W8,W11,W14,W17,W20)&gt;0,SUM(W5,W8,W11,W17,W20),"–")</f>
        <v>15</v>
      </c>
      <c r="X23" s="132">
        <f t="shared" si="4"/>
        <v>9</v>
      </c>
      <c r="Y23" s="132">
        <f t="shared" ref="Y23" si="5">IF(SUM(Y5,Y8,Y11,Y14,Y17,Y20)&gt;0,SUM(Y5,Y8,Y11,Y17,Y20),"–")</f>
        <v>16</v>
      </c>
    </row>
    <row r="24" spans="1:25" s="17" customFormat="1" ht="14.1" customHeight="1" x14ac:dyDescent="0.2">
      <c r="A24" s="18"/>
      <c r="B24" s="53"/>
      <c r="C24" s="56" t="s">
        <v>30</v>
      </c>
      <c r="D24" s="116">
        <f t="shared" si="0"/>
        <v>34</v>
      </c>
      <c r="E24" s="116">
        <f t="shared" si="1"/>
        <v>10</v>
      </c>
      <c r="F24" s="20" t="s">
        <v>3</v>
      </c>
      <c r="G24" s="20" t="s">
        <v>3</v>
      </c>
      <c r="H24" s="20" t="s">
        <v>3</v>
      </c>
      <c r="I24" s="20" t="s">
        <v>3</v>
      </c>
      <c r="J24" s="20" t="s">
        <v>3</v>
      </c>
      <c r="K24" s="20" t="s">
        <v>3</v>
      </c>
      <c r="L24" s="20" t="s">
        <v>3</v>
      </c>
      <c r="M24" s="20" t="s">
        <v>3</v>
      </c>
      <c r="N24" s="20" t="s">
        <v>3</v>
      </c>
      <c r="O24" s="20">
        <f t="shared" ref="O24:S25" si="6">IF(SUM(O6,O9,O12,O18,O21)&gt;0,SUM(O6,O9,O12,O18,O21),"–")</f>
        <v>8</v>
      </c>
      <c r="P24" s="20">
        <f t="shared" si="6"/>
        <v>10</v>
      </c>
      <c r="Q24" s="20">
        <f t="shared" si="6"/>
        <v>8</v>
      </c>
      <c r="R24" s="20">
        <f t="shared" si="6"/>
        <v>4</v>
      </c>
      <c r="S24" s="20">
        <f t="shared" si="6"/>
        <v>6</v>
      </c>
      <c r="T24" s="20">
        <f>IF(SUM(T6,T9,T12,T15,T18,T21)&gt;0,SUM(T6,T9,T12,T15,T18,T21),"–")</f>
        <v>6</v>
      </c>
      <c r="U24" s="20">
        <f t="shared" si="3"/>
        <v>3</v>
      </c>
      <c r="V24" s="105" t="str">
        <f t="shared" si="3"/>
        <v>–</v>
      </c>
      <c r="W24" s="131">
        <f t="shared" ref="W24:X24" si="7">IF(SUM(W6,W9,W12,W15,W18,W21)&gt;0,SUM(W6,W9,W12,W18,W21),"–")</f>
        <v>2</v>
      </c>
      <c r="X24" s="131">
        <f t="shared" si="7"/>
        <v>1</v>
      </c>
      <c r="Y24" s="131">
        <f t="shared" ref="Y24" si="8">IF(SUM(Y6,Y9,Y12,Y15,Y18,Y21)&gt;0,SUM(Y6,Y9,Y12,Y18,Y21),"–")</f>
        <v>4</v>
      </c>
    </row>
    <row r="25" spans="1:25" s="17" customFormat="1" ht="14.1" customHeight="1" x14ac:dyDescent="0.2">
      <c r="A25" s="18"/>
      <c r="B25" s="53"/>
      <c r="C25" s="56" t="s">
        <v>31</v>
      </c>
      <c r="D25" s="172">
        <f t="shared" si="0"/>
        <v>94</v>
      </c>
      <c r="E25" s="172">
        <f t="shared" si="1"/>
        <v>59</v>
      </c>
      <c r="F25" s="20" t="s">
        <v>3</v>
      </c>
      <c r="G25" s="20" t="s">
        <v>3</v>
      </c>
      <c r="H25" s="20" t="s">
        <v>3</v>
      </c>
      <c r="I25" s="20" t="s">
        <v>3</v>
      </c>
      <c r="J25" s="20" t="s">
        <v>3</v>
      </c>
      <c r="K25" s="20" t="s">
        <v>3</v>
      </c>
      <c r="L25" s="20" t="s">
        <v>3</v>
      </c>
      <c r="M25" s="20" t="s">
        <v>3</v>
      </c>
      <c r="N25" s="20" t="s">
        <v>3</v>
      </c>
      <c r="O25" s="20">
        <f t="shared" si="6"/>
        <v>11</v>
      </c>
      <c r="P25" s="20">
        <f t="shared" si="6"/>
        <v>35</v>
      </c>
      <c r="Q25" s="20">
        <f t="shared" si="6"/>
        <v>17</v>
      </c>
      <c r="R25" s="20">
        <f t="shared" si="6"/>
        <v>11</v>
      </c>
      <c r="S25" s="20">
        <f t="shared" si="6"/>
        <v>12</v>
      </c>
      <c r="T25" s="20">
        <f>IF(SUM(T7,T10,T13,T16,T19,T22)&gt;0,SUM(T7,T10,T13,T16,T19,T22),"–")</f>
        <v>19</v>
      </c>
      <c r="U25" s="20">
        <f t="shared" si="3"/>
        <v>13</v>
      </c>
      <c r="V25" s="105">
        <f t="shared" si="3"/>
        <v>13</v>
      </c>
      <c r="W25" s="131">
        <f t="shared" ref="W25:X25" si="9">IF(SUM(W7,W10,W13,W16,W19,W22)&gt;0,SUM(W7,W10,W13,W19,W22),"–")</f>
        <v>13</v>
      </c>
      <c r="X25" s="131">
        <f t="shared" si="9"/>
        <v>8</v>
      </c>
      <c r="Y25" s="131">
        <f t="shared" ref="Y25" si="10">IF(SUM(Y7,Y10,Y13,Y16,Y19,Y22)&gt;0,SUM(Y7,Y10,Y13,Y19,Y22),"–")</f>
        <v>12</v>
      </c>
    </row>
    <row r="26" spans="1:25" s="17" customFormat="1" ht="25.5" customHeight="1" x14ac:dyDescent="0.2">
      <c r="A26" s="232"/>
      <c r="B26" s="232"/>
      <c r="C26" s="233" t="s">
        <v>201</v>
      </c>
      <c r="D26" s="148">
        <f t="shared" ref="D26:D28" si="11">IF(SUM(T26,P26,Q26,R26,S26)&gt;0,SUM(T26,P26,Q26,R26,S26),"–")</f>
        <v>378</v>
      </c>
      <c r="E26" s="148">
        <f t="shared" ref="E26:E28" si="12">IF(SUM(U26,Y26,X26,W26,V26)&gt;0,SUM(U26,Y26,X26,W26,V26),"–")</f>
        <v>374</v>
      </c>
      <c r="F26" s="235">
        <v>53</v>
      </c>
      <c r="G26" s="235">
        <v>63</v>
      </c>
      <c r="H26" s="235">
        <v>63</v>
      </c>
      <c r="I26" s="235">
        <v>59</v>
      </c>
      <c r="J26" s="235">
        <v>58</v>
      </c>
      <c r="K26" s="235">
        <v>47</v>
      </c>
      <c r="L26" s="235">
        <v>65</v>
      </c>
      <c r="M26" s="235">
        <v>76</v>
      </c>
      <c r="N26" s="235">
        <v>72</v>
      </c>
      <c r="O26" s="235">
        <v>65</v>
      </c>
      <c r="P26" s="236">
        <v>66</v>
      </c>
      <c r="Q26" s="236">
        <v>57</v>
      </c>
      <c r="R26" s="236">
        <v>84</v>
      </c>
      <c r="S26" s="236">
        <v>93</v>
      </c>
      <c r="T26" s="236">
        <v>78</v>
      </c>
      <c r="U26" s="238">
        <v>87</v>
      </c>
      <c r="V26" s="238">
        <v>70</v>
      </c>
      <c r="W26" s="240">
        <v>51</v>
      </c>
      <c r="X26" s="240">
        <v>80</v>
      </c>
      <c r="Y26" s="240">
        <f>Y27+Y28</f>
        <v>86</v>
      </c>
    </row>
    <row r="27" spans="1:25" s="17" customFormat="1" ht="14.1" customHeight="1" x14ac:dyDescent="0.2">
      <c r="A27" s="18"/>
      <c r="B27" s="53"/>
      <c r="C27" s="56" t="s">
        <v>30</v>
      </c>
      <c r="D27" s="116">
        <f t="shared" si="11"/>
        <v>117</v>
      </c>
      <c r="E27" s="116">
        <f t="shared" si="12"/>
        <v>119</v>
      </c>
      <c r="F27" s="20" t="s">
        <v>3</v>
      </c>
      <c r="G27" s="20" t="s">
        <v>3</v>
      </c>
      <c r="H27" s="20" t="s">
        <v>3</v>
      </c>
      <c r="I27" s="20" t="s">
        <v>3</v>
      </c>
      <c r="J27" s="20" t="s">
        <v>3</v>
      </c>
      <c r="K27" s="20" t="s">
        <v>3</v>
      </c>
      <c r="L27" s="20" t="s">
        <v>3</v>
      </c>
      <c r="M27" s="20" t="s">
        <v>3</v>
      </c>
      <c r="N27" s="20" t="s">
        <v>3</v>
      </c>
      <c r="O27" s="174">
        <v>30</v>
      </c>
      <c r="P27" s="20">
        <v>17</v>
      </c>
      <c r="Q27" s="20">
        <v>17</v>
      </c>
      <c r="R27" s="20">
        <v>22</v>
      </c>
      <c r="S27" s="20">
        <v>35</v>
      </c>
      <c r="T27" s="20">
        <v>26</v>
      </c>
      <c r="U27" s="93">
        <v>21</v>
      </c>
      <c r="V27" s="94">
        <v>24</v>
      </c>
      <c r="W27" s="175">
        <v>18</v>
      </c>
      <c r="X27" s="175">
        <v>25</v>
      </c>
      <c r="Y27" s="175">
        <v>31</v>
      </c>
    </row>
    <row r="28" spans="1:25" s="17" customFormat="1" ht="14.1" customHeight="1" x14ac:dyDescent="0.2">
      <c r="A28" s="18"/>
      <c r="B28" s="53"/>
      <c r="C28" s="56" t="s">
        <v>31</v>
      </c>
      <c r="D28" s="116">
        <f t="shared" si="11"/>
        <v>261</v>
      </c>
      <c r="E28" s="116">
        <f t="shared" si="12"/>
        <v>255</v>
      </c>
      <c r="F28" s="20" t="s">
        <v>3</v>
      </c>
      <c r="G28" s="20" t="s">
        <v>3</v>
      </c>
      <c r="H28" s="20" t="s">
        <v>3</v>
      </c>
      <c r="I28" s="20" t="s">
        <v>3</v>
      </c>
      <c r="J28" s="20" t="s">
        <v>3</v>
      </c>
      <c r="K28" s="20" t="s">
        <v>3</v>
      </c>
      <c r="L28" s="20" t="s">
        <v>3</v>
      </c>
      <c r="M28" s="20" t="s">
        <v>3</v>
      </c>
      <c r="N28" s="20" t="s">
        <v>3</v>
      </c>
      <c r="O28" s="174">
        <v>35</v>
      </c>
      <c r="P28" s="20">
        <v>49</v>
      </c>
      <c r="Q28" s="20">
        <v>40</v>
      </c>
      <c r="R28" s="20">
        <v>62</v>
      </c>
      <c r="S28" s="20">
        <v>58</v>
      </c>
      <c r="T28" s="20">
        <v>52</v>
      </c>
      <c r="U28" s="93">
        <v>66</v>
      </c>
      <c r="V28" s="94">
        <v>46</v>
      </c>
      <c r="W28" s="175">
        <v>33</v>
      </c>
      <c r="X28" s="175">
        <v>55</v>
      </c>
      <c r="Y28" s="175">
        <v>55</v>
      </c>
    </row>
    <row r="29" spans="1:25" ht="14.1" customHeight="1" x14ac:dyDescent="0.2">
      <c r="A29" s="36"/>
      <c r="B29" s="36"/>
      <c r="C29" s="15"/>
      <c r="D29" s="172"/>
      <c r="E29" s="172"/>
      <c r="F29" s="37"/>
      <c r="G29" s="37"/>
      <c r="H29" s="37"/>
      <c r="I29" s="37"/>
      <c r="J29" s="38"/>
      <c r="K29" s="37"/>
      <c r="L29" s="37"/>
      <c r="M29" s="37"/>
      <c r="N29" s="37"/>
      <c r="O29" s="37"/>
      <c r="P29" s="37"/>
      <c r="Q29" s="38"/>
      <c r="R29" s="38"/>
      <c r="S29" s="38"/>
      <c r="T29" s="38"/>
      <c r="U29" s="110"/>
      <c r="V29" s="126"/>
      <c r="W29" s="191"/>
      <c r="X29" s="40"/>
      <c r="Y29" s="40"/>
    </row>
    <row r="30" spans="1:25" s="4" customFormat="1" ht="14.1" customHeight="1" x14ac:dyDescent="0.2">
      <c r="A30" s="25"/>
      <c r="C30" s="4" t="s">
        <v>144</v>
      </c>
      <c r="D30" s="98"/>
      <c r="E30" s="98"/>
      <c r="V30" s="97"/>
      <c r="W30" s="128"/>
      <c r="X30" s="190"/>
      <c r="Y30" s="190"/>
    </row>
    <row r="31" spans="1:25" s="4" customFormat="1" ht="12.75" customHeight="1" x14ac:dyDescent="0.2">
      <c r="A31" s="25"/>
      <c r="C31" s="14" t="s">
        <v>125</v>
      </c>
      <c r="D31" s="98"/>
      <c r="E31" s="98"/>
      <c r="V31" s="97"/>
      <c r="W31" s="128"/>
      <c r="X31" s="190"/>
      <c r="Y31" s="190"/>
    </row>
    <row r="32" spans="1:25" s="4" customFormat="1" ht="12.75" customHeight="1" x14ac:dyDescent="0.2">
      <c r="B32" s="14"/>
      <c r="C32" s="14"/>
      <c r="D32" s="98"/>
      <c r="E32" s="98"/>
      <c r="V32" s="97"/>
      <c r="W32" s="128"/>
      <c r="X32" s="190"/>
      <c r="Y32" s="190"/>
    </row>
  </sheetData>
  <customSheetViews>
    <customSheetView guid="{03452A04-CA67-46E6-B0A2-BCD750928530}" showGridLines="0" hiddenColumns="1">
      <selection activeCell="C14" sqref="C14:C16"/>
      <rowBreaks count="1" manualBreakCount="1">
        <brk id="40"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selection activeCell="Q20" sqref="Q20"/>
      <rowBreaks count="1" manualBreakCount="1">
        <brk id="43"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scale="91" orientation="landscape"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38"/>
  <sheetViews>
    <sheetView showGridLines="0" zoomScaleNormal="100" zoomScaleSheetLayoutView="100" workbookViewId="0"/>
  </sheetViews>
  <sheetFormatPr defaultColWidth="9.140625" defaultRowHeight="12.75" outlineLevelCol="1" x14ac:dyDescent="0.2"/>
  <cols>
    <col min="1" max="1" width="2.85546875" style="12" customWidth="1"/>
    <col min="2" max="2" width="0.85546875" style="12" customWidth="1"/>
    <col min="3" max="3" width="41.7109375" style="12" customWidth="1"/>
    <col min="4" max="5" width="6.7109375" style="98" customWidth="1"/>
    <col min="6" max="19" width="4.42578125" style="4" customWidth="1" outlineLevel="1"/>
    <col min="20" max="21" width="4.42578125" style="4" customWidth="1"/>
    <col min="22" max="22" width="4.42578125" style="97" customWidth="1"/>
    <col min="23" max="23" width="1.5703125" style="97" customWidth="1"/>
    <col min="24" max="24" width="4.42578125" style="97" customWidth="1"/>
    <col min="25" max="26" width="4.42578125" style="4" customWidth="1"/>
    <col min="27" max="16384" width="9.140625" style="12"/>
  </cols>
  <sheetData>
    <row r="1" spans="1:26" ht="14.25" customHeight="1" x14ac:dyDescent="0.2">
      <c r="A1" s="17" t="s">
        <v>207</v>
      </c>
    </row>
    <row r="2" spans="1:26" ht="14.25" customHeight="1" x14ac:dyDescent="0.2">
      <c r="A2" s="16" t="s">
        <v>208</v>
      </c>
    </row>
    <row r="3" spans="1:26" ht="24" customHeight="1" x14ac:dyDescent="0.2">
      <c r="A3" s="301"/>
      <c r="B3" s="301"/>
      <c r="C3" s="301"/>
      <c r="D3" s="153" t="s">
        <v>191</v>
      </c>
      <c r="E3" s="153" t="s">
        <v>192</v>
      </c>
      <c r="F3" s="111">
        <v>2000</v>
      </c>
      <c r="G3" s="111">
        <v>2001</v>
      </c>
      <c r="H3" s="111">
        <v>2002</v>
      </c>
      <c r="I3" s="111">
        <v>2003</v>
      </c>
      <c r="J3" s="111">
        <v>2004</v>
      </c>
      <c r="K3" s="111">
        <v>2005</v>
      </c>
      <c r="L3" s="111">
        <v>2006</v>
      </c>
      <c r="M3" s="111">
        <v>2007</v>
      </c>
      <c r="N3" s="111">
        <v>2008</v>
      </c>
      <c r="O3" s="111">
        <v>2009</v>
      </c>
      <c r="P3" s="111">
        <v>2010</v>
      </c>
      <c r="Q3" s="111">
        <v>2011</v>
      </c>
      <c r="R3" s="111">
        <v>2012</v>
      </c>
      <c r="S3" s="111">
        <v>2013</v>
      </c>
      <c r="T3" s="111">
        <v>2014</v>
      </c>
      <c r="U3" s="111">
        <v>2015</v>
      </c>
      <c r="V3" s="122">
        <v>2016</v>
      </c>
      <c r="W3" s="122"/>
      <c r="X3" s="122">
        <v>2017</v>
      </c>
      <c r="Y3" s="122">
        <v>2018</v>
      </c>
      <c r="Z3" s="122">
        <v>2019</v>
      </c>
    </row>
    <row r="4" spans="1:26" ht="27.75" customHeight="1" x14ac:dyDescent="0.2">
      <c r="A4" s="18"/>
      <c r="B4" s="18"/>
      <c r="C4" s="19" t="s">
        <v>135</v>
      </c>
      <c r="D4" s="116"/>
      <c r="E4" s="116"/>
      <c r="F4" s="33"/>
      <c r="G4" s="33"/>
      <c r="H4" s="33"/>
      <c r="I4" s="33"/>
      <c r="J4" s="33"/>
      <c r="K4" s="33"/>
      <c r="L4" s="33"/>
      <c r="M4" s="33"/>
      <c r="N4" s="33"/>
      <c r="O4" s="33"/>
      <c r="P4" s="33"/>
      <c r="Q4" s="33"/>
      <c r="R4" s="33"/>
      <c r="S4" s="33"/>
      <c r="T4" s="33"/>
    </row>
    <row r="5" spans="1:26" ht="14.1" customHeight="1" x14ac:dyDescent="0.2">
      <c r="A5" s="18"/>
      <c r="B5" s="18"/>
      <c r="C5" s="21" t="s">
        <v>70</v>
      </c>
      <c r="D5" s="116">
        <f>IF(SUM(T5,P5,Q5,R5,S5)&gt;0,SUM(T5,P5,Q5,R5,S5),"–")</f>
        <v>14</v>
      </c>
      <c r="E5" s="116">
        <f>IF(SUM(U5,V5,X5,Y5,Z5)&gt;0,SUM(U5,V5,X5,Y5,Z5),"–")</f>
        <v>2</v>
      </c>
      <c r="F5" s="20">
        <v>2</v>
      </c>
      <c r="G5" s="20">
        <v>1</v>
      </c>
      <c r="H5" s="20">
        <v>3</v>
      </c>
      <c r="I5" s="20">
        <v>8</v>
      </c>
      <c r="J5" s="20">
        <v>10</v>
      </c>
      <c r="K5" s="20">
        <v>1</v>
      </c>
      <c r="L5" s="20">
        <v>1</v>
      </c>
      <c r="M5" s="20">
        <v>1</v>
      </c>
      <c r="N5" s="20">
        <v>3</v>
      </c>
      <c r="O5" s="20">
        <v>2</v>
      </c>
      <c r="P5" s="20">
        <v>10</v>
      </c>
      <c r="Q5" s="20">
        <v>2</v>
      </c>
      <c r="R5" s="20">
        <v>1</v>
      </c>
      <c r="S5" s="20">
        <v>1</v>
      </c>
      <c r="T5" s="20" t="s">
        <v>2</v>
      </c>
      <c r="U5" s="20">
        <v>1</v>
      </c>
      <c r="V5" s="105" t="s">
        <v>2</v>
      </c>
      <c r="W5" s="105"/>
      <c r="X5" s="105" t="s">
        <v>2</v>
      </c>
      <c r="Y5" s="105" t="s">
        <v>2</v>
      </c>
      <c r="Z5" s="105">
        <v>1</v>
      </c>
    </row>
    <row r="6" spans="1:26" ht="14.1" customHeight="1" x14ac:dyDescent="0.2">
      <c r="A6" s="18"/>
      <c r="B6" s="18"/>
      <c r="C6" s="3" t="s">
        <v>4</v>
      </c>
      <c r="D6" s="116">
        <f t="shared" ref="D6:D28" si="0">IF(SUM(T6,P6,Q6,R6,S6)&gt;0,SUM(T6,P6,Q6,R6,S6),"–")</f>
        <v>8</v>
      </c>
      <c r="E6" s="116">
        <f t="shared" ref="E6:E28" si="1">IF(SUM(U6,V6,X6,Y6,Z6)&gt;0,SUM(U6,V6,X6,Y6,Z6),"–")</f>
        <v>2</v>
      </c>
      <c r="F6" s="20" t="s">
        <v>3</v>
      </c>
      <c r="G6" s="20" t="s">
        <v>3</v>
      </c>
      <c r="H6" s="20" t="s">
        <v>3</v>
      </c>
      <c r="I6" s="20" t="s">
        <v>3</v>
      </c>
      <c r="J6" s="20" t="s">
        <v>3</v>
      </c>
      <c r="K6" s="20" t="s">
        <v>3</v>
      </c>
      <c r="L6" s="20" t="s">
        <v>3</v>
      </c>
      <c r="M6" s="20" t="s">
        <v>3</v>
      </c>
      <c r="N6" s="20" t="s">
        <v>3</v>
      </c>
      <c r="O6" s="20">
        <v>2</v>
      </c>
      <c r="P6" s="20">
        <v>6</v>
      </c>
      <c r="Q6" s="20">
        <v>1</v>
      </c>
      <c r="R6" s="20" t="s">
        <v>2</v>
      </c>
      <c r="S6" s="20">
        <v>1</v>
      </c>
      <c r="T6" s="20" t="s">
        <v>2</v>
      </c>
      <c r="U6" s="20">
        <v>1</v>
      </c>
      <c r="V6" s="105" t="s">
        <v>2</v>
      </c>
      <c r="W6" s="105"/>
      <c r="X6" s="105" t="s">
        <v>2</v>
      </c>
      <c r="Y6" s="105" t="s">
        <v>2</v>
      </c>
      <c r="Z6" s="105">
        <v>1</v>
      </c>
    </row>
    <row r="7" spans="1:26" ht="14.1" customHeight="1" x14ac:dyDescent="0.2">
      <c r="A7" s="18"/>
      <c r="B7" s="18"/>
      <c r="C7" s="3" t="s">
        <v>5</v>
      </c>
      <c r="D7" s="116">
        <f t="shared" si="0"/>
        <v>5</v>
      </c>
      <c r="E7" s="116" t="str">
        <f t="shared" si="1"/>
        <v>–</v>
      </c>
      <c r="F7" s="20" t="s">
        <v>3</v>
      </c>
      <c r="G7" s="20" t="s">
        <v>3</v>
      </c>
      <c r="H7" s="20" t="s">
        <v>3</v>
      </c>
      <c r="I7" s="20" t="s">
        <v>3</v>
      </c>
      <c r="J7" s="20" t="s">
        <v>3</v>
      </c>
      <c r="K7" s="20" t="s">
        <v>3</v>
      </c>
      <c r="L7" s="20" t="s">
        <v>3</v>
      </c>
      <c r="M7" s="20" t="s">
        <v>3</v>
      </c>
      <c r="N7" s="20" t="s">
        <v>3</v>
      </c>
      <c r="O7" s="20" t="s">
        <v>2</v>
      </c>
      <c r="P7" s="20">
        <v>4</v>
      </c>
      <c r="Q7" s="20">
        <v>1</v>
      </c>
      <c r="R7" s="20" t="s">
        <v>2</v>
      </c>
      <c r="S7" s="20" t="s">
        <v>2</v>
      </c>
      <c r="T7" s="20" t="s">
        <v>2</v>
      </c>
      <c r="U7" s="20" t="s">
        <v>2</v>
      </c>
      <c r="V7" s="105" t="s">
        <v>2</v>
      </c>
      <c r="W7" s="105"/>
      <c r="X7" s="105" t="s">
        <v>2</v>
      </c>
      <c r="Y7" s="105" t="s">
        <v>2</v>
      </c>
      <c r="Z7" s="105" t="s">
        <v>2</v>
      </c>
    </row>
    <row r="8" spans="1:26" ht="14.1" customHeight="1" x14ac:dyDescent="0.2">
      <c r="A8" s="18"/>
      <c r="B8" s="18"/>
      <c r="C8" s="3" t="s">
        <v>34</v>
      </c>
      <c r="D8" s="116">
        <f t="shared" si="0"/>
        <v>1</v>
      </c>
      <c r="E8" s="116" t="str">
        <f t="shared" si="1"/>
        <v>–</v>
      </c>
      <c r="F8" s="20" t="s">
        <v>3</v>
      </c>
      <c r="G8" s="20" t="s">
        <v>3</v>
      </c>
      <c r="H8" s="20" t="s">
        <v>3</v>
      </c>
      <c r="I8" s="20" t="s">
        <v>3</v>
      </c>
      <c r="J8" s="20" t="s">
        <v>3</v>
      </c>
      <c r="K8" s="20" t="s">
        <v>3</v>
      </c>
      <c r="L8" s="20" t="s">
        <v>3</v>
      </c>
      <c r="M8" s="20" t="s">
        <v>3</v>
      </c>
      <c r="N8" s="20" t="s">
        <v>3</v>
      </c>
      <c r="O8" s="20" t="s">
        <v>2</v>
      </c>
      <c r="P8" s="20" t="s">
        <v>2</v>
      </c>
      <c r="Q8" s="20" t="s">
        <v>2</v>
      </c>
      <c r="R8" s="20">
        <v>1</v>
      </c>
      <c r="S8" s="20" t="s">
        <v>2</v>
      </c>
      <c r="T8" s="20" t="s">
        <v>2</v>
      </c>
      <c r="U8" s="20" t="s">
        <v>2</v>
      </c>
      <c r="V8" s="105" t="s">
        <v>2</v>
      </c>
      <c r="W8" s="105"/>
      <c r="X8" s="105" t="s">
        <v>2</v>
      </c>
      <c r="Y8" s="105" t="s">
        <v>2</v>
      </c>
      <c r="Z8" s="105" t="s">
        <v>2</v>
      </c>
    </row>
    <row r="9" spans="1:26" ht="14.1" customHeight="1" x14ac:dyDescent="0.2">
      <c r="A9" s="18"/>
      <c r="B9" s="18"/>
      <c r="C9" s="21" t="s">
        <v>22</v>
      </c>
      <c r="D9" s="116">
        <f t="shared" si="0"/>
        <v>8</v>
      </c>
      <c r="E9" s="116">
        <f t="shared" si="1"/>
        <v>10</v>
      </c>
      <c r="F9" s="20">
        <v>4</v>
      </c>
      <c r="G9" s="20">
        <v>7</v>
      </c>
      <c r="H9" s="20">
        <v>3</v>
      </c>
      <c r="I9" s="20">
        <v>2</v>
      </c>
      <c r="J9" s="20">
        <v>4</v>
      </c>
      <c r="K9" s="20">
        <v>4</v>
      </c>
      <c r="L9" s="20">
        <v>1</v>
      </c>
      <c r="M9" s="20">
        <v>3</v>
      </c>
      <c r="N9" s="20">
        <v>1</v>
      </c>
      <c r="O9" s="20">
        <v>4</v>
      </c>
      <c r="P9" s="20">
        <v>5</v>
      </c>
      <c r="Q9" s="20">
        <v>1</v>
      </c>
      <c r="R9" s="20">
        <v>1</v>
      </c>
      <c r="S9" s="20" t="s">
        <v>2</v>
      </c>
      <c r="T9" s="20">
        <v>1</v>
      </c>
      <c r="U9" s="20">
        <v>1</v>
      </c>
      <c r="V9" s="105">
        <v>4</v>
      </c>
      <c r="W9" s="125" t="s">
        <v>142</v>
      </c>
      <c r="X9" s="105">
        <v>3</v>
      </c>
      <c r="Y9" s="39">
        <v>1</v>
      </c>
      <c r="Z9" s="39">
        <v>1</v>
      </c>
    </row>
    <row r="10" spans="1:26" ht="14.1" customHeight="1" x14ac:dyDescent="0.2">
      <c r="A10" s="18"/>
      <c r="B10" s="18"/>
      <c r="C10" s="3" t="s">
        <v>4</v>
      </c>
      <c r="D10" s="116" t="str">
        <f t="shared" si="0"/>
        <v>–</v>
      </c>
      <c r="E10" s="116">
        <f t="shared" si="1"/>
        <v>1</v>
      </c>
      <c r="F10" s="20" t="s">
        <v>3</v>
      </c>
      <c r="G10" s="20" t="s">
        <v>3</v>
      </c>
      <c r="H10" s="20" t="s">
        <v>3</v>
      </c>
      <c r="I10" s="20" t="s">
        <v>3</v>
      </c>
      <c r="J10" s="20" t="s">
        <v>3</v>
      </c>
      <c r="K10" s="20" t="s">
        <v>3</v>
      </c>
      <c r="L10" s="20" t="s">
        <v>3</v>
      </c>
      <c r="M10" s="20" t="s">
        <v>3</v>
      </c>
      <c r="N10" s="20" t="s">
        <v>3</v>
      </c>
      <c r="O10" s="20" t="s">
        <v>2</v>
      </c>
      <c r="P10" s="20" t="s">
        <v>2</v>
      </c>
      <c r="Q10" s="20" t="s">
        <v>2</v>
      </c>
      <c r="R10" s="20" t="s">
        <v>2</v>
      </c>
      <c r="S10" s="20" t="s">
        <v>2</v>
      </c>
      <c r="T10" s="20" t="s">
        <v>2</v>
      </c>
      <c r="U10" s="20" t="s">
        <v>2</v>
      </c>
      <c r="V10" s="105" t="s">
        <v>2</v>
      </c>
      <c r="W10" s="105"/>
      <c r="X10" s="105">
        <v>1</v>
      </c>
      <c r="Y10" s="105" t="s">
        <v>2</v>
      </c>
      <c r="Z10" s="105" t="s">
        <v>2</v>
      </c>
    </row>
    <row r="11" spans="1:26" ht="14.1" customHeight="1" x14ac:dyDescent="0.2">
      <c r="A11" s="18"/>
      <c r="B11" s="18"/>
      <c r="C11" s="3" t="s">
        <v>5</v>
      </c>
      <c r="D11" s="116">
        <f t="shared" si="0"/>
        <v>8</v>
      </c>
      <c r="E11" s="116">
        <f t="shared" si="1"/>
        <v>9</v>
      </c>
      <c r="F11" s="20" t="s">
        <v>3</v>
      </c>
      <c r="G11" s="20" t="s">
        <v>3</v>
      </c>
      <c r="H11" s="20" t="s">
        <v>3</v>
      </c>
      <c r="I11" s="20" t="s">
        <v>3</v>
      </c>
      <c r="J11" s="20" t="s">
        <v>3</v>
      </c>
      <c r="K11" s="20" t="s">
        <v>3</v>
      </c>
      <c r="L11" s="20" t="s">
        <v>3</v>
      </c>
      <c r="M11" s="20" t="s">
        <v>3</v>
      </c>
      <c r="N11" s="20" t="s">
        <v>3</v>
      </c>
      <c r="O11" s="20">
        <v>4</v>
      </c>
      <c r="P11" s="20">
        <v>5</v>
      </c>
      <c r="Q11" s="20">
        <v>1</v>
      </c>
      <c r="R11" s="20">
        <v>1</v>
      </c>
      <c r="S11" s="20" t="s">
        <v>2</v>
      </c>
      <c r="T11" s="20">
        <v>1</v>
      </c>
      <c r="U11" s="20">
        <v>1</v>
      </c>
      <c r="V11" s="105">
        <v>4</v>
      </c>
      <c r="W11" s="125" t="s">
        <v>142</v>
      </c>
      <c r="X11" s="105">
        <v>2</v>
      </c>
      <c r="Y11" s="39">
        <v>1</v>
      </c>
      <c r="Z11" s="39">
        <v>1</v>
      </c>
    </row>
    <row r="12" spans="1:26" ht="12" customHeight="1" x14ac:dyDescent="0.2">
      <c r="A12" s="18"/>
      <c r="B12" s="18"/>
      <c r="C12" s="21" t="s">
        <v>19</v>
      </c>
      <c r="D12" s="116">
        <f t="shared" si="0"/>
        <v>31</v>
      </c>
      <c r="E12" s="116">
        <f t="shared" si="1"/>
        <v>19</v>
      </c>
      <c r="F12" s="20" t="s">
        <v>3</v>
      </c>
      <c r="G12" s="20" t="s">
        <v>3</v>
      </c>
      <c r="H12" s="20" t="s">
        <v>3</v>
      </c>
      <c r="I12" s="20" t="s">
        <v>3</v>
      </c>
      <c r="J12" s="20" t="s">
        <v>3</v>
      </c>
      <c r="K12" s="20">
        <v>11</v>
      </c>
      <c r="L12" s="20">
        <v>8</v>
      </c>
      <c r="M12" s="20">
        <v>9</v>
      </c>
      <c r="N12" s="20">
        <v>1</v>
      </c>
      <c r="O12" s="20">
        <v>10</v>
      </c>
      <c r="P12" s="20">
        <v>5</v>
      </c>
      <c r="Q12" s="20">
        <v>3</v>
      </c>
      <c r="R12" s="20">
        <v>10</v>
      </c>
      <c r="S12" s="20">
        <v>9</v>
      </c>
      <c r="T12" s="20">
        <v>4</v>
      </c>
      <c r="U12" s="20">
        <v>5</v>
      </c>
      <c r="V12" s="105">
        <v>2</v>
      </c>
      <c r="W12" s="125" t="s">
        <v>142</v>
      </c>
      <c r="X12" s="105">
        <v>6</v>
      </c>
      <c r="Y12" s="39">
        <v>4</v>
      </c>
      <c r="Z12" s="39">
        <v>2</v>
      </c>
    </row>
    <row r="13" spans="1:26" ht="13.5" customHeight="1" x14ac:dyDescent="0.2">
      <c r="A13" s="18"/>
      <c r="B13" s="18"/>
      <c r="C13" s="3" t="s">
        <v>4</v>
      </c>
      <c r="D13" s="116">
        <f t="shared" si="0"/>
        <v>9</v>
      </c>
      <c r="E13" s="116">
        <f t="shared" si="1"/>
        <v>9</v>
      </c>
      <c r="F13" s="20" t="s">
        <v>3</v>
      </c>
      <c r="G13" s="20" t="s">
        <v>3</v>
      </c>
      <c r="H13" s="20" t="s">
        <v>3</v>
      </c>
      <c r="I13" s="20" t="s">
        <v>3</v>
      </c>
      <c r="J13" s="20" t="s">
        <v>3</v>
      </c>
      <c r="K13" s="20" t="s">
        <v>3</v>
      </c>
      <c r="L13" s="20" t="s">
        <v>3</v>
      </c>
      <c r="M13" s="20" t="s">
        <v>3</v>
      </c>
      <c r="N13" s="20" t="s">
        <v>3</v>
      </c>
      <c r="O13" s="20">
        <v>2</v>
      </c>
      <c r="P13" s="20">
        <v>2</v>
      </c>
      <c r="Q13" s="20">
        <v>2</v>
      </c>
      <c r="R13" s="20">
        <v>1</v>
      </c>
      <c r="S13" s="20">
        <v>2</v>
      </c>
      <c r="T13" s="20">
        <v>2</v>
      </c>
      <c r="U13" s="20">
        <v>1</v>
      </c>
      <c r="V13" s="105">
        <v>2</v>
      </c>
      <c r="W13" s="125" t="s">
        <v>142</v>
      </c>
      <c r="X13" s="105">
        <v>4</v>
      </c>
      <c r="Y13" s="39">
        <v>2</v>
      </c>
      <c r="Z13" s="105" t="s">
        <v>2</v>
      </c>
    </row>
    <row r="14" spans="1:26" ht="14.1" customHeight="1" x14ac:dyDescent="0.2">
      <c r="A14" s="18"/>
      <c r="B14" s="18"/>
      <c r="C14" s="3" t="s">
        <v>5</v>
      </c>
      <c r="D14" s="116">
        <f t="shared" si="0"/>
        <v>22</v>
      </c>
      <c r="E14" s="116">
        <f t="shared" si="1"/>
        <v>10</v>
      </c>
      <c r="F14" s="20" t="s">
        <v>3</v>
      </c>
      <c r="G14" s="20" t="s">
        <v>3</v>
      </c>
      <c r="H14" s="20" t="s">
        <v>3</v>
      </c>
      <c r="I14" s="20" t="s">
        <v>3</v>
      </c>
      <c r="J14" s="20" t="s">
        <v>3</v>
      </c>
      <c r="K14" s="20" t="s">
        <v>3</v>
      </c>
      <c r="L14" s="20" t="s">
        <v>3</v>
      </c>
      <c r="M14" s="20" t="s">
        <v>3</v>
      </c>
      <c r="N14" s="20" t="s">
        <v>3</v>
      </c>
      <c r="O14" s="20">
        <v>8</v>
      </c>
      <c r="P14" s="20">
        <v>3</v>
      </c>
      <c r="Q14" s="20">
        <v>1</v>
      </c>
      <c r="R14" s="20">
        <v>9</v>
      </c>
      <c r="S14" s="20">
        <v>7</v>
      </c>
      <c r="T14" s="20">
        <v>2</v>
      </c>
      <c r="U14" s="20">
        <v>4</v>
      </c>
      <c r="V14" s="105" t="s">
        <v>2</v>
      </c>
      <c r="W14" s="105"/>
      <c r="X14" s="105">
        <v>2</v>
      </c>
      <c r="Y14" s="39">
        <v>2</v>
      </c>
      <c r="Z14" s="39">
        <v>2</v>
      </c>
    </row>
    <row r="15" spans="1:26" ht="14.1" customHeight="1" x14ac:dyDescent="0.2">
      <c r="A15" s="18"/>
      <c r="B15" s="18"/>
      <c r="C15" s="92" t="s">
        <v>256</v>
      </c>
      <c r="D15" s="116" t="s">
        <v>3</v>
      </c>
      <c r="E15" s="116">
        <f t="shared" si="1"/>
        <v>1</v>
      </c>
      <c r="F15" s="20" t="s">
        <v>3</v>
      </c>
      <c r="G15" s="20" t="s">
        <v>3</v>
      </c>
      <c r="H15" s="20" t="s">
        <v>3</v>
      </c>
      <c r="I15" s="20" t="s">
        <v>3</v>
      </c>
      <c r="J15" s="20" t="s">
        <v>3</v>
      </c>
      <c r="K15" s="20" t="s">
        <v>3</v>
      </c>
      <c r="L15" s="20" t="s">
        <v>3</v>
      </c>
      <c r="M15" s="20" t="s">
        <v>3</v>
      </c>
      <c r="N15" s="20" t="s">
        <v>3</v>
      </c>
      <c r="O15" s="20" t="s">
        <v>3</v>
      </c>
      <c r="P15" s="20" t="s">
        <v>3</v>
      </c>
      <c r="Q15" s="20" t="s">
        <v>3</v>
      </c>
      <c r="R15" s="20" t="s">
        <v>3</v>
      </c>
      <c r="S15" s="20" t="s">
        <v>3</v>
      </c>
      <c r="T15" s="20">
        <v>3</v>
      </c>
      <c r="U15" s="20" t="s">
        <v>2</v>
      </c>
      <c r="V15" s="105" t="s">
        <v>2</v>
      </c>
      <c r="W15" s="105"/>
      <c r="X15" s="105">
        <v>1</v>
      </c>
      <c r="Y15" s="105" t="s">
        <v>2</v>
      </c>
      <c r="Z15" s="105" t="s">
        <v>2</v>
      </c>
    </row>
    <row r="16" spans="1:26" ht="14.1" customHeight="1" x14ac:dyDescent="0.2">
      <c r="A16" s="18"/>
      <c r="B16" s="18"/>
      <c r="C16" s="65" t="s">
        <v>4</v>
      </c>
      <c r="D16" s="116" t="s">
        <v>3</v>
      </c>
      <c r="E16" s="116" t="str">
        <f t="shared" si="1"/>
        <v>–</v>
      </c>
      <c r="F16" s="20" t="s">
        <v>3</v>
      </c>
      <c r="G16" s="20" t="s">
        <v>3</v>
      </c>
      <c r="H16" s="20" t="s">
        <v>3</v>
      </c>
      <c r="I16" s="20" t="s">
        <v>3</v>
      </c>
      <c r="J16" s="20" t="s">
        <v>3</v>
      </c>
      <c r="K16" s="20" t="s">
        <v>3</v>
      </c>
      <c r="L16" s="20" t="s">
        <v>3</v>
      </c>
      <c r="M16" s="20" t="s">
        <v>3</v>
      </c>
      <c r="N16" s="20" t="s">
        <v>3</v>
      </c>
      <c r="O16" s="20" t="s">
        <v>3</v>
      </c>
      <c r="P16" s="20" t="s">
        <v>3</v>
      </c>
      <c r="Q16" s="20" t="s">
        <v>3</v>
      </c>
      <c r="R16" s="20" t="s">
        <v>3</v>
      </c>
      <c r="S16" s="20" t="s">
        <v>3</v>
      </c>
      <c r="T16" s="20">
        <v>1</v>
      </c>
      <c r="U16" s="20" t="s">
        <v>2</v>
      </c>
      <c r="V16" s="105" t="s">
        <v>2</v>
      </c>
      <c r="W16" s="105"/>
      <c r="X16" s="105" t="s">
        <v>2</v>
      </c>
      <c r="Y16" s="105" t="s">
        <v>2</v>
      </c>
      <c r="Z16" s="105" t="s">
        <v>2</v>
      </c>
    </row>
    <row r="17" spans="1:26" ht="14.1" customHeight="1" x14ac:dyDescent="0.2">
      <c r="A17" s="18"/>
      <c r="B17" s="18"/>
      <c r="C17" s="65" t="s">
        <v>5</v>
      </c>
      <c r="D17" s="116" t="s">
        <v>3</v>
      </c>
      <c r="E17" s="116">
        <f t="shared" si="1"/>
        <v>1</v>
      </c>
      <c r="F17" s="20" t="s">
        <v>3</v>
      </c>
      <c r="G17" s="20" t="s">
        <v>3</v>
      </c>
      <c r="H17" s="20" t="s">
        <v>3</v>
      </c>
      <c r="I17" s="20" t="s">
        <v>3</v>
      </c>
      <c r="J17" s="20" t="s">
        <v>3</v>
      </c>
      <c r="K17" s="20" t="s">
        <v>3</v>
      </c>
      <c r="L17" s="20" t="s">
        <v>3</v>
      </c>
      <c r="M17" s="20" t="s">
        <v>3</v>
      </c>
      <c r="N17" s="20" t="s">
        <v>3</v>
      </c>
      <c r="O17" s="20" t="s">
        <v>3</v>
      </c>
      <c r="P17" s="20" t="s">
        <v>3</v>
      </c>
      <c r="Q17" s="20" t="s">
        <v>3</v>
      </c>
      <c r="R17" s="20" t="s">
        <v>3</v>
      </c>
      <c r="S17" s="20" t="s">
        <v>3</v>
      </c>
      <c r="T17" s="20">
        <v>2</v>
      </c>
      <c r="U17" s="20" t="s">
        <v>2</v>
      </c>
      <c r="V17" s="105" t="s">
        <v>2</v>
      </c>
      <c r="W17" s="105"/>
      <c r="X17" s="105">
        <v>1</v>
      </c>
      <c r="Y17" s="105" t="s">
        <v>2</v>
      </c>
      <c r="Z17" s="105" t="s">
        <v>2</v>
      </c>
    </row>
    <row r="18" spans="1:26" ht="24" customHeight="1" x14ac:dyDescent="0.2">
      <c r="A18" s="18"/>
      <c r="B18" s="18"/>
      <c r="C18" s="21" t="s">
        <v>257</v>
      </c>
      <c r="D18" s="116">
        <f t="shared" si="0"/>
        <v>29</v>
      </c>
      <c r="E18" s="116">
        <f t="shared" si="1"/>
        <v>19</v>
      </c>
      <c r="F18" s="20" t="s">
        <v>3</v>
      </c>
      <c r="G18" s="20" t="s">
        <v>3</v>
      </c>
      <c r="H18" s="20" t="s">
        <v>3</v>
      </c>
      <c r="I18" s="20" t="s">
        <v>3</v>
      </c>
      <c r="J18" s="20" t="s">
        <v>3</v>
      </c>
      <c r="K18" s="20" t="s">
        <v>3</v>
      </c>
      <c r="L18" s="20">
        <v>4</v>
      </c>
      <c r="M18" s="20">
        <v>2</v>
      </c>
      <c r="N18" s="20">
        <v>3</v>
      </c>
      <c r="O18" s="20">
        <v>2</v>
      </c>
      <c r="P18" s="20">
        <v>5</v>
      </c>
      <c r="Q18" s="20">
        <v>8</v>
      </c>
      <c r="R18" s="20">
        <v>6</v>
      </c>
      <c r="S18" s="20">
        <v>7</v>
      </c>
      <c r="T18" s="20">
        <v>3</v>
      </c>
      <c r="U18" s="20">
        <v>7</v>
      </c>
      <c r="V18" s="105">
        <v>6</v>
      </c>
      <c r="W18" s="125" t="s">
        <v>142</v>
      </c>
      <c r="X18" s="105">
        <v>2</v>
      </c>
      <c r="Y18" s="105" t="s">
        <v>2</v>
      </c>
      <c r="Z18" s="105">
        <v>4</v>
      </c>
    </row>
    <row r="19" spans="1:26" ht="14.1" customHeight="1" x14ac:dyDescent="0.2">
      <c r="A19" s="18"/>
      <c r="B19" s="18"/>
      <c r="C19" s="3" t="s">
        <v>4</v>
      </c>
      <c r="D19" s="116">
        <f t="shared" si="0"/>
        <v>9</v>
      </c>
      <c r="E19" s="116">
        <f t="shared" si="1"/>
        <v>7</v>
      </c>
      <c r="F19" s="20" t="s">
        <v>3</v>
      </c>
      <c r="G19" s="20" t="s">
        <v>3</v>
      </c>
      <c r="H19" s="20" t="s">
        <v>3</v>
      </c>
      <c r="I19" s="20" t="s">
        <v>3</v>
      </c>
      <c r="J19" s="20" t="s">
        <v>3</v>
      </c>
      <c r="K19" s="20" t="s">
        <v>3</v>
      </c>
      <c r="L19" s="20" t="s">
        <v>3</v>
      </c>
      <c r="M19" s="20" t="s">
        <v>3</v>
      </c>
      <c r="N19" s="20" t="s">
        <v>3</v>
      </c>
      <c r="O19" s="20" t="s">
        <v>2</v>
      </c>
      <c r="P19" s="20">
        <v>1</v>
      </c>
      <c r="Q19" s="20">
        <v>2</v>
      </c>
      <c r="R19" s="20">
        <v>2</v>
      </c>
      <c r="S19" s="20">
        <v>3</v>
      </c>
      <c r="T19" s="20">
        <v>1</v>
      </c>
      <c r="U19" s="20">
        <v>3</v>
      </c>
      <c r="V19" s="105">
        <v>2</v>
      </c>
      <c r="W19" s="125" t="s">
        <v>142</v>
      </c>
      <c r="X19" s="105">
        <v>1</v>
      </c>
      <c r="Y19" s="105" t="s">
        <v>2</v>
      </c>
      <c r="Z19" s="105">
        <v>1</v>
      </c>
    </row>
    <row r="20" spans="1:26" ht="14.1" customHeight="1" x14ac:dyDescent="0.2">
      <c r="A20" s="18"/>
      <c r="B20" s="18"/>
      <c r="C20" s="3" t="s">
        <v>5</v>
      </c>
      <c r="D20" s="116">
        <f t="shared" si="0"/>
        <v>20</v>
      </c>
      <c r="E20" s="116">
        <f t="shared" si="1"/>
        <v>12</v>
      </c>
      <c r="F20" s="20" t="s">
        <v>3</v>
      </c>
      <c r="G20" s="20" t="s">
        <v>3</v>
      </c>
      <c r="H20" s="20" t="s">
        <v>3</v>
      </c>
      <c r="I20" s="20" t="s">
        <v>3</v>
      </c>
      <c r="J20" s="20" t="s">
        <v>3</v>
      </c>
      <c r="K20" s="20" t="s">
        <v>3</v>
      </c>
      <c r="L20" s="20" t="s">
        <v>3</v>
      </c>
      <c r="M20" s="20" t="s">
        <v>3</v>
      </c>
      <c r="N20" s="20" t="s">
        <v>3</v>
      </c>
      <c r="O20" s="20">
        <v>2</v>
      </c>
      <c r="P20" s="20">
        <v>4</v>
      </c>
      <c r="Q20" s="20">
        <v>6</v>
      </c>
      <c r="R20" s="20">
        <v>4</v>
      </c>
      <c r="S20" s="20">
        <v>4</v>
      </c>
      <c r="T20" s="20">
        <v>2</v>
      </c>
      <c r="U20" s="20">
        <v>4</v>
      </c>
      <c r="V20" s="105">
        <v>4</v>
      </c>
      <c r="W20" s="105"/>
      <c r="X20" s="105">
        <v>1</v>
      </c>
      <c r="Y20" s="105" t="s">
        <v>2</v>
      </c>
      <c r="Z20" s="105">
        <v>3</v>
      </c>
    </row>
    <row r="21" spans="1:26" ht="14.1" customHeight="1" x14ac:dyDescent="0.2">
      <c r="A21" s="18"/>
      <c r="B21" s="18"/>
      <c r="C21" s="21" t="s">
        <v>8</v>
      </c>
      <c r="D21" s="116">
        <f t="shared" si="0"/>
        <v>2</v>
      </c>
      <c r="E21" s="116">
        <f t="shared" si="1"/>
        <v>2</v>
      </c>
      <c r="F21" s="20">
        <v>12</v>
      </c>
      <c r="G21" s="20">
        <v>11</v>
      </c>
      <c r="H21" s="20">
        <v>5</v>
      </c>
      <c r="I21" s="20">
        <v>13</v>
      </c>
      <c r="J21" s="20">
        <v>9</v>
      </c>
      <c r="K21" s="20">
        <v>3</v>
      </c>
      <c r="L21" s="20">
        <v>2</v>
      </c>
      <c r="M21" s="20" t="s">
        <v>2</v>
      </c>
      <c r="N21" s="20" t="s">
        <v>2</v>
      </c>
      <c r="O21" s="20" t="s">
        <v>2</v>
      </c>
      <c r="P21" s="20" t="s">
        <v>2</v>
      </c>
      <c r="Q21" s="20" t="s">
        <v>2</v>
      </c>
      <c r="R21" s="20">
        <v>1</v>
      </c>
      <c r="S21" s="20">
        <v>1</v>
      </c>
      <c r="T21" s="20" t="s">
        <v>2</v>
      </c>
      <c r="U21" s="20" t="s">
        <v>2</v>
      </c>
      <c r="V21" s="105" t="s">
        <v>2</v>
      </c>
      <c r="W21" s="125" t="s">
        <v>142</v>
      </c>
      <c r="X21" s="105">
        <v>1</v>
      </c>
      <c r="Y21" s="105" t="s">
        <v>2</v>
      </c>
      <c r="Z21" s="105">
        <v>1</v>
      </c>
    </row>
    <row r="22" spans="1:26" ht="14.1" customHeight="1" x14ac:dyDescent="0.2">
      <c r="A22" s="18"/>
      <c r="B22" s="18"/>
      <c r="C22" s="3" t="s">
        <v>4</v>
      </c>
      <c r="D22" s="116">
        <f t="shared" si="0"/>
        <v>1</v>
      </c>
      <c r="E22" s="116">
        <f t="shared" si="1"/>
        <v>1</v>
      </c>
      <c r="F22" s="20" t="s">
        <v>3</v>
      </c>
      <c r="G22" s="20" t="s">
        <v>3</v>
      </c>
      <c r="H22" s="20" t="s">
        <v>3</v>
      </c>
      <c r="I22" s="20" t="s">
        <v>3</v>
      </c>
      <c r="J22" s="20" t="s">
        <v>3</v>
      </c>
      <c r="K22" s="20" t="s">
        <v>3</v>
      </c>
      <c r="L22" s="20" t="s">
        <v>3</v>
      </c>
      <c r="M22" s="20" t="s">
        <v>3</v>
      </c>
      <c r="N22" s="20" t="s">
        <v>3</v>
      </c>
      <c r="O22" s="20" t="s">
        <v>2</v>
      </c>
      <c r="P22" s="20" t="s">
        <v>2</v>
      </c>
      <c r="Q22" s="20" t="s">
        <v>2</v>
      </c>
      <c r="R22" s="20" t="s">
        <v>2</v>
      </c>
      <c r="S22" s="20">
        <v>1</v>
      </c>
      <c r="T22" s="20" t="s">
        <v>2</v>
      </c>
      <c r="U22" s="20" t="s">
        <v>2</v>
      </c>
      <c r="V22" s="105" t="s">
        <v>2</v>
      </c>
      <c r="W22" s="105"/>
      <c r="X22" s="105">
        <v>1</v>
      </c>
      <c r="Y22" s="105" t="s">
        <v>2</v>
      </c>
      <c r="Z22" s="105" t="s">
        <v>2</v>
      </c>
    </row>
    <row r="23" spans="1:26" ht="14.1" customHeight="1" x14ac:dyDescent="0.2">
      <c r="A23" s="18"/>
      <c r="B23" s="18"/>
      <c r="C23" s="3" t="s">
        <v>5</v>
      </c>
      <c r="D23" s="116">
        <f t="shared" si="0"/>
        <v>1</v>
      </c>
      <c r="E23" s="116" t="str">
        <f t="shared" si="1"/>
        <v>–</v>
      </c>
      <c r="F23" s="20" t="s">
        <v>3</v>
      </c>
      <c r="G23" s="20" t="s">
        <v>3</v>
      </c>
      <c r="H23" s="20" t="s">
        <v>3</v>
      </c>
      <c r="I23" s="20" t="s">
        <v>3</v>
      </c>
      <c r="J23" s="20" t="s">
        <v>3</v>
      </c>
      <c r="K23" s="20" t="s">
        <v>3</v>
      </c>
      <c r="L23" s="20" t="s">
        <v>3</v>
      </c>
      <c r="M23" s="20" t="s">
        <v>3</v>
      </c>
      <c r="N23" s="20" t="s">
        <v>3</v>
      </c>
      <c r="O23" s="20" t="s">
        <v>2</v>
      </c>
      <c r="P23" s="20" t="s">
        <v>2</v>
      </c>
      <c r="Q23" s="20" t="s">
        <v>2</v>
      </c>
      <c r="R23" s="20">
        <v>1</v>
      </c>
      <c r="S23" s="20" t="s">
        <v>2</v>
      </c>
      <c r="T23" s="20" t="s">
        <v>2</v>
      </c>
      <c r="U23" s="20" t="s">
        <v>2</v>
      </c>
      <c r="V23" s="105" t="s">
        <v>2</v>
      </c>
      <c r="W23" s="125" t="s">
        <v>142</v>
      </c>
      <c r="X23" s="105" t="s">
        <v>2</v>
      </c>
      <c r="Y23" s="105" t="s">
        <v>2</v>
      </c>
      <c r="Z23" s="105" t="s">
        <v>2</v>
      </c>
    </row>
    <row r="24" spans="1:26" ht="14.1" customHeight="1" x14ac:dyDescent="0.2">
      <c r="A24" s="18"/>
      <c r="B24" s="18"/>
      <c r="C24" s="3" t="s">
        <v>34</v>
      </c>
      <c r="D24" s="116" t="str">
        <f t="shared" ref="D24" si="2">IF(SUM(T24,P24,Q24,R24,S24)&gt;0,SUM(T24,P24,Q24,R24,S24),"–")</f>
        <v>–</v>
      </c>
      <c r="E24" s="116">
        <f t="shared" ref="E24" si="3">IF(SUM(U24,V24,X24,Y24,Z24)&gt;0,SUM(U24,V24,X24,Y24,Z24),"–")</f>
        <v>1</v>
      </c>
      <c r="F24" s="20" t="s">
        <v>3</v>
      </c>
      <c r="G24" s="20" t="s">
        <v>3</v>
      </c>
      <c r="H24" s="20" t="s">
        <v>3</v>
      </c>
      <c r="I24" s="20" t="s">
        <v>3</v>
      </c>
      <c r="J24" s="20" t="s">
        <v>3</v>
      </c>
      <c r="K24" s="20" t="s">
        <v>3</v>
      </c>
      <c r="L24" s="20" t="s">
        <v>3</v>
      </c>
      <c r="M24" s="20" t="s">
        <v>3</v>
      </c>
      <c r="N24" s="20" t="s">
        <v>3</v>
      </c>
      <c r="O24" s="20" t="s">
        <v>2</v>
      </c>
      <c r="P24" s="20" t="s">
        <v>2</v>
      </c>
      <c r="Q24" s="20" t="s">
        <v>2</v>
      </c>
      <c r="R24" s="20" t="s">
        <v>2</v>
      </c>
      <c r="S24" s="20" t="s">
        <v>2</v>
      </c>
      <c r="T24" s="20" t="s">
        <v>2</v>
      </c>
      <c r="U24" s="20" t="s">
        <v>2</v>
      </c>
      <c r="V24" s="20" t="s">
        <v>2</v>
      </c>
      <c r="W24" s="105"/>
      <c r="X24" s="105" t="s">
        <v>2</v>
      </c>
      <c r="Y24" s="105" t="s">
        <v>2</v>
      </c>
      <c r="Z24" s="105">
        <v>1</v>
      </c>
    </row>
    <row r="25" spans="1:26" s="17" customFormat="1" ht="28.5" customHeight="1" x14ac:dyDescent="0.2">
      <c r="A25" s="53"/>
      <c r="B25" s="53"/>
      <c r="C25" s="19" t="s">
        <v>136</v>
      </c>
      <c r="D25" s="148">
        <f t="shared" si="0"/>
        <v>87</v>
      </c>
      <c r="E25" s="148">
        <f t="shared" si="1"/>
        <v>53</v>
      </c>
      <c r="F25" s="55">
        <f t="shared" ref="F25:N25" si="4">IF(SUM(F5,F9,F12,F18,F21,)&gt;0,SUM(F5,F9,F12,F18,F21),"-")</f>
        <v>18</v>
      </c>
      <c r="G25" s="55">
        <f t="shared" si="4"/>
        <v>19</v>
      </c>
      <c r="H25" s="55">
        <f t="shared" si="4"/>
        <v>11</v>
      </c>
      <c r="I25" s="55">
        <f t="shared" si="4"/>
        <v>23</v>
      </c>
      <c r="J25" s="55">
        <f t="shared" si="4"/>
        <v>23</v>
      </c>
      <c r="K25" s="55">
        <f t="shared" si="4"/>
        <v>19</v>
      </c>
      <c r="L25" s="55">
        <f t="shared" si="4"/>
        <v>16</v>
      </c>
      <c r="M25" s="55">
        <f t="shared" si="4"/>
        <v>15</v>
      </c>
      <c r="N25" s="55">
        <f t="shared" si="4"/>
        <v>8</v>
      </c>
      <c r="O25" s="55">
        <f>IF(SUM(O5,O9,O12,O18,O21,)&gt;0,SUM(O5,O9,O12,O18,O21),"–")</f>
        <v>18</v>
      </c>
      <c r="P25" s="55">
        <f>IF(SUM(P5,P9,P12,P18,P21,)&gt;0,SUM(P5,P9,P12,P18,P21),"–")</f>
        <v>25</v>
      </c>
      <c r="Q25" s="55">
        <f>IF(SUM(Q5,Q9,Q12,Q18,Q21,)&gt;0,SUM(Q5,Q9,Q12,Q18,Q21),"–")</f>
        <v>14</v>
      </c>
      <c r="R25" s="55">
        <f>IF(SUM(R5,R9,R12,R18,R21,)&gt;0,SUM(R5,R9,R12,R18,R21),"–")</f>
        <v>19</v>
      </c>
      <c r="S25" s="55">
        <f>IF(SUM(S5,S9,S12,S18,S21,)&gt;0,SUM(S5,S9,S12,S18,S21),"–")</f>
        <v>18</v>
      </c>
      <c r="T25" s="55">
        <f t="shared" ref="T25:U27" si="5">IF(SUM(T5,T9,T12,T15,T18,T21,)&gt;0,SUM(T5,T9,T12,T15,T18,T21),"–")</f>
        <v>11</v>
      </c>
      <c r="U25" s="55">
        <f t="shared" si="5"/>
        <v>14</v>
      </c>
      <c r="V25" s="104">
        <f t="shared" ref="V25" si="6">IF(SUM(V5,V9,V12,V15,V18,V21,)&gt;0,SUM(V5,V9,V12,V15,V18,V21),"–")</f>
        <v>12</v>
      </c>
      <c r="W25" s="104"/>
      <c r="X25" s="104">
        <f t="shared" ref="X25:Y25" si="7">IF(SUM(X5,X9,X12,X15,X18,X21,)&gt;0,SUM(X5,X9,X12,X15,X18,X21),"–")</f>
        <v>13</v>
      </c>
      <c r="Y25" s="104">
        <f t="shared" si="7"/>
        <v>5</v>
      </c>
      <c r="Z25" s="104">
        <f t="shared" ref="Z25" si="8">IF(SUM(Z5,Z9,Z12,Z15,Z18,Z21,)&gt;0,SUM(Z5,Z9,Z12,Z15,Z18,Z21),"–")</f>
        <v>9</v>
      </c>
    </row>
    <row r="26" spans="1:26" s="17" customFormat="1" ht="14.1" customHeight="1" x14ac:dyDescent="0.2">
      <c r="A26" s="18"/>
      <c r="B26" s="53"/>
      <c r="C26" s="56" t="s">
        <v>30</v>
      </c>
      <c r="D26" s="116">
        <f t="shared" si="0"/>
        <v>28</v>
      </c>
      <c r="E26" s="116">
        <f t="shared" si="1"/>
        <v>20</v>
      </c>
      <c r="F26" s="20" t="s">
        <v>3</v>
      </c>
      <c r="G26" s="20" t="s">
        <v>3</v>
      </c>
      <c r="H26" s="20" t="s">
        <v>3</v>
      </c>
      <c r="I26" s="20" t="s">
        <v>3</v>
      </c>
      <c r="J26" s="20" t="s">
        <v>3</v>
      </c>
      <c r="K26" s="20" t="s">
        <v>3</v>
      </c>
      <c r="L26" s="20" t="s">
        <v>3</v>
      </c>
      <c r="M26" s="20" t="s">
        <v>3</v>
      </c>
      <c r="N26" s="20" t="s">
        <v>3</v>
      </c>
      <c r="O26" s="20">
        <f t="shared" ref="O26:S27" si="9">IF(SUM(O6,O10,O13,O19,O22,)&gt;0,SUM(O6,O10,O13,O19,O22,),"–")</f>
        <v>4</v>
      </c>
      <c r="P26" s="20">
        <f t="shared" si="9"/>
        <v>9</v>
      </c>
      <c r="Q26" s="20">
        <f t="shared" si="9"/>
        <v>5</v>
      </c>
      <c r="R26" s="20">
        <f t="shared" si="9"/>
        <v>3</v>
      </c>
      <c r="S26" s="20">
        <f t="shared" si="9"/>
        <v>7</v>
      </c>
      <c r="T26" s="20">
        <f t="shared" si="5"/>
        <v>4</v>
      </c>
      <c r="U26" s="20">
        <f t="shared" si="5"/>
        <v>5</v>
      </c>
      <c r="V26" s="105">
        <f t="shared" ref="V26" si="10">IF(SUM(V6,V10,V13,V16,V19,V22,)&gt;0,SUM(V6,V10,V13,V16,V19,V22),"–")</f>
        <v>4</v>
      </c>
      <c r="W26" s="105"/>
      <c r="X26" s="105">
        <f t="shared" ref="X26:Y26" si="11">IF(SUM(X6,X10,X13,X16,X19,X22,)&gt;0,SUM(X6,X10,X13,X16,X19,X22),"–")</f>
        <v>7</v>
      </c>
      <c r="Y26" s="105">
        <f t="shared" si="11"/>
        <v>2</v>
      </c>
      <c r="Z26" s="105">
        <f t="shared" ref="Z26" si="12">IF(SUM(Z6,Z10,Z13,Z16,Z19,Z22,)&gt;0,SUM(Z6,Z10,Z13,Z16,Z19,Z22),"–")</f>
        <v>2</v>
      </c>
    </row>
    <row r="27" spans="1:26" s="17" customFormat="1" ht="14.1" customHeight="1" x14ac:dyDescent="0.2">
      <c r="A27" s="18"/>
      <c r="B27" s="53"/>
      <c r="C27" s="56" t="s">
        <v>31</v>
      </c>
      <c r="D27" s="116">
        <f t="shared" si="0"/>
        <v>58</v>
      </c>
      <c r="E27" s="116">
        <f t="shared" si="1"/>
        <v>32</v>
      </c>
      <c r="F27" s="20" t="s">
        <v>3</v>
      </c>
      <c r="G27" s="20" t="s">
        <v>3</v>
      </c>
      <c r="H27" s="20" t="s">
        <v>3</v>
      </c>
      <c r="I27" s="20" t="s">
        <v>3</v>
      </c>
      <c r="J27" s="20" t="s">
        <v>3</v>
      </c>
      <c r="K27" s="20" t="s">
        <v>3</v>
      </c>
      <c r="L27" s="20" t="s">
        <v>3</v>
      </c>
      <c r="M27" s="20" t="s">
        <v>3</v>
      </c>
      <c r="N27" s="20" t="s">
        <v>3</v>
      </c>
      <c r="O27" s="20">
        <f t="shared" si="9"/>
        <v>14</v>
      </c>
      <c r="P27" s="20">
        <f t="shared" si="9"/>
        <v>16</v>
      </c>
      <c r="Q27" s="20">
        <f t="shared" si="9"/>
        <v>9</v>
      </c>
      <c r="R27" s="20">
        <f t="shared" si="9"/>
        <v>15</v>
      </c>
      <c r="S27" s="20">
        <f t="shared" si="9"/>
        <v>11</v>
      </c>
      <c r="T27" s="20">
        <f t="shared" si="5"/>
        <v>7</v>
      </c>
      <c r="U27" s="20">
        <f t="shared" si="5"/>
        <v>9</v>
      </c>
      <c r="V27" s="105">
        <f t="shared" ref="V27" si="13">IF(SUM(V7,V11,V14,V17,V20,V23,)&gt;0,SUM(V7,V11,V14,V17,V20,V23),"–")</f>
        <v>8</v>
      </c>
      <c r="W27" s="105"/>
      <c r="X27" s="105">
        <f t="shared" ref="X27:Y27" si="14">IF(SUM(X7,X11,X14,X17,X20,X23,)&gt;0,SUM(X7,X11,X14,X17,X20,X23),"–")</f>
        <v>6</v>
      </c>
      <c r="Y27" s="105">
        <f t="shared" si="14"/>
        <v>3</v>
      </c>
      <c r="Z27" s="105">
        <f t="shared" ref="Z27" si="15">IF(SUM(Z7,Z11,Z14,Z17,Z20,Z23,)&gt;0,SUM(Z7,Z11,Z14,Z17,Z20,Z23),"–")</f>
        <v>6</v>
      </c>
    </row>
    <row r="28" spans="1:26" s="17" customFormat="1" ht="14.1" customHeight="1" x14ac:dyDescent="0.2">
      <c r="A28" s="18"/>
      <c r="B28" s="53"/>
      <c r="C28" s="56" t="s">
        <v>38</v>
      </c>
      <c r="D28" s="172">
        <f t="shared" si="0"/>
        <v>1</v>
      </c>
      <c r="E28" s="172">
        <f t="shared" si="1"/>
        <v>1</v>
      </c>
      <c r="F28" s="20" t="s">
        <v>3</v>
      </c>
      <c r="G28" s="20" t="s">
        <v>3</v>
      </c>
      <c r="H28" s="20" t="s">
        <v>3</v>
      </c>
      <c r="I28" s="20" t="s">
        <v>3</v>
      </c>
      <c r="J28" s="20" t="s">
        <v>3</v>
      </c>
      <c r="K28" s="20" t="s">
        <v>3</v>
      </c>
      <c r="L28" s="20" t="s">
        <v>3</v>
      </c>
      <c r="M28" s="20" t="s">
        <v>3</v>
      </c>
      <c r="N28" s="20" t="s">
        <v>3</v>
      </c>
      <c r="O28" s="20" t="s">
        <v>2</v>
      </c>
      <c r="P28" s="20" t="s">
        <v>2</v>
      </c>
      <c r="Q28" s="20" t="s">
        <v>2</v>
      </c>
      <c r="R28" s="20">
        <f>SUM(R8)</f>
        <v>1</v>
      </c>
      <c r="S28" s="20" t="s">
        <v>2</v>
      </c>
      <c r="T28" s="20" t="s">
        <v>2</v>
      </c>
      <c r="U28" s="20" t="s">
        <v>2</v>
      </c>
      <c r="V28" s="20" t="s">
        <v>2</v>
      </c>
      <c r="W28" s="105"/>
      <c r="X28" s="105" t="s">
        <v>2</v>
      </c>
      <c r="Y28" s="105" t="s">
        <v>2</v>
      </c>
      <c r="Z28" s="105">
        <v>1</v>
      </c>
    </row>
    <row r="29" spans="1:26" s="17" customFormat="1" ht="30.75" customHeight="1" x14ac:dyDescent="0.2">
      <c r="A29" s="232"/>
      <c r="B29" s="232"/>
      <c r="C29" s="241" t="s">
        <v>200</v>
      </c>
      <c r="D29" s="148">
        <f t="shared" ref="D29:D31" si="16">IF(SUM(T29,P29,Q29,R29,S29)&gt;0,SUM(T29,P29,Q29,R29,S29),"–")</f>
        <v>13</v>
      </c>
      <c r="E29" s="148">
        <f t="shared" ref="E29:E31" si="17">IF(SUM(U29,V29,X29,Y29,Z29)&gt;0,SUM(U29,V29,X29,Y29,Z29),"–")</f>
        <v>28</v>
      </c>
      <c r="F29" s="235">
        <v>1</v>
      </c>
      <c r="G29" s="235">
        <v>2</v>
      </c>
      <c r="H29" s="235">
        <v>2</v>
      </c>
      <c r="I29" s="235">
        <v>3</v>
      </c>
      <c r="J29" s="236" t="s">
        <v>2</v>
      </c>
      <c r="K29" s="235">
        <v>2</v>
      </c>
      <c r="L29" s="235">
        <v>4</v>
      </c>
      <c r="M29" s="235">
        <v>3</v>
      </c>
      <c r="N29" s="236">
        <v>1</v>
      </c>
      <c r="O29" s="236">
        <v>3</v>
      </c>
      <c r="P29" s="236">
        <v>2</v>
      </c>
      <c r="Q29" s="236">
        <v>5</v>
      </c>
      <c r="R29" s="236">
        <v>1</v>
      </c>
      <c r="S29" s="236">
        <v>1</v>
      </c>
      <c r="T29" s="236">
        <v>4</v>
      </c>
      <c r="U29" s="237">
        <v>3</v>
      </c>
      <c r="V29" s="238">
        <v>6</v>
      </c>
      <c r="W29" s="238"/>
      <c r="X29" s="238">
        <v>8</v>
      </c>
      <c r="Y29" s="248">
        <v>3</v>
      </c>
      <c r="Z29" s="247">
        <f>Z30+Z31</f>
        <v>8</v>
      </c>
    </row>
    <row r="30" spans="1:26" s="17" customFormat="1" ht="14.1" customHeight="1" x14ac:dyDescent="0.2">
      <c r="A30" s="18"/>
      <c r="B30" s="53"/>
      <c r="C30" s="56" t="s">
        <v>30</v>
      </c>
      <c r="D30" s="116">
        <f t="shared" si="16"/>
        <v>7</v>
      </c>
      <c r="E30" s="116">
        <f t="shared" si="17"/>
        <v>9</v>
      </c>
      <c r="F30" s="20" t="s">
        <v>3</v>
      </c>
      <c r="G30" s="20" t="s">
        <v>3</v>
      </c>
      <c r="H30" s="20" t="s">
        <v>3</v>
      </c>
      <c r="I30" s="20" t="s">
        <v>3</v>
      </c>
      <c r="J30" s="20" t="s">
        <v>3</v>
      </c>
      <c r="K30" s="20" t="s">
        <v>3</v>
      </c>
      <c r="L30" s="20" t="s">
        <v>3</v>
      </c>
      <c r="M30" s="20" t="s">
        <v>3</v>
      </c>
      <c r="N30" s="20" t="s">
        <v>3</v>
      </c>
      <c r="O30" s="20">
        <v>2</v>
      </c>
      <c r="P30" s="20">
        <v>1</v>
      </c>
      <c r="Q30" s="20">
        <v>4</v>
      </c>
      <c r="R30" s="20" t="s">
        <v>2</v>
      </c>
      <c r="S30" s="20">
        <v>1</v>
      </c>
      <c r="T30" s="20">
        <v>1</v>
      </c>
      <c r="U30" s="20" t="s">
        <v>2</v>
      </c>
      <c r="V30" s="105">
        <v>1</v>
      </c>
      <c r="W30" s="105"/>
      <c r="X30" s="105">
        <v>2</v>
      </c>
      <c r="Y30" s="105">
        <v>1</v>
      </c>
      <c r="Z30" s="105">
        <v>5</v>
      </c>
    </row>
    <row r="31" spans="1:26" s="17" customFormat="1" ht="14.1" customHeight="1" x14ac:dyDescent="0.2">
      <c r="A31" s="18"/>
      <c r="B31" s="53"/>
      <c r="C31" s="56" t="s">
        <v>31</v>
      </c>
      <c r="D31" s="116">
        <f t="shared" si="16"/>
        <v>6</v>
      </c>
      <c r="E31" s="116">
        <f t="shared" si="17"/>
        <v>19</v>
      </c>
      <c r="F31" s="20" t="s">
        <v>3</v>
      </c>
      <c r="G31" s="20" t="s">
        <v>3</v>
      </c>
      <c r="H31" s="20" t="s">
        <v>3</v>
      </c>
      <c r="I31" s="20" t="s">
        <v>3</v>
      </c>
      <c r="J31" s="20" t="s">
        <v>3</v>
      </c>
      <c r="K31" s="20" t="s">
        <v>3</v>
      </c>
      <c r="L31" s="20" t="s">
        <v>3</v>
      </c>
      <c r="M31" s="20" t="s">
        <v>3</v>
      </c>
      <c r="N31" s="20" t="s">
        <v>3</v>
      </c>
      <c r="O31" s="20">
        <v>1</v>
      </c>
      <c r="P31" s="20">
        <v>1</v>
      </c>
      <c r="Q31" s="20">
        <v>1</v>
      </c>
      <c r="R31" s="20">
        <v>1</v>
      </c>
      <c r="S31" s="20" t="s">
        <v>2</v>
      </c>
      <c r="T31" s="20">
        <v>3</v>
      </c>
      <c r="U31" s="159">
        <v>3</v>
      </c>
      <c r="V31" s="160">
        <v>5</v>
      </c>
      <c r="W31" s="160"/>
      <c r="X31" s="160">
        <v>6</v>
      </c>
      <c r="Y31" s="160">
        <v>2</v>
      </c>
      <c r="Z31" s="160">
        <v>3</v>
      </c>
    </row>
    <row r="32" spans="1:26" ht="14.1" customHeight="1" x14ac:dyDescent="0.2">
      <c r="A32" s="36"/>
      <c r="B32" s="36"/>
      <c r="C32" s="15"/>
      <c r="D32" s="172"/>
      <c r="E32" s="172"/>
      <c r="F32" s="37"/>
      <c r="G32" s="37"/>
      <c r="H32" s="37"/>
      <c r="I32" s="37"/>
      <c r="J32" s="37"/>
      <c r="K32" s="37"/>
      <c r="L32" s="37"/>
      <c r="M32" s="37"/>
      <c r="N32" s="37"/>
      <c r="O32" s="37"/>
      <c r="P32" s="37"/>
      <c r="Q32" s="38"/>
      <c r="R32" s="38"/>
      <c r="S32" s="38"/>
      <c r="T32" s="38"/>
      <c r="U32" s="110"/>
      <c r="V32" s="126"/>
      <c r="W32" s="126"/>
      <c r="X32" s="126"/>
      <c r="Y32" s="40"/>
      <c r="Z32" s="40"/>
    </row>
    <row r="33" spans="1:24" s="4" customFormat="1" ht="14.1" customHeight="1" x14ac:dyDescent="0.2">
      <c r="A33" s="25"/>
      <c r="C33" s="4" t="s">
        <v>171</v>
      </c>
      <c r="D33" s="98"/>
      <c r="E33" s="98"/>
      <c r="V33" s="97"/>
      <c r="W33" s="97"/>
      <c r="X33" s="97"/>
    </row>
    <row r="34" spans="1:24" s="4" customFormat="1" ht="12.75" customHeight="1" x14ac:dyDescent="0.2">
      <c r="A34" s="25"/>
      <c r="C34" s="14" t="s">
        <v>126</v>
      </c>
      <c r="D34" s="98"/>
      <c r="E34" s="98"/>
      <c r="V34" s="97"/>
      <c r="W34" s="97"/>
      <c r="X34" s="97"/>
    </row>
    <row r="35" spans="1:24" s="4" customFormat="1" ht="12.75" customHeight="1" x14ac:dyDescent="0.2">
      <c r="B35" s="14"/>
      <c r="C35" s="14"/>
      <c r="D35" s="98"/>
      <c r="E35" s="98"/>
      <c r="V35" s="97"/>
      <c r="W35" s="97"/>
      <c r="X35" s="97"/>
    </row>
    <row r="36" spans="1:24" x14ac:dyDescent="0.2">
      <c r="C36" s="58"/>
    </row>
    <row r="38" spans="1:24" x14ac:dyDescent="0.2">
      <c r="C38" s="19"/>
    </row>
  </sheetData>
  <customSheetViews>
    <customSheetView guid="{03452A04-CA67-46E6-B0A2-BCD750928530}" showGridLines="0">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scale="90" orientation="landscape"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28"/>
  <sheetViews>
    <sheetView showGridLines="0" zoomScaleNormal="100" zoomScaleSheetLayoutView="100" workbookViewId="0"/>
  </sheetViews>
  <sheetFormatPr defaultColWidth="9.140625" defaultRowHeight="12.75" outlineLevelCol="1" x14ac:dyDescent="0.2"/>
  <cols>
    <col min="1" max="1" width="3.85546875" style="12" customWidth="1"/>
    <col min="2" max="2" width="1.28515625" style="12" customWidth="1"/>
    <col min="3" max="3" width="41.7109375" style="12" customWidth="1"/>
    <col min="4" max="5" width="6.7109375" style="98" customWidth="1"/>
    <col min="6" max="13" width="4.7109375" style="4" customWidth="1" outlineLevel="1"/>
    <col min="14" max="14" width="4.85546875" style="4" customWidth="1" outlineLevel="1"/>
    <col min="15" max="15" width="4.7109375" style="4" customWidth="1" outlineLevel="1"/>
    <col min="16" max="16" width="5" style="4" customWidth="1" outlineLevel="1"/>
    <col min="17" max="17" width="4.7109375" style="4" customWidth="1" outlineLevel="1"/>
    <col min="18" max="18" width="5" style="4" customWidth="1" outlineLevel="1"/>
    <col min="19" max="19" width="4.7109375" style="70" customWidth="1" outlineLevel="1"/>
    <col min="20" max="20" width="5" style="70" customWidth="1"/>
    <col min="21" max="21" width="4.7109375" style="4" customWidth="1"/>
    <col min="22" max="22" width="4.7109375" style="97" customWidth="1"/>
    <col min="23" max="23" width="1.5703125" style="97" customWidth="1"/>
    <col min="24" max="24" width="4.7109375" style="97" customWidth="1"/>
    <col min="25" max="26" width="4.7109375" style="12" customWidth="1"/>
    <col min="27" max="16384" width="9.140625" style="12"/>
  </cols>
  <sheetData>
    <row r="1" spans="1:26" ht="14.25" customHeight="1" x14ac:dyDescent="0.2">
      <c r="A1" s="17" t="s">
        <v>209</v>
      </c>
    </row>
    <row r="2" spans="1:26" ht="14.25" customHeight="1" x14ac:dyDescent="0.2">
      <c r="A2" s="16" t="s">
        <v>210</v>
      </c>
    </row>
    <row r="3" spans="1:26" ht="24" customHeight="1" x14ac:dyDescent="0.2">
      <c r="A3" s="301"/>
      <c r="B3" s="301"/>
      <c r="C3" s="301"/>
      <c r="D3" s="153" t="s">
        <v>191</v>
      </c>
      <c r="E3" s="153" t="s">
        <v>192</v>
      </c>
      <c r="F3" s="111">
        <v>2000</v>
      </c>
      <c r="G3" s="111">
        <v>2001</v>
      </c>
      <c r="H3" s="111">
        <v>2002</v>
      </c>
      <c r="I3" s="111">
        <v>2003</v>
      </c>
      <c r="J3" s="111">
        <v>2004</v>
      </c>
      <c r="K3" s="111">
        <v>2005</v>
      </c>
      <c r="L3" s="111">
        <v>2006</v>
      </c>
      <c r="M3" s="111">
        <v>2007</v>
      </c>
      <c r="N3" s="111">
        <v>2008</v>
      </c>
      <c r="O3" s="111">
        <v>2009</v>
      </c>
      <c r="P3" s="111">
        <v>2010</v>
      </c>
      <c r="Q3" s="111">
        <v>2011</v>
      </c>
      <c r="R3" s="111">
        <v>2012</v>
      </c>
      <c r="S3" s="111">
        <v>2013</v>
      </c>
      <c r="T3" s="111">
        <v>2014</v>
      </c>
      <c r="U3" s="111">
        <v>2015</v>
      </c>
      <c r="V3" s="122">
        <v>2016</v>
      </c>
      <c r="W3" s="122"/>
      <c r="X3" s="122">
        <v>2017</v>
      </c>
      <c r="Y3" s="122">
        <v>2018</v>
      </c>
      <c r="Z3" s="122">
        <v>2019</v>
      </c>
    </row>
    <row r="4" spans="1:26" ht="24" customHeight="1" x14ac:dyDescent="0.2">
      <c r="A4" s="22"/>
      <c r="B4" s="18"/>
      <c r="C4" s="19" t="s">
        <v>28</v>
      </c>
      <c r="D4" s="116"/>
      <c r="E4" s="116"/>
      <c r="F4" s="23"/>
      <c r="G4" s="23"/>
      <c r="H4" s="23"/>
      <c r="I4" s="23"/>
      <c r="J4" s="23"/>
      <c r="K4" s="23"/>
      <c r="L4" s="23"/>
      <c r="M4" s="23"/>
      <c r="N4" s="23"/>
      <c r="O4" s="23"/>
      <c r="P4" s="23"/>
      <c r="Q4" s="23"/>
      <c r="R4" s="23"/>
      <c r="S4" s="68"/>
      <c r="T4" s="68"/>
      <c r="W4" s="123"/>
    </row>
    <row r="5" spans="1:26" ht="24" customHeight="1" x14ac:dyDescent="0.2">
      <c r="A5" s="18"/>
      <c r="B5" s="18"/>
      <c r="C5" s="21" t="s">
        <v>10</v>
      </c>
      <c r="D5" s="116">
        <f>IF(SUM(T5,P5,Q5,R5,S5)&gt;0,SUM(T5,P5,Q5,R5,S5),"–")</f>
        <v>2</v>
      </c>
      <c r="E5" s="116" t="str">
        <f>IF(SUM(U5,V5,X5,Y5,Z5)&gt;0,SUM(U5,V5,X5,Y5,Z5),"–")</f>
        <v>–</v>
      </c>
      <c r="F5" s="20" t="s">
        <v>2</v>
      </c>
      <c r="G5" s="31">
        <v>1</v>
      </c>
      <c r="H5" s="31">
        <v>1</v>
      </c>
      <c r="I5" s="20" t="s">
        <v>2</v>
      </c>
      <c r="J5" s="20">
        <v>1</v>
      </c>
      <c r="K5" s="31">
        <v>1</v>
      </c>
      <c r="L5" s="20" t="s">
        <v>2</v>
      </c>
      <c r="M5" s="20" t="s">
        <v>2</v>
      </c>
      <c r="N5" s="20" t="s">
        <v>2</v>
      </c>
      <c r="O5" s="20" t="s">
        <v>2</v>
      </c>
      <c r="P5" s="20" t="s">
        <v>2</v>
      </c>
      <c r="Q5" s="20">
        <v>1</v>
      </c>
      <c r="R5" s="20">
        <v>1</v>
      </c>
      <c r="S5" s="20" t="s">
        <v>2</v>
      </c>
      <c r="T5" s="20" t="s">
        <v>2</v>
      </c>
      <c r="U5" s="20" t="s">
        <v>2</v>
      </c>
      <c r="V5" s="105" t="s">
        <v>2</v>
      </c>
      <c r="W5" s="125" t="s">
        <v>142</v>
      </c>
      <c r="X5" s="105" t="s">
        <v>2</v>
      </c>
      <c r="Y5" s="105" t="s">
        <v>2</v>
      </c>
      <c r="Z5" s="105" t="s">
        <v>2</v>
      </c>
    </row>
    <row r="6" spans="1:26" ht="22.5" x14ac:dyDescent="0.2">
      <c r="A6" s="18"/>
      <c r="B6" s="27"/>
      <c r="C6" s="21" t="s">
        <v>11</v>
      </c>
      <c r="D6" s="116">
        <f t="shared" ref="D6:D12" si="0">IF(SUM(T6,P6,Q6,R6,S6)&gt;0,SUM(T6,P6,Q6,R6,S6),"–")</f>
        <v>1</v>
      </c>
      <c r="E6" s="116">
        <f t="shared" ref="E6:E12" si="1">IF(SUM(U6,V6,X6,Y6,Z6)&gt;0,SUM(U6,V6,X6,Y6,Z6),"–")</f>
        <v>5</v>
      </c>
      <c r="F6" s="31">
        <v>4</v>
      </c>
      <c r="G6" s="20" t="s">
        <v>2</v>
      </c>
      <c r="H6" s="31">
        <v>2</v>
      </c>
      <c r="I6" s="20">
        <v>4</v>
      </c>
      <c r="J6" s="20" t="s">
        <v>2</v>
      </c>
      <c r="K6" s="20" t="s">
        <v>2</v>
      </c>
      <c r="L6" s="31">
        <v>2</v>
      </c>
      <c r="M6" s="20" t="s">
        <v>2</v>
      </c>
      <c r="N6" s="20">
        <v>1</v>
      </c>
      <c r="O6" s="20">
        <v>3</v>
      </c>
      <c r="P6" s="20" t="s">
        <v>2</v>
      </c>
      <c r="Q6" s="20">
        <v>1</v>
      </c>
      <c r="R6" s="20" t="s">
        <v>2</v>
      </c>
      <c r="S6" s="20" t="s">
        <v>2</v>
      </c>
      <c r="T6" s="20" t="s">
        <v>2</v>
      </c>
      <c r="U6" s="20">
        <v>1</v>
      </c>
      <c r="V6" s="105">
        <v>1</v>
      </c>
      <c r="W6" s="125" t="s">
        <v>142</v>
      </c>
      <c r="X6" s="105">
        <v>1</v>
      </c>
      <c r="Y6" s="185">
        <v>2</v>
      </c>
      <c r="Z6" s="105" t="s">
        <v>2</v>
      </c>
    </row>
    <row r="7" spans="1:26" ht="24" customHeight="1" x14ac:dyDescent="0.2">
      <c r="A7" s="18"/>
      <c r="B7" s="27"/>
      <c r="C7" s="21" t="s">
        <v>12</v>
      </c>
      <c r="D7" s="116">
        <f t="shared" si="0"/>
        <v>5</v>
      </c>
      <c r="E7" s="116">
        <f t="shared" si="1"/>
        <v>2</v>
      </c>
      <c r="F7" s="31">
        <v>2</v>
      </c>
      <c r="G7" s="20" t="s">
        <v>2</v>
      </c>
      <c r="H7" s="20" t="s">
        <v>2</v>
      </c>
      <c r="I7" s="20" t="s">
        <v>2</v>
      </c>
      <c r="J7" s="20" t="s">
        <v>2</v>
      </c>
      <c r="K7" s="31">
        <v>3</v>
      </c>
      <c r="L7" s="31">
        <v>1</v>
      </c>
      <c r="M7" s="20" t="s">
        <v>2</v>
      </c>
      <c r="N7" s="20">
        <v>1</v>
      </c>
      <c r="O7" s="20" t="s">
        <v>2</v>
      </c>
      <c r="P7" s="20" t="s">
        <v>2</v>
      </c>
      <c r="Q7" s="20">
        <v>2</v>
      </c>
      <c r="R7" s="20" t="s">
        <v>2</v>
      </c>
      <c r="S7" s="20" t="s">
        <v>2</v>
      </c>
      <c r="T7" s="20">
        <v>3</v>
      </c>
      <c r="U7" s="20" t="s">
        <v>2</v>
      </c>
      <c r="V7" s="105">
        <v>1</v>
      </c>
      <c r="W7" s="105"/>
      <c r="X7" s="105">
        <v>1</v>
      </c>
      <c r="Y7" s="105" t="s">
        <v>2</v>
      </c>
      <c r="Z7" s="105" t="s">
        <v>2</v>
      </c>
    </row>
    <row r="8" spans="1:26" ht="24" customHeight="1" x14ac:dyDescent="0.2">
      <c r="A8" s="18"/>
      <c r="B8" s="18"/>
      <c r="C8" s="92" t="s">
        <v>71</v>
      </c>
      <c r="D8" s="116" t="s">
        <v>3</v>
      </c>
      <c r="E8" s="116">
        <f t="shared" si="1"/>
        <v>37</v>
      </c>
      <c r="F8" s="31" t="s">
        <v>3</v>
      </c>
      <c r="G8" s="31" t="s">
        <v>3</v>
      </c>
      <c r="H8" s="31" t="s">
        <v>3</v>
      </c>
      <c r="I8" s="31" t="s">
        <v>3</v>
      </c>
      <c r="J8" s="31" t="s">
        <v>3</v>
      </c>
      <c r="K8" s="31" t="s">
        <v>3</v>
      </c>
      <c r="L8" s="31" t="s">
        <v>3</v>
      </c>
      <c r="M8" s="31" t="s">
        <v>3</v>
      </c>
      <c r="N8" s="31" t="s">
        <v>3</v>
      </c>
      <c r="O8" s="31" t="s">
        <v>3</v>
      </c>
      <c r="P8" s="31" t="s">
        <v>3</v>
      </c>
      <c r="Q8" s="31" t="s">
        <v>3</v>
      </c>
      <c r="R8" s="31" t="s">
        <v>3</v>
      </c>
      <c r="S8" s="31" t="s">
        <v>3</v>
      </c>
      <c r="T8" s="20">
        <v>5</v>
      </c>
      <c r="U8" s="20">
        <v>3</v>
      </c>
      <c r="V8" s="105">
        <v>6</v>
      </c>
      <c r="W8" s="105"/>
      <c r="X8" s="105">
        <v>11</v>
      </c>
      <c r="Y8" s="105">
        <v>6</v>
      </c>
      <c r="Z8" s="105">
        <v>11</v>
      </c>
    </row>
    <row r="9" spans="1:26" ht="14.1" customHeight="1" x14ac:dyDescent="0.2">
      <c r="A9" s="18"/>
      <c r="B9" s="18"/>
      <c r="C9" s="22" t="s">
        <v>21</v>
      </c>
      <c r="D9" s="116">
        <f t="shared" si="0"/>
        <v>7</v>
      </c>
      <c r="E9" s="116">
        <f t="shared" si="1"/>
        <v>12</v>
      </c>
      <c r="F9" s="31">
        <v>7</v>
      </c>
      <c r="G9" s="31">
        <v>5</v>
      </c>
      <c r="H9" s="31">
        <v>3</v>
      </c>
      <c r="I9" s="31">
        <v>3</v>
      </c>
      <c r="J9" s="31">
        <v>4</v>
      </c>
      <c r="K9" s="31">
        <v>4</v>
      </c>
      <c r="L9" s="31">
        <v>6</v>
      </c>
      <c r="M9" s="31">
        <v>3</v>
      </c>
      <c r="N9" s="31">
        <v>2</v>
      </c>
      <c r="O9" s="31">
        <v>3</v>
      </c>
      <c r="P9" s="20" t="s">
        <v>2</v>
      </c>
      <c r="Q9" s="20">
        <v>3</v>
      </c>
      <c r="R9" s="20" t="s">
        <v>2</v>
      </c>
      <c r="S9" s="20" t="s">
        <v>2</v>
      </c>
      <c r="T9" s="20">
        <v>4</v>
      </c>
      <c r="U9" s="20">
        <v>5</v>
      </c>
      <c r="V9" s="105">
        <v>1</v>
      </c>
      <c r="W9" s="125" t="s">
        <v>142</v>
      </c>
      <c r="X9" s="105">
        <v>1</v>
      </c>
      <c r="Y9" s="105">
        <v>3</v>
      </c>
      <c r="Z9" s="105">
        <v>2</v>
      </c>
    </row>
    <row r="10" spans="1:26" s="62" customFormat="1" ht="24" customHeight="1" x14ac:dyDescent="0.2">
      <c r="A10" s="18"/>
      <c r="B10" s="61"/>
      <c r="C10" s="63" t="s">
        <v>29</v>
      </c>
      <c r="D10" s="116">
        <f t="shared" si="0"/>
        <v>1</v>
      </c>
      <c r="E10" s="116">
        <f t="shared" si="1"/>
        <v>1</v>
      </c>
      <c r="F10" s="31" t="s">
        <v>3</v>
      </c>
      <c r="G10" s="31" t="s">
        <v>3</v>
      </c>
      <c r="H10" s="31" t="s">
        <v>3</v>
      </c>
      <c r="I10" s="31" t="s">
        <v>3</v>
      </c>
      <c r="J10" s="31" t="s">
        <v>3</v>
      </c>
      <c r="K10" s="31" t="s">
        <v>3</v>
      </c>
      <c r="L10" s="31" t="s">
        <v>3</v>
      </c>
      <c r="M10" s="31" t="s">
        <v>2</v>
      </c>
      <c r="N10" s="31" t="s">
        <v>2</v>
      </c>
      <c r="O10" s="31" t="s">
        <v>2</v>
      </c>
      <c r="P10" s="31">
        <v>1</v>
      </c>
      <c r="Q10" s="31" t="s">
        <v>2</v>
      </c>
      <c r="R10" s="31" t="s">
        <v>2</v>
      </c>
      <c r="S10" s="31" t="s">
        <v>2</v>
      </c>
      <c r="T10" s="31" t="s">
        <v>2</v>
      </c>
      <c r="U10" s="31" t="s">
        <v>2</v>
      </c>
      <c r="V10" s="105" t="s">
        <v>2</v>
      </c>
      <c r="W10" s="106"/>
      <c r="X10" s="106" t="s">
        <v>2</v>
      </c>
      <c r="Y10" s="105" t="s">
        <v>2</v>
      </c>
      <c r="Z10" s="105">
        <v>1</v>
      </c>
    </row>
    <row r="11" spans="1:26" ht="14.1" customHeight="1" x14ac:dyDescent="0.2">
      <c r="A11" s="18"/>
      <c r="B11" s="18"/>
      <c r="C11" s="21" t="s">
        <v>13</v>
      </c>
      <c r="D11" s="116">
        <f t="shared" si="0"/>
        <v>34</v>
      </c>
      <c r="E11" s="116">
        <f t="shared" si="1"/>
        <v>1</v>
      </c>
      <c r="F11" s="31">
        <v>9</v>
      </c>
      <c r="G11" s="31">
        <v>16</v>
      </c>
      <c r="H11" s="31">
        <v>10</v>
      </c>
      <c r="I11" s="31">
        <v>10</v>
      </c>
      <c r="J11" s="31">
        <v>9</v>
      </c>
      <c r="K11" s="31">
        <v>19</v>
      </c>
      <c r="L11" s="31">
        <v>25</v>
      </c>
      <c r="M11" s="31">
        <v>27</v>
      </c>
      <c r="N11" s="31">
        <v>11</v>
      </c>
      <c r="O11" s="31">
        <v>13</v>
      </c>
      <c r="P11" s="31">
        <v>13</v>
      </c>
      <c r="Q11" s="31">
        <v>11</v>
      </c>
      <c r="R11" s="20">
        <v>6</v>
      </c>
      <c r="S11" s="20">
        <v>4</v>
      </c>
      <c r="T11" s="20" t="s">
        <v>2</v>
      </c>
      <c r="U11" s="20" t="s">
        <v>2</v>
      </c>
      <c r="V11" s="105" t="s">
        <v>2</v>
      </c>
      <c r="W11" s="125" t="s">
        <v>142</v>
      </c>
      <c r="X11" s="106" t="s">
        <v>2</v>
      </c>
      <c r="Y11" s="105" t="s">
        <v>2</v>
      </c>
      <c r="Z11" s="105">
        <v>1</v>
      </c>
    </row>
    <row r="12" spans="1:26" s="17" customFormat="1" ht="14.1" customHeight="1" x14ac:dyDescent="0.2">
      <c r="A12" s="53"/>
      <c r="B12" s="53"/>
      <c r="C12" s="19" t="s">
        <v>182</v>
      </c>
      <c r="D12" s="145">
        <f t="shared" si="0"/>
        <v>55</v>
      </c>
      <c r="E12" s="145">
        <f t="shared" si="1"/>
        <v>58</v>
      </c>
      <c r="F12" s="103">
        <f t="shared" ref="F12:V12" si="2">IF(SUM(F5:F11)&gt;0,SUM(F5:F11),"–")</f>
        <v>22</v>
      </c>
      <c r="G12" s="103">
        <f t="shared" si="2"/>
        <v>22</v>
      </c>
      <c r="H12" s="103">
        <f t="shared" si="2"/>
        <v>16</v>
      </c>
      <c r="I12" s="103">
        <f t="shared" si="2"/>
        <v>17</v>
      </c>
      <c r="J12" s="103">
        <f t="shared" si="2"/>
        <v>14</v>
      </c>
      <c r="K12" s="103">
        <f t="shared" si="2"/>
        <v>27</v>
      </c>
      <c r="L12" s="103">
        <f t="shared" si="2"/>
        <v>34</v>
      </c>
      <c r="M12" s="103">
        <f t="shared" si="2"/>
        <v>30</v>
      </c>
      <c r="N12" s="103">
        <f t="shared" si="2"/>
        <v>15</v>
      </c>
      <c r="O12" s="103">
        <f t="shared" si="2"/>
        <v>19</v>
      </c>
      <c r="P12" s="103">
        <f t="shared" si="2"/>
        <v>14</v>
      </c>
      <c r="Q12" s="103">
        <f t="shared" si="2"/>
        <v>18</v>
      </c>
      <c r="R12" s="103">
        <f t="shared" si="2"/>
        <v>7</v>
      </c>
      <c r="S12" s="103">
        <f t="shared" si="2"/>
        <v>4</v>
      </c>
      <c r="T12" s="103">
        <f t="shared" si="2"/>
        <v>12</v>
      </c>
      <c r="U12" s="103">
        <f t="shared" si="2"/>
        <v>9</v>
      </c>
      <c r="V12" s="60">
        <f t="shared" si="2"/>
        <v>9</v>
      </c>
      <c r="W12" s="200" t="s">
        <v>142</v>
      </c>
      <c r="X12" s="60">
        <f t="shared" ref="X12:Y12" si="3">IF(SUM(X5:X11)&gt;0,SUM(X5:X11),"–")</f>
        <v>14</v>
      </c>
      <c r="Y12" s="60">
        <f t="shared" si="3"/>
        <v>11</v>
      </c>
      <c r="Z12" s="60">
        <f t="shared" ref="Z12" si="4">IF(SUM(Z5:Z11)&gt;0,SUM(Z5:Z11),"–")</f>
        <v>15</v>
      </c>
    </row>
    <row r="13" spans="1:26" s="57" customFormat="1" ht="26.25" customHeight="1" x14ac:dyDescent="0.2">
      <c r="A13" s="232"/>
      <c r="B13" s="242"/>
      <c r="C13" s="233" t="s">
        <v>183</v>
      </c>
      <c r="D13" s="148">
        <f t="shared" ref="D13" si="5">IF(SUM(T13,P13,Q13,R13,S13)&gt;0,SUM(T13,P13,Q13,R13,S13),"–")</f>
        <v>2</v>
      </c>
      <c r="E13" s="148" t="str">
        <f t="shared" ref="E13" si="6">IF(SUM(U13,V13,X13,Y13,Z13)&gt;0,SUM(U13,V13,X13,Y13,Z13),"–")</f>
        <v>–</v>
      </c>
      <c r="F13" s="243" t="s">
        <v>2</v>
      </c>
      <c r="G13" s="244">
        <v>1</v>
      </c>
      <c r="H13" s="243" t="s">
        <v>2</v>
      </c>
      <c r="I13" s="243" t="s">
        <v>2</v>
      </c>
      <c r="J13" s="243" t="s">
        <v>2</v>
      </c>
      <c r="K13" s="243" t="s">
        <v>2</v>
      </c>
      <c r="L13" s="243" t="s">
        <v>2</v>
      </c>
      <c r="M13" s="243" t="s">
        <v>2</v>
      </c>
      <c r="N13" s="243" t="s">
        <v>2</v>
      </c>
      <c r="O13" s="243" t="s">
        <v>2</v>
      </c>
      <c r="P13" s="243">
        <v>1</v>
      </c>
      <c r="Q13" s="243" t="s">
        <v>2</v>
      </c>
      <c r="R13" s="243" t="s">
        <v>2</v>
      </c>
      <c r="S13" s="243">
        <v>1</v>
      </c>
      <c r="T13" s="243" t="s">
        <v>2</v>
      </c>
      <c r="U13" s="243" t="s">
        <v>2</v>
      </c>
      <c r="V13" s="243" t="s">
        <v>2</v>
      </c>
      <c r="W13" s="243"/>
      <c r="X13" s="243" t="s">
        <v>2</v>
      </c>
      <c r="Y13" s="243" t="s">
        <v>2</v>
      </c>
      <c r="Z13" s="243" t="s">
        <v>2</v>
      </c>
    </row>
    <row r="14" spans="1:26" ht="12.75" customHeight="1" x14ac:dyDescent="0.2">
      <c r="A14" s="24"/>
      <c r="B14" s="24"/>
      <c r="C14" s="40"/>
      <c r="D14" s="226"/>
      <c r="E14" s="226"/>
      <c r="F14" s="40"/>
      <c r="G14" s="40"/>
      <c r="H14" s="40"/>
      <c r="I14" s="40"/>
      <c r="J14" s="40"/>
      <c r="K14" s="40"/>
      <c r="L14" s="40"/>
      <c r="M14" s="40"/>
      <c r="N14" s="40"/>
      <c r="O14" s="40"/>
      <c r="P14" s="40"/>
      <c r="Q14" s="40"/>
      <c r="R14" s="40"/>
      <c r="S14" s="115"/>
      <c r="T14" s="115"/>
      <c r="U14" s="40"/>
      <c r="V14" s="127"/>
      <c r="W14" s="124"/>
      <c r="X14" s="127"/>
      <c r="Y14" s="127"/>
      <c r="Z14" s="127"/>
    </row>
    <row r="15" spans="1:26" s="4" customFormat="1" ht="12.75" customHeight="1" x14ac:dyDescent="0.2">
      <c r="B15" s="14"/>
      <c r="C15" s="66" t="s">
        <v>127</v>
      </c>
      <c r="D15" s="98"/>
      <c r="E15" s="98"/>
      <c r="S15" s="70"/>
      <c r="T15" s="70"/>
      <c r="V15" s="97"/>
      <c r="W15" s="97"/>
      <c r="X15" s="97"/>
      <c r="Y15" s="12"/>
      <c r="Z15" s="12"/>
    </row>
    <row r="16" spans="1:26" s="4" customFormat="1" ht="12.75" customHeight="1" x14ac:dyDescent="0.2">
      <c r="B16" s="14"/>
      <c r="C16" s="66" t="s">
        <v>175</v>
      </c>
      <c r="D16" s="98"/>
      <c r="E16" s="98"/>
      <c r="S16" s="70"/>
      <c r="T16" s="70"/>
      <c r="V16" s="97"/>
      <c r="W16" s="97"/>
      <c r="X16" s="97"/>
      <c r="Y16" s="12"/>
      <c r="Z16" s="12"/>
    </row>
    <row r="17" spans="2:26" s="4" customFormat="1" ht="12.75" customHeight="1" x14ac:dyDescent="0.2">
      <c r="B17" s="14"/>
      <c r="C17" s="14" t="s">
        <v>176</v>
      </c>
      <c r="D17" s="98"/>
      <c r="E17" s="98"/>
      <c r="S17" s="70"/>
      <c r="T17" s="70"/>
      <c r="V17" s="97"/>
      <c r="W17" s="97"/>
      <c r="X17" s="97"/>
      <c r="Y17" s="12"/>
      <c r="Z17" s="12"/>
    </row>
    <row r="18" spans="2:26" s="4" customFormat="1" ht="12.75" customHeight="1" x14ac:dyDescent="0.2">
      <c r="B18" s="14"/>
      <c r="C18" s="14" t="s">
        <v>73</v>
      </c>
      <c r="D18" s="98"/>
      <c r="E18" s="98"/>
      <c r="S18" s="70"/>
      <c r="T18" s="70"/>
      <c r="V18" s="97"/>
      <c r="W18" s="97"/>
      <c r="X18" s="97"/>
      <c r="Y18" s="12"/>
      <c r="Z18" s="12"/>
    </row>
    <row r="19" spans="2:26" x14ac:dyDescent="0.2">
      <c r="Y19" s="32"/>
      <c r="Z19" s="32"/>
    </row>
    <row r="20" spans="2:26" x14ac:dyDescent="0.2">
      <c r="Y20" s="17"/>
      <c r="Z20" s="17"/>
    </row>
    <row r="27" spans="2:26" x14ac:dyDescent="0.2">
      <c r="Y27" s="4"/>
      <c r="Z27" s="4"/>
    </row>
    <row r="28" spans="2:26" x14ac:dyDescent="0.2">
      <c r="Y28" s="4"/>
      <c r="Z28" s="4"/>
    </row>
  </sheetData>
  <customSheetViews>
    <customSheetView guid="{03452A04-CA67-46E6-B0A2-BCD750928530}" showGridLines="0">
      <pageMargins left="3.937007874015748E-2" right="3.937007874015748E-2" top="0.74803149606299213" bottom="0.74803149606299213" header="0.31496062992125984" footer="0.31496062992125984"/>
      <pageSetup paperSize="9" scale="80" orientation="portrait" r:id="rId1"/>
    </customSheetView>
    <customSheetView guid="{EA424B0A-06A3-4874-B080-734BBB58792A}" showPageBreaks="1" showGridLines="0" printArea="1">
      <selection activeCell="D10" sqref="D10:F10"/>
      <pageMargins left="3.937007874015748E-2" right="3.937007874015748E-2" top="0.74803149606299213" bottom="0.74803149606299213" header="0.31496062992125984" footer="0.31496062992125984"/>
      <pageSetup paperSize="9" scale="80" orientation="portrait" r:id="rId2"/>
    </customSheetView>
  </customSheetViews>
  <mergeCells count="1">
    <mergeCell ref="A3:C3"/>
  </mergeCells>
  <phoneticPr fontId="8" type="noConversion"/>
  <pageMargins left="0.39370078740157483" right="0.39370078740157483" top="0.59055118110236227" bottom="0.74803149606299213" header="0.31496062992125984" footer="0.31496062992125984"/>
  <pageSetup paperSize="9" scale="89" orientation="landscape"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Y33"/>
  <sheetViews>
    <sheetView showGridLines="0" zoomScaleNormal="100" zoomScaleSheetLayoutView="100" workbookViewId="0"/>
  </sheetViews>
  <sheetFormatPr defaultColWidth="9.140625" defaultRowHeight="12.75" outlineLevelCol="1" x14ac:dyDescent="0.2"/>
  <cols>
    <col min="1" max="1" width="2.85546875" style="12" customWidth="1"/>
    <col min="2" max="2" width="0.85546875" style="12" customWidth="1"/>
    <col min="3" max="3" width="41.7109375" style="12" customWidth="1"/>
    <col min="4" max="5" width="6.7109375" style="98" customWidth="1"/>
    <col min="6" max="18" width="4.7109375" style="4" customWidth="1" outlineLevel="1"/>
    <col min="19" max="19" width="4.7109375" style="70" customWidth="1" outlineLevel="1"/>
    <col min="20" max="20" width="4.7109375" style="70" customWidth="1"/>
    <col min="21" max="21" width="4.7109375" style="4" customWidth="1"/>
    <col min="22" max="22" width="4.5703125" style="97" customWidth="1"/>
    <col min="23" max="23" width="4.5703125" style="128" customWidth="1"/>
    <col min="24" max="25" width="4.7109375" style="62" customWidth="1"/>
    <col min="26" max="16384" width="9.140625" style="12"/>
  </cols>
  <sheetData>
    <row r="1" spans="1:25" ht="14.25" customHeight="1" x14ac:dyDescent="0.2">
      <c r="A1" s="17" t="s">
        <v>211</v>
      </c>
    </row>
    <row r="2" spans="1:25" ht="14.25" customHeight="1" x14ac:dyDescent="0.2">
      <c r="A2" s="16" t="s">
        <v>212</v>
      </c>
      <c r="U2" s="70"/>
      <c r="V2" s="129"/>
    </row>
    <row r="3" spans="1:25" ht="24" customHeight="1" x14ac:dyDescent="0.2">
      <c r="A3" s="301"/>
      <c r="B3" s="301"/>
      <c r="C3" s="301"/>
      <c r="D3" s="153" t="s">
        <v>191</v>
      </c>
      <c r="E3" s="153" t="s">
        <v>192</v>
      </c>
      <c r="F3" s="111">
        <v>2000</v>
      </c>
      <c r="G3" s="111">
        <v>2001</v>
      </c>
      <c r="H3" s="111">
        <v>2002</v>
      </c>
      <c r="I3" s="111">
        <v>2003</v>
      </c>
      <c r="J3" s="111">
        <v>2004</v>
      </c>
      <c r="K3" s="111">
        <v>2005</v>
      </c>
      <c r="L3" s="111">
        <v>2006</v>
      </c>
      <c r="M3" s="111">
        <v>2007</v>
      </c>
      <c r="N3" s="111">
        <v>2008</v>
      </c>
      <c r="O3" s="111">
        <v>2009</v>
      </c>
      <c r="P3" s="111">
        <v>2010</v>
      </c>
      <c r="Q3" s="111">
        <v>2011</v>
      </c>
      <c r="R3" s="111">
        <v>2012</v>
      </c>
      <c r="S3" s="111">
        <v>2013</v>
      </c>
      <c r="T3" s="111">
        <v>2014</v>
      </c>
      <c r="U3" s="111">
        <v>2015</v>
      </c>
      <c r="V3" s="122">
        <v>2016</v>
      </c>
      <c r="W3" s="130">
        <v>2017</v>
      </c>
      <c r="X3" s="122">
        <v>2018</v>
      </c>
      <c r="Y3" s="122">
        <v>2019</v>
      </c>
    </row>
    <row r="4" spans="1:25" ht="22.5" x14ac:dyDescent="0.2">
      <c r="A4" s="18"/>
      <c r="B4" s="18"/>
      <c r="C4" s="19" t="s">
        <v>133</v>
      </c>
      <c r="D4" s="116"/>
      <c r="E4" s="116"/>
      <c r="F4" s="20"/>
      <c r="G4" s="20"/>
      <c r="H4" s="20"/>
      <c r="I4" s="20"/>
      <c r="J4" s="20"/>
      <c r="K4" s="20"/>
      <c r="L4" s="20"/>
      <c r="M4" s="20"/>
      <c r="N4" s="20"/>
      <c r="O4" s="20"/>
      <c r="P4" s="20"/>
      <c r="Q4" s="20"/>
      <c r="R4" s="20"/>
      <c r="S4" s="69"/>
      <c r="T4" s="69"/>
      <c r="U4" s="69"/>
      <c r="V4" s="102"/>
      <c r="W4" s="131"/>
    </row>
    <row r="5" spans="1:25" x14ac:dyDescent="0.2">
      <c r="A5" s="18"/>
      <c r="B5" s="18"/>
      <c r="C5" s="21" t="s">
        <v>70</v>
      </c>
      <c r="D5" s="116" t="str">
        <f>IF(SUM(T5,P5,Q5,R5,S5)&gt;0,SUM(T5,P5,Q5,R5,S5),"–")</f>
        <v>–</v>
      </c>
      <c r="E5" s="116" t="str">
        <f>IF(SUM(U5,V5,W5,X5,Y5)&gt;0,SUM(U5,V5,W5,X5,Y5),"–")</f>
        <v>–</v>
      </c>
      <c r="F5" s="20" t="s">
        <v>2</v>
      </c>
      <c r="G5" s="20" t="s">
        <v>2</v>
      </c>
      <c r="H5" s="20" t="s">
        <v>2</v>
      </c>
      <c r="I5" s="20" t="s">
        <v>2</v>
      </c>
      <c r="J5" s="20" t="s">
        <v>2</v>
      </c>
      <c r="K5" s="20">
        <v>1</v>
      </c>
      <c r="L5" s="20" t="s">
        <v>2</v>
      </c>
      <c r="M5" s="20" t="s">
        <v>2</v>
      </c>
      <c r="N5" s="20" t="s">
        <v>2</v>
      </c>
      <c r="O5" s="20" t="s">
        <v>2</v>
      </c>
      <c r="P5" s="20" t="s">
        <v>2</v>
      </c>
      <c r="Q5" s="20" t="s">
        <v>2</v>
      </c>
      <c r="R5" s="20" t="s">
        <v>2</v>
      </c>
      <c r="S5" s="20" t="s">
        <v>2</v>
      </c>
      <c r="T5" s="20" t="s">
        <v>2</v>
      </c>
      <c r="U5" s="20" t="s">
        <v>2</v>
      </c>
      <c r="V5" s="105" t="s">
        <v>2</v>
      </c>
      <c r="W5" s="131" t="s">
        <v>2</v>
      </c>
      <c r="X5" s="131" t="s">
        <v>2</v>
      </c>
      <c r="Y5" s="131" t="s">
        <v>2</v>
      </c>
    </row>
    <row r="6" spans="1:25" x14ac:dyDescent="0.2">
      <c r="A6" s="18"/>
      <c r="B6" s="18"/>
      <c r="C6" s="3" t="s">
        <v>4</v>
      </c>
      <c r="D6" s="116" t="str">
        <f t="shared" ref="D6:D28" si="0">IF(SUM(T6,P6,Q6,R6,S6)&gt;0,SUM(T6,P6,Q6,R6,S6),"–")</f>
        <v>–</v>
      </c>
      <c r="E6" s="116" t="str">
        <f t="shared" ref="E6:E28" si="1">IF(SUM(U6,V6,W6,X6,Y6)&gt;0,SUM(U6,V6,W6,X6,Y6),"–")</f>
        <v>–</v>
      </c>
      <c r="F6" s="20" t="s">
        <v>3</v>
      </c>
      <c r="G6" s="20" t="s">
        <v>3</v>
      </c>
      <c r="H6" s="20" t="s">
        <v>3</v>
      </c>
      <c r="I6" s="20" t="s">
        <v>3</v>
      </c>
      <c r="J6" s="20" t="s">
        <v>3</v>
      </c>
      <c r="K6" s="20" t="s">
        <v>3</v>
      </c>
      <c r="L6" s="20" t="s">
        <v>3</v>
      </c>
      <c r="M6" s="20" t="s">
        <v>3</v>
      </c>
      <c r="N6" s="20" t="s">
        <v>3</v>
      </c>
      <c r="O6" s="20" t="s">
        <v>2</v>
      </c>
      <c r="P6" s="20" t="s">
        <v>2</v>
      </c>
      <c r="Q6" s="20" t="s">
        <v>2</v>
      </c>
      <c r="R6" s="20" t="s">
        <v>2</v>
      </c>
      <c r="S6" s="20" t="s">
        <v>2</v>
      </c>
      <c r="T6" s="20" t="s">
        <v>2</v>
      </c>
      <c r="U6" s="20" t="s">
        <v>2</v>
      </c>
      <c r="V6" s="105" t="s">
        <v>2</v>
      </c>
      <c r="W6" s="131" t="s">
        <v>2</v>
      </c>
      <c r="X6" s="131" t="s">
        <v>2</v>
      </c>
      <c r="Y6" s="131" t="s">
        <v>2</v>
      </c>
    </row>
    <row r="7" spans="1:25" x14ac:dyDescent="0.2">
      <c r="A7" s="18"/>
      <c r="B7" s="18"/>
      <c r="C7" s="3" t="s">
        <v>5</v>
      </c>
      <c r="D7" s="116" t="str">
        <f t="shared" si="0"/>
        <v>–</v>
      </c>
      <c r="E7" s="116" t="str">
        <f t="shared" si="1"/>
        <v>–</v>
      </c>
      <c r="F7" s="20" t="s">
        <v>3</v>
      </c>
      <c r="G7" s="20" t="s">
        <v>3</v>
      </c>
      <c r="H7" s="20" t="s">
        <v>3</v>
      </c>
      <c r="I7" s="20" t="s">
        <v>3</v>
      </c>
      <c r="J7" s="20" t="s">
        <v>3</v>
      </c>
      <c r="K7" s="20" t="s">
        <v>3</v>
      </c>
      <c r="L7" s="20" t="s">
        <v>3</v>
      </c>
      <c r="M7" s="20" t="s">
        <v>3</v>
      </c>
      <c r="N7" s="20" t="s">
        <v>3</v>
      </c>
      <c r="O7" s="20" t="s">
        <v>2</v>
      </c>
      <c r="P7" s="20" t="s">
        <v>2</v>
      </c>
      <c r="Q7" s="20" t="s">
        <v>2</v>
      </c>
      <c r="R7" s="20" t="s">
        <v>2</v>
      </c>
      <c r="S7" s="20" t="s">
        <v>2</v>
      </c>
      <c r="T7" s="20" t="s">
        <v>2</v>
      </c>
      <c r="U7" s="20" t="s">
        <v>2</v>
      </c>
      <c r="V7" s="105" t="s">
        <v>2</v>
      </c>
      <c r="W7" s="131" t="s">
        <v>2</v>
      </c>
      <c r="X7" s="131" t="s">
        <v>2</v>
      </c>
      <c r="Y7" s="131" t="s">
        <v>2</v>
      </c>
    </row>
    <row r="8" spans="1:25" x14ac:dyDescent="0.2">
      <c r="A8" s="18"/>
      <c r="B8" s="18"/>
      <c r="C8" s="22" t="s">
        <v>18</v>
      </c>
      <c r="D8" s="116" t="str">
        <f t="shared" si="0"/>
        <v>–</v>
      </c>
      <c r="E8" s="116" t="str">
        <f t="shared" si="1"/>
        <v>–</v>
      </c>
      <c r="F8" s="20" t="s">
        <v>2</v>
      </c>
      <c r="G8" s="20" t="s">
        <v>2</v>
      </c>
      <c r="H8" s="20" t="s">
        <v>2</v>
      </c>
      <c r="I8" s="20" t="s">
        <v>2</v>
      </c>
      <c r="J8" s="20" t="s">
        <v>2</v>
      </c>
      <c r="K8" s="20" t="s">
        <v>2</v>
      </c>
      <c r="L8" s="20" t="s">
        <v>2</v>
      </c>
      <c r="M8" s="20" t="s">
        <v>2</v>
      </c>
      <c r="N8" s="20" t="s">
        <v>2</v>
      </c>
      <c r="O8" s="20" t="s">
        <v>2</v>
      </c>
      <c r="P8" s="20" t="s">
        <v>2</v>
      </c>
      <c r="Q8" s="20" t="s">
        <v>2</v>
      </c>
      <c r="R8" s="20" t="s">
        <v>2</v>
      </c>
      <c r="S8" s="20" t="s">
        <v>2</v>
      </c>
      <c r="T8" s="20" t="s">
        <v>2</v>
      </c>
      <c r="U8" s="20" t="s">
        <v>2</v>
      </c>
      <c r="V8" s="105" t="s">
        <v>2</v>
      </c>
      <c r="W8" s="131" t="s">
        <v>2</v>
      </c>
      <c r="X8" s="131" t="s">
        <v>2</v>
      </c>
      <c r="Y8" s="131" t="s">
        <v>2</v>
      </c>
    </row>
    <row r="9" spans="1:25" x14ac:dyDescent="0.2">
      <c r="A9" s="18"/>
      <c r="B9" s="18"/>
      <c r="C9" s="3" t="s">
        <v>4</v>
      </c>
      <c r="D9" s="116" t="str">
        <f t="shared" si="0"/>
        <v>–</v>
      </c>
      <c r="E9" s="116" t="str">
        <f t="shared" si="1"/>
        <v>–</v>
      </c>
      <c r="F9" s="20" t="s">
        <v>3</v>
      </c>
      <c r="G9" s="20" t="s">
        <v>3</v>
      </c>
      <c r="H9" s="20" t="s">
        <v>3</v>
      </c>
      <c r="I9" s="20" t="s">
        <v>3</v>
      </c>
      <c r="J9" s="20" t="s">
        <v>3</v>
      </c>
      <c r="K9" s="20" t="s">
        <v>3</v>
      </c>
      <c r="L9" s="20" t="s">
        <v>3</v>
      </c>
      <c r="M9" s="20" t="s">
        <v>3</v>
      </c>
      <c r="N9" s="20" t="s">
        <v>3</v>
      </c>
      <c r="O9" s="20" t="s">
        <v>2</v>
      </c>
      <c r="P9" s="20" t="s">
        <v>2</v>
      </c>
      <c r="Q9" s="20" t="s">
        <v>2</v>
      </c>
      <c r="R9" s="20" t="s">
        <v>2</v>
      </c>
      <c r="S9" s="20" t="s">
        <v>2</v>
      </c>
      <c r="T9" s="20" t="s">
        <v>2</v>
      </c>
      <c r="U9" s="20" t="s">
        <v>2</v>
      </c>
      <c r="V9" s="105" t="s">
        <v>2</v>
      </c>
      <c r="W9" s="131" t="s">
        <v>2</v>
      </c>
      <c r="X9" s="131" t="s">
        <v>2</v>
      </c>
      <c r="Y9" s="131" t="s">
        <v>2</v>
      </c>
    </row>
    <row r="10" spans="1:25" x14ac:dyDescent="0.2">
      <c r="A10" s="18"/>
      <c r="B10" s="18"/>
      <c r="C10" s="3" t="s">
        <v>5</v>
      </c>
      <c r="D10" s="116" t="str">
        <f t="shared" si="0"/>
        <v>–</v>
      </c>
      <c r="E10" s="116" t="str">
        <f t="shared" si="1"/>
        <v>–</v>
      </c>
      <c r="F10" s="20" t="s">
        <v>3</v>
      </c>
      <c r="G10" s="20" t="s">
        <v>3</v>
      </c>
      <c r="H10" s="20" t="s">
        <v>3</v>
      </c>
      <c r="I10" s="20" t="s">
        <v>3</v>
      </c>
      <c r="J10" s="20" t="s">
        <v>3</v>
      </c>
      <c r="K10" s="20" t="s">
        <v>3</v>
      </c>
      <c r="L10" s="20" t="s">
        <v>3</v>
      </c>
      <c r="M10" s="20" t="s">
        <v>3</v>
      </c>
      <c r="N10" s="20" t="s">
        <v>3</v>
      </c>
      <c r="O10" s="20" t="s">
        <v>2</v>
      </c>
      <c r="P10" s="20" t="s">
        <v>2</v>
      </c>
      <c r="Q10" s="20" t="s">
        <v>2</v>
      </c>
      <c r="R10" s="20" t="s">
        <v>2</v>
      </c>
      <c r="S10" s="20" t="s">
        <v>2</v>
      </c>
      <c r="T10" s="20" t="s">
        <v>2</v>
      </c>
      <c r="U10" s="20" t="s">
        <v>2</v>
      </c>
      <c r="V10" s="105" t="s">
        <v>2</v>
      </c>
      <c r="W10" s="131" t="s">
        <v>2</v>
      </c>
      <c r="X10" s="131" t="s">
        <v>2</v>
      </c>
      <c r="Y10" s="131" t="s">
        <v>2</v>
      </c>
    </row>
    <row r="11" spans="1:25" x14ac:dyDescent="0.2">
      <c r="A11" s="18"/>
      <c r="B11" s="18"/>
      <c r="C11" s="21" t="s">
        <v>19</v>
      </c>
      <c r="D11" s="116">
        <f t="shared" si="0"/>
        <v>1</v>
      </c>
      <c r="E11" s="116">
        <f t="shared" si="1"/>
        <v>1</v>
      </c>
      <c r="F11" s="20" t="s">
        <v>3</v>
      </c>
      <c r="G11" s="20" t="s">
        <v>3</v>
      </c>
      <c r="H11" s="20" t="s">
        <v>3</v>
      </c>
      <c r="I11" s="20" t="s">
        <v>3</v>
      </c>
      <c r="J11" s="20" t="s">
        <v>3</v>
      </c>
      <c r="K11" s="20" t="s">
        <v>3</v>
      </c>
      <c r="L11" s="20" t="s">
        <v>2</v>
      </c>
      <c r="M11" s="20" t="s">
        <v>2</v>
      </c>
      <c r="N11" s="20" t="s">
        <v>2</v>
      </c>
      <c r="O11" s="20" t="s">
        <v>2</v>
      </c>
      <c r="P11" s="20" t="s">
        <v>2</v>
      </c>
      <c r="Q11" s="20" t="s">
        <v>2</v>
      </c>
      <c r="R11" s="20" t="s">
        <v>2</v>
      </c>
      <c r="S11" s="20" t="s">
        <v>2</v>
      </c>
      <c r="T11" s="20">
        <v>1</v>
      </c>
      <c r="U11" s="20" t="s">
        <v>2</v>
      </c>
      <c r="V11" s="105">
        <v>1</v>
      </c>
      <c r="W11" s="131" t="s">
        <v>2</v>
      </c>
      <c r="X11" s="131" t="s">
        <v>2</v>
      </c>
      <c r="Y11" s="131" t="s">
        <v>2</v>
      </c>
    </row>
    <row r="12" spans="1:25" x14ac:dyDescent="0.2">
      <c r="A12" s="18"/>
      <c r="B12" s="18"/>
      <c r="C12" s="3" t="s">
        <v>4</v>
      </c>
      <c r="D12" s="116" t="str">
        <f t="shared" si="0"/>
        <v>–</v>
      </c>
      <c r="E12" s="116" t="str">
        <f t="shared" si="1"/>
        <v>–</v>
      </c>
      <c r="F12" s="20" t="s">
        <v>3</v>
      </c>
      <c r="G12" s="20" t="s">
        <v>3</v>
      </c>
      <c r="H12" s="20" t="s">
        <v>3</v>
      </c>
      <c r="I12" s="20" t="s">
        <v>3</v>
      </c>
      <c r="J12" s="20" t="s">
        <v>3</v>
      </c>
      <c r="K12" s="20" t="s">
        <v>3</v>
      </c>
      <c r="L12" s="20" t="s">
        <v>2</v>
      </c>
      <c r="M12" s="20" t="s">
        <v>2</v>
      </c>
      <c r="N12" s="20" t="s">
        <v>2</v>
      </c>
      <c r="O12" s="20" t="s">
        <v>2</v>
      </c>
      <c r="P12" s="20" t="s">
        <v>2</v>
      </c>
      <c r="Q12" s="20" t="s">
        <v>2</v>
      </c>
      <c r="R12" s="20" t="s">
        <v>2</v>
      </c>
      <c r="S12" s="20" t="s">
        <v>2</v>
      </c>
      <c r="T12" s="20" t="s">
        <v>2</v>
      </c>
      <c r="U12" s="20" t="s">
        <v>2</v>
      </c>
      <c r="V12" s="105" t="s">
        <v>2</v>
      </c>
      <c r="W12" s="131" t="s">
        <v>2</v>
      </c>
      <c r="X12" s="131" t="s">
        <v>2</v>
      </c>
      <c r="Y12" s="131" t="s">
        <v>2</v>
      </c>
    </row>
    <row r="13" spans="1:25" x14ac:dyDescent="0.2">
      <c r="A13" s="18"/>
      <c r="B13" s="18"/>
      <c r="C13" s="3" t="s">
        <v>5</v>
      </c>
      <c r="D13" s="116">
        <f t="shared" si="0"/>
        <v>1</v>
      </c>
      <c r="E13" s="116">
        <f t="shared" si="1"/>
        <v>1</v>
      </c>
      <c r="F13" s="20" t="s">
        <v>3</v>
      </c>
      <c r="G13" s="20" t="s">
        <v>3</v>
      </c>
      <c r="H13" s="20" t="s">
        <v>3</v>
      </c>
      <c r="I13" s="20" t="s">
        <v>3</v>
      </c>
      <c r="J13" s="20" t="s">
        <v>3</v>
      </c>
      <c r="K13" s="20" t="s">
        <v>3</v>
      </c>
      <c r="L13" s="20" t="s">
        <v>2</v>
      </c>
      <c r="M13" s="20" t="s">
        <v>2</v>
      </c>
      <c r="N13" s="20" t="s">
        <v>2</v>
      </c>
      <c r="O13" s="20" t="s">
        <v>2</v>
      </c>
      <c r="P13" s="20" t="s">
        <v>2</v>
      </c>
      <c r="Q13" s="20" t="s">
        <v>2</v>
      </c>
      <c r="R13" s="20" t="s">
        <v>2</v>
      </c>
      <c r="S13" s="20" t="s">
        <v>2</v>
      </c>
      <c r="T13" s="20">
        <v>1</v>
      </c>
      <c r="U13" s="20" t="s">
        <v>2</v>
      </c>
      <c r="V13" s="105">
        <v>1</v>
      </c>
      <c r="W13" s="131" t="s">
        <v>2</v>
      </c>
      <c r="X13" s="131" t="s">
        <v>2</v>
      </c>
      <c r="Y13" s="131" t="s">
        <v>2</v>
      </c>
    </row>
    <row r="14" spans="1:25" ht="14.1" customHeight="1" x14ac:dyDescent="0.2">
      <c r="A14" s="18"/>
      <c r="B14" s="18"/>
      <c r="C14" s="92" t="s">
        <v>256</v>
      </c>
      <c r="D14" s="116" t="s">
        <v>3</v>
      </c>
      <c r="E14" s="116" t="str">
        <f t="shared" si="1"/>
        <v>–</v>
      </c>
      <c r="F14" s="31" t="s">
        <v>3</v>
      </c>
      <c r="G14" s="31" t="s">
        <v>3</v>
      </c>
      <c r="H14" s="31" t="s">
        <v>3</v>
      </c>
      <c r="I14" s="31" t="s">
        <v>3</v>
      </c>
      <c r="J14" s="31" t="s">
        <v>3</v>
      </c>
      <c r="K14" s="31" t="s">
        <v>3</v>
      </c>
      <c r="L14" s="31" t="s">
        <v>3</v>
      </c>
      <c r="M14" s="31" t="s">
        <v>3</v>
      </c>
      <c r="N14" s="31" t="s">
        <v>3</v>
      </c>
      <c r="O14" s="31" t="s">
        <v>3</v>
      </c>
      <c r="P14" s="31" t="s">
        <v>3</v>
      </c>
      <c r="Q14" s="31" t="s">
        <v>3</v>
      </c>
      <c r="R14" s="20" t="s">
        <v>3</v>
      </c>
      <c r="S14" s="31" t="s">
        <v>3</v>
      </c>
      <c r="T14" s="20" t="s">
        <v>2</v>
      </c>
      <c r="U14" s="20" t="s">
        <v>2</v>
      </c>
      <c r="V14" s="105" t="s">
        <v>2</v>
      </c>
      <c r="W14" s="131" t="s">
        <v>2</v>
      </c>
      <c r="X14" s="131" t="s">
        <v>2</v>
      </c>
      <c r="Y14" s="131" t="s">
        <v>2</v>
      </c>
    </row>
    <row r="15" spans="1:25" ht="14.1" customHeight="1" x14ac:dyDescent="0.2">
      <c r="A15" s="18"/>
      <c r="B15" s="18"/>
      <c r="C15" s="65" t="s">
        <v>4</v>
      </c>
      <c r="D15" s="116" t="s">
        <v>3</v>
      </c>
      <c r="E15" s="116" t="str">
        <f t="shared" si="1"/>
        <v>–</v>
      </c>
      <c r="F15" s="31" t="s">
        <v>3</v>
      </c>
      <c r="G15" s="31" t="s">
        <v>3</v>
      </c>
      <c r="H15" s="31" t="s">
        <v>3</v>
      </c>
      <c r="I15" s="31" t="s">
        <v>3</v>
      </c>
      <c r="J15" s="31" t="s">
        <v>3</v>
      </c>
      <c r="K15" s="31" t="s">
        <v>3</v>
      </c>
      <c r="L15" s="31" t="s">
        <v>3</v>
      </c>
      <c r="M15" s="31" t="s">
        <v>3</v>
      </c>
      <c r="N15" s="31" t="s">
        <v>3</v>
      </c>
      <c r="O15" s="31" t="s">
        <v>3</v>
      </c>
      <c r="P15" s="31" t="s">
        <v>3</v>
      </c>
      <c r="Q15" s="31" t="s">
        <v>3</v>
      </c>
      <c r="R15" s="20" t="s">
        <v>3</v>
      </c>
      <c r="S15" s="31" t="s">
        <v>3</v>
      </c>
      <c r="T15" s="20" t="s">
        <v>2</v>
      </c>
      <c r="U15" s="20" t="s">
        <v>2</v>
      </c>
      <c r="V15" s="105" t="s">
        <v>2</v>
      </c>
      <c r="W15" s="131" t="s">
        <v>2</v>
      </c>
      <c r="X15" s="131" t="s">
        <v>2</v>
      </c>
      <c r="Y15" s="131" t="s">
        <v>2</v>
      </c>
    </row>
    <row r="16" spans="1:25" ht="14.1" customHeight="1" x14ac:dyDescent="0.2">
      <c r="A16" s="18"/>
      <c r="B16" s="18"/>
      <c r="C16" s="65" t="s">
        <v>5</v>
      </c>
      <c r="D16" s="116" t="s">
        <v>3</v>
      </c>
      <c r="E16" s="116" t="str">
        <f t="shared" si="1"/>
        <v>–</v>
      </c>
      <c r="F16" s="31" t="s">
        <v>3</v>
      </c>
      <c r="G16" s="31" t="s">
        <v>3</v>
      </c>
      <c r="H16" s="31" t="s">
        <v>3</v>
      </c>
      <c r="I16" s="31" t="s">
        <v>3</v>
      </c>
      <c r="J16" s="31" t="s">
        <v>3</v>
      </c>
      <c r="K16" s="31" t="s">
        <v>3</v>
      </c>
      <c r="L16" s="31" t="s">
        <v>3</v>
      </c>
      <c r="M16" s="31" t="s">
        <v>3</v>
      </c>
      <c r="N16" s="31" t="s">
        <v>3</v>
      </c>
      <c r="O16" s="31" t="s">
        <v>3</v>
      </c>
      <c r="P16" s="31" t="s">
        <v>3</v>
      </c>
      <c r="Q16" s="31" t="s">
        <v>3</v>
      </c>
      <c r="R16" s="20" t="s">
        <v>3</v>
      </c>
      <c r="S16" s="31" t="s">
        <v>3</v>
      </c>
      <c r="T16" s="20" t="s">
        <v>2</v>
      </c>
      <c r="U16" s="20" t="s">
        <v>2</v>
      </c>
      <c r="V16" s="105" t="s">
        <v>2</v>
      </c>
      <c r="W16" s="131" t="s">
        <v>2</v>
      </c>
      <c r="X16" s="131" t="s">
        <v>2</v>
      </c>
      <c r="Y16" s="131" t="s">
        <v>2</v>
      </c>
    </row>
    <row r="17" spans="1:25" ht="22.5" x14ac:dyDescent="0.2">
      <c r="A17" s="18"/>
      <c r="B17" s="18"/>
      <c r="C17" s="21" t="s">
        <v>20</v>
      </c>
      <c r="D17" s="116">
        <f t="shared" si="0"/>
        <v>2</v>
      </c>
      <c r="E17" s="116">
        <f t="shared" si="1"/>
        <v>1</v>
      </c>
      <c r="F17" s="20" t="s">
        <v>3</v>
      </c>
      <c r="G17" s="20" t="s">
        <v>3</v>
      </c>
      <c r="H17" s="20" t="s">
        <v>3</v>
      </c>
      <c r="I17" s="20" t="s">
        <v>3</v>
      </c>
      <c r="J17" s="20" t="s">
        <v>3</v>
      </c>
      <c r="K17" s="20" t="s">
        <v>3</v>
      </c>
      <c r="L17" s="20" t="s">
        <v>2</v>
      </c>
      <c r="M17" s="20">
        <v>2</v>
      </c>
      <c r="N17" s="20" t="s">
        <v>2</v>
      </c>
      <c r="O17" s="20" t="s">
        <v>2</v>
      </c>
      <c r="P17" s="20" t="s">
        <v>2</v>
      </c>
      <c r="Q17" s="20" t="s">
        <v>2</v>
      </c>
      <c r="R17" s="20">
        <v>2</v>
      </c>
      <c r="S17" s="20" t="s">
        <v>2</v>
      </c>
      <c r="T17" s="20" t="s">
        <v>2</v>
      </c>
      <c r="U17" s="20" t="s">
        <v>2</v>
      </c>
      <c r="V17" s="105" t="s">
        <v>2</v>
      </c>
      <c r="W17" s="131">
        <v>1</v>
      </c>
      <c r="X17" s="131" t="s">
        <v>2</v>
      </c>
      <c r="Y17" s="131" t="s">
        <v>2</v>
      </c>
    </row>
    <row r="18" spans="1:25" x14ac:dyDescent="0.2">
      <c r="A18" s="18"/>
      <c r="B18" s="18"/>
      <c r="C18" s="3" t="s">
        <v>4</v>
      </c>
      <c r="D18" s="116" t="str">
        <f t="shared" si="0"/>
        <v>–</v>
      </c>
      <c r="E18" s="116" t="str">
        <f t="shared" si="1"/>
        <v>–</v>
      </c>
      <c r="F18" s="20" t="s">
        <v>3</v>
      </c>
      <c r="G18" s="20" t="s">
        <v>3</v>
      </c>
      <c r="H18" s="20" t="s">
        <v>3</v>
      </c>
      <c r="I18" s="20" t="s">
        <v>3</v>
      </c>
      <c r="J18" s="20" t="s">
        <v>3</v>
      </c>
      <c r="K18" s="20" t="s">
        <v>3</v>
      </c>
      <c r="L18" s="20" t="s">
        <v>3</v>
      </c>
      <c r="M18" s="20" t="s">
        <v>3</v>
      </c>
      <c r="N18" s="20" t="s">
        <v>3</v>
      </c>
      <c r="O18" s="20" t="s">
        <v>2</v>
      </c>
      <c r="P18" s="20" t="s">
        <v>2</v>
      </c>
      <c r="Q18" s="20" t="s">
        <v>2</v>
      </c>
      <c r="R18" s="20" t="s">
        <v>2</v>
      </c>
      <c r="S18" s="20" t="s">
        <v>2</v>
      </c>
      <c r="T18" s="20" t="s">
        <v>2</v>
      </c>
      <c r="U18" s="20" t="s">
        <v>2</v>
      </c>
      <c r="V18" s="105" t="s">
        <v>2</v>
      </c>
      <c r="W18" s="131" t="s">
        <v>2</v>
      </c>
      <c r="X18" s="131" t="s">
        <v>2</v>
      </c>
      <c r="Y18" s="131" t="s">
        <v>2</v>
      </c>
    </row>
    <row r="19" spans="1:25" x14ac:dyDescent="0.2">
      <c r="A19" s="18"/>
      <c r="B19" s="18"/>
      <c r="C19" s="3" t="s">
        <v>5</v>
      </c>
      <c r="D19" s="116">
        <f t="shared" si="0"/>
        <v>2</v>
      </c>
      <c r="E19" s="116">
        <f t="shared" si="1"/>
        <v>1</v>
      </c>
      <c r="F19" s="20" t="s">
        <v>3</v>
      </c>
      <c r="G19" s="20" t="s">
        <v>3</v>
      </c>
      <c r="H19" s="20" t="s">
        <v>3</v>
      </c>
      <c r="I19" s="20" t="s">
        <v>3</v>
      </c>
      <c r="J19" s="20" t="s">
        <v>3</v>
      </c>
      <c r="K19" s="20" t="s">
        <v>3</v>
      </c>
      <c r="L19" s="20" t="s">
        <v>3</v>
      </c>
      <c r="M19" s="20" t="s">
        <v>3</v>
      </c>
      <c r="N19" s="20" t="s">
        <v>3</v>
      </c>
      <c r="O19" s="20" t="s">
        <v>2</v>
      </c>
      <c r="P19" s="20" t="s">
        <v>2</v>
      </c>
      <c r="Q19" s="20" t="s">
        <v>2</v>
      </c>
      <c r="R19" s="20">
        <v>2</v>
      </c>
      <c r="S19" s="20" t="s">
        <v>2</v>
      </c>
      <c r="T19" s="20" t="s">
        <v>2</v>
      </c>
      <c r="U19" s="20" t="s">
        <v>2</v>
      </c>
      <c r="V19" s="105" t="s">
        <v>2</v>
      </c>
      <c r="W19" s="131">
        <v>1</v>
      </c>
      <c r="X19" s="131" t="s">
        <v>2</v>
      </c>
      <c r="Y19" s="131" t="s">
        <v>2</v>
      </c>
    </row>
    <row r="20" spans="1:25" x14ac:dyDescent="0.2">
      <c r="A20" s="18"/>
      <c r="B20" s="18"/>
      <c r="C20" s="21" t="s">
        <v>8</v>
      </c>
      <c r="D20" s="116">
        <f t="shared" si="0"/>
        <v>5</v>
      </c>
      <c r="E20" s="116" t="str">
        <f t="shared" si="1"/>
        <v>–</v>
      </c>
      <c r="F20" s="31">
        <v>3</v>
      </c>
      <c r="G20" s="31">
        <v>1</v>
      </c>
      <c r="H20" s="20" t="s">
        <v>2</v>
      </c>
      <c r="I20" s="31">
        <v>2</v>
      </c>
      <c r="J20" s="31">
        <v>1</v>
      </c>
      <c r="K20" s="31">
        <v>3</v>
      </c>
      <c r="L20" s="31">
        <v>2</v>
      </c>
      <c r="M20" s="20" t="s">
        <v>2</v>
      </c>
      <c r="N20" s="20">
        <v>1</v>
      </c>
      <c r="O20" s="20">
        <v>2</v>
      </c>
      <c r="P20" s="20">
        <v>3</v>
      </c>
      <c r="Q20" s="20" t="s">
        <v>2</v>
      </c>
      <c r="R20" s="20">
        <v>2</v>
      </c>
      <c r="S20" s="20" t="s">
        <v>2</v>
      </c>
      <c r="T20" s="20" t="s">
        <v>2</v>
      </c>
      <c r="U20" s="20" t="s">
        <v>2</v>
      </c>
      <c r="V20" s="105" t="s">
        <v>2</v>
      </c>
      <c r="W20" s="131" t="s">
        <v>2</v>
      </c>
      <c r="X20" s="131" t="s">
        <v>2</v>
      </c>
      <c r="Y20" s="131" t="s">
        <v>2</v>
      </c>
    </row>
    <row r="21" spans="1:25" x14ac:dyDescent="0.2">
      <c r="A21" s="18"/>
      <c r="B21" s="18"/>
      <c r="C21" s="3" t="s">
        <v>4</v>
      </c>
      <c r="D21" s="116">
        <f t="shared" si="0"/>
        <v>4</v>
      </c>
      <c r="E21" s="116" t="str">
        <f t="shared" si="1"/>
        <v>–</v>
      </c>
      <c r="F21" s="31" t="s">
        <v>3</v>
      </c>
      <c r="G21" s="31" t="s">
        <v>3</v>
      </c>
      <c r="H21" s="20" t="s">
        <v>3</v>
      </c>
      <c r="I21" s="31" t="s">
        <v>3</v>
      </c>
      <c r="J21" s="31" t="s">
        <v>3</v>
      </c>
      <c r="K21" s="31" t="s">
        <v>3</v>
      </c>
      <c r="L21" s="31" t="s">
        <v>3</v>
      </c>
      <c r="M21" s="20" t="s">
        <v>3</v>
      </c>
      <c r="N21" s="20" t="s">
        <v>3</v>
      </c>
      <c r="O21" s="20">
        <v>1</v>
      </c>
      <c r="P21" s="20">
        <v>2</v>
      </c>
      <c r="Q21" s="20" t="s">
        <v>2</v>
      </c>
      <c r="R21" s="20">
        <v>2</v>
      </c>
      <c r="S21" s="20" t="s">
        <v>2</v>
      </c>
      <c r="T21" s="20" t="s">
        <v>2</v>
      </c>
      <c r="U21" s="20" t="s">
        <v>2</v>
      </c>
      <c r="V21" s="105" t="s">
        <v>2</v>
      </c>
      <c r="W21" s="131" t="s">
        <v>2</v>
      </c>
      <c r="X21" s="131" t="s">
        <v>2</v>
      </c>
      <c r="Y21" s="131" t="s">
        <v>2</v>
      </c>
    </row>
    <row r="22" spans="1:25" x14ac:dyDescent="0.2">
      <c r="A22" s="18"/>
      <c r="B22" s="18"/>
      <c r="C22" s="3" t="s">
        <v>5</v>
      </c>
      <c r="D22" s="116">
        <f t="shared" si="0"/>
        <v>1</v>
      </c>
      <c r="E22" s="116" t="str">
        <f t="shared" si="1"/>
        <v>–</v>
      </c>
      <c r="F22" s="31" t="s">
        <v>3</v>
      </c>
      <c r="G22" s="31" t="s">
        <v>3</v>
      </c>
      <c r="H22" s="20" t="s">
        <v>3</v>
      </c>
      <c r="I22" s="31" t="s">
        <v>3</v>
      </c>
      <c r="J22" s="31" t="s">
        <v>3</v>
      </c>
      <c r="K22" s="31" t="s">
        <v>3</v>
      </c>
      <c r="L22" s="31" t="s">
        <v>3</v>
      </c>
      <c r="M22" s="20" t="s">
        <v>3</v>
      </c>
      <c r="N22" s="20" t="s">
        <v>3</v>
      </c>
      <c r="O22" s="20">
        <v>1</v>
      </c>
      <c r="P22" s="20">
        <v>1</v>
      </c>
      <c r="Q22" s="20" t="s">
        <v>2</v>
      </c>
      <c r="R22" s="20" t="s">
        <v>2</v>
      </c>
      <c r="S22" s="20" t="s">
        <v>2</v>
      </c>
      <c r="T22" s="20" t="s">
        <v>2</v>
      </c>
      <c r="U22" s="20" t="s">
        <v>2</v>
      </c>
      <c r="V22" s="105" t="s">
        <v>2</v>
      </c>
      <c r="W22" s="131" t="s">
        <v>2</v>
      </c>
      <c r="X22" s="131" t="s">
        <v>2</v>
      </c>
      <c r="Y22" s="131" t="s">
        <v>2</v>
      </c>
    </row>
    <row r="23" spans="1:25" s="17" customFormat="1" ht="34.5" customHeight="1" x14ac:dyDescent="0.2">
      <c r="A23" s="53"/>
      <c r="B23" s="53"/>
      <c r="C23" s="19" t="s">
        <v>258</v>
      </c>
      <c r="D23" s="148">
        <f t="shared" si="0"/>
        <v>8</v>
      </c>
      <c r="E23" s="148">
        <f t="shared" si="1"/>
        <v>2</v>
      </c>
      <c r="F23" s="55">
        <f t="shared" ref="F23:S23" si="2">IF(SUM(F5,F8,F11,F17,F20)&gt;0,SUM(F5,F8,F11,F17,F20),"–")</f>
        <v>3</v>
      </c>
      <c r="G23" s="55">
        <f t="shared" si="2"/>
        <v>1</v>
      </c>
      <c r="H23" s="55" t="str">
        <f t="shared" si="2"/>
        <v>–</v>
      </c>
      <c r="I23" s="55">
        <f t="shared" si="2"/>
        <v>2</v>
      </c>
      <c r="J23" s="55">
        <f t="shared" si="2"/>
        <v>1</v>
      </c>
      <c r="K23" s="55">
        <f t="shared" si="2"/>
        <v>4</v>
      </c>
      <c r="L23" s="55">
        <f t="shared" si="2"/>
        <v>2</v>
      </c>
      <c r="M23" s="55">
        <f t="shared" si="2"/>
        <v>2</v>
      </c>
      <c r="N23" s="55">
        <f t="shared" si="2"/>
        <v>1</v>
      </c>
      <c r="O23" s="55">
        <f t="shared" si="2"/>
        <v>2</v>
      </c>
      <c r="P23" s="55">
        <f t="shared" si="2"/>
        <v>3</v>
      </c>
      <c r="Q23" s="55" t="str">
        <f t="shared" si="2"/>
        <v>–</v>
      </c>
      <c r="R23" s="55">
        <f t="shared" si="2"/>
        <v>4</v>
      </c>
      <c r="S23" s="55" t="str">
        <f t="shared" si="2"/>
        <v>–</v>
      </c>
      <c r="T23" s="55">
        <f t="shared" ref="T23:V25" si="3">IF(SUM(T5,T8,T11,T14,T17,T20)&gt;0,SUM(T5,T8,T11,T14,T17,T20),"–")</f>
        <v>1</v>
      </c>
      <c r="U23" s="55" t="str">
        <f t="shared" si="3"/>
        <v>–</v>
      </c>
      <c r="V23" s="104">
        <f t="shared" si="3"/>
        <v>1</v>
      </c>
      <c r="W23" s="132">
        <f t="shared" ref="W23:X23" si="4">IF(SUM(W5,W8,W11,W14,W17,W20)&gt;0,SUM(W5,W8,W11,W14,W17,W20),"–")</f>
        <v>1</v>
      </c>
      <c r="X23" s="104" t="str">
        <f t="shared" si="4"/>
        <v>–</v>
      </c>
      <c r="Y23" s="104" t="str">
        <f t="shared" ref="Y23" si="5">IF(SUM(Y5,Y8,Y11,Y14,Y17,Y20)&gt;0,SUM(Y5,Y8,Y11,Y14,Y17,Y20),"–")</f>
        <v>–</v>
      </c>
    </row>
    <row r="24" spans="1:25" s="17" customFormat="1" x14ac:dyDescent="0.2">
      <c r="A24" s="18"/>
      <c r="B24" s="53"/>
      <c r="C24" s="56" t="s">
        <v>30</v>
      </c>
      <c r="D24" s="116">
        <f t="shared" si="0"/>
        <v>4</v>
      </c>
      <c r="E24" s="116" t="str">
        <f t="shared" si="1"/>
        <v>–</v>
      </c>
      <c r="F24" s="20" t="s">
        <v>3</v>
      </c>
      <c r="G24" s="20" t="s">
        <v>3</v>
      </c>
      <c r="H24" s="20" t="s">
        <v>3</v>
      </c>
      <c r="I24" s="20" t="s">
        <v>3</v>
      </c>
      <c r="J24" s="20" t="s">
        <v>3</v>
      </c>
      <c r="K24" s="20" t="s">
        <v>3</v>
      </c>
      <c r="L24" s="20" t="s">
        <v>3</v>
      </c>
      <c r="M24" s="20" t="s">
        <v>3</v>
      </c>
      <c r="N24" s="20" t="s">
        <v>3</v>
      </c>
      <c r="O24" s="20">
        <f t="shared" ref="O24:S25" si="6">IF(SUM(O6,O9,O12,O18,O21)&gt;0,SUM(O6,O9,O12,O18,O21),"–")</f>
        <v>1</v>
      </c>
      <c r="P24" s="20">
        <f t="shared" si="6"/>
        <v>2</v>
      </c>
      <c r="Q24" s="20" t="str">
        <f t="shared" si="6"/>
        <v>–</v>
      </c>
      <c r="R24" s="20">
        <f t="shared" si="6"/>
        <v>2</v>
      </c>
      <c r="S24" s="20" t="str">
        <f t="shared" si="6"/>
        <v>–</v>
      </c>
      <c r="T24" s="20" t="str">
        <f t="shared" si="3"/>
        <v>–</v>
      </c>
      <c r="U24" s="20" t="str">
        <f t="shared" si="3"/>
        <v>–</v>
      </c>
      <c r="V24" s="105" t="str">
        <f t="shared" si="3"/>
        <v>–</v>
      </c>
      <c r="W24" s="131" t="str">
        <f t="shared" ref="W24:Y24" si="7">IF(SUM(W6,W9,W12,W15,W18,W21)&gt;0,SUM(W6,W9,W12,W15,W18,W21),"–")</f>
        <v>–</v>
      </c>
      <c r="X24" s="131" t="str">
        <f t="shared" si="7"/>
        <v>–</v>
      </c>
      <c r="Y24" s="131" t="str">
        <f t="shared" si="7"/>
        <v>–</v>
      </c>
    </row>
    <row r="25" spans="1:25" s="17" customFormat="1" x14ac:dyDescent="0.2">
      <c r="A25" s="18"/>
      <c r="B25" s="53"/>
      <c r="C25" s="56" t="s">
        <v>31</v>
      </c>
      <c r="D25" s="172">
        <f t="shared" si="0"/>
        <v>4</v>
      </c>
      <c r="E25" s="172">
        <f t="shared" si="1"/>
        <v>2</v>
      </c>
      <c r="F25" s="20" t="s">
        <v>3</v>
      </c>
      <c r="G25" s="20" t="s">
        <v>3</v>
      </c>
      <c r="H25" s="20" t="s">
        <v>3</v>
      </c>
      <c r="I25" s="20" t="s">
        <v>3</v>
      </c>
      <c r="J25" s="20" t="s">
        <v>3</v>
      </c>
      <c r="K25" s="20" t="s">
        <v>3</v>
      </c>
      <c r="L25" s="20" t="s">
        <v>3</v>
      </c>
      <c r="M25" s="20" t="s">
        <v>3</v>
      </c>
      <c r="N25" s="20" t="s">
        <v>3</v>
      </c>
      <c r="O25" s="20">
        <f t="shared" si="6"/>
        <v>1</v>
      </c>
      <c r="P25" s="20">
        <f t="shared" si="6"/>
        <v>1</v>
      </c>
      <c r="Q25" s="20" t="str">
        <f t="shared" si="6"/>
        <v>–</v>
      </c>
      <c r="R25" s="20">
        <f t="shared" si="6"/>
        <v>2</v>
      </c>
      <c r="S25" s="20" t="str">
        <f t="shared" si="6"/>
        <v>–</v>
      </c>
      <c r="T25" s="20">
        <f t="shared" si="3"/>
        <v>1</v>
      </c>
      <c r="U25" s="20" t="str">
        <f t="shared" si="3"/>
        <v>–</v>
      </c>
      <c r="V25" s="105">
        <f t="shared" si="3"/>
        <v>1</v>
      </c>
      <c r="W25" s="131">
        <f t="shared" ref="W25:Y25" si="8">IF(SUM(W7,W10,W13,W16,W19,W22)&gt;0,SUM(W7,W10,W13,W16,W19,W22),"–")</f>
        <v>1</v>
      </c>
      <c r="X25" s="272" t="str">
        <f t="shared" si="8"/>
        <v>–</v>
      </c>
      <c r="Y25" s="272" t="str">
        <f t="shared" si="8"/>
        <v>–</v>
      </c>
    </row>
    <row r="26" spans="1:25" s="57" customFormat="1" ht="25.5" customHeight="1" x14ac:dyDescent="0.2">
      <c r="A26" s="232"/>
      <c r="B26" s="242"/>
      <c r="C26" s="233" t="s">
        <v>202</v>
      </c>
      <c r="D26" s="148">
        <f t="shared" si="0"/>
        <v>1</v>
      </c>
      <c r="E26" s="148" t="str">
        <f t="shared" si="1"/>
        <v>–</v>
      </c>
      <c r="F26" s="243" t="s">
        <v>2</v>
      </c>
      <c r="G26" s="244">
        <v>1</v>
      </c>
      <c r="H26" s="243" t="s">
        <v>2</v>
      </c>
      <c r="I26" s="243" t="s">
        <v>2</v>
      </c>
      <c r="J26" s="243" t="s">
        <v>2</v>
      </c>
      <c r="K26" s="243" t="s">
        <v>2</v>
      </c>
      <c r="L26" s="243" t="s">
        <v>2</v>
      </c>
      <c r="M26" s="243" t="s">
        <v>2</v>
      </c>
      <c r="N26" s="243" t="s">
        <v>2</v>
      </c>
      <c r="O26" s="243" t="s">
        <v>2</v>
      </c>
      <c r="P26" s="243">
        <v>1</v>
      </c>
      <c r="Q26" s="243" t="s">
        <v>2</v>
      </c>
      <c r="R26" s="243" t="s">
        <v>2</v>
      </c>
      <c r="S26" s="236" t="s">
        <v>2</v>
      </c>
      <c r="T26" s="236" t="s">
        <v>2</v>
      </c>
      <c r="U26" s="236" t="s">
        <v>2</v>
      </c>
      <c r="V26" s="243" t="s">
        <v>2</v>
      </c>
      <c r="W26" s="245" t="s">
        <v>2</v>
      </c>
      <c r="X26" s="132" t="s">
        <v>2</v>
      </c>
      <c r="Y26" s="131" t="s">
        <v>2</v>
      </c>
    </row>
    <row r="27" spans="1:25" s="17" customFormat="1" x14ac:dyDescent="0.2">
      <c r="A27" s="18"/>
      <c r="B27" s="53"/>
      <c r="C27" s="56" t="s">
        <v>30</v>
      </c>
      <c r="D27" s="116" t="str">
        <f t="shared" si="0"/>
        <v>–</v>
      </c>
      <c r="E27" s="116" t="str">
        <f t="shared" si="1"/>
        <v>–</v>
      </c>
      <c r="F27" s="20" t="s">
        <v>3</v>
      </c>
      <c r="G27" s="31" t="s">
        <v>3</v>
      </c>
      <c r="H27" s="20" t="s">
        <v>3</v>
      </c>
      <c r="I27" s="20" t="s">
        <v>3</v>
      </c>
      <c r="J27" s="20" t="s">
        <v>3</v>
      </c>
      <c r="K27" s="20" t="s">
        <v>3</v>
      </c>
      <c r="L27" s="20" t="s">
        <v>3</v>
      </c>
      <c r="M27" s="20" t="s">
        <v>3</v>
      </c>
      <c r="N27" s="20" t="s">
        <v>3</v>
      </c>
      <c r="O27" s="20" t="s">
        <v>2</v>
      </c>
      <c r="P27" s="20" t="s">
        <v>2</v>
      </c>
      <c r="Q27" s="20" t="s">
        <v>2</v>
      </c>
      <c r="R27" s="20" t="s">
        <v>2</v>
      </c>
      <c r="S27" s="20" t="s">
        <v>2</v>
      </c>
      <c r="T27" s="20" t="s">
        <v>2</v>
      </c>
      <c r="U27" s="20" t="s">
        <v>2</v>
      </c>
      <c r="V27" s="105" t="s">
        <v>2</v>
      </c>
      <c r="W27" s="131" t="s">
        <v>2</v>
      </c>
      <c r="X27" s="131" t="s">
        <v>2</v>
      </c>
      <c r="Y27" s="131" t="s">
        <v>2</v>
      </c>
    </row>
    <row r="28" spans="1:25" s="17" customFormat="1" x14ac:dyDescent="0.2">
      <c r="A28" s="18"/>
      <c r="B28" s="53"/>
      <c r="C28" s="56" t="s">
        <v>31</v>
      </c>
      <c r="D28" s="116">
        <f t="shared" si="0"/>
        <v>1</v>
      </c>
      <c r="E28" s="116" t="str">
        <f t="shared" si="1"/>
        <v>–</v>
      </c>
      <c r="F28" s="20" t="s">
        <v>3</v>
      </c>
      <c r="G28" s="31" t="s">
        <v>3</v>
      </c>
      <c r="H28" s="20" t="s">
        <v>3</v>
      </c>
      <c r="I28" s="20" t="s">
        <v>3</v>
      </c>
      <c r="J28" s="20" t="s">
        <v>3</v>
      </c>
      <c r="K28" s="20" t="s">
        <v>3</v>
      </c>
      <c r="L28" s="20" t="s">
        <v>3</v>
      </c>
      <c r="M28" s="20" t="s">
        <v>3</v>
      </c>
      <c r="N28" s="20" t="s">
        <v>3</v>
      </c>
      <c r="O28" s="20" t="s">
        <v>2</v>
      </c>
      <c r="P28" s="20">
        <v>1</v>
      </c>
      <c r="Q28" s="20" t="s">
        <v>2</v>
      </c>
      <c r="R28" s="20" t="s">
        <v>2</v>
      </c>
      <c r="S28" s="20" t="s">
        <v>2</v>
      </c>
      <c r="T28" s="20" t="s">
        <v>2</v>
      </c>
      <c r="U28" s="20" t="s">
        <v>2</v>
      </c>
      <c r="V28" s="105" t="s">
        <v>2</v>
      </c>
      <c r="W28" s="131" t="s">
        <v>2</v>
      </c>
      <c r="X28" s="131" t="s">
        <v>2</v>
      </c>
      <c r="Y28" s="131" t="s">
        <v>2</v>
      </c>
    </row>
    <row r="29" spans="1:25" x14ac:dyDescent="0.2">
      <c r="A29" s="24"/>
      <c r="B29" s="24"/>
      <c r="C29" s="40"/>
      <c r="D29" s="226"/>
      <c r="E29" s="226"/>
      <c r="F29" s="40"/>
      <c r="G29" s="40"/>
      <c r="H29" s="40"/>
      <c r="I29" s="40"/>
      <c r="J29" s="40"/>
      <c r="K29" s="40"/>
      <c r="L29" s="40"/>
      <c r="M29" s="40"/>
      <c r="N29" s="40"/>
      <c r="O29" s="40"/>
      <c r="P29" s="40"/>
      <c r="Q29" s="40"/>
      <c r="R29" s="40"/>
      <c r="S29" s="115"/>
      <c r="T29" s="115"/>
      <c r="U29" s="40"/>
      <c r="V29" s="127"/>
      <c r="W29" s="133"/>
      <c r="X29" s="137"/>
      <c r="Y29" s="137"/>
    </row>
    <row r="30" spans="1:25" x14ac:dyDescent="0.2">
      <c r="A30" s="4"/>
      <c r="B30" s="14"/>
      <c r="C30" s="4" t="s">
        <v>213</v>
      </c>
    </row>
    <row r="31" spans="1:25" x14ac:dyDescent="0.2">
      <c r="C31" s="14" t="s">
        <v>128</v>
      </c>
    </row>
    <row r="33" spans="12:13" x14ac:dyDescent="0.2">
      <c r="L33" s="17"/>
      <c r="M33" s="17"/>
    </row>
  </sheetData>
  <mergeCells count="1">
    <mergeCell ref="A3:C3"/>
  </mergeCells>
  <pageMargins left="0.39370078740157483" right="0.39370078740157483" top="0.59055118110236227" bottom="0.74803149606299213" header="0.31496062992125984" footer="0.31496062992125984"/>
  <pageSetup paperSize="9" scale="9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38"/>
  <sheetViews>
    <sheetView showGridLines="0" zoomScaleNormal="100" zoomScaleSheetLayoutView="100" workbookViewId="0"/>
  </sheetViews>
  <sheetFormatPr defaultColWidth="9.140625" defaultRowHeight="12.75" outlineLevelCol="1" x14ac:dyDescent="0.2"/>
  <cols>
    <col min="1" max="1" width="2.85546875" style="12" customWidth="1"/>
    <col min="2" max="2" width="0.85546875" style="12" customWidth="1"/>
    <col min="3" max="3" width="41.7109375" style="12" customWidth="1"/>
    <col min="4" max="5" width="6.7109375" style="98" customWidth="1"/>
    <col min="6" max="12" width="4.7109375" style="4" customWidth="1" outlineLevel="1"/>
    <col min="13" max="13" width="5" style="4" customWidth="1" outlineLevel="1"/>
    <col min="14" max="19" width="4.7109375" style="4" customWidth="1" outlineLevel="1"/>
    <col min="20" max="21" width="4.7109375" style="4" customWidth="1"/>
    <col min="22" max="22" width="4.7109375" style="97" customWidth="1"/>
    <col min="23" max="23" width="1.5703125" style="97" customWidth="1"/>
    <col min="24" max="24" width="4.7109375" style="97" customWidth="1"/>
    <col min="25" max="26" width="4.7109375" style="4" customWidth="1"/>
    <col min="27" max="16384" width="9.140625" style="12"/>
  </cols>
  <sheetData>
    <row r="1" spans="1:26" ht="14.25" customHeight="1" x14ac:dyDescent="0.2">
      <c r="A1" s="17" t="s">
        <v>214</v>
      </c>
      <c r="F1" s="17"/>
    </row>
    <row r="2" spans="1:26" ht="14.25" customHeight="1" x14ac:dyDescent="0.2">
      <c r="A2" s="16" t="s">
        <v>215</v>
      </c>
      <c r="F2" s="16"/>
    </row>
    <row r="3" spans="1:26" ht="24" customHeight="1" x14ac:dyDescent="0.2">
      <c r="A3" s="301"/>
      <c r="B3" s="301"/>
      <c r="C3" s="301"/>
      <c r="D3" s="153" t="s">
        <v>191</v>
      </c>
      <c r="E3" s="153" t="s">
        <v>192</v>
      </c>
      <c r="F3" s="111">
        <v>2000</v>
      </c>
      <c r="G3" s="111">
        <v>2001</v>
      </c>
      <c r="H3" s="111">
        <v>2002</v>
      </c>
      <c r="I3" s="111">
        <v>2003</v>
      </c>
      <c r="J3" s="111">
        <v>2004</v>
      </c>
      <c r="K3" s="111">
        <v>2005</v>
      </c>
      <c r="L3" s="111">
        <v>2006</v>
      </c>
      <c r="M3" s="111">
        <v>2007</v>
      </c>
      <c r="N3" s="111">
        <v>2008</v>
      </c>
      <c r="O3" s="111">
        <v>2009</v>
      </c>
      <c r="P3" s="111">
        <v>2010</v>
      </c>
      <c r="Q3" s="111">
        <v>2011</v>
      </c>
      <c r="R3" s="111">
        <v>2012</v>
      </c>
      <c r="S3" s="111">
        <v>2013</v>
      </c>
      <c r="T3" s="111">
        <v>2014</v>
      </c>
      <c r="U3" s="111">
        <v>2015</v>
      </c>
      <c r="V3" s="122">
        <v>2016</v>
      </c>
      <c r="W3" s="122"/>
      <c r="X3" s="122">
        <v>2017</v>
      </c>
      <c r="Y3" s="122">
        <v>2018</v>
      </c>
      <c r="Z3" s="122">
        <v>2019</v>
      </c>
    </row>
    <row r="4" spans="1:26" ht="22.5" x14ac:dyDescent="0.2">
      <c r="A4" s="18"/>
      <c r="B4" s="18"/>
      <c r="C4" s="19" t="s">
        <v>166</v>
      </c>
      <c r="D4" s="116"/>
      <c r="E4" s="116"/>
      <c r="F4" s="20"/>
      <c r="G4" s="20"/>
      <c r="H4" s="20"/>
      <c r="I4" s="20"/>
      <c r="J4" s="20"/>
      <c r="K4" s="20"/>
      <c r="L4" s="20"/>
      <c r="M4" s="20"/>
      <c r="N4" s="20"/>
      <c r="O4" s="20"/>
      <c r="P4" s="20"/>
      <c r="Q4" s="20"/>
      <c r="R4" s="20"/>
      <c r="S4" s="20"/>
      <c r="T4" s="20"/>
    </row>
    <row r="5" spans="1:26" ht="14.1" customHeight="1" x14ac:dyDescent="0.2">
      <c r="A5" s="18"/>
      <c r="B5" s="18"/>
      <c r="C5" s="21" t="s">
        <v>70</v>
      </c>
      <c r="D5" s="116">
        <f>IF(SUM(T5,P5,Q5,R5,S5)&gt;0,SUM(T5,P5,Q5,R5,S5),"–")</f>
        <v>11</v>
      </c>
      <c r="E5" s="116">
        <f>IF(SUM(U5,V5,X5,Y5,Z5)&gt;0,SUM(U5,V5,X5,Y5,Z5),"–")</f>
        <v>26</v>
      </c>
      <c r="F5" s="20" t="s">
        <v>2</v>
      </c>
      <c r="G5" s="31">
        <v>13</v>
      </c>
      <c r="H5" s="20">
        <v>7</v>
      </c>
      <c r="I5" s="31">
        <v>7</v>
      </c>
      <c r="J5" s="31">
        <v>7</v>
      </c>
      <c r="K5" s="20">
        <v>13</v>
      </c>
      <c r="L5" s="20">
        <v>25</v>
      </c>
      <c r="M5" s="20">
        <v>20</v>
      </c>
      <c r="N5" s="20">
        <v>4</v>
      </c>
      <c r="O5" s="20">
        <v>6</v>
      </c>
      <c r="P5" s="20">
        <v>5</v>
      </c>
      <c r="Q5" s="20">
        <v>5</v>
      </c>
      <c r="R5" s="20" t="s">
        <v>2</v>
      </c>
      <c r="S5" s="20">
        <v>1</v>
      </c>
      <c r="T5" s="20" t="s">
        <v>2</v>
      </c>
      <c r="U5" s="20">
        <v>3</v>
      </c>
      <c r="V5" s="105">
        <v>6</v>
      </c>
      <c r="W5" s="105"/>
      <c r="X5" s="105">
        <v>5</v>
      </c>
      <c r="Y5" s="4">
        <v>3</v>
      </c>
      <c r="Z5" s="4">
        <v>9</v>
      </c>
    </row>
    <row r="6" spans="1:26" ht="14.1" customHeight="1" x14ac:dyDescent="0.2">
      <c r="A6" s="18"/>
      <c r="B6" s="18"/>
      <c r="C6" s="3" t="s">
        <v>4</v>
      </c>
      <c r="D6" s="116">
        <f t="shared" ref="D6:D30" si="0">IF(SUM(T6,P6,Q6,R6,S6)&gt;0,SUM(T6,P6,Q6,R6,S6),"–")</f>
        <v>5</v>
      </c>
      <c r="E6" s="116">
        <f t="shared" ref="E6:E30" si="1">IF(SUM(U6,V6,X6,Y6,Z6)&gt;0,SUM(U6,V6,X6,Y6,Z6),"–")</f>
        <v>18</v>
      </c>
      <c r="F6" s="20" t="s">
        <v>3</v>
      </c>
      <c r="G6" s="31" t="s">
        <v>3</v>
      </c>
      <c r="H6" s="20" t="s">
        <v>3</v>
      </c>
      <c r="I6" s="31" t="s">
        <v>3</v>
      </c>
      <c r="J6" s="31" t="s">
        <v>3</v>
      </c>
      <c r="K6" s="20" t="s">
        <v>3</v>
      </c>
      <c r="L6" s="20" t="s">
        <v>3</v>
      </c>
      <c r="M6" s="20" t="s">
        <v>3</v>
      </c>
      <c r="N6" s="20" t="s">
        <v>3</v>
      </c>
      <c r="O6" s="20">
        <v>6</v>
      </c>
      <c r="P6" s="20">
        <v>2</v>
      </c>
      <c r="Q6" s="20">
        <v>2</v>
      </c>
      <c r="R6" s="20" t="s">
        <v>2</v>
      </c>
      <c r="S6" s="20">
        <v>1</v>
      </c>
      <c r="T6" s="20" t="s">
        <v>2</v>
      </c>
      <c r="U6" s="20">
        <v>3</v>
      </c>
      <c r="V6" s="105">
        <v>6</v>
      </c>
      <c r="W6" s="105"/>
      <c r="X6" s="105">
        <v>4</v>
      </c>
      <c r="Y6" s="105" t="s">
        <v>2</v>
      </c>
      <c r="Z6" s="105">
        <v>5</v>
      </c>
    </row>
    <row r="7" spans="1:26" ht="14.1" customHeight="1" x14ac:dyDescent="0.2">
      <c r="A7" s="18"/>
      <c r="B7" s="18"/>
      <c r="C7" s="3" t="s">
        <v>5</v>
      </c>
      <c r="D7" s="116">
        <f t="shared" si="0"/>
        <v>6</v>
      </c>
      <c r="E7" s="116">
        <f t="shared" si="1"/>
        <v>8</v>
      </c>
      <c r="F7" s="20" t="s">
        <v>3</v>
      </c>
      <c r="G7" s="31" t="s">
        <v>3</v>
      </c>
      <c r="H7" s="20" t="s">
        <v>3</v>
      </c>
      <c r="I7" s="31" t="s">
        <v>3</v>
      </c>
      <c r="J7" s="31" t="s">
        <v>3</v>
      </c>
      <c r="K7" s="20" t="s">
        <v>3</v>
      </c>
      <c r="L7" s="20" t="s">
        <v>3</v>
      </c>
      <c r="M7" s="20" t="s">
        <v>3</v>
      </c>
      <c r="N7" s="20" t="s">
        <v>3</v>
      </c>
      <c r="O7" s="20" t="s">
        <v>2</v>
      </c>
      <c r="P7" s="20">
        <v>3</v>
      </c>
      <c r="Q7" s="20">
        <v>3</v>
      </c>
      <c r="R7" s="20" t="s">
        <v>2</v>
      </c>
      <c r="S7" s="20" t="s">
        <v>2</v>
      </c>
      <c r="T7" s="20" t="s">
        <v>2</v>
      </c>
      <c r="U7" s="20" t="s">
        <v>2</v>
      </c>
      <c r="V7" s="105" t="s">
        <v>2</v>
      </c>
      <c r="W7" s="105"/>
      <c r="X7" s="105">
        <v>1</v>
      </c>
      <c r="Y7" s="4">
        <v>3</v>
      </c>
      <c r="Z7" s="4">
        <v>4</v>
      </c>
    </row>
    <row r="8" spans="1:26" ht="14.1" customHeight="1" x14ac:dyDescent="0.2">
      <c r="A8" s="18"/>
      <c r="B8" s="18"/>
      <c r="C8" s="22" t="s">
        <v>18</v>
      </c>
      <c r="D8" s="116">
        <f t="shared" si="0"/>
        <v>1</v>
      </c>
      <c r="E8" s="116" t="str">
        <f t="shared" si="1"/>
        <v>–</v>
      </c>
      <c r="F8" s="31">
        <v>1</v>
      </c>
      <c r="G8" s="31">
        <v>1</v>
      </c>
      <c r="H8" s="31">
        <v>1</v>
      </c>
      <c r="I8" s="31">
        <v>3</v>
      </c>
      <c r="J8" s="31">
        <v>1</v>
      </c>
      <c r="K8" s="31">
        <v>1</v>
      </c>
      <c r="L8" s="31">
        <v>2</v>
      </c>
      <c r="M8" s="20" t="s">
        <v>2</v>
      </c>
      <c r="N8" s="20" t="s">
        <v>2</v>
      </c>
      <c r="O8" s="20" t="s">
        <v>2</v>
      </c>
      <c r="P8" s="20" t="s">
        <v>2</v>
      </c>
      <c r="Q8" s="20">
        <v>1</v>
      </c>
      <c r="R8" s="20" t="s">
        <v>2</v>
      </c>
      <c r="S8" s="20" t="s">
        <v>2</v>
      </c>
      <c r="T8" s="20" t="s">
        <v>2</v>
      </c>
      <c r="U8" s="20" t="s">
        <v>2</v>
      </c>
      <c r="V8" s="105" t="s">
        <v>2</v>
      </c>
      <c r="W8" s="105"/>
      <c r="X8" s="105" t="s">
        <v>2</v>
      </c>
      <c r="Y8" s="105" t="s">
        <v>2</v>
      </c>
      <c r="Z8" s="105" t="s">
        <v>2</v>
      </c>
    </row>
    <row r="9" spans="1:26" ht="14.1" customHeight="1" x14ac:dyDescent="0.2">
      <c r="A9" s="18"/>
      <c r="B9" s="18"/>
      <c r="C9" s="3" t="s">
        <v>4</v>
      </c>
      <c r="D9" s="116" t="str">
        <f t="shared" si="0"/>
        <v>–</v>
      </c>
      <c r="E9" s="116" t="str">
        <f t="shared" si="1"/>
        <v>–</v>
      </c>
      <c r="F9" s="31" t="s">
        <v>3</v>
      </c>
      <c r="G9" s="31" t="s">
        <v>3</v>
      </c>
      <c r="H9" s="31" t="s">
        <v>3</v>
      </c>
      <c r="I9" s="31" t="s">
        <v>3</v>
      </c>
      <c r="J9" s="31" t="s">
        <v>3</v>
      </c>
      <c r="K9" s="31" t="s">
        <v>3</v>
      </c>
      <c r="L9" s="31" t="s">
        <v>3</v>
      </c>
      <c r="M9" s="20" t="s">
        <v>3</v>
      </c>
      <c r="N9" s="20" t="s">
        <v>3</v>
      </c>
      <c r="O9" s="20" t="s">
        <v>2</v>
      </c>
      <c r="P9" s="20" t="s">
        <v>2</v>
      </c>
      <c r="Q9" s="20" t="s">
        <v>2</v>
      </c>
      <c r="R9" s="20" t="s">
        <v>2</v>
      </c>
      <c r="S9" s="20" t="s">
        <v>2</v>
      </c>
      <c r="T9" s="20" t="s">
        <v>2</v>
      </c>
      <c r="U9" s="20" t="s">
        <v>2</v>
      </c>
      <c r="V9" s="105" t="s">
        <v>2</v>
      </c>
      <c r="W9" s="105"/>
      <c r="X9" s="105" t="s">
        <v>2</v>
      </c>
      <c r="Y9" s="105" t="s">
        <v>2</v>
      </c>
      <c r="Z9" s="105" t="s">
        <v>2</v>
      </c>
    </row>
    <row r="10" spans="1:26" ht="14.1" customHeight="1" x14ac:dyDescent="0.2">
      <c r="A10" s="18"/>
      <c r="B10" s="18"/>
      <c r="C10" s="3" t="s">
        <v>5</v>
      </c>
      <c r="D10" s="116">
        <f t="shared" si="0"/>
        <v>1</v>
      </c>
      <c r="E10" s="116" t="str">
        <f t="shared" si="1"/>
        <v>–</v>
      </c>
      <c r="F10" s="31" t="s">
        <v>3</v>
      </c>
      <c r="G10" s="31" t="s">
        <v>3</v>
      </c>
      <c r="H10" s="31" t="s">
        <v>3</v>
      </c>
      <c r="I10" s="31" t="s">
        <v>3</v>
      </c>
      <c r="J10" s="31" t="s">
        <v>3</v>
      </c>
      <c r="K10" s="31" t="s">
        <v>3</v>
      </c>
      <c r="L10" s="31" t="s">
        <v>3</v>
      </c>
      <c r="M10" s="20" t="s">
        <v>3</v>
      </c>
      <c r="N10" s="20" t="s">
        <v>3</v>
      </c>
      <c r="O10" s="20" t="s">
        <v>2</v>
      </c>
      <c r="P10" s="20" t="s">
        <v>2</v>
      </c>
      <c r="Q10" s="20">
        <v>1</v>
      </c>
      <c r="R10" s="20" t="s">
        <v>2</v>
      </c>
      <c r="S10" s="20" t="s">
        <v>2</v>
      </c>
      <c r="T10" s="20" t="s">
        <v>2</v>
      </c>
      <c r="U10" s="20" t="s">
        <v>2</v>
      </c>
      <c r="V10" s="105" t="s">
        <v>2</v>
      </c>
      <c r="W10" s="105"/>
      <c r="X10" s="105" t="s">
        <v>2</v>
      </c>
      <c r="Y10" s="105" t="s">
        <v>2</v>
      </c>
      <c r="Z10" s="105" t="s">
        <v>2</v>
      </c>
    </row>
    <row r="11" spans="1:26" ht="14.25" x14ac:dyDescent="0.2">
      <c r="A11" s="18"/>
      <c r="B11" s="18"/>
      <c r="C11" s="21" t="s">
        <v>19</v>
      </c>
      <c r="D11" s="116">
        <f t="shared" si="0"/>
        <v>4</v>
      </c>
      <c r="E11" s="116">
        <f t="shared" si="1"/>
        <v>1</v>
      </c>
      <c r="F11" s="20" t="s">
        <v>3</v>
      </c>
      <c r="G11" s="20" t="s">
        <v>3</v>
      </c>
      <c r="H11" s="20" t="s">
        <v>3</v>
      </c>
      <c r="I11" s="20" t="s">
        <v>3</v>
      </c>
      <c r="J11" s="20" t="s">
        <v>3</v>
      </c>
      <c r="K11" s="20" t="s">
        <v>3</v>
      </c>
      <c r="L11" s="20" t="s">
        <v>2</v>
      </c>
      <c r="M11" s="20" t="s">
        <v>2</v>
      </c>
      <c r="N11" s="20">
        <v>1</v>
      </c>
      <c r="O11" s="20" t="s">
        <v>2</v>
      </c>
      <c r="P11" s="20" t="s">
        <v>2</v>
      </c>
      <c r="Q11" s="20">
        <v>2</v>
      </c>
      <c r="R11" s="20" t="s">
        <v>2</v>
      </c>
      <c r="S11" s="20" t="s">
        <v>2</v>
      </c>
      <c r="T11" s="20">
        <v>2</v>
      </c>
      <c r="U11" s="20" t="s">
        <v>2</v>
      </c>
      <c r="V11" s="105" t="s">
        <v>2</v>
      </c>
      <c r="W11" s="125" t="s">
        <v>142</v>
      </c>
      <c r="X11" s="105">
        <v>1</v>
      </c>
      <c r="Y11" s="105" t="s">
        <v>2</v>
      </c>
      <c r="Z11" s="105" t="s">
        <v>2</v>
      </c>
    </row>
    <row r="12" spans="1:26" ht="14.1" customHeight="1" x14ac:dyDescent="0.2">
      <c r="A12" s="18"/>
      <c r="B12" s="18"/>
      <c r="C12" s="3" t="s">
        <v>4</v>
      </c>
      <c r="D12" s="116">
        <f t="shared" si="0"/>
        <v>1</v>
      </c>
      <c r="E12" s="116" t="str">
        <f t="shared" si="1"/>
        <v>–</v>
      </c>
      <c r="F12" s="20" t="s">
        <v>3</v>
      </c>
      <c r="G12" s="20" t="s">
        <v>3</v>
      </c>
      <c r="H12" s="20" t="s">
        <v>3</v>
      </c>
      <c r="I12" s="20" t="s">
        <v>3</v>
      </c>
      <c r="J12" s="20" t="s">
        <v>3</v>
      </c>
      <c r="K12" s="20" t="s">
        <v>3</v>
      </c>
      <c r="L12" s="20" t="s">
        <v>3</v>
      </c>
      <c r="M12" s="20" t="s">
        <v>3</v>
      </c>
      <c r="N12" s="20" t="s">
        <v>3</v>
      </c>
      <c r="O12" s="20" t="s">
        <v>2</v>
      </c>
      <c r="P12" s="20" t="s">
        <v>2</v>
      </c>
      <c r="Q12" s="20" t="s">
        <v>2</v>
      </c>
      <c r="R12" s="20" t="s">
        <v>2</v>
      </c>
      <c r="S12" s="20" t="s">
        <v>2</v>
      </c>
      <c r="T12" s="20">
        <v>1</v>
      </c>
      <c r="U12" s="20" t="s">
        <v>2</v>
      </c>
      <c r="V12" s="105" t="s">
        <v>2</v>
      </c>
      <c r="W12" s="125" t="s">
        <v>142</v>
      </c>
      <c r="X12" s="105" t="s">
        <v>2</v>
      </c>
      <c r="Y12" s="105" t="s">
        <v>2</v>
      </c>
      <c r="Z12" s="105" t="s">
        <v>2</v>
      </c>
    </row>
    <row r="13" spans="1:26" ht="14.1" customHeight="1" x14ac:dyDescent="0.2">
      <c r="A13" s="18"/>
      <c r="B13" s="18"/>
      <c r="C13" s="3" t="s">
        <v>5</v>
      </c>
      <c r="D13" s="116">
        <f t="shared" si="0"/>
        <v>3</v>
      </c>
      <c r="E13" s="116">
        <f t="shared" si="1"/>
        <v>1</v>
      </c>
      <c r="F13" s="20" t="s">
        <v>3</v>
      </c>
      <c r="G13" s="20" t="s">
        <v>3</v>
      </c>
      <c r="H13" s="20" t="s">
        <v>3</v>
      </c>
      <c r="I13" s="20" t="s">
        <v>3</v>
      </c>
      <c r="J13" s="20" t="s">
        <v>3</v>
      </c>
      <c r="K13" s="20" t="s">
        <v>3</v>
      </c>
      <c r="L13" s="20" t="s">
        <v>3</v>
      </c>
      <c r="M13" s="20" t="s">
        <v>3</v>
      </c>
      <c r="N13" s="20" t="s">
        <v>3</v>
      </c>
      <c r="O13" s="20" t="s">
        <v>2</v>
      </c>
      <c r="P13" s="20" t="s">
        <v>2</v>
      </c>
      <c r="Q13" s="20">
        <v>2</v>
      </c>
      <c r="R13" s="20" t="s">
        <v>2</v>
      </c>
      <c r="S13" s="20" t="s">
        <v>2</v>
      </c>
      <c r="T13" s="20">
        <v>1</v>
      </c>
      <c r="U13" s="20" t="s">
        <v>2</v>
      </c>
      <c r="V13" s="105" t="s">
        <v>2</v>
      </c>
      <c r="W13" s="105"/>
      <c r="X13" s="105">
        <v>1</v>
      </c>
      <c r="Y13" s="105" t="s">
        <v>2</v>
      </c>
      <c r="Z13" s="105" t="s">
        <v>2</v>
      </c>
    </row>
    <row r="14" spans="1:26" ht="14.1" customHeight="1" x14ac:dyDescent="0.2">
      <c r="A14" s="18"/>
      <c r="B14" s="18"/>
      <c r="C14" s="92" t="s">
        <v>256</v>
      </c>
      <c r="D14" s="116" t="s">
        <v>3</v>
      </c>
      <c r="E14" s="116">
        <f t="shared" si="1"/>
        <v>3</v>
      </c>
      <c r="F14" s="20" t="s">
        <v>3</v>
      </c>
      <c r="G14" s="20" t="s">
        <v>3</v>
      </c>
      <c r="H14" s="20" t="s">
        <v>3</v>
      </c>
      <c r="I14" s="20" t="s">
        <v>3</v>
      </c>
      <c r="J14" s="20" t="s">
        <v>3</v>
      </c>
      <c r="K14" s="20" t="s">
        <v>3</v>
      </c>
      <c r="L14" s="20" t="s">
        <v>3</v>
      </c>
      <c r="M14" s="20" t="s">
        <v>3</v>
      </c>
      <c r="N14" s="20" t="s">
        <v>3</v>
      </c>
      <c r="O14" s="20" t="s">
        <v>3</v>
      </c>
      <c r="P14" s="20" t="s">
        <v>3</v>
      </c>
      <c r="Q14" s="20" t="s">
        <v>3</v>
      </c>
      <c r="R14" s="20" t="s">
        <v>3</v>
      </c>
      <c r="S14" s="20" t="s">
        <v>3</v>
      </c>
      <c r="T14" s="20" t="s">
        <v>2</v>
      </c>
      <c r="U14" s="20" t="s">
        <v>2</v>
      </c>
      <c r="V14" s="105" t="s">
        <v>2</v>
      </c>
      <c r="W14" s="105"/>
      <c r="X14" s="105">
        <v>2</v>
      </c>
      <c r="Y14" s="4">
        <v>1</v>
      </c>
      <c r="Z14" s="105" t="s">
        <v>2</v>
      </c>
    </row>
    <row r="15" spans="1:26" ht="14.1" customHeight="1" x14ac:dyDescent="0.2">
      <c r="A15" s="18"/>
      <c r="B15" s="18"/>
      <c r="C15" s="65" t="s">
        <v>4</v>
      </c>
      <c r="D15" s="116" t="s">
        <v>3</v>
      </c>
      <c r="E15" s="116">
        <f t="shared" si="1"/>
        <v>2</v>
      </c>
      <c r="F15" s="20" t="s">
        <v>3</v>
      </c>
      <c r="G15" s="20" t="s">
        <v>3</v>
      </c>
      <c r="H15" s="20" t="s">
        <v>3</v>
      </c>
      <c r="I15" s="20" t="s">
        <v>3</v>
      </c>
      <c r="J15" s="20" t="s">
        <v>3</v>
      </c>
      <c r="K15" s="20" t="s">
        <v>3</v>
      </c>
      <c r="L15" s="20" t="s">
        <v>3</v>
      </c>
      <c r="M15" s="20" t="s">
        <v>3</v>
      </c>
      <c r="N15" s="20" t="s">
        <v>3</v>
      </c>
      <c r="O15" s="20" t="s">
        <v>3</v>
      </c>
      <c r="P15" s="20" t="s">
        <v>3</v>
      </c>
      <c r="Q15" s="20" t="s">
        <v>3</v>
      </c>
      <c r="R15" s="20" t="s">
        <v>3</v>
      </c>
      <c r="S15" s="20" t="s">
        <v>3</v>
      </c>
      <c r="T15" s="20" t="s">
        <v>2</v>
      </c>
      <c r="U15" s="20" t="s">
        <v>2</v>
      </c>
      <c r="V15" s="105" t="s">
        <v>2</v>
      </c>
      <c r="W15" s="105"/>
      <c r="X15" s="105">
        <v>1</v>
      </c>
      <c r="Y15" s="4">
        <v>1</v>
      </c>
      <c r="Z15" s="105" t="s">
        <v>2</v>
      </c>
    </row>
    <row r="16" spans="1:26" ht="14.1" customHeight="1" x14ac:dyDescent="0.2">
      <c r="A16" s="18"/>
      <c r="B16" s="18"/>
      <c r="C16" s="65" t="s">
        <v>5</v>
      </c>
      <c r="D16" s="116" t="s">
        <v>3</v>
      </c>
      <c r="E16" s="116">
        <f t="shared" si="1"/>
        <v>1</v>
      </c>
      <c r="F16" s="20" t="s">
        <v>3</v>
      </c>
      <c r="G16" s="20" t="s">
        <v>3</v>
      </c>
      <c r="H16" s="20" t="s">
        <v>3</v>
      </c>
      <c r="I16" s="20" t="s">
        <v>3</v>
      </c>
      <c r="J16" s="20" t="s">
        <v>3</v>
      </c>
      <c r="K16" s="20" t="s">
        <v>3</v>
      </c>
      <c r="L16" s="20" t="s">
        <v>3</v>
      </c>
      <c r="M16" s="20" t="s">
        <v>3</v>
      </c>
      <c r="N16" s="20" t="s">
        <v>3</v>
      </c>
      <c r="O16" s="20" t="s">
        <v>3</v>
      </c>
      <c r="P16" s="20" t="s">
        <v>3</v>
      </c>
      <c r="Q16" s="20" t="s">
        <v>3</v>
      </c>
      <c r="R16" s="20" t="s">
        <v>3</v>
      </c>
      <c r="S16" s="20" t="s">
        <v>3</v>
      </c>
      <c r="T16" s="20" t="s">
        <v>2</v>
      </c>
      <c r="U16" s="20" t="s">
        <v>2</v>
      </c>
      <c r="V16" s="105" t="s">
        <v>2</v>
      </c>
      <c r="W16" s="105"/>
      <c r="X16" s="105">
        <v>1</v>
      </c>
      <c r="Y16" s="105" t="s">
        <v>2</v>
      </c>
      <c r="Z16" s="105" t="s">
        <v>2</v>
      </c>
    </row>
    <row r="17" spans="1:29" ht="24" customHeight="1" x14ac:dyDescent="0.2">
      <c r="A17" s="18"/>
      <c r="B17" s="18"/>
      <c r="C17" s="21" t="s">
        <v>20</v>
      </c>
      <c r="D17" s="116">
        <f t="shared" si="0"/>
        <v>10</v>
      </c>
      <c r="E17" s="116">
        <f t="shared" si="1"/>
        <v>4</v>
      </c>
      <c r="F17" s="20" t="s">
        <v>3</v>
      </c>
      <c r="G17" s="20" t="s">
        <v>3</v>
      </c>
      <c r="H17" s="20" t="s">
        <v>3</v>
      </c>
      <c r="I17" s="20" t="s">
        <v>3</v>
      </c>
      <c r="J17" s="20" t="s">
        <v>3</v>
      </c>
      <c r="K17" s="20" t="s">
        <v>3</v>
      </c>
      <c r="L17" s="20" t="s">
        <v>2</v>
      </c>
      <c r="M17" s="20" t="s">
        <v>2</v>
      </c>
      <c r="N17" s="20" t="s">
        <v>2</v>
      </c>
      <c r="O17" s="20" t="s">
        <v>2</v>
      </c>
      <c r="P17" s="20">
        <v>1</v>
      </c>
      <c r="Q17" s="20">
        <v>2</v>
      </c>
      <c r="R17" s="20" t="s">
        <v>2</v>
      </c>
      <c r="S17" s="20">
        <v>1</v>
      </c>
      <c r="T17" s="20">
        <v>6</v>
      </c>
      <c r="U17" s="20">
        <v>1</v>
      </c>
      <c r="V17" s="105" t="s">
        <v>2</v>
      </c>
      <c r="W17" s="105"/>
      <c r="X17" s="105">
        <v>1</v>
      </c>
      <c r="Y17" s="4">
        <v>2</v>
      </c>
      <c r="Z17" s="105" t="s">
        <v>2</v>
      </c>
    </row>
    <row r="18" spans="1:29" ht="14.1" customHeight="1" x14ac:dyDescent="0.2">
      <c r="A18" s="18"/>
      <c r="B18" s="18"/>
      <c r="C18" s="3" t="s">
        <v>4</v>
      </c>
      <c r="D18" s="116">
        <f t="shared" si="0"/>
        <v>3</v>
      </c>
      <c r="E18" s="116">
        <f t="shared" si="1"/>
        <v>1</v>
      </c>
      <c r="F18" s="20" t="s">
        <v>3</v>
      </c>
      <c r="G18" s="20" t="s">
        <v>3</v>
      </c>
      <c r="H18" s="20" t="s">
        <v>3</v>
      </c>
      <c r="I18" s="20" t="s">
        <v>3</v>
      </c>
      <c r="J18" s="20" t="s">
        <v>3</v>
      </c>
      <c r="K18" s="20" t="s">
        <v>3</v>
      </c>
      <c r="L18" s="20" t="s">
        <v>3</v>
      </c>
      <c r="M18" s="20" t="s">
        <v>3</v>
      </c>
      <c r="N18" s="20" t="s">
        <v>3</v>
      </c>
      <c r="O18" s="20" t="s">
        <v>2</v>
      </c>
      <c r="P18" s="20" t="s">
        <v>2</v>
      </c>
      <c r="Q18" s="20" t="s">
        <v>2</v>
      </c>
      <c r="R18" s="20" t="s">
        <v>2</v>
      </c>
      <c r="S18" s="20" t="s">
        <v>2</v>
      </c>
      <c r="T18" s="20">
        <v>3</v>
      </c>
      <c r="U18" s="20" t="s">
        <v>2</v>
      </c>
      <c r="V18" s="105" t="s">
        <v>2</v>
      </c>
      <c r="W18" s="105"/>
      <c r="X18" s="105" t="s">
        <v>2</v>
      </c>
      <c r="Y18" s="29">
        <v>1</v>
      </c>
      <c r="Z18" s="105" t="s">
        <v>2</v>
      </c>
    </row>
    <row r="19" spans="1:29" ht="14.1" customHeight="1" x14ac:dyDescent="0.2">
      <c r="A19" s="18"/>
      <c r="B19" s="18"/>
      <c r="C19" s="3" t="s">
        <v>5</v>
      </c>
      <c r="D19" s="116">
        <f t="shared" si="0"/>
        <v>7</v>
      </c>
      <c r="E19" s="116">
        <f t="shared" si="1"/>
        <v>3</v>
      </c>
      <c r="F19" s="20" t="s">
        <v>3</v>
      </c>
      <c r="G19" s="20" t="s">
        <v>3</v>
      </c>
      <c r="H19" s="20" t="s">
        <v>3</v>
      </c>
      <c r="I19" s="20" t="s">
        <v>3</v>
      </c>
      <c r="J19" s="20" t="s">
        <v>3</v>
      </c>
      <c r="K19" s="20" t="s">
        <v>3</v>
      </c>
      <c r="L19" s="20" t="s">
        <v>3</v>
      </c>
      <c r="M19" s="20" t="s">
        <v>3</v>
      </c>
      <c r="N19" s="20" t="s">
        <v>3</v>
      </c>
      <c r="O19" s="20" t="s">
        <v>2</v>
      </c>
      <c r="P19" s="20">
        <v>1</v>
      </c>
      <c r="Q19" s="20">
        <v>2</v>
      </c>
      <c r="R19" s="20" t="s">
        <v>2</v>
      </c>
      <c r="S19" s="20">
        <v>1</v>
      </c>
      <c r="T19" s="20">
        <v>3</v>
      </c>
      <c r="U19" s="20">
        <v>1</v>
      </c>
      <c r="V19" s="105" t="s">
        <v>2</v>
      </c>
      <c r="W19" s="105"/>
      <c r="X19" s="105">
        <v>1</v>
      </c>
      <c r="Y19" s="4">
        <v>1</v>
      </c>
      <c r="Z19" s="105" t="s">
        <v>2</v>
      </c>
    </row>
    <row r="20" spans="1:29" ht="14.1" customHeight="1" x14ac:dyDescent="0.2">
      <c r="A20" s="18"/>
      <c r="B20" s="18"/>
      <c r="C20" s="21" t="s">
        <v>8</v>
      </c>
      <c r="D20" s="116">
        <f t="shared" si="0"/>
        <v>22</v>
      </c>
      <c r="E20" s="116">
        <f t="shared" si="1"/>
        <v>19</v>
      </c>
      <c r="F20" s="31">
        <v>13</v>
      </c>
      <c r="G20" s="31">
        <v>6</v>
      </c>
      <c r="H20" s="31">
        <v>8</v>
      </c>
      <c r="I20" s="31">
        <v>8</v>
      </c>
      <c r="J20" s="31">
        <v>2</v>
      </c>
      <c r="K20" s="31">
        <v>3</v>
      </c>
      <c r="L20" s="31">
        <v>7</v>
      </c>
      <c r="M20" s="31">
        <v>8</v>
      </c>
      <c r="N20" s="31">
        <v>6</v>
      </c>
      <c r="O20" s="31">
        <v>8</v>
      </c>
      <c r="P20" s="31">
        <v>4</v>
      </c>
      <c r="Q20" s="31">
        <v>12</v>
      </c>
      <c r="R20" s="20">
        <v>2</v>
      </c>
      <c r="S20" s="20">
        <v>2</v>
      </c>
      <c r="T20" s="20">
        <v>2</v>
      </c>
      <c r="U20" s="20">
        <v>5</v>
      </c>
      <c r="V20" s="105">
        <v>1</v>
      </c>
      <c r="W20" s="125" t="s">
        <v>142</v>
      </c>
      <c r="X20" s="105">
        <v>5</v>
      </c>
      <c r="Y20" s="4">
        <v>4</v>
      </c>
      <c r="Z20" s="4">
        <v>4</v>
      </c>
    </row>
    <row r="21" spans="1:29" ht="14.1" customHeight="1" x14ac:dyDescent="0.2">
      <c r="A21" s="18"/>
      <c r="B21" s="18"/>
      <c r="C21" s="3" t="s">
        <v>4</v>
      </c>
      <c r="D21" s="116">
        <f t="shared" si="0"/>
        <v>10</v>
      </c>
      <c r="E21" s="116">
        <f t="shared" si="1"/>
        <v>9</v>
      </c>
      <c r="F21" s="31" t="s">
        <v>3</v>
      </c>
      <c r="G21" s="31" t="s">
        <v>3</v>
      </c>
      <c r="H21" s="31" t="s">
        <v>3</v>
      </c>
      <c r="I21" s="31" t="s">
        <v>3</v>
      </c>
      <c r="J21" s="31" t="s">
        <v>3</v>
      </c>
      <c r="K21" s="31" t="s">
        <v>3</v>
      </c>
      <c r="L21" s="31" t="s">
        <v>3</v>
      </c>
      <c r="M21" s="31" t="s">
        <v>3</v>
      </c>
      <c r="N21" s="31" t="s">
        <v>3</v>
      </c>
      <c r="O21" s="31">
        <v>5</v>
      </c>
      <c r="P21" s="31">
        <v>1</v>
      </c>
      <c r="Q21" s="31">
        <v>6</v>
      </c>
      <c r="R21" s="20">
        <v>1</v>
      </c>
      <c r="S21" s="20">
        <v>1</v>
      </c>
      <c r="T21" s="20">
        <v>1</v>
      </c>
      <c r="U21" s="20">
        <v>2</v>
      </c>
      <c r="V21" s="105">
        <v>1</v>
      </c>
      <c r="W21" s="125" t="s">
        <v>142</v>
      </c>
      <c r="X21" s="105">
        <v>4</v>
      </c>
      <c r="Y21" s="4">
        <v>2</v>
      </c>
      <c r="Z21" s="105" t="s">
        <v>2</v>
      </c>
    </row>
    <row r="22" spans="1:29" ht="14.1" customHeight="1" x14ac:dyDescent="0.2">
      <c r="A22" s="18"/>
      <c r="B22" s="18"/>
      <c r="C22" s="3" t="s">
        <v>5</v>
      </c>
      <c r="D22" s="116">
        <f t="shared" si="0"/>
        <v>12</v>
      </c>
      <c r="E22" s="116">
        <f t="shared" si="1"/>
        <v>10</v>
      </c>
      <c r="F22" s="31" t="s">
        <v>3</v>
      </c>
      <c r="G22" s="31" t="s">
        <v>3</v>
      </c>
      <c r="H22" s="31" t="s">
        <v>3</v>
      </c>
      <c r="I22" s="31" t="s">
        <v>3</v>
      </c>
      <c r="J22" s="31" t="s">
        <v>3</v>
      </c>
      <c r="K22" s="31" t="s">
        <v>3</v>
      </c>
      <c r="L22" s="31" t="s">
        <v>3</v>
      </c>
      <c r="M22" s="31" t="s">
        <v>3</v>
      </c>
      <c r="N22" s="31" t="s">
        <v>3</v>
      </c>
      <c r="O22" s="31">
        <v>2</v>
      </c>
      <c r="P22" s="31">
        <v>3</v>
      </c>
      <c r="Q22" s="31">
        <v>6</v>
      </c>
      <c r="R22" s="20">
        <v>1</v>
      </c>
      <c r="S22" s="20">
        <v>1</v>
      </c>
      <c r="T22" s="20">
        <v>1</v>
      </c>
      <c r="U22" s="20">
        <v>3</v>
      </c>
      <c r="V22" s="105" t="s">
        <v>2</v>
      </c>
      <c r="W22" s="105"/>
      <c r="X22" s="105">
        <v>1</v>
      </c>
      <c r="Y22" s="4">
        <v>2</v>
      </c>
      <c r="Z22" s="4">
        <v>4</v>
      </c>
    </row>
    <row r="23" spans="1:29" ht="14.1" customHeight="1" x14ac:dyDescent="0.2">
      <c r="A23" s="18"/>
      <c r="B23" s="18"/>
      <c r="C23" s="3" t="s">
        <v>35</v>
      </c>
      <c r="D23" s="116" t="str">
        <f t="shared" si="0"/>
        <v>–</v>
      </c>
      <c r="E23" s="116" t="str">
        <f t="shared" si="1"/>
        <v>–</v>
      </c>
      <c r="F23" s="31" t="s">
        <v>3</v>
      </c>
      <c r="G23" s="31" t="s">
        <v>3</v>
      </c>
      <c r="H23" s="31" t="s">
        <v>3</v>
      </c>
      <c r="I23" s="31" t="s">
        <v>3</v>
      </c>
      <c r="J23" s="31" t="s">
        <v>3</v>
      </c>
      <c r="K23" s="31" t="s">
        <v>3</v>
      </c>
      <c r="L23" s="31" t="s">
        <v>3</v>
      </c>
      <c r="M23" s="31" t="s">
        <v>3</v>
      </c>
      <c r="N23" s="31" t="s">
        <v>3</v>
      </c>
      <c r="O23" s="31">
        <v>1</v>
      </c>
      <c r="P23" s="20" t="s">
        <v>2</v>
      </c>
      <c r="Q23" s="20" t="s">
        <v>2</v>
      </c>
      <c r="R23" s="20" t="s">
        <v>2</v>
      </c>
      <c r="S23" s="20" t="s">
        <v>2</v>
      </c>
      <c r="T23" s="20" t="s">
        <v>2</v>
      </c>
      <c r="U23" s="20" t="s">
        <v>2</v>
      </c>
      <c r="V23" s="105" t="s">
        <v>2</v>
      </c>
      <c r="W23" s="105"/>
      <c r="X23" s="105" t="s">
        <v>2</v>
      </c>
      <c r="Y23" s="105" t="s">
        <v>2</v>
      </c>
      <c r="Z23" s="105" t="s">
        <v>2</v>
      </c>
    </row>
    <row r="24" spans="1:29" s="17" customFormat="1" ht="34.5" customHeight="1" x14ac:dyDescent="0.2">
      <c r="A24" s="53"/>
      <c r="B24" s="53"/>
      <c r="C24" s="19" t="s">
        <v>141</v>
      </c>
      <c r="D24" s="148">
        <f t="shared" si="0"/>
        <v>48</v>
      </c>
      <c r="E24" s="148">
        <f t="shared" si="1"/>
        <v>53</v>
      </c>
      <c r="F24" s="55">
        <f t="shared" ref="F24:S24" si="2">IF(SUM(F5,F8,F11,F17,F20)&gt;0,SUM(F5,F8,F11,F17,F20),"–")</f>
        <v>14</v>
      </c>
      <c r="G24" s="55">
        <f t="shared" si="2"/>
        <v>20</v>
      </c>
      <c r="H24" s="55">
        <f t="shared" si="2"/>
        <v>16</v>
      </c>
      <c r="I24" s="55">
        <f t="shared" si="2"/>
        <v>18</v>
      </c>
      <c r="J24" s="55">
        <f t="shared" si="2"/>
        <v>10</v>
      </c>
      <c r="K24" s="55">
        <f t="shared" si="2"/>
        <v>17</v>
      </c>
      <c r="L24" s="55">
        <f t="shared" si="2"/>
        <v>34</v>
      </c>
      <c r="M24" s="55">
        <f t="shared" si="2"/>
        <v>28</v>
      </c>
      <c r="N24" s="55">
        <f t="shared" si="2"/>
        <v>11</v>
      </c>
      <c r="O24" s="55">
        <f t="shared" si="2"/>
        <v>14</v>
      </c>
      <c r="P24" s="55">
        <f t="shared" si="2"/>
        <v>10</v>
      </c>
      <c r="Q24" s="55">
        <f t="shared" si="2"/>
        <v>22</v>
      </c>
      <c r="R24" s="55">
        <f t="shared" si="2"/>
        <v>2</v>
      </c>
      <c r="S24" s="55">
        <f t="shared" si="2"/>
        <v>4</v>
      </c>
      <c r="T24" s="55">
        <f t="shared" ref="T24:Z26" si="3">IF(SUM(T5,T8,T11,T14,T17,T20)&gt;0,SUM(T5,T8,T11,T14,T17,T20),"–")</f>
        <v>10</v>
      </c>
      <c r="U24" s="55">
        <f t="shared" si="3"/>
        <v>9</v>
      </c>
      <c r="V24" s="104">
        <f t="shared" si="3"/>
        <v>7</v>
      </c>
      <c r="W24" s="104"/>
      <c r="X24" s="104">
        <f t="shared" si="3"/>
        <v>14</v>
      </c>
      <c r="Y24" s="104">
        <f t="shared" si="3"/>
        <v>10</v>
      </c>
      <c r="Z24" s="104">
        <f t="shared" si="3"/>
        <v>13</v>
      </c>
    </row>
    <row r="25" spans="1:29" s="17" customFormat="1" ht="14.1" customHeight="1" x14ac:dyDescent="0.2">
      <c r="A25" s="18"/>
      <c r="B25" s="53"/>
      <c r="C25" s="56" t="s">
        <v>30</v>
      </c>
      <c r="D25" s="116">
        <f t="shared" si="0"/>
        <v>19</v>
      </c>
      <c r="E25" s="116">
        <f t="shared" si="1"/>
        <v>30</v>
      </c>
      <c r="F25" s="20" t="s">
        <v>3</v>
      </c>
      <c r="G25" s="20" t="s">
        <v>3</v>
      </c>
      <c r="H25" s="20" t="s">
        <v>3</v>
      </c>
      <c r="I25" s="20" t="s">
        <v>3</v>
      </c>
      <c r="J25" s="20" t="s">
        <v>3</v>
      </c>
      <c r="K25" s="20" t="s">
        <v>3</v>
      </c>
      <c r="L25" s="20" t="s">
        <v>3</v>
      </c>
      <c r="M25" s="20" t="s">
        <v>3</v>
      </c>
      <c r="N25" s="20" t="s">
        <v>3</v>
      </c>
      <c r="O25" s="20">
        <f t="shared" ref="O25:S26" si="4">IF(SUM(O6,O9,O12,O18,O21)&gt;0,SUM(O6,O9,O12,O18,O21),"–")</f>
        <v>11</v>
      </c>
      <c r="P25" s="20">
        <f t="shared" si="4"/>
        <v>3</v>
      </c>
      <c r="Q25" s="20">
        <f t="shared" si="4"/>
        <v>8</v>
      </c>
      <c r="R25" s="20">
        <f t="shared" si="4"/>
        <v>1</v>
      </c>
      <c r="S25" s="20">
        <f t="shared" si="4"/>
        <v>2</v>
      </c>
      <c r="T25" s="20">
        <f t="shared" si="3"/>
        <v>5</v>
      </c>
      <c r="U25" s="20">
        <f t="shared" si="3"/>
        <v>5</v>
      </c>
      <c r="V25" s="105">
        <f t="shared" si="3"/>
        <v>7</v>
      </c>
      <c r="W25" s="105"/>
      <c r="X25" s="105">
        <f t="shared" ref="X25:Y25" si="5">IF(SUM(X6,X9,X12,X15,X18,X21)&gt;0,SUM(X6,X9,X12,X15,X18,X21),"–")</f>
        <v>9</v>
      </c>
      <c r="Y25" s="105">
        <f t="shared" si="5"/>
        <v>4</v>
      </c>
      <c r="Z25" s="105">
        <f t="shared" ref="Z25" si="6">IF(SUM(Z6,Z9,Z12,Z15,Z18,Z21)&gt;0,SUM(Z6,Z9,Z12,Z15,Z18,Z21),"–")</f>
        <v>5</v>
      </c>
    </row>
    <row r="26" spans="1:29" s="17" customFormat="1" ht="14.1" customHeight="1" x14ac:dyDescent="0.2">
      <c r="A26" s="18"/>
      <c r="B26" s="53"/>
      <c r="C26" s="56" t="s">
        <v>31</v>
      </c>
      <c r="D26" s="116">
        <f t="shared" si="0"/>
        <v>29</v>
      </c>
      <c r="E26" s="116">
        <f t="shared" si="1"/>
        <v>23</v>
      </c>
      <c r="F26" s="20" t="s">
        <v>3</v>
      </c>
      <c r="G26" s="20" t="s">
        <v>3</v>
      </c>
      <c r="H26" s="20" t="s">
        <v>3</v>
      </c>
      <c r="I26" s="20" t="s">
        <v>3</v>
      </c>
      <c r="J26" s="20" t="s">
        <v>3</v>
      </c>
      <c r="K26" s="20" t="s">
        <v>3</v>
      </c>
      <c r="L26" s="20" t="s">
        <v>3</v>
      </c>
      <c r="M26" s="20" t="s">
        <v>3</v>
      </c>
      <c r="N26" s="20" t="s">
        <v>3</v>
      </c>
      <c r="O26" s="20">
        <f t="shared" si="4"/>
        <v>2</v>
      </c>
      <c r="P26" s="20">
        <f t="shared" si="4"/>
        <v>7</v>
      </c>
      <c r="Q26" s="20">
        <f t="shared" si="4"/>
        <v>14</v>
      </c>
      <c r="R26" s="20">
        <f t="shared" si="4"/>
        <v>1</v>
      </c>
      <c r="S26" s="20">
        <f t="shared" si="4"/>
        <v>2</v>
      </c>
      <c r="T26" s="20">
        <f t="shared" si="3"/>
        <v>5</v>
      </c>
      <c r="U26" s="20">
        <f t="shared" si="3"/>
        <v>4</v>
      </c>
      <c r="V26" s="105" t="str">
        <f t="shared" si="3"/>
        <v>–</v>
      </c>
      <c r="W26" s="105"/>
      <c r="X26" s="105">
        <f t="shared" ref="X26:Y26" si="7">IF(SUM(X7,X10,X13,X16,X19,X22)&gt;0,SUM(X7,X10,X13,X16,X19,X22),"–")</f>
        <v>5</v>
      </c>
      <c r="Y26" s="105">
        <f t="shared" si="7"/>
        <v>6</v>
      </c>
      <c r="Z26" s="105">
        <f t="shared" ref="Z26" si="8">IF(SUM(Z7,Z10,Z13,Z16,Z19,Z22)&gt;0,SUM(Z7,Z10,Z13,Z16,Z19,Z22),"–")</f>
        <v>8</v>
      </c>
    </row>
    <row r="27" spans="1:29" s="17" customFormat="1" ht="14.1" customHeight="1" x14ac:dyDescent="0.2">
      <c r="A27" s="18"/>
      <c r="B27" s="53"/>
      <c r="C27" s="56" t="s">
        <v>38</v>
      </c>
      <c r="D27" s="172" t="str">
        <f t="shared" si="0"/>
        <v>–</v>
      </c>
      <c r="E27" s="172" t="str">
        <f t="shared" si="1"/>
        <v>–</v>
      </c>
      <c r="F27" s="20" t="s">
        <v>3</v>
      </c>
      <c r="G27" s="20" t="s">
        <v>3</v>
      </c>
      <c r="H27" s="20" t="s">
        <v>3</v>
      </c>
      <c r="I27" s="20" t="s">
        <v>3</v>
      </c>
      <c r="J27" s="20" t="s">
        <v>3</v>
      </c>
      <c r="K27" s="20" t="s">
        <v>3</v>
      </c>
      <c r="L27" s="20" t="s">
        <v>3</v>
      </c>
      <c r="M27" s="20" t="s">
        <v>3</v>
      </c>
      <c r="N27" s="20" t="s">
        <v>3</v>
      </c>
      <c r="O27" s="20">
        <v>1</v>
      </c>
      <c r="P27" s="105" t="s">
        <v>2</v>
      </c>
      <c r="Q27" s="105" t="s">
        <v>2</v>
      </c>
      <c r="R27" s="105" t="s">
        <v>2</v>
      </c>
      <c r="S27" s="105" t="s">
        <v>2</v>
      </c>
      <c r="T27" s="105" t="s">
        <v>2</v>
      </c>
      <c r="U27" s="105" t="s">
        <v>2</v>
      </c>
      <c r="V27" s="105" t="s">
        <v>2</v>
      </c>
      <c r="W27" s="105"/>
      <c r="X27" s="105" t="s">
        <v>2</v>
      </c>
      <c r="Y27" s="105" t="s">
        <v>2</v>
      </c>
      <c r="Z27" s="105" t="s">
        <v>2</v>
      </c>
    </row>
    <row r="28" spans="1:29" s="17" customFormat="1" ht="30" customHeight="1" x14ac:dyDescent="0.2">
      <c r="A28" s="232"/>
      <c r="B28" s="232"/>
      <c r="C28" s="233" t="s">
        <v>203</v>
      </c>
      <c r="D28" s="148">
        <f t="shared" si="0"/>
        <v>1</v>
      </c>
      <c r="E28" s="148" t="str">
        <f t="shared" si="1"/>
        <v>–</v>
      </c>
      <c r="F28" s="243" t="s">
        <v>2</v>
      </c>
      <c r="G28" s="243" t="s">
        <v>2</v>
      </c>
      <c r="H28" s="243" t="s">
        <v>2</v>
      </c>
      <c r="I28" s="243" t="s">
        <v>2</v>
      </c>
      <c r="J28" s="243" t="s">
        <v>2</v>
      </c>
      <c r="K28" s="243" t="s">
        <v>2</v>
      </c>
      <c r="L28" s="243" t="s">
        <v>2</v>
      </c>
      <c r="M28" s="243" t="s">
        <v>2</v>
      </c>
      <c r="N28" s="243" t="s">
        <v>2</v>
      </c>
      <c r="O28" s="243" t="s">
        <v>2</v>
      </c>
      <c r="P28" s="243" t="s">
        <v>2</v>
      </c>
      <c r="Q28" s="243" t="s">
        <v>2</v>
      </c>
      <c r="R28" s="243" t="s">
        <v>2</v>
      </c>
      <c r="S28" s="243">
        <v>1</v>
      </c>
      <c r="T28" s="243" t="s">
        <v>2</v>
      </c>
      <c r="U28" s="243" t="s">
        <v>2</v>
      </c>
      <c r="V28" s="243" t="s">
        <v>2</v>
      </c>
      <c r="W28" s="243"/>
      <c r="X28" s="243" t="s">
        <v>2</v>
      </c>
      <c r="Y28" s="243" t="s">
        <v>2</v>
      </c>
      <c r="Z28" s="243" t="s">
        <v>2</v>
      </c>
    </row>
    <row r="29" spans="1:29" s="57" customFormat="1" ht="14.1" customHeight="1" x14ac:dyDescent="0.2">
      <c r="A29" s="18"/>
      <c r="B29" s="59"/>
      <c r="C29" s="58" t="s">
        <v>30</v>
      </c>
      <c r="D29" s="116">
        <f t="shared" si="0"/>
        <v>1</v>
      </c>
      <c r="E29" s="116" t="str">
        <f t="shared" si="1"/>
        <v>–</v>
      </c>
      <c r="F29" s="105" t="s">
        <v>3</v>
      </c>
      <c r="G29" s="105" t="s">
        <v>3</v>
      </c>
      <c r="H29" s="105" t="s">
        <v>3</v>
      </c>
      <c r="I29" s="105" t="s">
        <v>3</v>
      </c>
      <c r="J29" s="105" t="s">
        <v>3</v>
      </c>
      <c r="K29" s="105" t="s">
        <v>3</v>
      </c>
      <c r="L29" s="105" t="s">
        <v>3</v>
      </c>
      <c r="M29" s="105" t="s">
        <v>3</v>
      </c>
      <c r="N29" s="105" t="s">
        <v>3</v>
      </c>
      <c r="O29" s="105" t="s">
        <v>2</v>
      </c>
      <c r="P29" s="105" t="s">
        <v>2</v>
      </c>
      <c r="Q29" s="105" t="s">
        <v>2</v>
      </c>
      <c r="R29" s="105" t="s">
        <v>2</v>
      </c>
      <c r="S29" s="105">
        <v>1</v>
      </c>
      <c r="T29" s="105" t="s">
        <v>2</v>
      </c>
      <c r="U29" s="105" t="s">
        <v>2</v>
      </c>
      <c r="V29" s="105" t="s">
        <v>2</v>
      </c>
      <c r="W29" s="105"/>
      <c r="X29" s="105" t="s">
        <v>2</v>
      </c>
      <c r="Y29" s="105" t="s">
        <v>2</v>
      </c>
      <c r="Z29" s="104" t="s">
        <v>2</v>
      </c>
    </row>
    <row r="30" spans="1:29" s="57" customFormat="1" ht="14.1" customHeight="1" x14ac:dyDescent="0.2">
      <c r="A30" s="18"/>
      <c r="B30" s="59"/>
      <c r="C30" s="58" t="s">
        <v>31</v>
      </c>
      <c r="D30" s="116" t="str">
        <f t="shared" si="0"/>
        <v>–</v>
      </c>
      <c r="E30" s="116" t="str">
        <f t="shared" si="1"/>
        <v>–</v>
      </c>
      <c r="F30" s="105" t="s">
        <v>3</v>
      </c>
      <c r="G30" s="105" t="s">
        <v>3</v>
      </c>
      <c r="H30" s="105" t="s">
        <v>3</v>
      </c>
      <c r="I30" s="105" t="s">
        <v>3</v>
      </c>
      <c r="J30" s="105" t="s">
        <v>3</v>
      </c>
      <c r="K30" s="105" t="s">
        <v>3</v>
      </c>
      <c r="L30" s="105" t="s">
        <v>3</v>
      </c>
      <c r="M30" s="105" t="s">
        <v>3</v>
      </c>
      <c r="N30" s="105" t="s">
        <v>3</v>
      </c>
      <c r="O30" s="105" t="s">
        <v>2</v>
      </c>
      <c r="P30" s="105" t="s">
        <v>2</v>
      </c>
      <c r="Q30" s="105" t="s">
        <v>2</v>
      </c>
      <c r="R30" s="105" t="s">
        <v>2</v>
      </c>
      <c r="S30" s="105" t="s">
        <v>2</v>
      </c>
      <c r="T30" s="105" t="s">
        <v>2</v>
      </c>
      <c r="U30" s="105" t="s">
        <v>2</v>
      </c>
      <c r="V30" s="105" t="s">
        <v>2</v>
      </c>
      <c r="W30" s="105"/>
      <c r="X30" s="105" t="s">
        <v>2</v>
      </c>
      <c r="Y30" s="105" t="s">
        <v>2</v>
      </c>
      <c r="Z30" s="104" t="s">
        <v>2</v>
      </c>
    </row>
    <row r="31" spans="1:29" ht="12.75" customHeight="1" x14ac:dyDescent="0.2">
      <c r="A31" s="24"/>
      <c r="B31" s="24"/>
      <c r="C31" s="40"/>
      <c r="D31" s="226"/>
      <c r="E31" s="226"/>
      <c r="F31" s="40"/>
      <c r="G31" s="40"/>
      <c r="H31" s="40"/>
      <c r="I31" s="40"/>
      <c r="J31" s="40"/>
      <c r="K31" s="40"/>
      <c r="L31" s="40"/>
      <c r="M31" s="40"/>
      <c r="N31" s="40"/>
      <c r="O31" s="40"/>
      <c r="P31" s="40"/>
      <c r="Q31" s="40"/>
      <c r="R31" s="40"/>
      <c r="S31" s="40"/>
      <c r="T31" s="40"/>
      <c r="U31" s="40"/>
      <c r="V31" s="127"/>
      <c r="W31" s="127"/>
      <c r="X31" s="127"/>
      <c r="Y31" s="40"/>
      <c r="Z31" s="40"/>
      <c r="AA31" s="4"/>
      <c r="AB31" s="4"/>
      <c r="AC31" s="4"/>
    </row>
    <row r="32" spans="1:29" s="4" customFormat="1" ht="12.75" customHeight="1" x14ac:dyDescent="0.2">
      <c r="B32" s="14"/>
      <c r="C32" s="4" t="s">
        <v>170</v>
      </c>
      <c r="D32" s="98"/>
      <c r="E32" s="98"/>
      <c r="V32" s="97"/>
      <c r="W32" s="97"/>
      <c r="X32" s="97"/>
      <c r="AA32" s="12"/>
      <c r="AB32" s="12"/>
      <c r="AC32" s="12"/>
    </row>
    <row r="33" spans="1:29" s="4" customFormat="1" ht="12.75" customHeight="1" x14ac:dyDescent="0.2">
      <c r="B33" s="14"/>
      <c r="C33" s="21" t="s">
        <v>147</v>
      </c>
      <c r="D33" s="98"/>
      <c r="E33" s="98"/>
      <c r="V33" s="97"/>
      <c r="W33" s="97"/>
      <c r="X33" s="97"/>
      <c r="AA33" s="12"/>
      <c r="AB33" s="12"/>
      <c r="AC33" s="12"/>
    </row>
    <row r="34" spans="1:29" ht="12.75" customHeight="1" x14ac:dyDescent="0.2">
      <c r="C34" s="14" t="s">
        <v>130</v>
      </c>
    </row>
    <row r="35" spans="1:29" ht="12.75" customHeight="1" x14ac:dyDescent="0.2">
      <c r="C35" s="21" t="s">
        <v>148</v>
      </c>
    </row>
    <row r="36" spans="1:29" ht="12.75" customHeight="1" x14ac:dyDescent="0.2">
      <c r="A36" s="18"/>
    </row>
    <row r="37" spans="1:29" x14ac:dyDescent="0.2">
      <c r="C37" s="4"/>
    </row>
    <row r="38" spans="1:29" x14ac:dyDescent="0.2">
      <c r="C38" s="14"/>
    </row>
  </sheetData>
  <customSheetViews>
    <customSheetView guid="{03452A04-CA67-46E6-B0A2-BCD750928530}" showGridLines="0" hiddenColumns="1">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hiddenColumns="1">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scale="86" orientation="landscape" r:id="rId3"/>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EBF16-A2D1-4D2B-AFBD-75393E3DCDA0}">
  <sheetPr>
    <pageSetUpPr fitToPage="1"/>
  </sheetPr>
  <dimension ref="A1:Y27"/>
  <sheetViews>
    <sheetView showGridLines="0" zoomScaleNormal="100" zoomScaleSheetLayoutView="100" workbookViewId="0"/>
  </sheetViews>
  <sheetFormatPr defaultColWidth="9.140625" defaultRowHeight="12.75" outlineLevelCol="1" x14ac:dyDescent="0.2"/>
  <cols>
    <col min="1" max="1" width="2.85546875" style="12" customWidth="1"/>
    <col min="2" max="2" width="0.85546875" style="12" customWidth="1"/>
    <col min="3" max="3" width="41.7109375" style="12" customWidth="1"/>
    <col min="4" max="5" width="6.7109375" style="98" customWidth="1"/>
    <col min="6" max="19" width="4.7109375" style="4" customWidth="1" outlineLevel="1"/>
    <col min="20" max="21" width="4.7109375" style="4" customWidth="1"/>
    <col min="22" max="23" width="4.7109375" style="97" customWidth="1"/>
    <col min="24" max="25" width="4.7109375" style="12" customWidth="1"/>
    <col min="26" max="16384" width="9.140625" style="12"/>
  </cols>
  <sheetData>
    <row r="1" spans="1:25" ht="14.25" customHeight="1" x14ac:dyDescent="0.2">
      <c r="A1" s="17" t="s">
        <v>216</v>
      </c>
      <c r="K1" s="17"/>
    </row>
    <row r="2" spans="1:25" ht="14.25" customHeight="1" x14ac:dyDescent="0.2">
      <c r="A2" s="16" t="s">
        <v>217</v>
      </c>
      <c r="K2" s="16"/>
    </row>
    <row r="3" spans="1:25" ht="24" customHeight="1" x14ac:dyDescent="0.2">
      <c r="A3" s="301"/>
      <c r="B3" s="301"/>
      <c r="C3" s="301"/>
      <c r="D3" s="153" t="s">
        <v>191</v>
      </c>
      <c r="E3" s="153" t="s">
        <v>192</v>
      </c>
      <c r="F3" s="111">
        <v>2000</v>
      </c>
      <c r="G3" s="111">
        <v>2001</v>
      </c>
      <c r="H3" s="111">
        <v>2002</v>
      </c>
      <c r="I3" s="111">
        <v>2003</v>
      </c>
      <c r="J3" s="111">
        <v>2004</v>
      </c>
      <c r="K3" s="111">
        <v>2005</v>
      </c>
      <c r="L3" s="111">
        <v>2006</v>
      </c>
      <c r="M3" s="111">
        <v>2007</v>
      </c>
      <c r="N3" s="111">
        <v>2008</v>
      </c>
      <c r="O3" s="111">
        <v>2009</v>
      </c>
      <c r="P3" s="111">
        <v>2010</v>
      </c>
      <c r="Q3" s="111">
        <v>2011</v>
      </c>
      <c r="R3" s="111">
        <v>2012</v>
      </c>
      <c r="S3" s="111">
        <v>2013</v>
      </c>
      <c r="T3" s="111">
        <v>2014</v>
      </c>
      <c r="U3" s="111">
        <v>2015</v>
      </c>
      <c r="V3" s="122">
        <v>2016</v>
      </c>
      <c r="W3" s="122">
        <v>2017</v>
      </c>
      <c r="X3" s="122">
        <v>2018</v>
      </c>
      <c r="Y3" s="122">
        <v>2019</v>
      </c>
    </row>
    <row r="4" spans="1:25" ht="22.5" x14ac:dyDescent="0.2">
      <c r="A4" s="22"/>
      <c r="B4" s="18"/>
      <c r="C4" s="19" t="s">
        <v>48</v>
      </c>
      <c r="D4" s="116"/>
      <c r="E4" s="116"/>
      <c r="F4" s="23"/>
      <c r="G4" s="23"/>
      <c r="H4" s="23"/>
      <c r="I4" s="23"/>
      <c r="J4" s="23"/>
      <c r="K4" s="23"/>
      <c r="L4" s="23"/>
      <c r="M4" s="23"/>
      <c r="N4" s="23"/>
      <c r="O4" s="23"/>
      <c r="P4" s="23"/>
      <c r="Q4" s="23"/>
      <c r="R4" s="23"/>
      <c r="S4" s="23"/>
      <c r="T4" s="23"/>
    </row>
    <row r="5" spans="1:25" ht="24" customHeight="1" x14ac:dyDescent="0.2">
      <c r="A5" s="18"/>
      <c r="B5" s="18"/>
      <c r="C5" s="21" t="s">
        <v>10</v>
      </c>
      <c r="D5" s="116" t="str">
        <f>IF(SUM(T5,P5,Q5,R5,S5)&gt;0,SUM(T5,P5,Q5,R5,S5),"–")</f>
        <v>–</v>
      </c>
      <c r="E5" s="116" t="str">
        <f>IF(SUM(U5,V5,W5,X5,Y5)&gt;0,SUM(U5,V5,W5,X5,Y5),"–")</f>
        <v>–</v>
      </c>
      <c r="F5" s="28">
        <v>1</v>
      </c>
      <c r="G5" s="23" t="s">
        <v>2</v>
      </c>
      <c r="H5" s="23" t="s">
        <v>2</v>
      </c>
      <c r="I5" s="23" t="s">
        <v>2</v>
      </c>
      <c r="J5" s="23" t="s">
        <v>2</v>
      </c>
      <c r="K5" s="23">
        <v>2</v>
      </c>
      <c r="L5" s="23">
        <v>1</v>
      </c>
      <c r="M5" s="23" t="s">
        <v>2</v>
      </c>
      <c r="N5" s="23" t="s">
        <v>2</v>
      </c>
      <c r="O5" s="23" t="s">
        <v>2</v>
      </c>
      <c r="P5" s="23" t="s">
        <v>2</v>
      </c>
      <c r="Q5" s="23" t="s">
        <v>2</v>
      </c>
      <c r="R5" s="23" t="s">
        <v>2</v>
      </c>
      <c r="S5" s="23" t="s">
        <v>2</v>
      </c>
      <c r="T5" s="23" t="s">
        <v>2</v>
      </c>
      <c r="U5" s="23" t="s">
        <v>2</v>
      </c>
      <c r="V5" s="28" t="s">
        <v>2</v>
      </c>
      <c r="W5" s="28" t="s">
        <v>2</v>
      </c>
      <c r="X5" s="28" t="s">
        <v>2</v>
      </c>
      <c r="Y5" s="28" t="s">
        <v>2</v>
      </c>
    </row>
    <row r="6" spans="1:25" ht="24" customHeight="1" x14ac:dyDescent="0.2">
      <c r="A6" s="18"/>
      <c r="B6" s="18"/>
      <c r="C6" s="21" t="s">
        <v>11</v>
      </c>
      <c r="D6" s="116">
        <f t="shared" ref="D6:D10" si="0">IF(SUM(T6,P6,Q6,R6,S6)&gt;0,SUM(T6,P6,Q6,R6,S6),"–")</f>
        <v>1</v>
      </c>
      <c r="E6" s="116" t="str">
        <f t="shared" ref="E6:E10" si="1">IF(SUM(U6,V6,W6,X6,Y6)&gt;0,SUM(U6,V6,W6,X6,Y6),"–")</f>
        <v>–</v>
      </c>
      <c r="F6" s="20" t="s">
        <v>2</v>
      </c>
      <c r="G6" s="20" t="s">
        <v>2</v>
      </c>
      <c r="H6" s="20" t="s">
        <v>2</v>
      </c>
      <c r="I6" s="20" t="s">
        <v>2</v>
      </c>
      <c r="J6" s="20" t="s">
        <v>2</v>
      </c>
      <c r="K6" s="20" t="s">
        <v>2</v>
      </c>
      <c r="L6" s="20" t="s">
        <v>2</v>
      </c>
      <c r="M6" s="20" t="s">
        <v>2</v>
      </c>
      <c r="N6" s="20" t="s">
        <v>2</v>
      </c>
      <c r="O6" s="20" t="s">
        <v>2</v>
      </c>
      <c r="P6" s="20" t="s">
        <v>2</v>
      </c>
      <c r="Q6" s="20">
        <v>1</v>
      </c>
      <c r="R6" s="20" t="s">
        <v>2</v>
      </c>
      <c r="S6" s="23" t="s">
        <v>2</v>
      </c>
      <c r="T6" s="23" t="s">
        <v>2</v>
      </c>
      <c r="U6" s="23" t="s">
        <v>2</v>
      </c>
      <c r="V6" s="28" t="s">
        <v>2</v>
      </c>
      <c r="W6" s="28" t="s">
        <v>2</v>
      </c>
      <c r="X6" s="28" t="s">
        <v>2</v>
      </c>
      <c r="Y6" s="28" t="s">
        <v>2</v>
      </c>
    </row>
    <row r="7" spans="1:25" ht="24" customHeight="1" x14ac:dyDescent="0.2">
      <c r="A7" s="18"/>
      <c r="B7" s="18"/>
      <c r="C7" s="92" t="s">
        <v>71</v>
      </c>
      <c r="D7" s="116" t="s">
        <v>3</v>
      </c>
      <c r="E7" s="116">
        <f t="shared" si="1"/>
        <v>23</v>
      </c>
      <c r="F7" s="31" t="s">
        <v>3</v>
      </c>
      <c r="G7" s="31" t="s">
        <v>3</v>
      </c>
      <c r="H7" s="31" t="s">
        <v>3</v>
      </c>
      <c r="I7" s="31" t="s">
        <v>3</v>
      </c>
      <c r="J7" s="31" t="s">
        <v>3</v>
      </c>
      <c r="K7" s="31" t="s">
        <v>3</v>
      </c>
      <c r="L7" s="31" t="s">
        <v>3</v>
      </c>
      <c r="M7" s="31" t="s">
        <v>3</v>
      </c>
      <c r="N7" s="31" t="s">
        <v>3</v>
      </c>
      <c r="O7" s="31" t="s">
        <v>3</v>
      </c>
      <c r="P7" s="31" t="s">
        <v>3</v>
      </c>
      <c r="Q7" s="31" t="s">
        <v>3</v>
      </c>
      <c r="R7" s="31" t="s">
        <v>3</v>
      </c>
      <c r="S7" s="31" t="s">
        <v>3</v>
      </c>
      <c r="T7" s="23">
        <v>2</v>
      </c>
      <c r="U7" s="22">
        <v>6</v>
      </c>
      <c r="V7" s="101">
        <v>4</v>
      </c>
      <c r="W7" s="101">
        <v>4</v>
      </c>
      <c r="X7" s="101">
        <v>3</v>
      </c>
      <c r="Y7" s="101">
        <v>6</v>
      </c>
    </row>
    <row r="8" spans="1:25" ht="24" customHeight="1" x14ac:dyDescent="0.2">
      <c r="A8" s="18"/>
      <c r="B8" s="18"/>
      <c r="C8" s="63" t="s">
        <v>29</v>
      </c>
      <c r="D8" s="116">
        <f t="shared" si="0"/>
        <v>1</v>
      </c>
      <c r="E8" s="116" t="str">
        <f t="shared" si="1"/>
        <v>–</v>
      </c>
      <c r="F8" s="105" t="s">
        <v>3</v>
      </c>
      <c r="G8" s="20" t="s">
        <v>3</v>
      </c>
      <c r="H8" s="20" t="s">
        <v>3</v>
      </c>
      <c r="I8" s="20" t="s">
        <v>3</v>
      </c>
      <c r="J8" s="20" t="s">
        <v>3</v>
      </c>
      <c r="K8" s="20" t="s">
        <v>3</v>
      </c>
      <c r="L8" s="20" t="s">
        <v>3</v>
      </c>
      <c r="M8" s="20" t="s">
        <v>2</v>
      </c>
      <c r="N8" s="20" t="s">
        <v>2</v>
      </c>
      <c r="O8" s="20" t="s">
        <v>2</v>
      </c>
      <c r="P8" s="20" t="s">
        <v>2</v>
      </c>
      <c r="Q8" s="20" t="s">
        <v>2</v>
      </c>
      <c r="R8" s="20">
        <v>1</v>
      </c>
      <c r="S8" s="23" t="s">
        <v>2</v>
      </c>
      <c r="T8" s="23" t="s">
        <v>2</v>
      </c>
      <c r="U8" s="23" t="s">
        <v>2</v>
      </c>
      <c r="V8" s="28" t="s">
        <v>2</v>
      </c>
      <c r="W8" s="28" t="s">
        <v>2</v>
      </c>
      <c r="X8" s="28" t="s">
        <v>2</v>
      </c>
      <c r="Y8" s="28" t="s">
        <v>2</v>
      </c>
    </row>
    <row r="9" spans="1:25" ht="14.1" customHeight="1" x14ac:dyDescent="0.2">
      <c r="A9" s="18"/>
      <c r="B9" s="18"/>
      <c r="C9" s="21" t="s">
        <v>13</v>
      </c>
      <c r="D9" s="116">
        <f t="shared" si="0"/>
        <v>31</v>
      </c>
      <c r="E9" s="116" t="str">
        <f t="shared" si="1"/>
        <v>–</v>
      </c>
      <c r="F9" s="105">
        <v>9</v>
      </c>
      <c r="G9" s="20">
        <v>3</v>
      </c>
      <c r="H9" s="20">
        <v>6</v>
      </c>
      <c r="I9" s="20">
        <v>5</v>
      </c>
      <c r="J9" s="20">
        <v>5</v>
      </c>
      <c r="K9" s="20">
        <v>3</v>
      </c>
      <c r="L9" s="20">
        <v>4</v>
      </c>
      <c r="M9" s="20">
        <v>3</v>
      </c>
      <c r="N9" s="20">
        <v>7</v>
      </c>
      <c r="O9" s="20">
        <v>2</v>
      </c>
      <c r="P9" s="20">
        <v>9</v>
      </c>
      <c r="Q9" s="20">
        <v>10</v>
      </c>
      <c r="R9" s="20">
        <v>8</v>
      </c>
      <c r="S9" s="23">
        <v>4</v>
      </c>
      <c r="T9" s="23" t="s">
        <v>2</v>
      </c>
      <c r="U9" s="23" t="s">
        <v>2</v>
      </c>
      <c r="V9" s="28" t="s">
        <v>2</v>
      </c>
      <c r="W9" s="28" t="s">
        <v>2</v>
      </c>
      <c r="X9" s="28" t="s">
        <v>2</v>
      </c>
      <c r="Y9" s="28" t="s">
        <v>2</v>
      </c>
    </row>
    <row r="10" spans="1:25" s="17" customFormat="1" ht="14.1" customHeight="1" x14ac:dyDescent="0.2">
      <c r="A10" s="53"/>
      <c r="B10" s="53"/>
      <c r="C10" s="19" t="s">
        <v>26</v>
      </c>
      <c r="D10" s="145">
        <f t="shared" si="0"/>
        <v>35</v>
      </c>
      <c r="E10" s="145">
        <f t="shared" si="1"/>
        <v>23</v>
      </c>
      <c r="F10" s="75">
        <f t="shared" ref="F10:V10" si="2">IF(SUM(F5:F9)&gt;0,SUM(F5:F9),"–")</f>
        <v>10</v>
      </c>
      <c r="G10" s="75">
        <f t="shared" si="2"/>
        <v>3</v>
      </c>
      <c r="H10" s="75">
        <f t="shared" si="2"/>
        <v>6</v>
      </c>
      <c r="I10" s="75">
        <f t="shared" si="2"/>
        <v>5</v>
      </c>
      <c r="J10" s="75">
        <f t="shared" si="2"/>
        <v>5</v>
      </c>
      <c r="K10" s="75">
        <f t="shared" si="2"/>
        <v>5</v>
      </c>
      <c r="L10" s="75">
        <f t="shared" si="2"/>
        <v>5</v>
      </c>
      <c r="M10" s="75">
        <f t="shared" si="2"/>
        <v>3</v>
      </c>
      <c r="N10" s="75">
        <f t="shared" si="2"/>
        <v>7</v>
      </c>
      <c r="O10" s="75">
        <f t="shared" si="2"/>
        <v>2</v>
      </c>
      <c r="P10" s="75">
        <f t="shared" si="2"/>
        <v>9</v>
      </c>
      <c r="Q10" s="75">
        <f t="shared" si="2"/>
        <v>11</v>
      </c>
      <c r="R10" s="75">
        <f t="shared" si="2"/>
        <v>9</v>
      </c>
      <c r="S10" s="75">
        <f t="shared" si="2"/>
        <v>4</v>
      </c>
      <c r="T10" s="75">
        <f t="shared" si="2"/>
        <v>2</v>
      </c>
      <c r="U10" s="75">
        <f t="shared" si="2"/>
        <v>6</v>
      </c>
      <c r="V10" s="100">
        <f t="shared" si="2"/>
        <v>4</v>
      </c>
      <c r="W10" s="100">
        <f t="shared" ref="W10:X10" si="3">IF(SUM(W5:W9)&gt;0,SUM(W5:W9),"–")</f>
        <v>4</v>
      </c>
      <c r="X10" s="100">
        <f t="shared" si="3"/>
        <v>3</v>
      </c>
      <c r="Y10" s="100">
        <f t="shared" ref="Y10" si="4">IF(SUM(Y5:Y9)&gt;0,SUM(Y5:Y9),"–")</f>
        <v>6</v>
      </c>
    </row>
    <row r="11" spans="1:25" s="17" customFormat="1" ht="29.25" customHeight="1" x14ac:dyDescent="0.2">
      <c r="A11" s="232"/>
      <c r="B11" s="232"/>
      <c r="C11" s="246" t="s">
        <v>181</v>
      </c>
      <c r="D11" s="148">
        <f t="shared" ref="D11" si="5">IF(SUM(T11,P11,Q11,R11,S11)&gt;0,SUM(T11,P11,Q11,R11,S11),"–")</f>
        <v>44</v>
      </c>
      <c r="E11" s="148">
        <f t="shared" ref="E11" si="6">IF(SUM(U11,V11,W11,X11,Y11)&gt;0,SUM(U11,V11,W11,X11,Y11),"–")</f>
        <v>61</v>
      </c>
      <c r="F11" s="236">
        <v>10</v>
      </c>
      <c r="G11" s="236">
        <v>11</v>
      </c>
      <c r="H11" s="236">
        <v>13</v>
      </c>
      <c r="I11" s="236">
        <v>6</v>
      </c>
      <c r="J11" s="236">
        <v>16</v>
      </c>
      <c r="K11" s="236">
        <v>7</v>
      </c>
      <c r="L11" s="236">
        <v>9</v>
      </c>
      <c r="M11" s="236">
        <v>9</v>
      </c>
      <c r="N11" s="236">
        <v>8</v>
      </c>
      <c r="O11" s="236">
        <v>5</v>
      </c>
      <c r="P11" s="236">
        <v>8</v>
      </c>
      <c r="Q11" s="236">
        <v>9</v>
      </c>
      <c r="R11" s="236">
        <v>14</v>
      </c>
      <c r="S11" s="247">
        <v>7</v>
      </c>
      <c r="T11" s="247">
        <v>6</v>
      </c>
      <c r="U11" s="248">
        <v>13</v>
      </c>
      <c r="V11" s="249">
        <v>7</v>
      </c>
      <c r="W11" s="249">
        <v>16</v>
      </c>
      <c r="X11" s="249">
        <v>10</v>
      </c>
      <c r="Y11" s="249">
        <v>15</v>
      </c>
    </row>
    <row r="12" spans="1:25" ht="6" customHeight="1" x14ac:dyDescent="0.2">
      <c r="A12" s="24"/>
      <c r="B12" s="24"/>
      <c r="C12" s="15"/>
      <c r="D12" s="226"/>
      <c r="E12" s="226"/>
      <c r="F12" s="40"/>
      <c r="G12" s="40"/>
      <c r="H12" s="40"/>
      <c r="I12" s="40"/>
      <c r="J12" s="40"/>
      <c r="K12" s="40"/>
      <c r="L12" s="40"/>
      <c r="M12" s="40"/>
      <c r="N12" s="40"/>
      <c r="O12" s="40"/>
      <c r="P12" s="40"/>
      <c r="Q12" s="40"/>
      <c r="R12" s="40"/>
      <c r="S12" s="40"/>
      <c r="T12" s="40"/>
      <c r="U12" s="40"/>
      <c r="V12" s="127"/>
      <c r="W12" s="127"/>
      <c r="X12" s="184"/>
      <c r="Y12" s="184"/>
    </row>
    <row r="13" spans="1:25" s="4" customFormat="1" ht="12.75" customHeight="1" x14ac:dyDescent="0.2">
      <c r="B13" s="14"/>
      <c r="C13" s="66" t="s">
        <v>127</v>
      </c>
      <c r="D13" s="98"/>
      <c r="E13" s="98"/>
      <c r="T13" s="64"/>
      <c r="V13" s="97"/>
      <c r="W13" s="97"/>
      <c r="X13" s="17"/>
      <c r="Y13" s="17"/>
    </row>
    <row r="14" spans="1:25" s="4" customFormat="1" ht="12.75" customHeight="1" x14ac:dyDescent="0.2">
      <c r="B14" s="14"/>
      <c r="C14" s="4" t="s">
        <v>145</v>
      </c>
      <c r="D14" s="98"/>
      <c r="E14" s="98"/>
      <c r="V14" s="97"/>
      <c r="W14" s="97"/>
      <c r="X14" s="12"/>
      <c r="Y14" s="12"/>
    </row>
    <row r="15" spans="1:25" s="4" customFormat="1" ht="12.75" customHeight="1" x14ac:dyDescent="0.2">
      <c r="B15" s="14"/>
      <c r="C15" s="14" t="s">
        <v>122</v>
      </c>
      <c r="D15" s="98"/>
      <c r="E15" s="98"/>
      <c r="V15" s="97"/>
      <c r="W15" s="97"/>
      <c r="X15" s="12"/>
      <c r="Y15" s="12"/>
    </row>
    <row r="16" spans="1:25" s="4" customFormat="1" ht="12.75" customHeight="1" x14ac:dyDescent="0.2">
      <c r="B16" s="14"/>
      <c r="C16" s="98" t="s">
        <v>73</v>
      </c>
      <c r="D16" s="98"/>
      <c r="E16" s="98"/>
      <c r="V16" s="97"/>
      <c r="W16" s="97"/>
      <c r="X16" s="12"/>
      <c r="Y16" s="12"/>
    </row>
    <row r="17" spans="24:25" x14ac:dyDescent="0.2">
      <c r="X17" s="32"/>
      <c r="Y17" s="32"/>
    </row>
    <row r="18" spans="24:25" x14ac:dyDescent="0.2">
      <c r="X18" s="17"/>
      <c r="Y18" s="17"/>
    </row>
    <row r="26" spans="24:25" x14ac:dyDescent="0.2">
      <c r="X26" s="4"/>
      <c r="Y26" s="4"/>
    </row>
    <row r="27" spans="24:25" x14ac:dyDescent="0.2">
      <c r="X27" s="4"/>
      <c r="Y27" s="4"/>
    </row>
  </sheetData>
  <mergeCells count="1">
    <mergeCell ref="A3:C3"/>
  </mergeCells>
  <pageMargins left="0.39370078740157483" right="0.39370078740157483" top="0.59055118110236227" bottom="0.74803149606299213" header="0.31496062992125984" footer="0.31496062992125984"/>
  <pageSetup paperSize="9" scale="7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1F97A-0A11-4520-A09B-7CBC902886AA}">
  <dimension ref="A1:Y28"/>
  <sheetViews>
    <sheetView showGridLines="0" zoomScaleNormal="100" zoomScaleSheetLayoutView="100" workbookViewId="0"/>
  </sheetViews>
  <sheetFormatPr defaultColWidth="9.140625" defaultRowHeight="12.75" outlineLevelCol="1" x14ac:dyDescent="0.2"/>
  <cols>
    <col min="1" max="1" width="2.85546875" style="12" customWidth="1"/>
    <col min="2" max="2" width="0.85546875" style="12" customWidth="1"/>
    <col min="3" max="3" width="41.7109375" style="12" customWidth="1"/>
    <col min="4" max="5" width="6.7109375" style="98" customWidth="1"/>
    <col min="6" max="19" width="4.7109375" style="4" customWidth="1" outlineLevel="1"/>
    <col min="20" max="21" width="4.7109375" style="4" customWidth="1"/>
    <col min="22" max="23" width="4.7109375" style="97" customWidth="1"/>
    <col min="24" max="25" width="4.7109375" style="62" customWidth="1"/>
    <col min="26" max="16384" width="9.140625" style="12"/>
  </cols>
  <sheetData>
    <row r="1" spans="1:25" x14ac:dyDescent="0.2">
      <c r="A1" s="17" t="s">
        <v>218</v>
      </c>
      <c r="F1" s="17"/>
    </row>
    <row r="2" spans="1:25" x14ac:dyDescent="0.2">
      <c r="A2" s="16" t="s">
        <v>219</v>
      </c>
      <c r="F2" s="16"/>
    </row>
    <row r="3" spans="1:25" ht="22.5" x14ac:dyDescent="0.2">
      <c r="A3" s="301"/>
      <c r="B3" s="301"/>
      <c r="C3" s="301"/>
      <c r="D3" s="153" t="s">
        <v>191</v>
      </c>
      <c r="E3" s="153" t="s">
        <v>192</v>
      </c>
      <c r="F3" s="111">
        <v>2000</v>
      </c>
      <c r="G3" s="111">
        <v>2001</v>
      </c>
      <c r="H3" s="111">
        <v>2002</v>
      </c>
      <c r="I3" s="111">
        <v>2003</v>
      </c>
      <c r="J3" s="111">
        <v>2004</v>
      </c>
      <c r="K3" s="111">
        <v>2005</v>
      </c>
      <c r="L3" s="111">
        <v>2006</v>
      </c>
      <c r="M3" s="111">
        <v>2007</v>
      </c>
      <c r="N3" s="111">
        <v>2008</v>
      </c>
      <c r="O3" s="111">
        <v>2009</v>
      </c>
      <c r="P3" s="111">
        <v>2010</v>
      </c>
      <c r="Q3" s="111">
        <v>2011</v>
      </c>
      <c r="R3" s="111">
        <v>2012</v>
      </c>
      <c r="S3" s="111">
        <v>2013</v>
      </c>
      <c r="T3" s="111">
        <v>2014</v>
      </c>
      <c r="U3" s="111">
        <v>2015</v>
      </c>
      <c r="V3" s="122">
        <v>2016</v>
      </c>
      <c r="W3" s="122">
        <v>2017</v>
      </c>
      <c r="X3" s="122">
        <v>2018</v>
      </c>
      <c r="Y3" s="122">
        <v>2019</v>
      </c>
    </row>
    <row r="4" spans="1:25" ht="24.75" customHeight="1" x14ac:dyDescent="0.2">
      <c r="A4" s="18"/>
      <c r="B4" s="18"/>
      <c r="C4" s="19" t="s">
        <v>167</v>
      </c>
      <c r="D4" s="116"/>
      <c r="E4" s="116"/>
      <c r="F4" s="20"/>
      <c r="G4" s="20"/>
      <c r="H4" s="20"/>
      <c r="I4" s="20"/>
      <c r="J4" s="20"/>
      <c r="K4" s="20"/>
      <c r="L4" s="20"/>
      <c r="M4" s="20"/>
      <c r="N4" s="20"/>
      <c r="O4" s="20"/>
      <c r="P4" s="20"/>
      <c r="Q4" s="20"/>
      <c r="R4" s="20"/>
      <c r="S4" s="20"/>
      <c r="T4" s="20"/>
    </row>
    <row r="5" spans="1:25" x14ac:dyDescent="0.2">
      <c r="A5" s="18"/>
      <c r="B5" s="18"/>
      <c r="C5" s="21" t="s">
        <v>70</v>
      </c>
      <c r="D5" s="116" t="str">
        <f>IF(SUM(T5,P5,Q5,R5,S5)&gt;0,SUM(T5,P5,Q5,R5,S5),"–")</f>
        <v>–</v>
      </c>
      <c r="E5" s="116" t="str">
        <f>IF(SUM(U5,V5,W5,X5,Y5)&gt;0,SUM(U5,V5,W5,X5,Y5),"–")</f>
        <v>–</v>
      </c>
      <c r="F5" s="20">
        <v>1</v>
      </c>
      <c r="G5" s="20" t="s">
        <v>2</v>
      </c>
      <c r="H5" s="20">
        <v>1</v>
      </c>
      <c r="I5" s="20" t="s">
        <v>2</v>
      </c>
      <c r="J5" s="20" t="s">
        <v>2</v>
      </c>
      <c r="K5" s="20" t="s">
        <v>2</v>
      </c>
      <c r="L5" s="20" t="s">
        <v>2</v>
      </c>
      <c r="M5" s="20" t="s">
        <v>2</v>
      </c>
      <c r="N5" s="20" t="s">
        <v>2</v>
      </c>
      <c r="O5" s="20" t="s">
        <v>2</v>
      </c>
      <c r="P5" s="20" t="s">
        <v>2</v>
      </c>
      <c r="Q5" s="20" t="s">
        <v>2</v>
      </c>
      <c r="R5" s="20" t="s">
        <v>2</v>
      </c>
      <c r="S5" s="20" t="s">
        <v>2</v>
      </c>
      <c r="T5" s="20" t="s">
        <v>2</v>
      </c>
      <c r="U5" s="20" t="s">
        <v>2</v>
      </c>
      <c r="V5" s="105" t="s">
        <v>2</v>
      </c>
      <c r="W5" s="105" t="s">
        <v>2</v>
      </c>
      <c r="X5" s="105" t="s">
        <v>2</v>
      </c>
      <c r="Y5" s="105" t="s">
        <v>2</v>
      </c>
    </row>
    <row r="6" spans="1:25" x14ac:dyDescent="0.2">
      <c r="A6" s="18"/>
      <c r="B6" s="18"/>
      <c r="C6" s="3" t="s">
        <v>4</v>
      </c>
      <c r="D6" s="116" t="str">
        <f t="shared" ref="D6:D25" si="0">IF(SUM(T6,P6,Q6,R6,S6)&gt;0,SUM(T6,P6,Q6,R6,S6),"–")</f>
        <v>–</v>
      </c>
      <c r="E6" s="116" t="str">
        <f t="shared" ref="E6:E25" si="1">IF(SUM(U6,V6,W6,X6,Y6)&gt;0,SUM(U6,V6,W6,X6,Y6),"–")</f>
        <v>–</v>
      </c>
      <c r="F6" s="20" t="s">
        <v>3</v>
      </c>
      <c r="G6" s="20" t="s">
        <v>3</v>
      </c>
      <c r="H6" s="20" t="s">
        <v>3</v>
      </c>
      <c r="I6" s="20" t="s">
        <v>3</v>
      </c>
      <c r="J6" s="20" t="s">
        <v>3</v>
      </c>
      <c r="K6" s="20" t="s">
        <v>3</v>
      </c>
      <c r="L6" s="20" t="s">
        <v>3</v>
      </c>
      <c r="M6" s="20" t="s">
        <v>3</v>
      </c>
      <c r="N6" s="20" t="s">
        <v>3</v>
      </c>
      <c r="O6" s="20" t="s">
        <v>2</v>
      </c>
      <c r="P6" s="20" t="s">
        <v>2</v>
      </c>
      <c r="Q6" s="20" t="s">
        <v>2</v>
      </c>
      <c r="R6" s="20" t="s">
        <v>2</v>
      </c>
      <c r="S6" s="20" t="s">
        <v>2</v>
      </c>
      <c r="T6" s="20" t="s">
        <v>2</v>
      </c>
      <c r="U6" s="20" t="s">
        <v>2</v>
      </c>
      <c r="V6" s="105" t="s">
        <v>2</v>
      </c>
      <c r="W6" s="105" t="s">
        <v>2</v>
      </c>
      <c r="X6" s="105" t="s">
        <v>2</v>
      </c>
      <c r="Y6" s="105" t="s">
        <v>2</v>
      </c>
    </row>
    <row r="7" spans="1:25" x14ac:dyDescent="0.2">
      <c r="A7" s="18"/>
      <c r="B7" s="18"/>
      <c r="C7" s="3" t="s">
        <v>5</v>
      </c>
      <c r="D7" s="116" t="str">
        <f t="shared" si="0"/>
        <v>–</v>
      </c>
      <c r="E7" s="116" t="str">
        <f t="shared" si="1"/>
        <v>–</v>
      </c>
      <c r="F7" s="20" t="s">
        <v>3</v>
      </c>
      <c r="G7" s="20" t="s">
        <v>3</v>
      </c>
      <c r="H7" s="20" t="s">
        <v>3</v>
      </c>
      <c r="I7" s="20" t="s">
        <v>3</v>
      </c>
      <c r="J7" s="20" t="s">
        <v>3</v>
      </c>
      <c r="K7" s="20" t="s">
        <v>3</v>
      </c>
      <c r="L7" s="20" t="s">
        <v>3</v>
      </c>
      <c r="M7" s="20" t="s">
        <v>3</v>
      </c>
      <c r="N7" s="20" t="s">
        <v>3</v>
      </c>
      <c r="O7" s="20" t="s">
        <v>2</v>
      </c>
      <c r="P7" s="20" t="s">
        <v>2</v>
      </c>
      <c r="Q7" s="20" t="s">
        <v>2</v>
      </c>
      <c r="R7" s="20" t="s">
        <v>2</v>
      </c>
      <c r="S7" s="20" t="s">
        <v>2</v>
      </c>
      <c r="T7" s="20" t="s">
        <v>2</v>
      </c>
      <c r="U7" s="20" t="s">
        <v>2</v>
      </c>
      <c r="V7" s="105" t="s">
        <v>2</v>
      </c>
      <c r="W7" s="105" t="s">
        <v>2</v>
      </c>
      <c r="X7" s="105" t="s">
        <v>2</v>
      </c>
      <c r="Y7" s="105" t="s">
        <v>2</v>
      </c>
    </row>
    <row r="8" spans="1:25" x14ac:dyDescent="0.2">
      <c r="A8" s="18"/>
      <c r="B8" s="18"/>
      <c r="C8" s="22" t="s">
        <v>6</v>
      </c>
      <c r="D8" s="116">
        <f t="shared" si="0"/>
        <v>1</v>
      </c>
      <c r="E8" s="116" t="str">
        <f t="shared" si="1"/>
        <v>–</v>
      </c>
      <c r="F8" s="20" t="s">
        <v>2</v>
      </c>
      <c r="G8" s="20" t="s">
        <v>2</v>
      </c>
      <c r="H8" s="20" t="s">
        <v>2</v>
      </c>
      <c r="I8" s="20" t="s">
        <v>2</v>
      </c>
      <c r="J8" s="20" t="s">
        <v>2</v>
      </c>
      <c r="K8" s="20" t="s">
        <v>2</v>
      </c>
      <c r="L8" s="20" t="s">
        <v>2</v>
      </c>
      <c r="M8" s="20" t="s">
        <v>2</v>
      </c>
      <c r="N8" s="20" t="s">
        <v>2</v>
      </c>
      <c r="O8" s="20" t="s">
        <v>2</v>
      </c>
      <c r="P8" s="20">
        <v>1</v>
      </c>
      <c r="Q8" s="20" t="s">
        <v>2</v>
      </c>
      <c r="R8" s="20" t="s">
        <v>2</v>
      </c>
      <c r="S8" s="20" t="s">
        <v>2</v>
      </c>
      <c r="T8" s="20" t="s">
        <v>2</v>
      </c>
      <c r="U8" s="20" t="s">
        <v>2</v>
      </c>
      <c r="V8" s="105" t="s">
        <v>2</v>
      </c>
      <c r="W8" s="105" t="s">
        <v>2</v>
      </c>
      <c r="X8" s="105" t="s">
        <v>2</v>
      </c>
      <c r="Y8" s="105" t="s">
        <v>2</v>
      </c>
    </row>
    <row r="9" spans="1:25" x14ac:dyDescent="0.2">
      <c r="A9" s="18"/>
      <c r="B9" s="18"/>
      <c r="C9" s="3" t="s">
        <v>4</v>
      </c>
      <c r="D9" s="116" t="str">
        <f t="shared" si="0"/>
        <v>–</v>
      </c>
      <c r="E9" s="116" t="str">
        <f t="shared" si="1"/>
        <v>–</v>
      </c>
      <c r="F9" s="20" t="s">
        <v>3</v>
      </c>
      <c r="G9" s="20" t="s">
        <v>3</v>
      </c>
      <c r="H9" s="20" t="s">
        <v>3</v>
      </c>
      <c r="I9" s="20" t="s">
        <v>3</v>
      </c>
      <c r="J9" s="20" t="s">
        <v>3</v>
      </c>
      <c r="K9" s="20" t="s">
        <v>3</v>
      </c>
      <c r="L9" s="20" t="s">
        <v>3</v>
      </c>
      <c r="M9" s="20" t="s">
        <v>3</v>
      </c>
      <c r="N9" s="20" t="s">
        <v>3</v>
      </c>
      <c r="O9" s="20" t="s">
        <v>2</v>
      </c>
      <c r="P9" s="20" t="s">
        <v>2</v>
      </c>
      <c r="Q9" s="20" t="s">
        <v>2</v>
      </c>
      <c r="R9" s="20" t="s">
        <v>2</v>
      </c>
      <c r="S9" s="20" t="s">
        <v>2</v>
      </c>
      <c r="T9" s="20" t="s">
        <v>2</v>
      </c>
      <c r="U9" s="20" t="s">
        <v>2</v>
      </c>
      <c r="V9" s="105" t="s">
        <v>2</v>
      </c>
      <c r="W9" s="105" t="s">
        <v>2</v>
      </c>
      <c r="X9" s="105" t="s">
        <v>2</v>
      </c>
      <c r="Y9" s="105" t="s">
        <v>2</v>
      </c>
    </row>
    <row r="10" spans="1:25" x14ac:dyDescent="0.2">
      <c r="A10" s="18"/>
      <c r="B10" s="18"/>
      <c r="C10" s="3" t="s">
        <v>5</v>
      </c>
      <c r="D10" s="116">
        <f t="shared" si="0"/>
        <v>1</v>
      </c>
      <c r="E10" s="116" t="str">
        <f t="shared" si="1"/>
        <v>–</v>
      </c>
      <c r="F10" s="20" t="s">
        <v>3</v>
      </c>
      <c r="G10" s="20" t="s">
        <v>3</v>
      </c>
      <c r="H10" s="20" t="s">
        <v>3</v>
      </c>
      <c r="I10" s="20" t="s">
        <v>3</v>
      </c>
      <c r="J10" s="20" t="s">
        <v>3</v>
      </c>
      <c r="K10" s="20" t="s">
        <v>3</v>
      </c>
      <c r="L10" s="20" t="s">
        <v>3</v>
      </c>
      <c r="M10" s="20" t="s">
        <v>3</v>
      </c>
      <c r="N10" s="20" t="s">
        <v>3</v>
      </c>
      <c r="O10" s="20" t="s">
        <v>2</v>
      </c>
      <c r="P10" s="20">
        <v>1</v>
      </c>
      <c r="Q10" s="20" t="s">
        <v>2</v>
      </c>
      <c r="R10" s="20" t="s">
        <v>2</v>
      </c>
      <c r="S10" s="20" t="s">
        <v>2</v>
      </c>
      <c r="T10" s="20" t="s">
        <v>2</v>
      </c>
      <c r="U10" s="20" t="s">
        <v>2</v>
      </c>
      <c r="V10" s="105" t="s">
        <v>2</v>
      </c>
      <c r="W10" s="105" t="s">
        <v>2</v>
      </c>
      <c r="X10" s="105" t="s">
        <v>2</v>
      </c>
      <c r="Y10" s="105" t="s">
        <v>2</v>
      </c>
    </row>
    <row r="11" spans="1:25" x14ac:dyDescent="0.2">
      <c r="A11" s="18"/>
      <c r="B11" s="18"/>
      <c r="C11" s="92" t="s">
        <v>256</v>
      </c>
      <c r="D11" s="116" t="s">
        <v>3</v>
      </c>
      <c r="E11" s="116">
        <f t="shared" si="1"/>
        <v>1</v>
      </c>
      <c r="F11" s="31" t="s">
        <v>3</v>
      </c>
      <c r="G11" s="31" t="s">
        <v>3</v>
      </c>
      <c r="H11" s="31" t="s">
        <v>3</v>
      </c>
      <c r="I11" s="31" t="s">
        <v>3</v>
      </c>
      <c r="J11" s="31" t="s">
        <v>3</v>
      </c>
      <c r="K11" s="31" t="s">
        <v>3</v>
      </c>
      <c r="L11" s="31" t="s">
        <v>3</v>
      </c>
      <c r="M11" s="31" t="s">
        <v>3</v>
      </c>
      <c r="N11" s="31" t="s">
        <v>3</v>
      </c>
      <c r="O11" s="31" t="s">
        <v>3</v>
      </c>
      <c r="P11" s="31" t="s">
        <v>3</v>
      </c>
      <c r="Q11" s="31" t="s">
        <v>3</v>
      </c>
      <c r="R11" s="31" t="s">
        <v>3</v>
      </c>
      <c r="S11" s="31" t="s">
        <v>3</v>
      </c>
      <c r="T11" s="20" t="s">
        <v>2</v>
      </c>
      <c r="U11" s="22">
        <v>1</v>
      </c>
      <c r="V11" s="105" t="s">
        <v>2</v>
      </c>
      <c r="W11" s="105" t="s">
        <v>2</v>
      </c>
      <c r="X11" s="105" t="s">
        <v>2</v>
      </c>
      <c r="Y11" s="105" t="s">
        <v>2</v>
      </c>
    </row>
    <row r="12" spans="1:25" x14ac:dyDescent="0.2">
      <c r="A12" s="18"/>
      <c r="B12" s="18"/>
      <c r="C12" s="65" t="s">
        <v>4</v>
      </c>
      <c r="D12" s="116" t="s">
        <v>3</v>
      </c>
      <c r="E12" s="116" t="str">
        <f t="shared" si="1"/>
        <v>–</v>
      </c>
      <c r="F12" s="31" t="s">
        <v>3</v>
      </c>
      <c r="G12" s="31" t="s">
        <v>3</v>
      </c>
      <c r="H12" s="31" t="s">
        <v>3</v>
      </c>
      <c r="I12" s="31" t="s">
        <v>3</v>
      </c>
      <c r="J12" s="31" t="s">
        <v>3</v>
      </c>
      <c r="K12" s="31" t="s">
        <v>3</v>
      </c>
      <c r="L12" s="31" t="s">
        <v>3</v>
      </c>
      <c r="M12" s="31" t="s">
        <v>3</v>
      </c>
      <c r="N12" s="31" t="s">
        <v>3</v>
      </c>
      <c r="O12" s="31" t="s">
        <v>3</v>
      </c>
      <c r="P12" s="31" t="s">
        <v>3</v>
      </c>
      <c r="Q12" s="31" t="s">
        <v>3</v>
      </c>
      <c r="R12" s="31" t="s">
        <v>3</v>
      </c>
      <c r="S12" s="31" t="s">
        <v>3</v>
      </c>
      <c r="T12" s="20" t="s">
        <v>2</v>
      </c>
      <c r="U12" s="20" t="s">
        <v>2</v>
      </c>
      <c r="V12" s="105" t="s">
        <v>2</v>
      </c>
      <c r="W12" s="105" t="s">
        <v>2</v>
      </c>
      <c r="X12" s="105" t="s">
        <v>2</v>
      </c>
      <c r="Y12" s="105" t="s">
        <v>2</v>
      </c>
    </row>
    <row r="13" spans="1:25" x14ac:dyDescent="0.2">
      <c r="A13" s="18"/>
      <c r="B13" s="18"/>
      <c r="C13" s="65" t="s">
        <v>5</v>
      </c>
      <c r="D13" s="116" t="s">
        <v>3</v>
      </c>
      <c r="E13" s="116">
        <f t="shared" si="1"/>
        <v>1</v>
      </c>
      <c r="F13" s="31" t="s">
        <v>3</v>
      </c>
      <c r="G13" s="31" t="s">
        <v>3</v>
      </c>
      <c r="H13" s="31" t="s">
        <v>3</v>
      </c>
      <c r="I13" s="31" t="s">
        <v>3</v>
      </c>
      <c r="J13" s="31" t="s">
        <v>3</v>
      </c>
      <c r="K13" s="31" t="s">
        <v>3</v>
      </c>
      <c r="L13" s="31" t="s">
        <v>3</v>
      </c>
      <c r="M13" s="31" t="s">
        <v>3</v>
      </c>
      <c r="N13" s="31" t="s">
        <v>3</v>
      </c>
      <c r="O13" s="31" t="s">
        <v>3</v>
      </c>
      <c r="P13" s="31" t="s">
        <v>3</v>
      </c>
      <c r="Q13" s="31" t="s">
        <v>3</v>
      </c>
      <c r="R13" s="31" t="s">
        <v>3</v>
      </c>
      <c r="S13" s="31" t="s">
        <v>3</v>
      </c>
      <c r="T13" s="20" t="s">
        <v>2</v>
      </c>
      <c r="U13" s="22">
        <v>1</v>
      </c>
      <c r="V13" s="105" t="s">
        <v>2</v>
      </c>
      <c r="W13" s="105" t="s">
        <v>2</v>
      </c>
      <c r="X13" s="105" t="s">
        <v>2</v>
      </c>
      <c r="Y13" s="105" t="s">
        <v>2</v>
      </c>
    </row>
    <row r="14" spans="1:25" ht="22.5" x14ac:dyDescent="0.2">
      <c r="A14" s="18"/>
      <c r="B14" s="18"/>
      <c r="C14" s="21" t="s">
        <v>7</v>
      </c>
      <c r="D14" s="116">
        <f t="shared" si="0"/>
        <v>13</v>
      </c>
      <c r="E14" s="116">
        <f t="shared" si="1"/>
        <v>7</v>
      </c>
      <c r="F14" s="20" t="s">
        <v>3</v>
      </c>
      <c r="G14" s="20" t="s">
        <v>3</v>
      </c>
      <c r="H14" s="20" t="s">
        <v>3</v>
      </c>
      <c r="I14" s="20" t="s">
        <v>3</v>
      </c>
      <c r="J14" s="20" t="s">
        <v>3</v>
      </c>
      <c r="K14" s="20" t="s">
        <v>3</v>
      </c>
      <c r="L14" s="20">
        <v>1</v>
      </c>
      <c r="M14" s="20" t="s">
        <v>2</v>
      </c>
      <c r="N14" s="20">
        <v>3</v>
      </c>
      <c r="O14" s="20">
        <v>1</v>
      </c>
      <c r="P14" s="20">
        <v>3</v>
      </c>
      <c r="Q14" s="20">
        <v>5</v>
      </c>
      <c r="R14" s="20">
        <v>3</v>
      </c>
      <c r="S14" s="20">
        <v>1</v>
      </c>
      <c r="T14" s="20">
        <v>1</v>
      </c>
      <c r="U14" s="39">
        <v>3</v>
      </c>
      <c r="V14" s="105" t="s">
        <v>2</v>
      </c>
      <c r="W14" s="105">
        <v>2</v>
      </c>
      <c r="X14" s="105" t="s">
        <v>2</v>
      </c>
      <c r="Y14" s="105">
        <v>2</v>
      </c>
    </row>
    <row r="15" spans="1:25" x14ac:dyDescent="0.2">
      <c r="A15" s="18"/>
      <c r="B15" s="18"/>
      <c r="C15" s="3" t="s">
        <v>4</v>
      </c>
      <c r="D15" s="116">
        <f t="shared" si="0"/>
        <v>1</v>
      </c>
      <c r="E15" s="116">
        <f t="shared" si="1"/>
        <v>1</v>
      </c>
      <c r="F15" s="20" t="s">
        <v>3</v>
      </c>
      <c r="G15" s="20" t="s">
        <v>3</v>
      </c>
      <c r="H15" s="20" t="s">
        <v>3</v>
      </c>
      <c r="I15" s="20" t="s">
        <v>3</v>
      </c>
      <c r="J15" s="20" t="s">
        <v>3</v>
      </c>
      <c r="K15" s="20" t="s">
        <v>3</v>
      </c>
      <c r="L15" s="20" t="s">
        <v>3</v>
      </c>
      <c r="M15" s="20" t="s">
        <v>3</v>
      </c>
      <c r="N15" s="20" t="s">
        <v>3</v>
      </c>
      <c r="O15" s="20" t="s">
        <v>2</v>
      </c>
      <c r="P15" s="20" t="s">
        <v>2</v>
      </c>
      <c r="Q15" s="20">
        <v>1</v>
      </c>
      <c r="R15" s="20" t="s">
        <v>2</v>
      </c>
      <c r="S15" s="20" t="s">
        <v>2</v>
      </c>
      <c r="T15" s="20" t="s">
        <v>2</v>
      </c>
      <c r="U15" s="20" t="s">
        <v>2</v>
      </c>
      <c r="V15" s="105" t="s">
        <v>2</v>
      </c>
      <c r="W15" s="105" t="s">
        <v>2</v>
      </c>
      <c r="X15" s="105" t="s">
        <v>2</v>
      </c>
      <c r="Y15" s="105">
        <v>1</v>
      </c>
    </row>
    <row r="16" spans="1:25" x14ac:dyDescent="0.2">
      <c r="A16" s="18"/>
      <c r="B16" s="18"/>
      <c r="C16" s="3" t="s">
        <v>5</v>
      </c>
      <c r="D16" s="116">
        <f t="shared" si="0"/>
        <v>12</v>
      </c>
      <c r="E16" s="116">
        <f t="shared" si="1"/>
        <v>6</v>
      </c>
      <c r="F16" s="20" t="s">
        <v>3</v>
      </c>
      <c r="G16" s="20" t="s">
        <v>3</v>
      </c>
      <c r="H16" s="20" t="s">
        <v>3</v>
      </c>
      <c r="I16" s="20" t="s">
        <v>3</v>
      </c>
      <c r="J16" s="20" t="s">
        <v>3</v>
      </c>
      <c r="K16" s="20" t="s">
        <v>3</v>
      </c>
      <c r="L16" s="20" t="s">
        <v>3</v>
      </c>
      <c r="M16" s="20" t="s">
        <v>3</v>
      </c>
      <c r="N16" s="20" t="s">
        <v>3</v>
      </c>
      <c r="O16" s="20">
        <v>1</v>
      </c>
      <c r="P16" s="20">
        <v>3</v>
      </c>
      <c r="Q16" s="20">
        <v>4</v>
      </c>
      <c r="R16" s="20">
        <v>3</v>
      </c>
      <c r="S16" s="20">
        <v>1</v>
      </c>
      <c r="T16" s="20">
        <v>1</v>
      </c>
      <c r="U16" s="22">
        <v>3</v>
      </c>
      <c r="V16" s="105" t="s">
        <v>2</v>
      </c>
      <c r="W16" s="105">
        <v>2</v>
      </c>
      <c r="X16" s="105" t="s">
        <v>2</v>
      </c>
      <c r="Y16" s="105">
        <v>1</v>
      </c>
    </row>
    <row r="17" spans="1:25" x14ac:dyDescent="0.2">
      <c r="A17" s="18"/>
      <c r="B17" s="18"/>
      <c r="C17" s="21" t="s">
        <v>8</v>
      </c>
      <c r="D17" s="116" t="str">
        <f t="shared" si="0"/>
        <v>–</v>
      </c>
      <c r="E17" s="116" t="str">
        <f t="shared" si="1"/>
        <v>–</v>
      </c>
      <c r="F17" s="20">
        <v>3</v>
      </c>
      <c r="G17" s="20" t="s">
        <v>2</v>
      </c>
      <c r="H17" s="20">
        <v>2</v>
      </c>
      <c r="I17" s="20">
        <v>5</v>
      </c>
      <c r="J17" s="20">
        <v>2</v>
      </c>
      <c r="K17" s="20">
        <v>1</v>
      </c>
      <c r="L17" s="20" t="s">
        <v>2</v>
      </c>
      <c r="M17" s="20" t="s">
        <v>2</v>
      </c>
      <c r="N17" s="20">
        <v>2</v>
      </c>
      <c r="O17" s="20" t="s">
        <v>2</v>
      </c>
      <c r="P17" s="20" t="s">
        <v>2</v>
      </c>
      <c r="Q17" s="20" t="s">
        <v>2</v>
      </c>
      <c r="R17" s="20" t="s">
        <v>2</v>
      </c>
      <c r="S17" s="20" t="s">
        <v>2</v>
      </c>
      <c r="T17" s="20" t="s">
        <v>2</v>
      </c>
      <c r="U17" s="20" t="s">
        <v>2</v>
      </c>
      <c r="V17" s="105" t="s">
        <v>2</v>
      </c>
      <c r="W17" s="105" t="s">
        <v>2</v>
      </c>
      <c r="X17" s="105" t="s">
        <v>2</v>
      </c>
      <c r="Y17" s="105" t="s">
        <v>2</v>
      </c>
    </row>
    <row r="18" spans="1:25" x14ac:dyDescent="0.2">
      <c r="A18" s="18"/>
      <c r="B18" s="18"/>
      <c r="C18" s="3" t="s">
        <v>4</v>
      </c>
      <c r="D18" s="116" t="str">
        <f t="shared" si="0"/>
        <v>–</v>
      </c>
      <c r="E18" s="116" t="str">
        <f t="shared" si="1"/>
        <v>–</v>
      </c>
      <c r="F18" s="20" t="s">
        <v>3</v>
      </c>
      <c r="G18" s="20" t="s">
        <v>3</v>
      </c>
      <c r="H18" s="20" t="s">
        <v>3</v>
      </c>
      <c r="I18" s="20" t="s">
        <v>3</v>
      </c>
      <c r="J18" s="20" t="s">
        <v>3</v>
      </c>
      <c r="K18" s="20" t="s">
        <v>3</v>
      </c>
      <c r="L18" s="20" t="s">
        <v>3</v>
      </c>
      <c r="M18" s="20" t="s">
        <v>3</v>
      </c>
      <c r="N18" s="20" t="s">
        <v>3</v>
      </c>
      <c r="O18" s="20" t="s">
        <v>2</v>
      </c>
      <c r="P18" s="20" t="s">
        <v>2</v>
      </c>
      <c r="Q18" s="20" t="s">
        <v>2</v>
      </c>
      <c r="R18" s="20" t="s">
        <v>2</v>
      </c>
      <c r="S18" s="20" t="s">
        <v>2</v>
      </c>
      <c r="T18" s="20" t="s">
        <v>2</v>
      </c>
      <c r="U18" s="20" t="s">
        <v>2</v>
      </c>
      <c r="V18" s="105" t="s">
        <v>2</v>
      </c>
      <c r="W18" s="105" t="s">
        <v>2</v>
      </c>
      <c r="X18" s="105" t="s">
        <v>2</v>
      </c>
      <c r="Y18" s="105" t="s">
        <v>2</v>
      </c>
    </row>
    <row r="19" spans="1:25" x14ac:dyDescent="0.2">
      <c r="A19" s="18"/>
      <c r="B19" s="18"/>
      <c r="C19" s="3" t="s">
        <v>5</v>
      </c>
      <c r="D19" s="116" t="str">
        <f t="shared" si="0"/>
        <v>–</v>
      </c>
      <c r="E19" s="116" t="str">
        <f t="shared" si="1"/>
        <v>–</v>
      </c>
      <c r="F19" s="20" t="s">
        <v>3</v>
      </c>
      <c r="G19" s="20" t="s">
        <v>3</v>
      </c>
      <c r="H19" s="20" t="s">
        <v>3</v>
      </c>
      <c r="I19" s="20" t="s">
        <v>3</v>
      </c>
      <c r="J19" s="20" t="s">
        <v>3</v>
      </c>
      <c r="K19" s="20" t="s">
        <v>3</v>
      </c>
      <c r="L19" s="20" t="s">
        <v>3</v>
      </c>
      <c r="M19" s="20" t="s">
        <v>3</v>
      </c>
      <c r="N19" s="20" t="s">
        <v>3</v>
      </c>
      <c r="O19" s="20" t="s">
        <v>2</v>
      </c>
      <c r="P19" s="20" t="s">
        <v>2</v>
      </c>
      <c r="Q19" s="20" t="s">
        <v>2</v>
      </c>
      <c r="R19" s="20" t="s">
        <v>2</v>
      </c>
      <c r="S19" s="20" t="s">
        <v>2</v>
      </c>
      <c r="T19" s="20" t="s">
        <v>2</v>
      </c>
      <c r="U19" s="20" t="s">
        <v>2</v>
      </c>
      <c r="V19" s="105" t="s">
        <v>2</v>
      </c>
      <c r="W19" s="105" t="s">
        <v>2</v>
      </c>
      <c r="X19" s="105" t="s">
        <v>2</v>
      </c>
      <c r="Y19" s="105" t="s">
        <v>2</v>
      </c>
    </row>
    <row r="20" spans="1:25" s="17" customFormat="1" ht="25.5" customHeight="1" x14ac:dyDescent="0.2">
      <c r="A20" s="53"/>
      <c r="B20" s="53"/>
      <c r="C20" s="19" t="s">
        <v>258</v>
      </c>
      <c r="D20" s="148">
        <f t="shared" si="0"/>
        <v>14</v>
      </c>
      <c r="E20" s="148">
        <f t="shared" si="1"/>
        <v>8</v>
      </c>
      <c r="F20" s="55">
        <f>IF(SUM(F5,F8,F14,F17)&gt;0,SUM(F5,F8,F14,F17),"–")</f>
        <v>4</v>
      </c>
      <c r="G20" s="55" t="str">
        <f>IF(SUM(G5,G8,G14,G17)&gt;0,SUM(G5,G8,G14,G17),"–")</f>
        <v>–</v>
      </c>
      <c r="H20" s="55">
        <f>IF(SUM(H5,H8,H14,H17)&gt;0,SUM(H5,H8,H14,H17),"–")</f>
        <v>3</v>
      </c>
      <c r="I20" s="55">
        <f>IF(SUM(I5,I8,I14,I17)&gt;0,SUM(I5,I8,I14,I17),"–")</f>
        <v>5</v>
      </c>
      <c r="J20" s="55">
        <f t="shared" ref="J20:S22" si="2">IF(SUM(J5,J8,J14,J17)&gt;0,SUM(J5,J8,J14,J17),"–")</f>
        <v>2</v>
      </c>
      <c r="K20" s="55">
        <f t="shared" si="2"/>
        <v>1</v>
      </c>
      <c r="L20" s="55">
        <f t="shared" si="2"/>
        <v>1</v>
      </c>
      <c r="M20" s="55" t="str">
        <f t="shared" si="2"/>
        <v>–</v>
      </c>
      <c r="N20" s="55">
        <f t="shared" si="2"/>
        <v>5</v>
      </c>
      <c r="O20" s="55">
        <f t="shared" si="2"/>
        <v>1</v>
      </c>
      <c r="P20" s="55">
        <f t="shared" si="2"/>
        <v>4</v>
      </c>
      <c r="Q20" s="55">
        <f t="shared" si="2"/>
        <v>5</v>
      </c>
      <c r="R20" s="55">
        <f t="shared" si="2"/>
        <v>3</v>
      </c>
      <c r="S20" s="55">
        <f t="shared" si="2"/>
        <v>1</v>
      </c>
      <c r="T20" s="55">
        <f t="shared" ref="T20:Y22" si="3">IF(SUM(T5,T8,T11,T14,T17)&gt;0,SUM(T5,T8,T11,T14,T17),"–")</f>
        <v>1</v>
      </c>
      <c r="U20" s="55">
        <f t="shared" si="3"/>
        <v>4</v>
      </c>
      <c r="V20" s="104" t="str">
        <f t="shared" si="3"/>
        <v>–</v>
      </c>
      <c r="W20" s="104">
        <f t="shared" si="3"/>
        <v>2</v>
      </c>
      <c r="X20" s="104" t="str">
        <f t="shared" si="3"/>
        <v>–</v>
      </c>
      <c r="Y20" s="104">
        <f t="shared" si="3"/>
        <v>2</v>
      </c>
    </row>
    <row r="21" spans="1:25" s="17" customFormat="1" x14ac:dyDescent="0.2">
      <c r="A21" s="18"/>
      <c r="B21" s="53"/>
      <c r="C21" s="56" t="s">
        <v>30</v>
      </c>
      <c r="D21" s="116">
        <f t="shared" si="0"/>
        <v>1</v>
      </c>
      <c r="E21" s="116">
        <f t="shared" si="1"/>
        <v>1</v>
      </c>
      <c r="F21" s="20" t="s">
        <v>3</v>
      </c>
      <c r="G21" s="20" t="s">
        <v>3</v>
      </c>
      <c r="H21" s="20" t="s">
        <v>3</v>
      </c>
      <c r="I21" s="20" t="s">
        <v>3</v>
      </c>
      <c r="J21" s="20" t="s">
        <v>3</v>
      </c>
      <c r="K21" s="20" t="s">
        <v>3</v>
      </c>
      <c r="L21" s="20" t="s">
        <v>3</v>
      </c>
      <c r="M21" s="20" t="s">
        <v>3</v>
      </c>
      <c r="N21" s="20" t="s">
        <v>3</v>
      </c>
      <c r="O21" s="20" t="str">
        <f t="shared" si="2"/>
        <v>–</v>
      </c>
      <c r="P21" s="20" t="str">
        <f t="shared" si="2"/>
        <v>–</v>
      </c>
      <c r="Q21" s="20">
        <f t="shared" si="2"/>
        <v>1</v>
      </c>
      <c r="R21" s="20" t="str">
        <f t="shared" si="2"/>
        <v>–</v>
      </c>
      <c r="S21" s="20" t="str">
        <f t="shared" si="2"/>
        <v>–</v>
      </c>
      <c r="T21" s="20" t="str">
        <f t="shared" si="3"/>
        <v>–</v>
      </c>
      <c r="U21" s="20" t="str">
        <f t="shared" si="3"/>
        <v>–</v>
      </c>
      <c r="V21" s="105" t="str">
        <f t="shared" si="3"/>
        <v>–</v>
      </c>
      <c r="W21" s="105" t="str">
        <f t="shared" si="3"/>
        <v>–</v>
      </c>
      <c r="X21" s="105" t="str">
        <f t="shared" ref="X21:Y21" si="4">IF(SUM(X6,X9,X12,X15,X18)&gt;0,SUM(X6,X9,X12,X15,X18),"–")</f>
        <v>–</v>
      </c>
      <c r="Y21" s="105">
        <f t="shared" si="4"/>
        <v>1</v>
      </c>
    </row>
    <row r="22" spans="1:25" s="17" customFormat="1" x14ac:dyDescent="0.2">
      <c r="A22" s="18"/>
      <c r="B22" s="53"/>
      <c r="C22" s="56" t="s">
        <v>31</v>
      </c>
      <c r="D22" s="172">
        <f t="shared" si="0"/>
        <v>13</v>
      </c>
      <c r="E22" s="172">
        <f t="shared" si="1"/>
        <v>7</v>
      </c>
      <c r="F22" s="20" t="s">
        <v>3</v>
      </c>
      <c r="G22" s="20" t="s">
        <v>3</v>
      </c>
      <c r="H22" s="20" t="s">
        <v>3</v>
      </c>
      <c r="I22" s="20" t="s">
        <v>3</v>
      </c>
      <c r="J22" s="20" t="s">
        <v>3</v>
      </c>
      <c r="K22" s="20" t="s">
        <v>3</v>
      </c>
      <c r="L22" s="20" t="s">
        <v>3</v>
      </c>
      <c r="M22" s="20" t="s">
        <v>3</v>
      </c>
      <c r="N22" s="20" t="s">
        <v>3</v>
      </c>
      <c r="O22" s="20">
        <f t="shared" si="2"/>
        <v>1</v>
      </c>
      <c r="P22" s="20">
        <f t="shared" si="2"/>
        <v>4</v>
      </c>
      <c r="Q22" s="20">
        <f t="shared" si="2"/>
        <v>4</v>
      </c>
      <c r="R22" s="20">
        <f t="shared" si="2"/>
        <v>3</v>
      </c>
      <c r="S22" s="20">
        <f t="shared" si="2"/>
        <v>1</v>
      </c>
      <c r="T22" s="20">
        <f t="shared" si="3"/>
        <v>1</v>
      </c>
      <c r="U22" s="20">
        <f t="shared" si="3"/>
        <v>4</v>
      </c>
      <c r="V22" s="105" t="str">
        <f t="shared" si="3"/>
        <v>–</v>
      </c>
      <c r="W22" s="105">
        <f t="shared" si="3"/>
        <v>2</v>
      </c>
      <c r="X22" s="105" t="str">
        <f t="shared" ref="X22:Y22" si="5">IF(SUM(X7,X10,X13,X16,X19)&gt;0,SUM(X7,X10,X13,X16,X19),"–")</f>
        <v>–</v>
      </c>
      <c r="Y22" s="105">
        <f t="shared" si="5"/>
        <v>1</v>
      </c>
    </row>
    <row r="23" spans="1:25" s="57" customFormat="1" x14ac:dyDescent="0.2">
      <c r="A23" s="232"/>
      <c r="B23" s="242"/>
      <c r="C23" s="233" t="s">
        <v>27</v>
      </c>
      <c r="D23" s="148">
        <f t="shared" si="0"/>
        <v>33</v>
      </c>
      <c r="E23" s="148">
        <f t="shared" si="1"/>
        <v>44</v>
      </c>
      <c r="F23" s="243">
        <v>7</v>
      </c>
      <c r="G23" s="243">
        <v>5</v>
      </c>
      <c r="H23" s="243">
        <v>9</v>
      </c>
      <c r="I23" s="243">
        <v>5</v>
      </c>
      <c r="J23" s="243">
        <v>10</v>
      </c>
      <c r="K23" s="243">
        <v>3</v>
      </c>
      <c r="L23" s="243">
        <v>6</v>
      </c>
      <c r="M23" s="243">
        <v>7</v>
      </c>
      <c r="N23" s="243">
        <v>5</v>
      </c>
      <c r="O23" s="243">
        <v>4</v>
      </c>
      <c r="P23" s="243">
        <v>5</v>
      </c>
      <c r="Q23" s="243">
        <v>7</v>
      </c>
      <c r="R23" s="243">
        <v>11</v>
      </c>
      <c r="S23" s="236">
        <v>5</v>
      </c>
      <c r="T23" s="236">
        <v>5</v>
      </c>
      <c r="U23" s="250">
        <v>11</v>
      </c>
      <c r="V23" s="250">
        <v>5</v>
      </c>
      <c r="W23" s="250">
        <v>12</v>
      </c>
      <c r="X23" s="250">
        <v>8</v>
      </c>
      <c r="Y23" s="250">
        <v>8</v>
      </c>
    </row>
    <row r="24" spans="1:25" s="17" customFormat="1" x14ac:dyDescent="0.2">
      <c r="A24" s="18"/>
      <c r="B24" s="53"/>
      <c r="C24" s="56" t="s">
        <v>30</v>
      </c>
      <c r="D24" s="116">
        <f t="shared" si="0"/>
        <v>12</v>
      </c>
      <c r="E24" s="116">
        <f t="shared" si="1"/>
        <v>12</v>
      </c>
      <c r="F24" s="20" t="s">
        <v>3</v>
      </c>
      <c r="G24" s="20" t="s">
        <v>3</v>
      </c>
      <c r="H24" s="20" t="s">
        <v>3</v>
      </c>
      <c r="I24" s="20" t="s">
        <v>3</v>
      </c>
      <c r="J24" s="20" t="s">
        <v>3</v>
      </c>
      <c r="K24" s="20" t="s">
        <v>3</v>
      </c>
      <c r="L24" s="20" t="s">
        <v>3</v>
      </c>
      <c r="M24" s="20" t="s">
        <v>3</v>
      </c>
      <c r="N24" s="20" t="s">
        <v>3</v>
      </c>
      <c r="O24" s="20">
        <v>1</v>
      </c>
      <c r="P24" s="20" t="s">
        <v>2</v>
      </c>
      <c r="Q24" s="20">
        <v>4</v>
      </c>
      <c r="R24" s="20">
        <v>3</v>
      </c>
      <c r="S24" s="20">
        <v>2</v>
      </c>
      <c r="T24" s="20">
        <v>3</v>
      </c>
      <c r="U24" s="96">
        <v>3</v>
      </c>
      <c r="V24" s="136">
        <v>1</v>
      </c>
      <c r="W24" s="136">
        <v>3</v>
      </c>
      <c r="X24" s="136">
        <v>2</v>
      </c>
      <c r="Y24" s="136">
        <v>3</v>
      </c>
    </row>
    <row r="25" spans="1:25" s="17" customFormat="1" x14ac:dyDescent="0.2">
      <c r="A25" s="18"/>
      <c r="B25" s="53"/>
      <c r="C25" s="56" t="s">
        <v>31</v>
      </c>
      <c r="D25" s="116">
        <f t="shared" si="0"/>
        <v>21</v>
      </c>
      <c r="E25" s="116">
        <f t="shared" si="1"/>
        <v>32</v>
      </c>
      <c r="F25" s="20" t="s">
        <v>3</v>
      </c>
      <c r="G25" s="20" t="s">
        <v>3</v>
      </c>
      <c r="H25" s="20" t="s">
        <v>3</v>
      </c>
      <c r="I25" s="20" t="s">
        <v>3</v>
      </c>
      <c r="J25" s="20" t="s">
        <v>3</v>
      </c>
      <c r="K25" s="20" t="s">
        <v>3</v>
      </c>
      <c r="L25" s="20" t="s">
        <v>3</v>
      </c>
      <c r="M25" s="20" t="s">
        <v>3</v>
      </c>
      <c r="N25" s="20" t="s">
        <v>3</v>
      </c>
      <c r="O25" s="20">
        <v>3</v>
      </c>
      <c r="P25" s="20">
        <v>5</v>
      </c>
      <c r="Q25" s="20">
        <v>3</v>
      </c>
      <c r="R25" s="20">
        <v>8</v>
      </c>
      <c r="S25" s="20">
        <v>3</v>
      </c>
      <c r="T25" s="20">
        <v>2</v>
      </c>
      <c r="U25" s="96">
        <v>8</v>
      </c>
      <c r="V25" s="136">
        <v>4</v>
      </c>
      <c r="W25" s="136">
        <v>9</v>
      </c>
      <c r="X25" s="136">
        <v>6</v>
      </c>
      <c r="Y25" s="136">
        <v>5</v>
      </c>
    </row>
    <row r="26" spans="1:25" x14ac:dyDescent="0.2">
      <c r="A26" s="24"/>
      <c r="B26" s="24"/>
      <c r="C26" s="15"/>
      <c r="D26" s="226"/>
      <c r="E26" s="226"/>
      <c r="F26" s="40"/>
      <c r="G26" s="40"/>
      <c r="H26" s="40"/>
      <c r="I26" s="40"/>
      <c r="J26" s="40"/>
      <c r="K26" s="40"/>
      <c r="L26" s="40"/>
      <c r="M26" s="40"/>
      <c r="N26" s="40"/>
      <c r="O26" s="40"/>
      <c r="P26" s="40"/>
      <c r="Q26" s="40"/>
      <c r="R26" s="40"/>
      <c r="S26" s="40"/>
      <c r="T26" s="40"/>
      <c r="U26" s="40"/>
      <c r="V26" s="127"/>
      <c r="W26" s="127"/>
      <c r="X26" s="137"/>
      <c r="Y26" s="137"/>
    </row>
    <row r="27" spans="1:25" x14ac:dyDescent="0.2">
      <c r="B27" s="16"/>
      <c r="C27" s="4" t="s">
        <v>213</v>
      </c>
      <c r="X27" s="97"/>
      <c r="Y27" s="97"/>
    </row>
    <row r="28" spans="1:25" x14ac:dyDescent="0.2">
      <c r="C28" s="14" t="s">
        <v>128</v>
      </c>
      <c r="X28" s="97"/>
      <c r="Y28" s="97"/>
    </row>
  </sheetData>
  <mergeCells count="1">
    <mergeCell ref="A3:C3"/>
  </mergeCells>
  <pageMargins left="0.39370078740157483" right="0.39370078740157483" top="0.59055118110236227" bottom="0.74803149606299213" header="0.31496062992125984" footer="0.31496062992125984"/>
  <pageSetup paperSize="9" scale="8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9"/>
  <sheetViews>
    <sheetView showGridLines="0" zoomScaleNormal="100" zoomScaleSheetLayoutView="100" workbookViewId="0"/>
  </sheetViews>
  <sheetFormatPr defaultColWidth="9.140625" defaultRowHeight="12.75" outlineLevelCol="1" x14ac:dyDescent="0.2"/>
  <cols>
    <col min="1" max="1" width="2.85546875" style="12" customWidth="1"/>
    <col min="2" max="2" width="0.85546875" style="12" customWidth="1"/>
    <col min="3" max="3" width="41.7109375" style="12" customWidth="1"/>
    <col min="4" max="5" width="6.7109375" style="158" customWidth="1"/>
    <col min="6" max="19" width="4.7109375" style="12" customWidth="1" outlineLevel="1"/>
    <col min="20" max="21" width="4.7109375" style="12" customWidth="1"/>
    <col min="22" max="22" width="4.7109375" style="62" customWidth="1"/>
    <col min="23" max="23" width="1.5703125" style="62" customWidth="1"/>
    <col min="24" max="24" width="4.7109375" style="62" customWidth="1"/>
    <col min="25" max="26" width="4.7109375" style="4" customWidth="1"/>
    <col min="27" max="16384" width="9.140625" style="12"/>
  </cols>
  <sheetData>
    <row r="1" spans="1:26" ht="14.25" customHeight="1" x14ac:dyDescent="0.2">
      <c r="A1" s="17" t="s">
        <v>220</v>
      </c>
      <c r="F1" s="17"/>
    </row>
    <row r="2" spans="1:26" ht="14.25" customHeight="1" x14ac:dyDescent="0.2">
      <c r="A2" s="16" t="s">
        <v>221</v>
      </c>
      <c r="F2" s="16"/>
    </row>
    <row r="3" spans="1:26" ht="24" customHeight="1" x14ac:dyDescent="0.2">
      <c r="A3" s="301"/>
      <c r="B3" s="301"/>
      <c r="C3" s="301"/>
      <c r="D3" s="153" t="s">
        <v>191</v>
      </c>
      <c r="E3" s="153" t="s">
        <v>192</v>
      </c>
      <c r="F3" s="227">
        <v>2000</v>
      </c>
      <c r="G3" s="227">
        <v>2001</v>
      </c>
      <c r="H3" s="227">
        <v>2002</v>
      </c>
      <c r="I3" s="227">
        <v>2003</v>
      </c>
      <c r="J3" s="227">
        <v>2004</v>
      </c>
      <c r="K3" s="227">
        <v>2005</v>
      </c>
      <c r="L3" s="227">
        <v>2006</v>
      </c>
      <c r="M3" s="227">
        <v>2007</v>
      </c>
      <c r="N3" s="227">
        <v>2008</v>
      </c>
      <c r="O3" s="227">
        <v>2009</v>
      </c>
      <c r="P3" s="227">
        <v>2010</v>
      </c>
      <c r="Q3" s="227">
        <v>2011</v>
      </c>
      <c r="R3" s="227">
        <v>2012</v>
      </c>
      <c r="S3" s="227">
        <v>2013</v>
      </c>
      <c r="T3" s="227">
        <v>2014</v>
      </c>
      <c r="U3" s="227">
        <v>2015</v>
      </c>
      <c r="V3" s="227">
        <v>2016</v>
      </c>
      <c r="W3" s="227"/>
      <c r="X3" s="227">
        <v>2017</v>
      </c>
      <c r="Y3" s="227">
        <v>2018</v>
      </c>
      <c r="Z3" s="227">
        <v>2019</v>
      </c>
    </row>
    <row r="4" spans="1:26" ht="30" customHeight="1" x14ac:dyDescent="0.2">
      <c r="A4" s="18"/>
      <c r="B4" s="18"/>
      <c r="C4" s="19" t="s">
        <v>140</v>
      </c>
      <c r="D4" s="116"/>
      <c r="E4" s="116"/>
      <c r="F4" s="20"/>
      <c r="G4" s="20"/>
      <c r="H4" s="20"/>
      <c r="I4" s="20"/>
      <c r="J4" s="20"/>
      <c r="K4" s="20"/>
      <c r="L4" s="20"/>
      <c r="M4" s="20"/>
      <c r="N4" s="20"/>
      <c r="O4" s="20"/>
      <c r="P4" s="20"/>
      <c r="Q4" s="20"/>
      <c r="R4" s="20"/>
      <c r="S4" s="20"/>
      <c r="T4" s="20"/>
      <c r="W4" s="138"/>
    </row>
    <row r="5" spans="1:26" ht="14.1" customHeight="1" x14ac:dyDescent="0.2">
      <c r="A5" s="18"/>
      <c r="B5" s="18"/>
      <c r="C5" s="21" t="s">
        <v>70</v>
      </c>
      <c r="D5" s="116">
        <f>IF(SUM(T5,P5,Q5,R5,S5)&gt;0,SUM(T5,P5,Q5,R5,S5),"–")</f>
        <v>3</v>
      </c>
      <c r="E5" s="116">
        <f>IF(SUM(U5,V5,X5,Y5,Z5)&gt;0,SUM(U5,V5,X5,Y5,Z5),"–")</f>
        <v>1</v>
      </c>
      <c r="F5" s="20">
        <v>3</v>
      </c>
      <c r="G5" s="20">
        <v>1</v>
      </c>
      <c r="H5" s="20">
        <v>1</v>
      </c>
      <c r="I5" s="20" t="s">
        <v>2</v>
      </c>
      <c r="J5" s="20" t="s">
        <v>2</v>
      </c>
      <c r="K5" s="20">
        <v>2</v>
      </c>
      <c r="L5" s="20" t="s">
        <v>2</v>
      </c>
      <c r="M5" s="20">
        <v>2</v>
      </c>
      <c r="N5" s="20" t="s">
        <v>2</v>
      </c>
      <c r="O5" s="20">
        <v>1</v>
      </c>
      <c r="P5" s="20">
        <v>1</v>
      </c>
      <c r="Q5" s="20">
        <v>2</v>
      </c>
      <c r="R5" s="20" t="s">
        <v>2</v>
      </c>
      <c r="S5" s="20" t="s">
        <v>2</v>
      </c>
      <c r="T5" s="20" t="s">
        <v>2</v>
      </c>
      <c r="U5" s="20" t="s">
        <v>2</v>
      </c>
      <c r="V5" s="135" t="s">
        <v>2</v>
      </c>
      <c r="W5" s="139"/>
      <c r="X5" s="105" t="s">
        <v>2</v>
      </c>
      <c r="Y5" s="4">
        <v>1</v>
      </c>
      <c r="Z5" s="105" t="s">
        <v>2</v>
      </c>
    </row>
    <row r="6" spans="1:26" ht="14.1" customHeight="1" x14ac:dyDescent="0.2">
      <c r="A6" s="18"/>
      <c r="B6" s="18"/>
      <c r="C6" s="3" t="s">
        <v>4</v>
      </c>
      <c r="D6" s="116">
        <f t="shared" ref="D6:D26" si="0">IF(SUM(T6,P6,Q6,R6,S6)&gt;0,SUM(T6,P6,Q6,R6,S6),"–")</f>
        <v>3</v>
      </c>
      <c r="E6" s="116" t="str">
        <f t="shared" ref="E6:E26" si="1">IF(SUM(U6,V6,X6,Y6,Z6)&gt;0,SUM(U6,V6,X6,Y6,Z6),"–")</f>
        <v>–</v>
      </c>
      <c r="F6" s="20" t="s">
        <v>3</v>
      </c>
      <c r="G6" s="20" t="s">
        <v>3</v>
      </c>
      <c r="H6" s="20" t="s">
        <v>3</v>
      </c>
      <c r="I6" s="20" t="s">
        <v>3</v>
      </c>
      <c r="J6" s="20" t="s">
        <v>3</v>
      </c>
      <c r="K6" s="20" t="s">
        <v>3</v>
      </c>
      <c r="L6" s="20" t="s">
        <v>3</v>
      </c>
      <c r="M6" s="20" t="s">
        <v>3</v>
      </c>
      <c r="N6" s="20" t="s">
        <v>3</v>
      </c>
      <c r="O6" s="20">
        <v>1</v>
      </c>
      <c r="P6" s="20">
        <v>1</v>
      </c>
      <c r="Q6" s="20">
        <v>2</v>
      </c>
      <c r="R6" s="20" t="s">
        <v>2</v>
      </c>
      <c r="S6" s="20" t="s">
        <v>2</v>
      </c>
      <c r="T6" s="20" t="s">
        <v>2</v>
      </c>
      <c r="U6" s="20" t="s">
        <v>2</v>
      </c>
      <c r="V6" s="135" t="s">
        <v>2</v>
      </c>
      <c r="W6" s="139"/>
      <c r="X6" s="105" t="s">
        <v>2</v>
      </c>
      <c r="Y6" s="105" t="s">
        <v>2</v>
      </c>
      <c r="Z6" s="105" t="s">
        <v>2</v>
      </c>
    </row>
    <row r="7" spans="1:26" ht="14.1" customHeight="1" x14ac:dyDescent="0.2">
      <c r="A7" s="18"/>
      <c r="B7" s="18"/>
      <c r="C7" s="3" t="s">
        <v>5</v>
      </c>
      <c r="D7" s="116" t="str">
        <f t="shared" si="0"/>
        <v>–</v>
      </c>
      <c r="E7" s="116">
        <f t="shared" si="1"/>
        <v>1</v>
      </c>
      <c r="F7" s="20" t="s">
        <v>3</v>
      </c>
      <c r="G7" s="20" t="s">
        <v>3</v>
      </c>
      <c r="H7" s="20" t="s">
        <v>3</v>
      </c>
      <c r="I7" s="20" t="s">
        <v>3</v>
      </c>
      <c r="J7" s="20" t="s">
        <v>3</v>
      </c>
      <c r="K7" s="20" t="s">
        <v>3</v>
      </c>
      <c r="L7" s="20" t="s">
        <v>3</v>
      </c>
      <c r="M7" s="20" t="s">
        <v>3</v>
      </c>
      <c r="N7" s="20" t="s">
        <v>3</v>
      </c>
      <c r="O7" s="20" t="s">
        <v>2</v>
      </c>
      <c r="P7" s="20" t="s">
        <v>2</v>
      </c>
      <c r="Q7" s="20" t="s">
        <v>2</v>
      </c>
      <c r="R7" s="20" t="s">
        <v>2</v>
      </c>
      <c r="S7" s="20" t="s">
        <v>2</v>
      </c>
      <c r="T7" s="20" t="s">
        <v>2</v>
      </c>
      <c r="U7" s="20" t="s">
        <v>2</v>
      </c>
      <c r="V7" s="135" t="s">
        <v>2</v>
      </c>
      <c r="W7" s="139"/>
      <c r="X7" s="105" t="s">
        <v>2</v>
      </c>
      <c r="Y7" s="4">
        <v>1</v>
      </c>
      <c r="Z7" s="105" t="s">
        <v>2</v>
      </c>
    </row>
    <row r="8" spans="1:26" ht="14.1" customHeight="1" x14ac:dyDescent="0.2">
      <c r="A8" s="18"/>
      <c r="B8" s="18"/>
      <c r="C8" s="22" t="s">
        <v>6</v>
      </c>
      <c r="D8" s="116" t="str">
        <f t="shared" si="0"/>
        <v>–</v>
      </c>
      <c r="E8" s="116" t="str">
        <f t="shared" si="1"/>
        <v>–</v>
      </c>
      <c r="F8" s="20">
        <v>1</v>
      </c>
      <c r="G8" s="20" t="s">
        <v>2</v>
      </c>
      <c r="H8" s="20">
        <v>1</v>
      </c>
      <c r="I8" s="20" t="s">
        <v>2</v>
      </c>
      <c r="J8" s="20" t="s">
        <v>2</v>
      </c>
      <c r="K8" s="20" t="s">
        <v>2</v>
      </c>
      <c r="L8" s="20" t="s">
        <v>2</v>
      </c>
      <c r="M8" s="20" t="s">
        <v>2</v>
      </c>
      <c r="N8" s="20" t="s">
        <v>2</v>
      </c>
      <c r="O8" s="20" t="s">
        <v>2</v>
      </c>
      <c r="P8" s="20" t="s">
        <v>2</v>
      </c>
      <c r="Q8" s="20" t="s">
        <v>2</v>
      </c>
      <c r="R8" s="20" t="s">
        <v>2</v>
      </c>
      <c r="S8" s="20" t="s">
        <v>2</v>
      </c>
      <c r="T8" s="20" t="s">
        <v>2</v>
      </c>
      <c r="U8" s="20" t="s">
        <v>2</v>
      </c>
      <c r="V8" s="135" t="s">
        <v>2</v>
      </c>
      <c r="W8" s="139"/>
      <c r="X8" s="105" t="s">
        <v>2</v>
      </c>
      <c r="Y8" s="105" t="s">
        <v>2</v>
      </c>
      <c r="Z8" s="105" t="s">
        <v>2</v>
      </c>
    </row>
    <row r="9" spans="1:26" ht="14.1" customHeight="1" x14ac:dyDescent="0.2">
      <c r="A9" s="18"/>
      <c r="B9" s="18"/>
      <c r="C9" s="3" t="s">
        <v>4</v>
      </c>
      <c r="D9" s="116" t="str">
        <f t="shared" si="0"/>
        <v>–</v>
      </c>
      <c r="E9" s="116" t="str">
        <f t="shared" si="1"/>
        <v>–</v>
      </c>
      <c r="F9" s="20" t="s">
        <v>3</v>
      </c>
      <c r="G9" s="20" t="s">
        <v>3</v>
      </c>
      <c r="H9" s="20" t="s">
        <v>3</v>
      </c>
      <c r="I9" s="20" t="s">
        <v>3</v>
      </c>
      <c r="J9" s="20" t="s">
        <v>3</v>
      </c>
      <c r="K9" s="20" t="s">
        <v>3</v>
      </c>
      <c r="L9" s="20" t="s">
        <v>3</v>
      </c>
      <c r="M9" s="20" t="s">
        <v>3</v>
      </c>
      <c r="N9" s="20" t="s">
        <v>3</v>
      </c>
      <c r="O9" s="20" t="s">
        <v>2</v>
      </c>
      <c r="P9" s="20" t="s">
        <v>2</v>
      </c>
      <c r="Q9" s="20" t="s">
        <v>2</v>
      </c>
      <c r="R9" s="20" t="s">
        <v>2</v>
      </c>
      <c r="S9" s="20" t="s">
        <v>2</v>
      </c>
      <c r="T9" s="20" t="s">
        <v>2</v>
      </c>
      <c r="U9" s="20" t="s">
        <v>2</v>
      </c>
      <c r="V9" s="135" t="s">
        <v>2</v>
      </c>
      <c r="W9" s="139"/>
      <c r="X9" s="105" t="s">
        <v>2</v>
      </c>
      <c r="Y9" s="105" t="s">
        <v>2</v>
      </c>
      <c r="Z9" s="105" t="s">
        <v>2</v>
      </c>
    </row>
    <row r="10" spans="1:26" ht="14.1" customHeight="1" x14ac:dyDescent="0.2">
      <c r="A10" s="18"/>
      <c r="B10" s="18"/>
      <c r="C10" s="3" t="s">
        <v>5</v>
      </c>
      <c r="D10" s="116" t="str">
        <f t="shared" si="0"/>
        <v>–</v>
      </c>
      <c r="E10" s="116" t="str">
        <f t="shared" si="1"/>
        <v>–</v>
      </c>
      <c r="F10" s="20" t="s">
        <v>3</v>
      </c>
      <c r="G10" s="20" t="s">
        <v>3</v>
      </c>
      <c r="H10" s="20" t="s">
        <v>3</v>
      </c>
      <c r="I10" s="20" t="s">
        <v>3</v>
      </c>
      <c r="J10" s="20" t="s">
        <v>3</v>
      </c>
      <c r="K10" s="20" t="s">
        <v>3</v>
      </c>
      <c r="L10" s="20" t="s">
        <v>3</v>
      </c>
      <c r="M10" s="20" t="s">
        <v>3</v>
      </c>
      <c r="N10" s="20" t="s">
        <v>3</v>
      </c>
      <c r="O10" s="20" t="s">
        <v>2</v>
      </c>
      <c r="P10" s="20" t="s">
        <v>2</v>
      </c>
      <c r="Q10" s="20" t="s">
        <v>2</v>
      </c>
      <c r="R10" s="20" t="s">
        <v>2</v>
      </c>
      <c r="S10" s="20" t="s">
        <v>2</v>
      </c>
      <c r="T10" s="20" t="s">
        <v>2</v>
      </c>
      <c r="U10" s="20" t="s">
        <v>2</v>
      </c>
      <c r="V10" s="135" t="s">
        <v>2</v>
      </c>
      <c r="W10" s="139"/>
      <c r="X10" s="105" t="s">
        <v>2</v>
      </c>
      <c r="Y10" s="105" t="s">
        <v>2</v>
      </c>
      <c r="Z10" s="105" t="s">
        <v>2</v>
      </c>
    </row>
    <row r="11" spans="1:26" ht="14.1" customHeight="1" x14ac:dyDescent="0.2">
      <c r="A11" s="18"/>
      <c r="B11" s="18"/>
      <c r="C11" s="92" t="s">
        <v>256</v>
      </c>
      <c r="D11" s="116" t="s">
        <v>3</v>
      </c>
      <c r="E11" s="116">
        <f t="shared" si="1"/>
        <v>2</v>
      </c>
      <c r="F11" s="31" t="s">
        <v>3</v>
      </c>
      <c r="G11" s="31" t="s">
        <v>3</v>
      </c>
      <c r="H11" s="31" t="s">
        <v>3</v>
      </c>
      <c r="I11" s="31" t="s">
        <v>3</v>
      </c>
      <c r="J11" s="31" t="s">
        <v>3</v>
      </c>
      <c r="K11" s="31" t="s">
        <v>3</v>
      </c>
      <c r="L11" s="31" t="s">
        <v>3</v>
      </c>
      <c r="M11" s="31" t="s">
        <v>3</v>
      </c>
      <c r="N11" s="31" t="s">
        <v>3</v>
      </c>
      <c r="O11" s="31" t="s">
        <v>3</v>
      </c>
      <c r="P11" s="31" t="s">
        <v>3</v>
      </c>
      <c r="Q11" s="31" t="s">
        <v>3</v>
      </c>
      <c r="R11" s="31" t="s">
        <v>3</v>
      </c>
      <c r="S11" s="31" t="s">
        <v>3</v>
      </c>
      <c r="T11" s="20" t="s">
        <v>2</v>
      </c>
      <c r="U11" s="20" t="s">
        <v>2</v>
      </c>
      <c r="V11" s="105">
        <v>1</v>
      </c>
      <c r="W11" s="125" t="s">
        <v>142</v>
      </c>
      <c r="X11" s="105" t="s">
        <v>2</v>
      </c>
      <c r="Y11" s="4">
        <v>1</v>
      </c>
      <c r="Z11" s="105" t="s">
        <v>2</v>
      </c>
    </row>
    <row r="12" spans="1:26" ht="14.1" customHeight="1" x14ac:dyDescent="0.2">
      <c r="A12" s="18"/>
      <c r="B12" s="18"/>
      <c r="C12" s="65" t="s">
        <v>4</v>
      </c>
      <c r="D12" s="116" t="s">
        <v>3</v>
      </c>
      <c r="E12" s="116">
        <f t="shared" si="1"/>
        <v>1</v>
      </c>
      <c r="F12" s="31" t="s">
        <v>3</v>
      </c>
      <c r="G12" s="31" t="s">
        <v>3</v>
      </c>
      <c r="H12" s="31" t="s">
        <v>3</v>
      </c>
      <c r="I12" s="31" t="s">
        <v>3</v>
      </c>
      <c r="J12" s="31" t="s">
        <v>3</v>
      </c>
      <c r="K12" s="31" t="s">
        <v>3</v>
      </c>
      <c r="L12" s="31" t="s">
        <v>3</v>
      </c>
      <c r="M12" s="31" t="s">
        <v>3</v>
      </c>
      <c r="N12" s="31" t="s">
        <v>3</v>
      </c>
      <c r="O12" s="31" t="s">
        <v>3</v>
      </c>
      <c r="P12" s="31" t="s">
        <v>3</v>
      </c>
      <c r="Q12" s="31" t="s">
        <v>3</v>
      </c>
      <c r="R12" s="31" t="s">
        <v>3</v>
      </c>
      <c r="S12" s="31" t="s">
        <v>3</v>
      </c>
      <c r="T12" s="20" t="s">
        <v>2</v>
      </c>
      <c r="U12" s="20" t="s">
        <v>2</v>
      </c>
      <c r="V12" s="105">
        <v>1</v>
      </c>
      <c r="W12" s="140"/>
      <c r="X12" s="105" t="s">
        <v>2</v>
      </c>
      <c r="Y12" s="105" t="s">
        <v>2</v>
      </c>
      <c r="Z12" s="105" t="s">
        <v>2</v>
      </c>
    </row>
    <row r="13" spans="1:26" ht="14.1" customHeight="1" x14ac:dyDescent="0.2">
      <c r="A13" s="18"/>
      <c r="B13" s="18"/>
      <c r="C13" s="65" t="s">
        <v>5</v>
      </c>
      <c r="D13" s="116" t="s">
        <v>3</v>
      </c>
      <c r="E13" s="116">
        <f t="shared" si="1"/>
        <v>1</v>
      </c>
      <c r="F13" s="31" t="s">
        <v>3</v>
      </c>
      <c r="G13" s="31" t="s">
        <v>3</v>
      </c>
      <c r="H13" s="31" t="s">
        <v>3</v>
      </c>
      <c r="I13" s="31" t="s">
        <v>3</v>
      </c>
      <c r="J13" s="31" t="s">
        <v>3</v>
      </c>
      <c r="K13" s="31" t="s">
        <v>3</v>
      </c>
      <c r="L13" s="31" t="s">
        <v>3</v>
      </c>
      <c r="M13" s="31" t="s">
        <v>3</v>
      </c>
      <c r="N13" s="31" t="s">
        <v>3</v>
      </c>
      <c r="O13" s="31" t="s">
        <v>3</v>
      </c>
      <c r="P13" s="31" t="s">
        <v>3</v>
      </c>
      <c r="Q13" s="31" t="s">
        <v>3</v>
      </c>
      <c r="R13" s="31" t="s">
        <v>3</v>
      </c>
      <c r="S13" s="31" t="s">
        <v>3</v>
      </c>
      <c r="T13" s="20" t="s">
        <v>2</v>
      </c>
      <c r="U13" s="20" t="s">
        <v>2</v>
      </c>
      <c r="V13" s="105" t="s">
        <v>2</v>
      </c>
      <c r="W13" s="125" t="s">
        <v>142</v>
      </c>
      <c r="X13" s="105" t="s">
        <v>2</v>
      </c>
      <c r="Y13" s="4">
        <v>1</v>
      </c>
      <c r="Z13" s="105" t="s">
        <v>2</v>
      </c>
    </row>
    <row r="14" spans="1:26" ht="24" customHeight="1" x14ac:dyDescent="0.2">
      <c r="A14" s="18"/>
      <c r="B14" s="18"/>
      <c r="C14" s="21" t="s">
        <v>7</v>
      </c>
      <c r="D14" s="116">
        <f t="shared" si="0"/>
        <v>12</v>
      </c>
      <c r="E14" s="116">
        <f t="shared" si="1"/>
        <v>9</v>
      </c>
      <c r="F14" s="20" t="s">
        <v>3</v>
      </c>
      <c r="G14" s="20" t="s">
        <v>3</v>
      </c>
      <c r="H14" s="20" t="s">
        <v>3</v>
      </c>
      <c r="I14" s="20" t="s">
        <v>3</v>
      </c>
      <c r="J14" s="20" t="s">
        <v>3</v>
      </c>
      <c r="K14" s="20" t="s">
        <v>3</v>
      </c>
      <c r="L14" s="20">
        <v>2</v>
      </c>
      <c r="M14" s="20">
        <v>1</v>
      </c>
      <c r="N14" s="20">
        <v>2</v>
      </c>
      <c r="O14" s="20" t="s">
        <v>2</v>
      </c>
      <c r="P14" s="20">
        <v>2</v>
      </c>
      <c r="Q14" s="20">
        <v>2</v>
      </c>
      <c r="R14" s="20">
        <v>5</v>
      </c>
      <c r="S14" s="20">
        <v>2</v>
      </c>
      <c r="T14" s="20">
        <v>1</v>
      </c>
      <c r="U14" s="96">
        <v>2</v>
      </c>
      <c r="V14" s="136">
        <v>3</v>
      </c>
      <c r="W14" s="141"/>
      <c r="X14" s="136">
        <v>2</v>
      </c>
      <c r="Y14" s="136">
        <v>1</v>
      </c>
      <c r="Z14" s="105">
        <v>1</v>
      </c>
    </row>
    <row r="15" spans="1:26" ht="14.1" customHeight="1" x14ac:dyDescent="0.2">
      <c r="A15" s="18"/>
      <c r="B15" s="18"/>
      <c r="C15" s="3" t="s">
        <v>4</v>
      </c>
      <c r="D15" s="116">
        <f t="shared" si="0"/>
        <v>2</v>
      </c>
      <c r="E15" s="116">
        <f t="shared" si="1"/>
        <v>1</v>
      </c>
      <c r="F15" s="20" t="s">
        <v>3</v>
      </c>
      <c r="G15" s="20" t="s">
        <v>3</v>
      </c>
      <c r="H15" s="20" t="s">
        <v>3</v>
      </c>
      <c r="I15" s="20" t="s">
        <v>3</v>
      </c>
      <c r="J15" s="20" t="s">
        <v>3</v>
      </c>
      <c r="K15" s="20" t="s">
        <v>3</v>
      </c>
      <c r="L15" s="20" t="s">
        <v>3</v>
      </c>
      <c r="M15" s="20" t="s">
        <v>3</v>
      </c>
      <c r="N15" s="20" t="s">
        <v>3</v>
      </c>
      <c r="O15" s="20" t="s">
        <v>2</v>
      </c>
      <c r="P15" s="20" t="s">
        <v>2</v>
      </c>
      <c r="Q15" s="20">
        <v>2</v>
      </c>
      <c r="R15" s="20" t="s">
        <v>2</v>
      </c>
      <c r="S15" s="20" t="s">
        <v>2</v>
      </c>
      <c r="T15" s="20" t="s">
        <v>2</v>
      </c>
      <c r="U15" s="20" t="s">
        <v>2</v>
      </c>
      <c r="V15" s="105" t="s">
        <v>2</v>
      </c>
      <c r="W15" s="140"/>
      <c r="X15" s="105">
        <v>1</v>
      </c>
      <c r="Y15" s="105" t="s">
        <v>2</v>
      </c>
      <c r="Z15" s="105" t="s">
        <v>2</v>
      </c>
    </row>
    <row r="16" spans="1:26" ht="14.1" customHeight="1" x14ac:dyDescent="0.2">
      <c r="A16" s="18"/>
      <c r="B16" s="18"/>
      <c r="C16" s="3" t="s">
        <v>5</v>
      </c>
      <c r="D16" s="116">
        <f t="shared" si="0"/>
        <v>10</v>
      </c>
      <c r="E16" s="116">
        <f t="shared" si="1"/>
        <v>8</v>
      </c>
      <c r="F16" s="20" t="s">
        <v>3</v>
      </c>
      <c r="G16" s="20" t="s">
        <v>3</v>
      </c>
      <c r="H16" s="20" t="s">
        <v>3</v>
      </c>
      <c r="I16" s="20" t="s">
        <v>3</v>
      </c>
      <c r="J16" s="20" t="s">
        <v>3</v>
      </c>
      <c r="K16" s="20" t="s">
        <v>3</v>
      </c>
      <c r="L16" s="20" t="s">
        <v>3</v>
      </c>
      <c r="M16" s="20" t="s">
        <v>3</v>
      </c>
      <c r="N16" s="20" t="s">
        <v>3</v>
      </c>
      <c r="O16" s="20" t="s">
        <v>2</v>
      </c>
      <c r="P16" s="20">
        <v>2</v>
      </c>
      <c r="Q16" s="20" t="s">
        <v>2</v>
      </c>
      <c r="R16" s="20">
        <v>5</v>
      </c>
      <c r="S16" s="20">
        <v>2</v>
      </c>
      <c r="T16" s="20">
        <v>1</v>
      </c>
      <c r="U16" s="96">
        <v>2</v>
      </c>
      <c r="V16" s="136">
        <v>3</v>
      </c>
      <c r="W16" s="141"/>
      <c r="X16" s="136">
        <v>1</v>
      </c>
      <c r="Y16" s="97">
        <v>1</v>
      </c>
      <c r="Z16" s="105">
        <v>1</v>
      </c>
    </row>
    <row r="17" spans="1:26" ht="14.1" customHeight="1" x14ac:dyDescent="0.2">
      <c r="A17" s="18"/>
      <c r="B17" s="18"/>
      <c r="C17" s="21" t="s">
        <v>8</v>
      </c>
      <c r="D17" s="116">
        <f t="shared" si="0"/>
        <v>4</v>
      </c>
      <c r="E17" s="116">
        <f t="shared" si="1"/>
        <v>3</v>
      </c>
      <c r="F17" s="20">
        <v>2</v>
      </c>
      <c r="G17" s="20">
        <v>2</v>
      </c>
      <c r="H17" s="20">
        <v>3</v>
      </c>
      <c r="I17" s="20" t="s">
        <v>2</v>
      </c>
      <c r="J17" s="20">
        <v>3</v>
      </c>
      <c r="K17" s="20" t="s">
        <v>2</v>
      </c>
      <c r="L17" s="20" t="s">
        <v>2</v>
      </c>
      <c r="M17" s="20" t="s">
        <v>2</v>
      </c>
      <c r="N17" s="20" t="s">
        <v>2</v>
      </c>
      <c r="O17" s="20" t="s">
        <v>2</v>
      </c>
      <c r="P17" s="20">
        <v>2</v>
      </c>
      <c r="Q17" s="20">
        <v>1</v>
      </c>
      <c r="R17" s="20" t="s">
        <v>2</v>
      </c>
      <c r="S17" s="20">
        <v>1</v>
      </c>
      <c r="T17" s="20" t="s">
        <v>2</v>
      </c>
      <c r="U17" s="20" t="s">
        <v>2</v>
      </c>
      <c r="V17" s="105" t="s">
        <v>2</v>
      </c>
      <c r="W17" s="146" t="s">
        <v>142</v>
      </c>
      <c r="X17" s="105" t="s">
        <v>2</v>
      </c>
      <c r="Y17" s="105" t="s">
        <v>2</v>
      </c>
      <c r="Z17" s="105">
        <v>3</v>
      </c>
    </row>
    <row r="18" spans="1:26" ht="14.1" customHeight="1" x14ac:dyDescent="0.2">
      <c r="A18" s="18"/>
      <c r="B18" s="18"/>
      <c r="C18" s="3" t="s">
        <v>4</v>
      </c>
      <c r="D18" s="116">
        <f t="shared" si="0"/>
        <v>2</v>
      </c>
      <c r="E18" s="116" t="str">
        <f t="shared" si="1"/>
        <v>–</v>
      </c>
      <c r="F18" s="20" t="s">
        <v>3</v>
      </c>
      <c r="G18" s="20" t="s">
        <v>3</v>
      </c>
      <c r="H18" s="20" t="s">
        <v>3</v>
      </c>
      <c r="I18" s="20" t="s">
        <v>3</v>
      </c>
      <c r="J18" s="20" t="s">
        <v>3</v>
      </c>
      <c r="K18" s="20" t="s">
        <v>3</v>
      </c>
      <c r="L18" s="20" t="s">
        <v>3</v>
      </c>
      <c r="M18" s="20" t="s">
        <v>3</v>
      </c>
      <c r="N18" s="20" t="s">
        <v>3</v>
      </c>
      <c r="O18" s="20" t="s">
        <v>2</v>
      </c>
      <c r="P18" s="20">
        <v>1</v>
      </c>
      <c r="Q18" s="20" t="s">
        <v>2</v>
      </c>
      <c r="R18" s="20" t="s">
        <v>2</v>
      </c>
      <c r="S18" s="20">
        <v>1</v>
      </c>
      <c r="T18" s="20" t="s">
        <v>2</v>
      </c>
      <c r="U18" s="20" t="s">
        <v>2</v>
      </c>
      <c r="V18" s="105" t="s">
        <v>2</v>
      </c>
      <c r="W18" s="140"/>
      <c r="X18" s="105" t="s">
        <v>2</v>
      </c>
      <c r="Y18" s="105" t="s">
        <v>2</v>
      </c>
      <c r="Z18" s="105" t="s">
        <v>2</v>
      </c>
    </row>
    <row r="19" spans="1:26" ht="14.1" customHeight="1" x14ac:dyDescent="0.2">
      <c r="A19" s="18"/>
      <c r="B19" s="18"/>
      <c r="C19" s="3" t="s">
        <v>5</v>
      </c>
      <c r="D19" s="116">
        <f t="shared" si="0"/>
        <v>2</v>
      </c>
      <c r="E19" s="116">
        <f t="shared" si="1"/>
        <v>3</v>
      </c>
      <c r="F19" s="20" t="s">
        <v>3</v>
      </c>
      <c r="G19" s="20" t="s">
        <v>3</v>
      </c>
      <c r="H19" s="20" t="s">
        <v>3</v>
      </c>
      <c r="I19" s="20" t="s">
        <v>3</v>
      </c>
      <c r="J19" s="20" t="s">
        <v>3</v>
      </c>
      <c r="K19" s="20" t="s">
        <v>3</v>
      </c>
      <c r="L19" s="20" t="s">
        <v>3</v>
      </c>
      <c r="M19" s="20" t="s">
        <v>3</v>
      </c>
      <c r="N19" s="20" t="s">
        <v>3</v>
      </c>
      <c r="O19" s="20" t="s">
        <v>2</v>
      </c>
      <c r="P19" s="20">
        <v>1</v>
      </c>
      <c r="Q19" s="20">
        <v>1</v>
      </c>
      <c r="R19" s="20" t="s">
        <v>2</v>
      </c>
      <c r="S19" s="20" t="s">
        <v>2</v>
      </c>
      <c r="T19" s="20" t="s">
        <v>2</v>
      </c>
      <c r="U19" s="20" t="s">
        <v>2</v>
      </c>
      <c r="V19" s="105" t="s">
        <v>2</v>
      </c>
      <c r="W19" s="146" t="s">
        <v>142</v>
      </c>
      <c r="X19" s="105" t="s">
        <v>2</v>
      </c>
      <c r="Y19" s="105" t="s">
        <v>2</v>
      </c>
      <c r="Z19" s="105">
        <v>3</v>
      </c>
    </row>
    <row r="20" spans="1:26" s="17" customFormat="1" ht="27" customHeight="1" x14ac:dyDescent="0.2">
      <c r="A20" s="18"/>
      <c r="B20" s="53"/>
      <c r="C20" s="19" t="s">
        <v>141</v>
      </c>
      <c r="D20" s="148">
        <f t="shared" si="0"/>
        <v>19</v>
      </c>
      <c r="E20" s="148">
        <f t="shared" si="1"/>
        <v>15</v>
      </c>
      <c r="F20" s="55">
        <f t="shared" ref="F20:S20" si="2">IF(SUM(F5,F8,F14,F17)&gt;0,SUM(F5,F8,F14,F17),"–")</f>
        <v>6</v>
      </c>
      <c r="G20" s="55">
        <f t="shared" si="2"/>
        <v>3</v>
      </c>
      <c r="H20" s="55">
        <f t="shared" si="2"/>
        <v>5</v>
      </c>
      <c r="I20" s="55" t="str">
        <f t="shared" si="2"/>
        <v>–</v>
      </c>
      <c r="J20" s="55">
        <f t="shared" si="2"/>
        <v>3</v>
      </c>
      <c r="K20" s="55">
        <f t="shared" si="2"/>
        <v>2</v>
      </c>
      <c r="L20" s="55">
        <f t="shared" si="2"/>
        <v>2</v>
      </c>
      <c r="M20" s="55">
        <f t="shared" si="2"/>
        <v>3</v>
      </c>
      <c r="N20" s="55">
        <f t="shared" si="2"/>
        <v>2</v>
      </c>
      <c r="O20" s="55">
        <f t="shared" si="2"/>
        <v>1</v>
      </c>
      <c r="P20" s="55">
        <f t="shared" si="2"/>
        <v>5</v>
      </c>
      <c r="Q20" s="55">
        <f t="shared" si="2"/>
        <v>5</v>
      </c>
      <c r="R20" s="55">
        <f t="shared" si="2"/>
        <v>5</v>
      </c>
      <c r="S20" s="55">
        <f t="shared" si="2"/>
        <v>3</v>
      </c>
      <c r="T20" s="55">
        <f t="shared" ref="T20:U22" si="3">IF(SUM(T5,T8,T11,T14,T17)&gt;0,SUM(T5,T8,T11,T14,T17),"–")</f>
        <v>1</v>
      </c>
      <c r="U20" s="55">
        <f t="shared" si="3"/>
        <v>2</v>
      </c>
      <c r="V20" s="104">
        <v>4</v>
      </c>
      <c r="W20" s="146" t="s">
        <v>142</v>
      </c>
      <c r="X20" s="104">
        <f t="shared" ref="X20:Z20" si="4">IF(SUM(X5,X8,X11,X14,X17)&gt;0,SUM(X5,X8,X11,X14,X17),"–")</f>
        <v>2</v>
      </c>
      <c r="Y20" s="104">
        <f t="shared" si="4"/>
        <v>3</v>
      </c>
      <c r="Z20" s="104">
        <f t="shared" si="4"/>
        <v>4</v>
      </c>
    </row>
    <row r="21" spans="1:26" s="17" customFormat="1" ht="14.1" customHeight="1" x14ac:dyDescent="0.2">
      <c r="A21" s="18"/>
      <c r="B21" s="53"/>
      <c r="C21" s="56" t="s">
        <v>30</v>
      </c>
      <c r="D21" s="116">
        <f t="shared" si="0"/>
        <v>7</v>
      </c>
      <c r="E21" s="116">
        <f t="shared" si="1"/>
        <v>2</v>
      </c>
      <c r="F21" s="20" t="s">
        <v>3</v>
      </c>
      <c r="G21" s="20" t="s">
        <v>3</v>
      </c>
      <c r="H21" s="20" t="s">
        <v>3</v>
      </c>
      <c r="I21" s="20" t="s">
        <v>3</v>
      </c>
      <c r="J21" s="20" t="s">
        <v>3</v>
      </c>
      <c r="K21" s="20" t="s">
        <v>3</v>
      </c>
      <c r="L21" s="20" t="s">
        <v>3</v>
      </c>
      <c r="M21" s="20" t="s">
        <v>3</v>
      </c>
      <c r="N21" s="20" t="s">
        <v>3</v>
      </c>
      <c r="O21" s="105">
        <f t="shared" ref="O21:S22" si="5">IF(SUM(O6,O9,O15,O18)&gt;0,SUM(O6,O9,O15,O18),"–")</f>
        <v>1</v>
      </c>
      <c r="P21" s="105">
        <f t="shared" si="5"/>
        <v>2</v>
      </c>
      <c r="Q21" s="105">
        <f t="shared" si="5"/>
        <v>4</v>
      </c>
      <c r="R21" s="105" t="str">
        <f t="shared" si="5"/>
        <v>–</v>
      </c>
      <c r="S21" s="105">
        <f t="shared" si="5"/>
        <v>1</v>
      </c>
      <c r="T21" s="20" t="str">
        <f t="shared" si="3"/>
        <v>–</v>
      </c>
      <c r="U21" s="20" t="str">
        <f t="shared" si="3"/>
        <v>–</v>
      </c>
      <c r="V21" s="105">
        <v>1</v>
      </c>
      <c r="W21" s="146"/>
      <c r="X21" s="105">
        <f t="shared" ref="X21:Y21" si="6">IF(SUM(X6,X9,X12,X15,X18)&gt;0,SUM(X6,X9,X12,X15,X18),"–")</f>
        <v>1</v>
      </c>
      <c r="Y21" s="20" t="str">
        <f t="shared" si="6"/>
        <v>–</v>
      </c>
      <c r="Z21" s="20" t="str">
        <f t="shared" ref="Z21" si="7">IF(SUM(Z6,Z9,Z12,Z15,Z18)&gt;0,SUM(Z6,Z9,Z12,Z15,Z18),"–")</f>
        <v>–</v>
      </c>
    </row>
    <row r="22" spans="1:26" s="17" customFormat="1" ht="14.1" customHeight="1" x14ac:dyDescent="0.2">
      <c r="A22" s="18"/>
      <c r="B22" s="53"/>
      <c r="C22" s="56" t="s">
        <v>31</v>
      </c>
      <c r="D22" s="172">
        <f t="shared" si="0"/>
        <v>12</v>
      </c>
      <c r="E22" s="172">
        <f t="shared" si="1"/>
        <v>13</v>
      </c>
      <c r="F22" s="20" t="s">
        <v>3</v>
      </c>
      <c r="G22" s="20" t="s">
        <v>3</v>
      </c>
      <c r="H22" s="20" t="s">
        <v>3</v>
      </c>
      <c r="I22" s="20" t="s">
        <v>3</v>
      </c>
      <c r="J22" s="20" t="s">
        <v>3</v>
      </c>
      <c r="K22" s="20" t="s">
        <v>3</v>
      </c>
      <c r="L22" s="20" t="s">
        <v>3</v>
      </c>
      <c r="M22" s="20" t="s">
        <v>3</v>
      </c>
      <c r="N22" s="20" t="s">
        <v>3</v>
      </c>
      <c r="O22" s="105" t="str">
        <f t="shared" si="5"/>
        <v>–</v>
      </c>
      <c r="P22" s="105">
        <f t="shared" si="5"/>
        <v>3</v>
      </c>
      <c r="Q22" s="105">
        <f t="shared" si="5"/>
        <v>1</v>
      </c>
      <c r="R22" s="105">
        <f t="shared" si="5"/>
        <v>5</v>
      </c>
      <c r="S22" s="105">
        <f t="shared" si="5"/>
        <v>2</v>
      </c>
      <c r="T22" s="20">
        <f t="shared" si="3"/>
        <v>1</v>
      </c>
      <c r="U22" s="20">
        <f>IF(SUM(U7,U10,U13,U16,U19)&gt;0,SUM(U7,U10,U13,U16,U19),"–")</f>
        <v>2</v>
      </c>
      <c r="V22" s="20">
        <f>IF(SUM(V7,V10,V13,V16,V19)&gt;0,SUM(V7,V10,V13,V16,V19),"–")</f>
        <v>3</v>
      </c>
      <c r="W22" s="146" t="s">
        <v>142</v>
      </c>
      <c r="X22" s="20">
        <f>IF(SUM(X7,X10,X13,X16,X19)&gt;0,SUM(X7,X10,X13,X16,X19),"–")</f>
        <v>1</v>
      </c>
      <c r="Y22" s="20">
        <f>IF(SUM(Y7,Y10,Y13,Y16,Y19)&gt;0,SUM(Y7,Y10,Y13,Y16,Y19),"–")</f>
        <v>3</v>
      </c>
      <c r="Z22" s="20">
        <f>IF(SUM(Z7,Z10,Z13,Z16,Z19)&gt;0,SUM(Z7,Z10,Z13,Z16,Z19),"–")</f>
        <v>4</v>
      </c>
    </row>
    <row r="23" spans="1:26" s="57" customFormat="1" ht="29.25" customHeight="1" x14ac:dyDescent="0.2">
      <c r="A23" s="251"/>
      <c r="B23" s="242"/>
      <c r="C23" s="233" t="s">
        <v>204</v>
      </c>
      <c r="D23" s="148">
        <f t="shared" si="0"/>
        <v>11</v>
      </c>
      <c r="E23" s="148">
        <f t="shared" si="1"/>
        <v>17</v>
      </c>
      <c r="F23" s="243">
        <v>3</v>
      </c>
      <c r="G23" s="243">
        <v>6</v>
      </c>
      <c r="H23" s="243">
        <v>4</v>
      </c>
      <c r="I23" s="243">
        <v>1</v>
      </c>
      <c r="J23" s="243">
        <v>6</v>
      </c>
      <c r="K23" s="243">
        <v>4</v>
      </c>
      <c r="L23" s="243">
        <v>3</v>
      </c>
      <c r="M23" s="243">
        <v>2</v>
      </c>
      <c r="N23" s="243">
        <v>3</v>
      </c>
      <c r="O23" s="243">
        <v>1</v>
      </c>
      <c r="P23" s="243">
        <v>3</v>
      </c>
      <c r="Q23" s="243">
        <v>2</v>
      </c>
      <c r="R23" s="243">
        <v>3</v>
      </c>
      <c r="S23" s="243">
        <v>2</v>
      </c>
      <c r="T23" s="243">
        <v>1</v>
      </c>
      <c r="U23" s="243">
        <v>2</v>
      </c>
      <c r="V23" s="243">
        <v>2</v>
      </c>
      <c r="W23" s="252" t="s">
        <v>142</v>
      </c>
      <c r="X23" s="243">
        <v>4</v>
      </c>
      <c r="Y23" s="243">
        <v>2</v>
      </c>
      <c r="Z23" s="250">
        <v>7</v>
      </c>
    </row>
    <row r="24" spans="1:26" s="17" customFormat="1" ht="14.1" customHeight="1" x14ac:dyDescent="0.2">
      <c r="A24" s="18"/>
      <c r="B24" s="53"/>
      <c r="C24" s="56" t="s">
        <v>30</v>
      </c>
      <c r="D24" s="116">
        <f t="shared" si="0"/>
        <v>5</v>
      </c>
      <c r="E24" s="116">
        <f t="shared" si="1"/>
        <v>7</v>
      </c>
      <c r="F24" s="20" t="s">
        <v>3</v>
      </c>
      <c r="G24" s="20" t="s">
        <v>3</v>
      </c>
      <c r="H24" s="20" t="s">
        <v>3</v>
      </c>
      <c r="I24" s="20" t="s">
        <v>3</v>
      </c>
      <c r="J24" s="20" t="s">
        <v>3</v>
      </c>
      <c r="K24" s="20" t="s">
        <v>3</v>
      </c>
      <c r="L24" s="20" t="s">
        <v>3</v>
      </c>
      <c r="M24" s="20" t="s">
        <v>3</v>
      </c>
      <c r="N24" s="20" t="s">
        <v>3</v>
      </c>
      <c r="O24" s="20">
        <v>1</v>
      </c>
      <c r="P24" s="20">
        <v>2</v>
      </c>
      <c r="Q24" s="20">
        <v>1</v>
      </c>
      <c r="R24" s="20" t="s">
        <v>2</v>
      </c>
      <c r="S24" s="20">
        <v>1</v>
      </c>
      <c r="T24" s="20">
        <v>1</v>
      </c>
      <c r="U24" s="20">
        <v>1</v>
      </c>
      <c r="V24" s="105" t="s">
        <v>2</v>
      </c>
      <c r="W24" s="146" t="s">
        <v>142</v>
      </c>
      <c r="X24" s="105">
        <v>3</v>
      </c>
      <c r="Y24" s="20" t="s">
        <v>2</v>
      </c>
      <c r="Z24" s="136">
        <v>3</v>
      </c>
    </row>
    <row r="25" spans="1:26" s="17" customFormat="1" ht="14.1" customHeight="1" x14ac:dyDescent="0.2">
      <c r="A25" s="18"/>
      <c r="B25" s="53"/>
      <c r="C25" s="56" t="s">
        <v>31</v>
      </c>
      <c r="D25" s="116">
        <f t="shared" si="0"/>
        <v>6</v>
      </c>
      <c r="E25" s="116">
        <f t="shared" si="1"/>
        <v>9</v>
      </c>
      <c r="F25" s="20" t="s">
        <v>3</v>
      </c>
      <c r="G25" s="20" t="s">
        <v>3</v>
      </c>
      <c r="H25" s="20" t="s">
        <v>3</v>
      </c>
      <c r="I25" s="20" t="s">
        <v>3</v>
      </c>
      <c r="J25" s="20" t="s">
        <v>3</v>
      </c>
      <c r="K25" s="20" t="s">
        <v>3</v>
      </c>
      <c r="L25" s="20" t="s">
        <v>3</v>
      </c>
      <c r="M25" s="20" t="s">
        <v>3</v>
      </c>
      <c r="N25" s="20" t="s">
        <v>3</v>
      </c>
      <c r="O25" s="20" t="s">
        <v>2</v>
      </c>
      <c r="P25" s="20">
        <v>1</v>
      </c>
      <c r="Q25" s="20">
        <v>1</v>
      </c>
      <c r="R25" s="20">
        <v>3</v>
      </c>
      <c r="S25" s="20">
        <v>1</v>
      </c>
      <c r="T25" s="20" t="s">
        <v>2</v>
      </c>
      <c r="U25" s="20">
        <v>1</v>
      </c>
      <c r="V25" s="105">
        <v>2</v>
      </c>
      <c r="W25" s="97"/>
      <c r="X25" s="105">
        <v>1</v>
      </c>
      <c r="Y25" s="105">
        <v>1</v>
      </c>
      <c r="Z25" s="136">
        <v>4</v>
      </c>
    </row>
    <row r="26" spans="1:26" s="62" customFormat="1" ht="12.75" customHeight="1" x14ac:dyDescent="0.2">
      <c r="A26" s="196"/>
      <c r="B26" s="137"/>
      <c r="C26" s="74" t="s">
        <v>38</v>
      </c>
      <c r="D26" s="172" t="str">
        <f t="shared" si="0"/>
        <v>–</v>
      </c>
      <c r="E26" s="172">
        <f t="shared" si="1"/>
        <v>1</v>
      </c>
      <c r="F26" s="113" t="s">
        <v>3</v>
      </c>
      <c r="G26" s="113" t="s">
        <v>3</v>
      </c>
      <c r="H26" s="113" t="s">
        <v>3</v>
      </c>
      <c r="I26" s="113" t="s">
        <v>3</v>
      </c>
      <c r="J26" s="113" t="s">
        <v>3</v>
      </c>
      <c r="K26" s="113" t="s">
        <v>3</v>
      </c>
      <c r="L26" s="113" t="s">
        <v>3</v>
      </c>
      <c r="M26" s="113" t="s">
        <v>3</v>
      </c>
      <c r="N26" s="113" t="s">
        <v>3</v>
      </c>
      <c r="O26" s="113" t="s">
        <v>2</v>
      </c>
      <c r="P26" s="113" t="s">
        <v>2</v>
      </c>
      <c r="Q26" s="113" t="s">
        <v>2</v>
      </c>
      <c r="R26" s="113" t="s">
        <v>2</v>
      </c>
      <c r="S26" s="113" t="s">
        <v>2</v>
      </c>
      <c r="T26" s="113" t="s">
        <v>2</v>
      </c>
      <c r="U26" s="113" t="s">
        <v>2</v>
      </c>
      <c r="V26" s="113" t="s">
        <v>2</v>
      </c>
      <c r="W26" s="113"/>
      <c r="X26" s="113" t="s">
        <v>2</v>
      </c>
      <c r="Y26" s="186">
        <v>1</v>
      </c>
      <c r="Z26" s="113" t="s">
        <v>2</v>
      </c>
    </row>
    <row r="27" spans="1:26" s="4" customFormat="1" ht="12.75" customHeight="1" x14ac:dyDescent="0.2">
      <c r="B27" s="14"/>
      <c r="C27" s="4" t="s">
        <v>172</v>
      </c>
      <c r="D27" s="98"/>
      <c r="E27" s="98"/>
      <c r="V27" s="97"/>
      <c r="W27" s="97"/>
      <c r="X27" s="97"/>
    </row>
    <row r="28" spans="1:26" ht="12.75" customHeight="1" x14ac:dyDescent="0.2">
      <c r="B28" s="16"/>
      <c r="C28" s="14" t="s">
        <v>130</v>
      </c>
    </row>
    <row r="29" spans="1:26" ht="12.75" customHeight="1" x14ac:dyDescent="0.2"/>
  </sheetData>
  <customSheetViews>
    <customSheetView guid="{03452A04-CA67-46E6-B0A2-BCD750928530}" showGridLines="0" hiddenColumns="1">
      <selection activeCell="D25" sqref="D25"/>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hiddenColumns="1">
      <selection activeCell="D25" sqref="D25"/>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scale="87" orientation="landscape" r:id="rId3"/>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40"/>
  <sheetViews>
    <sheetView zoomScaleNormal="100" zoomScaleSheetLayoutView="100" workbookViewId="0"/>
  </sheetViews>
  <sheetFormatPr defaultRowHeight="12.75" x14ac:dyDescent="0.2"/>
  <sheetData>
    <row r="1" spans="1:13" x14ac:dyDescent="0.2">
      <c r="A1" s="48"/>
      <c r="B1" s="48"/>
      <c r="C1" s="48"/>
      <c r="D1" s="48"/>
      <c r="E1" s="48"/>
      <c r="F1" s="48"/>
      <c r="G1" s="48"/>
      <c r="H1" s="48"/>
      <c r="I1" s="48"/>
      <c r="J1" s="48"/>
      <c r="K1" s="48"/>
      <c r="L1" s="48"/>
    </row>
    <row r="2" spans="1:13" x14ac:dyDescent="0.2">
      <c r="A2" s="48"/>
      <c r="B2" s="48"/>
      <c r="C2" s="48"/>
      <c r="D2" s="48"/>
      <c r="E2" s="48"/>
      <c r="F2" s="48"/>
      <c r="G2" s="48"/>
      <c r="H2" s="48"/>
      <c r="I2" s="48"/>
      <c r="J2" s="48"/>
      <c r="K2" s="48"/>
      <c r="L2" s="48"/>
      <c r="M2" s="2"/>
    </row>
    <row r="3" spans="1:13" x14ac:dyDescent="0.2">
      <c r="A3" s="48"/>
      <c r="B3" s="48"/>
      <c r="C3" s="48"/>
      <c r="D3" s="48"/>
      <c r="E3" s="48"/>
      <c r="F3" s="48"/>
      <c r="G3" s="48"/>
      <c r="H3" s="48"/>
      <c r="I3" s="48"/>
      <c r="J3" s="48"/>
      <c r="K3" s="48"/>
      <c r="L3" s="48"/>
    </row>
    <row r="4" spans="1:13" x14ac:dyDescent="0.2">
      <c r="A4" s="48"/>
      <c r="B4" s="48"/>
      <c r="C4" s="48"/>
      <c r="D4" s="48"/>
      <c r="E4" s="48"/>
      <c r="F4" s="48"/>
      <c r="G4" s="48"/>
      <c r="H4" s="48"/>
      <c r="I4" s="48"/>
      <c r="J4" s="48"/>
      <c r="K4" s="48"/>
      <c r="L4" s="48"/>
    </row>
    <row r="5" spans="1:13" x14ac:dyDescent="0.2">
      <c r="A5" s="48"/>
      <c r="B5" s="48"/>
      <c r="C5" s="48"/>
      <c r="D5" s="48"/>
      <c r="E5" s="48"/>
      <c r="F5" s="48"/>
      <c r="G5" s="48"/>
      <c r="H5" s="48"/>
      <c r="I5" s="48"/>
      <c r="J5" s="48"/>
      <c r="K5" s="48"/>
      <c r="L5" s="48"/>
    </row>
    <row r="6" spans="1:13" x14ac:dyDescent="0.2">
      <c r="A6" s="48"/>
      <c r="B6" s="48"/>
      <c r="C6" s="48"/>
      <c r="D6" s="48"/>
      <c r="E6" s="48"/>
      <c r="F6" s="48"/>
      <c r="G6" s="48"/>
      <c r="H6" s="48"/>
      <c r="I6" s="48"/>
      <c r="J6" s="48"/>
      <c r="K6" s="48"/>
      <c r="L6" s="48"/>
    </row>
    <row r="7" spans="1:13" x14ac:dyDescent="0.2">
      <c r="A7" s="48"/>
      <c r="B7" s="48"/>
      <c r="C7" s="48"/>
      <c r="D7" s="48"/>
      <c r="E7" s="48"/>
      <c r="F7" s="48"/>
      <c r="G7" s="48"/>
      <c r="H7" s="48"/>
      <c r="I7" s="48"/>
      <c r="J7" s="48"/>
      <c r="K7" s="48"/>
      <c r="L7" s="48"/>
    </row>
    <row r="8" spans="1:13" x14ac:dyDescent="0.2">
      <c r="A8" s="48"/>
      <c r="B8" s="48"/>
      <c r="C8" s="48"/>
      <c r="D8" s="48"/>
      <c r="E8" s="48"/>
      <c r="F8" s="48"/>
      <c r="G8" s="48"/>
      <c r="H8" s="48"/>
      <c r="I8" s="48"/>
      <c r="J8" s="48"/>
      <c r="K8" s="48"/>
      <c r="L8" s="48"/>
    </row>
    <row r="9" spans="1:13" x14ac:dyDescent="0.2">
      <c r="A9" s="48"/>
      <c r="B9" s="48"/>
      <c r="C9" s="48"/>
      <c r="D9" s="48"/>
      <c r="E9" s="48"/>
      <c r="F9" s="48"/>
      <c r="G9" s="48"/>
      <c r="H9" s="48"/>
      <c r="I9" s="48"/>
      <c r="J9" s="48"/>
      <c r="K9" s="48"/>
      <c r="L9" s="48"/>
    </row>
    <row r="10" spans="1:13" x14ac:dyDescent="0.2">
      <c r="A10" s="48"/>
      <c r="B10" s="48"/>
      <c r="C10" s="48"/>
      <c r="D10" s="48"/>
      <c r="E10" s="48"/>
      <c r="F10" s="48"/>
      <c r="G10" s="48"/>
      <c r="H10" s="48"/>
      <c r="I10" s="48"/>
      <c r="J10" s="48"/>
      <c r="K10" s="48"/>
      <c r="L10" s="48"/>
    </row>
    <row r="11" spans="1:13" x14ac:dyDescent="0.2">
      <c r="A11" s="48"/>
      <c r="B11" s="48"/>
      <c r="C11" s="48"/>
      <c r="D11" s="48"/>
      <c r="E11" s="48"/>
      <c r="F11" s="48"/>
      <c r="G11" s="48"/>
      <c r="H11" s="48"/>
      <c r="I11" s="48"/>
      <c r="J11" s="48"/>
      <c r="K11" s="48"/>
      <c r="L11" s="48"/>
    </row>
    <row r="12" spans="1:13" x14ac:dyDescent="0.2">
      <c r="A12" s="48"/>
      <c r="B12" s="48"/>
      <c r="C12" s="48"/>
      <c r="D12" s="48"/>
      <c r="E12" s="48"/>
      <c r="F12" s="48"/>
      <c r="G12" s="48"/>
      <c r="H12" s="48"/>
      <c r="I12" s="48"/>
      <c r="J12" s="48"/>
      <c r="K12" s="48"/>
      <c r="L12" s="48"/>
    </row>
    <row r="13" spans="1:13" x14ac:dyDescent="0.2">
      <c r="A13" s="48"/>
      <c r="B13" s="48"/>
      <c r="C13" s="48"/>
      <c r="D13" s="48"/>
      <c r="E13" s="48"/>
      <c r="F13" s="48"/>
      <c r="G13" s="48"/>
      <c r="H13" s="48"/>
      <c r="I13" s="48"/>
      <c r="J13" s="48"/>
      <c r="K13" s="48"/>
      <c r="L13" s="48"/>
    </row>
    <row r="14" spans="1:13" x14ac:dyDescent="0.2">
      <c r="A14" s="48"/>
      <c r="B14" s="48"/>
      <c r="C14" s="48"/>
      <c r="D14" s="48"/>
      <c r="E14" s="48"/>
      <c r="F14" s="48"/>
      <c r="G14" s="48"/>
      <c r="H14" s="48"/>
      <c r="I14" s="48"/>
      <c r="J14" s="48"/>
      <c r="K14" s="48"/>
      <c r="L14" s="48"/>
    </row>
    <row r="15" spans="1:13" x14ac:dyDescent="0.2">
      <c r="A15" s="48"/>
      <c r="B15" s="48"/>
      <c r="C15" s="48"/>
      <c r="D15" s="48"/>
      <c r="E15" s="48"/>
      <c r="F15" s="48"/>
      <c r="G15" s="48"/>
      <c r="H15" s="48"/>
      <c r="I15" s="48"/>
      <c r="J15" s="48"/>
      <c r="K15" s="48"/>
      <c r="L15" s="48"/>
    </row>
    <row r="16" spans="1:13" x14ac:dyDescent="0.2">
      <c r="A16" s="48"/>
      <c r="B16" s="48"/>
      <c r="C16" s="48"/>
      <c r="D16" s="48"/>
      <c r="E16" s="48"/>
      <c r="F16" s="48"/>
      <c r="G16" s="48"/>
      <c r="H16" s="48"/>
      <c r="I16" s="48"/>
      <c r="J16" s="48"/>
      <c r="K16" s="48"/>
      <c r="L16" s="48"/>
    </row>
    <row r="17" spans="1:12" x14ac:dyDescent="0.2">
      <c r="A17" s="48"/>
      <c r="B17" s="48"/>
      <c r="C17" s="48"/>
      <c r="D17" s="48"/>
      <c r="E17" s="48"/>
      <c r="F17" s="48"/>
      <c r="G17" s="48"/>
      <c r="H17" s="48"/>
      <c r="I17" s="48"/>
      <c r="J17" s="48"/>
      <c r="K17" s="48"/>
      <c r="L17" s="48"/>
    </row>
    <row r="18" spans="1:12" x14ac:dyDescent="0.2">
      <c r="A18" s="48"/>
      <c r="B18" s="48"/>
      <c r="C18" s="48"/>
      <c r="D18" s="48"/>
      <c r="E18" s="48"/>
      <c r="F18" s="48"/>
      <c r="G18" s="48"/>
      <c r="H18" s="48"/>
      <c r="I18" s="48"/>
      <c r="J18" s="48"/>
      <c r="K18" s="48"/>
      <c r="L18" s="48"/>
    </row>
    <row r="19" spans="1:12" x14ac:dyDescent="0.2">
      <c r="A19" s="48"/>
      <c r="B19" s="48"/>
      <c r="C19" s="48"/>
      <c r="D19" s="48"/>
      <c r="E19" s="48"/>
      <c r="F19" s="48"/>
      <c r="G19" s="48"/>
      <c r="H19" s="48"/>
      <c r="I19" s="48"/>
      <c r="J19" s="48"/>
      <c r="K19" s="48"/>
      <c r="L19" s="48"/>
    </row>
    <row r="20" spans="1:12" x14ac:dyDescent="0.2">
      <c r="A20" s="48"/>
      <c r="B20" s="48"/>
      <c r="C20" s="48"/>
      <c r="D20" s="48"/>
      <c r="E20" s="48"/>
      <c r="F20" s="48"/>
      <c r="G20" s="48"/>
      <c r="H20" s="48"/>
      <c r="I20" s="48"/>
      <c r="J20" s="48"/>
      <c r="K20" s="48"/>
      <c r="L20" s="48"/>
    </row>
    <row r="21" spans="1:12" x14ac:dyDescent="0.2">
      <c r="A21" s="48"/>
      <c r="B21" s="48"/>
      <c r="C21" s="48"/>
      <c r="D21" s="48"/>
      <c r="E21" s="48"/>
      <c r="F21" s="48"/>
      <c r="G21" s="48"/>
      <c r="H21" s="48"/>
      <c r="I21" s="48"/>
      <c r="J21" s="48"/>
      <c r="K21" s="48"/>
      <c r="L21" s="48"/>
    </row>
    <row r="22" spans="1:12" x14ac:dyDescent="0.2">
      <c r="A22" s="48"/>
      <c r="B22" s="48"/>
      <c r="C22" s="48"/>
      <c r="D22" s="48"/>
      <c r="E22" s="48"/>
      <c r="F22" s="48"/>
      <c r="G22" s="48"/>
      <c r="H22" s="48"/>
      <c r="I22" s="48"/>
      <c r="J22" s="48"/>
      <c r="K22" s="48"/>
      <c r="L22" s="48"/>
    </row>
    <row r="23" spans="1:12" x14ac:dyDescent="0.2">
      <c r="A23" s="48"/>
      <c r="B23" s="48"/>
      <c r="C23" s="48"/>
      <c r="D23" s="48"/>
      <c r="E23" s="48"/>
      <c r="F23" s="48"/>
      <c r="G23" s="48"/>
      <c r="H23" s="48"/>
      <c r="I23" s="48"/>
      <c r="J23" s="48"/>
      <c r="K23" s="48"/>
      <c r="L23" s="48"/>
    </row>
    <row r="24" spans="1:12" x14ac:dyDescent="0.2">
      <c r="A24" s="48"/>
      <c r="B24" s="48"/>
      <c r="C24" s="48"/>
      <c r="D24" s="48"/>
      <c r="E24" s="48"/>
      <c r="F24" s="48"/>
      <c r="G24" s="48"/>
      <c r="H24" s="48"/>
      <c r="I24" s="48"/>
      <c r="J24" s="48"/>
      <c r="K24" s="48"/>
      <c r="L24" s="48"/>
    </row>
    <row r="25" spans="1:12" x14ac:dyDescent="0.2">
      <c r="A25" s="48"/>
      <c r="B25" s="48"/>
      <c r="C25" s="48"/>
      <c r="D25" s="48"/>
      <c r="E25" s="48"/>
      <c r="F25" s="48"/>
      <c r="G25" s="48"/>
      <c r="H25" s="48"/>
      <c r="I25" s="48"/>
      <c r="J25" s="48"/>
      <c r="K25" s="48"/>
      <c r="L25" s="48"/>
    </row>
    <row r="26" spans="1:12" x14ac:dyDescent="0.2">
      <c r="A26" s="48"/>
      <c r="B26" s="48"/>
      <c r="C26" s="48"/>
      <c r="D26" s="48"/>
      <c r="E26" s="48"/>
      <c r="F26" s="48"/>
      <c r="G26" s="48"/>
      <c r="H26" s="48"/>
      <c r="I26" s="48"/>
      <c r="J26" s="48"/>
      <c r="K26" s="48"/>
      <c r="L26" s="48"/>
    </row>
    <row r="27" spans="1:12" x14ac:dyDescent="0.2">
      <c r="A27" s="48"/>
      <c r="B27" s="48"/>
      <c r="C27" s="48"/>
      <c r="D27" s="48"/>
      <c r="E27" s="48"/>
      <c r="F27" s="48"/>
      <c r="G27" s="48"/>
      <c r="H27" s="48"/>
      <c r="I27" s="48"/>
      <c r="J27" s="48"/>
      <c r="K27" s="48"/>
      <c r="L27" s="48"/>
    </row>
    <row r="28" spans="1:12" x14ac:dyDescent="0.2">
      <c r="A28" s="48"/>
      <c r="B28" s="48"/>
      <c r="C28" s="48"/>
      <c r="D28" s="48"/>
      <c r="E28" s="48"/>
      <c r="F28" s="48"/>
      <c r="G28" s="48"/>
      <c r="H28" s="48"/>
      <c r="I28" s="48"/>
      <c r="J28" s="48"/>
      <c r="K28" s="48"/>
      <c r="L28" s="48"/>
    </row>
    <row r="29" spans="1:12" x14ac:dyDescent="0.2">
      <c r="A29" s="48"/>
      <c r="B29" s="48"/>
      <c r="C29" s="48"/>
      <c r="D29" s="48"/>
      <c r="E29" s="48"/>
      <c r="F29" s="48"/>
      <c r="G29" s="48"/>
      <c r="H29" s="48"/>
      <c r="I29" s="48"/>
      <c r="J29" s="48"/>
      <c r="K29" s="48"/>
      <c r="L29" s="48"/>
    </row>
    <row r="30" spans="1:12" ht="12.75" customHeight="1" x14ac:dyDescent="0.2">
      <c r="A30" s="254" t="s">
        <v>223</v>
      </c>
      <c r="B30" s="48"/>
      <c r="C30" s="48"/>
      <c r="D30" s="48"/>
      <c r="E30" s="48"/>
      <c r="F30" s="48"/>
      <c r="G30" s="48"/>
      <c r="H30" s="48"/>
      <c r="I30" s="48"/>
      <c r="J30" s="48"/>
      <c r="K30" s="48"/>
      <c r="L30" s="48"/>
    </row>
    <row r="31" spans="1:12" x14ac:dyDescent="0.2">
      <c r="A31" s="254" t="s">
        <v>96</v>
      </c>
      <c r="B31" s="48"/>
      <c r="C31" s="48"/>
      <c r="D31" s="48"/>
      <c r="E31" s="48"/>
      <c r="F31" s="48"/>
      <c r="G31" s="48"/>
      <c r="H31" s="48"/>
      <c r="I31" s="48"/>
      <c r="J31" s="48"/>
      <c r="K31" s="48"/>
      <c r="L31" s="48"/>
    </row>
    <row r="32" spans="1:12" x14ac:dyDescent="0.2">
      <c r="A32" s="254" t="s">
        <v>222</v>
      </c>
      <c r="B32" s="48"/>
      <c r="C32" s="48"/>
      <c r="D32" s="48"/>
      <c r="E32" s="48"/>
      <c r="F32" s="48"/>
      <c r="G32" s="48"/>
      <c r="H32" s="48"/>
      <c r="I32" s="48"/>
      <c r="J32" s="48"/>
      <c r="K32" s="48"/>
      <c r="L32" s="48"/>
    </row>
    <row r="33" spans="1:13" ht="4.5" customHeight="1" x14ac:dyDescent="0.2">
      <c r="A33" s="254"/>
      <c r="B33" s="48"/>
      <c r="C33" s="48"/>
      <c r="D33" s="48"/>
      <c r="E33" s="48"/>
      <c r="F33" s="48"/>
      <c r="G33" s="48"/>
      <c r="H33" s="48"/>
      <c r="I33" s="48"/>
      <c r="J33" s="48"/>
      <c r="K33" s="48"/>
      <c r="L33" s="48"/>
    </row>
    <row r="34" spans="1:13" x14ac:dyDescent="0.2">
      <c r="A34" s="255" t="s">
        <v>224</v>
      </c>
      <c r="B34" s="48"/>
      <c r="C34" s="48"/>
      <c r="D34" s="48"/>
      <c r="E34" s="48"/>
      <c r="F34" s="48"/>
      <c r="G34" s="48"/>
      <c r="H34" s="48"/>
      <c r="I34" s="48"/>
      <c r="J34" s="48"/>
      <c r="K34" s="48"/>
      <c r="L34" s="48"/>
      <c r="M34" s="4"/>
    </row>
    <row r="35" spans="1:13" x14ac:dyDescent="0.2">
      <c r="A35" s="255" t="s">
        <v>131</v>
      </c>
      <c r="B35" s="48"/>
      <c r="C35" s="48"/>
      <c r="D35" s="48"/>
      <c r="E35" s="48"/>
      <c r="F35" s="48"/>
      <c r="G35" s="48"/>
      <c r="H35" s="48"/>
      <c r="I35" s="48"/>
      <c r="J35" s="48"/>
      <c r="K35" s="48"/>
      <c r="L35" s="48"/>
    </row>
    <row r="36" spans="1:13" x14ac:dyDescent="0.2">
      <c r="A36" s="255" t="s">
        <v>95</v>
      </c>
      <c r="B36" s="48"/>
      <c r="C36" s="48"/>
      <c r="D36" s="48"/>
      <c r="E36" s="48"/>
      <c r="F36" s="48"/>
      <c r="G36" s="48"/>
      <c r="H36" s="48"/>
      <c r="I36" s="48"/>
      <c r="J36" s="48"/>
      <c r="K36" s="48"/>
      <c r="L36" s="48"/>
    </row>
    <row r="37" spans="1:13" x14ac:dyDescent="0.2">
      <c r="A37" s="259"/>
      <c r="B37" s="48"/>
      <c r="C37" s="48"/>
      <c r="D37" s="48"/>
      <c r="E37" s="48"/>
      <c r="F37" s="48"/>
      <c r="G37" s="48"/>
      <c r="H37" s="48"/>
      <c r="I37" s="48"/>
      <c r="J37" s="48"/>
      <c r="K37" s="48"/>
      <c r="L37" s="48"/>
    </row>
    <row r="38" spans="1:13" x14ac:dyDescent="0.2">
      <c r="A38" s="260"/>
      <c r="B38" s="48"/>
      <c r="C38" s="48"/>
      <c r="D38" s="48"/>
      <c r="E38" s="48"/>
      <c r="F38" s="48"/>
      <c r="G38" s="48"/>
      <c r="H38" s="48"/>
      <c r="I38" s="48"/>
      <c r="J38" s="48"/>
      <c r="K38" s="48"/>
      <c r="L38" s="48"/>
    </row>
    <row r="39" spans="1:13" x14ac:dyDescent="0.2">
      <c r="A39" s="14"/>
    </row>
    <row r="40" spans="1:13" x14ac:dyDescent="0.2">
      <c r="A40" s="98"/>
    </row>
  </sheetData>
  <customSheetViews>
    <customSheetView guid="{03452A04-CA67-46E6-B0A2-BCD750928530}">
      <selection activeCell="A32" sqref="A32"/>
      <pageMargins left="0.7" right="0.7" top="0.75" bottom="0.75" header="0.3" footer="0.3"/>
      <pageSetup paperSize="9" orientation="portrait" r:id="rId1"/>
    </customSheetView>
    <customSheetView guid="{EA424B0A-06A3-4874-B080-734BBB58792A}">
      <selection activeCell="A32" sqref="A32"/>
      <pageMargins left="0.7" right="0.7" top="0.75" bottom="0.75" header="0.3" footer="0.3"/>
      <pageSetup paperSize="9" orientation="portrait" r:id="rId2"/>
    </customSheetView>
  </customSheetViews>
  <pageMargins left="0.70866141732283472" right="0.70866141732283472" top="0.74803149606299213" bottom="0.74803149606299213" header="0.31496062992125984" footer="0.31496062992125984"/>
  <pageSetup paperSize="9" scale="80" orientation="portrait" r:id="rId3"/>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28"/>
  <sheetViews>
    <sheetView zoomScaleNormal="100" zoomScaleSheetLayoutView="100" workbookViewId="0"/>
  </sheetViews>
  <sheetFormatPr defaultRowHeight="12.75" x14ac:dyDescent="0.2"/>
  <sheetData>
    <row r="1" spans="1:11" x14ac:dyDescent="0.2">
      <c r="A1" s="48"/>
      <c r="B1" s="48"/>
      <c r="C1" s="48"/>
      <c r="D1" s="48"/>
      <c r="E1" s="48"/>
      <c r="F1" s="48"/>
      <c r="G1" s="48"/>
      <c r="H1" s="48"/>
      <c r="I1" s="48"/>
      <c r="J1" s="48"/>
      <c r="K1" s="48"/>
    </row>
    <row r="2" spans="1:11" x14ac:dyDescent="0.2">
      <c r="A2" s="48"/>
      <c r="B2" s="48"/>
      <c r="C2" s="48"/>
      <c r="D2" s="48"/>
      <c r="E2" s="48"/>
      <c r="F2" s="48"/>
      <c r="G2" s="48"/>
      <c r="H2" s="48"/>
      <c r="I2" s="48"/>
      <c r="J2" s="48"/>
      <c r="K2" s="48"/>
    </row>
    <row r="3" spans="1:11" x14ac:dyDescent="0.2">
      <c r="A3" s="48"/>
      <c r="B3" s="48"/>
      <c r="C3" s="48"/>
      <c r="D3" s="48"/>
      <c r="E3" s="48"/>
      <c r="F3" s="48"/>
      <c r="G3" s="48"/>
      <c r="H3" s="48"/>
      <c r="I3" s="48"/>
      <c r="J3" s="48"/>
      <c r="K3" s="48"/>
    </row>
    <row r="4" spans="1:11" x14ac:dyDescent="0.2">
      <c r="A4" s="48"/>
      <c r="B4" s="48"/>
      <c r="C4" s="48"/>
      <c r="D4" s="48"/>
      <c r="E4" s="48"/>
      <c r="F4" s="48"/>
      <c r="G4" s="48"/>
      <c r="H4" s="48"/>
      <c r="I4" s="48"/>
      <c r="J4" s="48"/>
      <c r="K4" s="48"/>
    </row>
    <row r="5" spans="1:11" x14ac:dyDescent="0.2">
      <c r="A5" s="48"/>
      <c r="B5" s="48"/>
      <c r="C5" s="48"/>
      <c r="D5" s="48"/>
      <c r="E5" s="48"/>
      <c r="F5" s="48"/>
      <c r="G5" s="48"/>
      <c r="H5" s="48"/>
      <c r="I5" s="48"/>
      <c r="J5" s="48"/>
      <c r="K5" s="48"/>
    </row>
    <row r="6" spans="1:11" x14ac:dyDescent="0.2">
      <c r="A6" s="48"/>
      <c r="B6" s="48"/>
      <c r="C6" s="48"/>
      <c r="D6" s="48"/>
      <c r="E6" s="48"/>
      <c r="F6" s="48"/>
      <c r="G6" s="48"/>
      <c r="H6" s="48"/>
      <c r="I6" s="48"/>
      <c r="J6" s="48"/>
      <c r="K6" s="48"/>
    </row>
    <row r="7" spans="1:11" x14ac:dyDescent="0.2">
      <c r="A7" s="48"/>
      <c r="B7" s="48"/>
      <c r="C7" s="48"/>
      <c r="D7" s="48"/>
      <c r="E7" s="48"/>
      <c r="F7" s="48"/>
      <c r="G7" s="48"/>
      <c r="H7" s="48"/>
      <c r="I7" s="48"/>
      <c r="J7" s="48"/>
      <c r="K7" s="48"/>
    </row>
    <row r="8" spans="1:11" x14ac:dyDescent="0.2">
      <c r="A8" s="48"/>
      <c r="B8" s="48"/>
      <c r="C8" s="48"/>
      <c r="D8" s="48"/>
      <c r="E8" s="48"/>
      <c r="F8" s="48"/>
      <c r="G8" s="48"/>
      <c r="H8" s="48"/>
      <c r="I8" s="48"/>
      <c r="J8" s="48"/>
      <c r="K8" s="48"/>
    </row>
    <row r="9" spans="1:11" x14ac:dyDescent="0.2">
      <c r="A9" s="48"/>
      <c r="B9" s="48"/>
      <c r="C9" s="48"/>
      <c r="D9" s="48"/>
      <c r="E9" s="48"/>
      <c r="F9" s="48"/>
      <c r="G9" s="48"/>
      <c r="H9" s="48"/>
      <c r="I9" s="48"/>
      <c r="J9" s="48"/>
      <c r="K9" s="48"/>
    </row>
    <row r="10" spans="1:11" x14ac:dyDescent="0.2">
      <c r="A10" s="48"/>
      <c r="B10" s="48"/>
      <c r="C10" s="48"/>
      <c r="D10" s="48"/>
      <c r="E10" s="48"/>
      <c r="F10" s="48"/>
      <c r="G10" s="48"/>
      <c r="H10" s="48"/>
      <c r="I10" s="48"/>
      <c r="J10" s="48"/>
      <c r="K10" s="48"/>
    </row>
    <row r="11" spans="1:11" x14ac:dyDescent="0.2">
      <c r="A11" s="48"/>
      <c r="B11" s="48"/>
      <c r="C11" s="48"/>
      <c r="D11" s="48"/>
      <c r="E11" s="48"/>
      <c r="F11" s="48"/>
      <c r="G11" s="48"/>
      <c r="H11" s="48"/>
      <c r="I11" s="48"/>
      <c r="J11" s="48"/>
      <c r="K11" s="48"/>
    </row>
    <row r="12" spans="1:11" x14ac:dyDescent="0.2">
      <c r="A12" s="48"/>
      <c r="B12" s="48"/>
      <c r="C12" s="48"/>
      <c r="D12" s="48"/>
      <c r="E12" s="48"/>
      <c r="F12" s="48"/>
      <c r="G12" s="48"/>
      <c r="H12" s="48"/>
      <c r="I12" s="48"/>
      <c r="J12" s="48"/>
      <c r="K12" s="48"/>
    </row>
    <row r="13" spans="1:11" x14ac:dyDescent="0.2">
      <c r="A13" s="48"/>
      <c r="B13" s="48"/>
      <c r="C13" s="48"/>
      <c r="D13" s="48"/>
      <c r="E13" s="48"/>
      <c r="F13" s="48"/>
      <c r="G13" s="48"/>
      <c r="H13" s="48"/>
      <c r="I13" s="48"/>
      <c r="J13" s="48"/>
      <c r="K13" s="48"/>
    </row>
    <row r="14" spans="1:11" x14ac:dyDescent="0.2">
      <c r="A14" s="48"/>
      <c r="B14" s="48"/>
      <c r="C14" s="48"/>
      <c r="D14" s="48"/>
      <c r="E14" s="48"/>
      <c r="F14" s="48"/>
      <c r="G14" s="48"/>
      <c r="H14" s="48"/>
      <c r="I14" s="48"/>
      <c r="J14" s="48"/>
      <c r="K14" s="48"/>
    </row>
    <row r="15" spans="1:11" x14ac:dyDescent="0.2">
      <c r="A15" s="48"/>
      <c r="B15" s="48"/>
      <c r="C15" s="48"/>
      <c r="D15" s="48"/>
      <c r="E15" s="48"/>
      <c r="F15" s="48"/>
      <c r="G15" s="48"/>
      <c r="H15" s="48"/>
      <c r="I15" s="48"/>
      <c r="J15" s="48"/>
      <c r="K15" s="48"/>
    </row>
    <row r="16" spans="1:11" x14ac:dyDescent="0.2">
      <c r="A16" s="48"/>
      <c r="B16" s="48"/>
      <c r="C16" s="48"/>
      <c r="D16" s="48"/>
      <c r="E16" s="48"/>
      <c r="F16" s="48"/>
      <c r="G16" s="48"/>
      <c r="H16" s="48"/>
      <c r="I16" s="48"/>
      <c r="J16" s="48"/>
      <c r="K16" s="48"/>
    </row>
    <row r="17" spans="1:11" x14ac:dyDescent="0.2">
      <c r="A17" s="48"/>
      <c r="B17" s="48"/>
      <c r="C17" s="48"/>
      <c r="D17" s="48"/>
      <c r="E17" s="48"/>
      <c r="F17" s="48"/>
      <c r="G17" s="48"/>
      <c r="H17" s="48"/>
      <c r="I17" s="48"/>
      <c r="J17" s="48"/>
      <c r="K17" s="48"/>
    </row>
    <row r="18" spans="1:11" x14ac:dyDescent="0.2">
      <c r="A18" s="48"/>
      <c r="B18" s="48"/>
      <c r="C18" s="48"/>
      <c r="D18" s="48"/>
      <c r="E18" s="48"/>
      <c r="F18" s="48"/>
      <c r="G18" s="48"/>
      <c r="H18" s="48"/>
      <c r="I18" s="48"/>
      <c r="J18" s="48"/>
      <c r="K18" s="48"/>
    </row>
    <row r="19" spans="1:11" x14ac:dyDescent="0.2">
      <c r="A19" s="48"/>
      <c r="B19" s="48"/>
      <c r="C19" s="48"/>
      <c r="D19" s="48"/>
      <c r="E19" s="48"/>
      <c r="F19" s="48"/>
      <c r="G19" s="48"/>
      <c r="H19" s="48"/>
      <c r="I19" s="48"/>
      <c r="J19" s="48"/>
      <c r="K19" s="48"/>
    </row>
    <row r="20" spans="1:11" x14ac:dyDescent="0.2">
      <c r="A20" s="48"/>
      <c r="B20" s="48"/>
      <c r="C20" s="48"/>
      <c r="D20" s="48"/>
      <c r="E20" s="48"/>
      <c r="F20" s="48"/>
      <c r="G20" s="48"/>
      <c r="H20" s="48"/>
      <c r="I20" s="48"/>
      <c r="J20" s="48"/>
      <c r="K20" s="48"/>
    </row>
    <row r="21" spans="1:11" x14ac:dyDescent="0.2">
      <c r="A21" s="48"/>
      <c r="B21" s="48"/>
      <c r="C21" s="48"/>
      <c r="D21" s="48"/>
      <c r="E21" s="48"/>
      <c r="F21" s="48"/>
      <c r="G21" s="48"/>
      <c r="H21" s="48"/>
      <c r="I21" s="48"/>
      <c r="J21" s="48"/>
      <c r="K21" s="48"/>
    </row>
    <row r="22" spans="1:11" x14ac:dyDescent="0.2">
      <c r="A22" s="48"/>
      <c r="B22" s="48"/>
      <c r="C22" s="48"/>
      <c r="D22" s="48"/>
      <c r="E22" s="48"/>
      <c r="F22" s="48"/>
      <c r="G22" s="48"/>
      <c r="H22" s="48"/>
      <c r="I22" s="48"/>
      <c r="J22" s="48"/>
      <c r="K22" s="48"/>
    </row>
    <row r="23" spans="1:11" x14ac:dyDescent="0.2">
      <c r="A23" s="48"/>
      <c r="B23" s="48"/>
      <c r="C23" s="48"/>
      <c r="D23" s="48"/>
      <c r="E23" s="48"/>
      <c r="F23" s="48"/>
      <c r="G23" s="48"/>
      <c r="H23" s="48"/>
      <c r="I23" s="48"/>
      <c r="J23" s="48"/>
      <c r="K23" s="48"/>
    </row>
    <row r="24" spans="1:11" x14ac:dyDescent="0.2">
      <c r="A24" s="48"/>
      <c r="B24" s="48"/>
      <c r="C24" s="48"/>
      <c r="D24" s="48"/>
      <c r="E24" s="48"/>
      <c r="F24" s="48"/>
      <c r="G24" s="48"/>
      <c r="H24" s="48"/>
      <c r="I24" s="48"/>
      <c r="J24" s="48"/>
      <c r="K24" s="48"/>
    </row>
    <row r="25" spans="1:11" x14ac:dyDescent="0.2">
      <c r="A25" s="48"/>
      <c r="B25" s="48"/>
      <c r="C25" s="48"/>
      <c r="D25" s="48"/>
      <c r="E25" s="48"/>
      <c r="F25" s="48"/>
      <c r="G25" s="48"/>
      <c r="H25" s="48"/>
      <c r="I25" s="48"/>
      <c r="J25" s="48"/>
      <c r="K25" s="48"/>
    </row>
    <row r="26" spans="1:11" x14ac:dyDescent="0.2">
      <c r="A26" s="48"/>
      <c r="B26" s="48"/>
      <c r="C26" s="48"/>
      <c r="D26" s="48"/>
      <c r="E26" s="48"/>
      <c r="F26" s="48"/>
      <c r="G26" s="48"/>
      <c r="H26" s="48"/>
      <c r="I26" s="48"/>
      <c r="J26" s="48"/>
      <c r="K26" s="48"/>
    </row>
    <row r="27" spans="1:11" x14ac:dyDescent="0.2">
      <c r="A27" s="257" t="s">
        <v>225</v>
      </c>
      <c r="B27" s="48"/>
      <c r="C27" s="48"/>
      <c r="D27" s="48"/>
      <c r="E27" s="48"/>
      <c r="F27" s="48"/>
      <c r="G27" s="48"/>
      <c r="H27" s="48"/>
      <c r="I27" s="48"/>
      <c r="J27" s="48"/>
      <c r="K27" s="48"/>
    </row>
    <row r="28" spans="1:11" x14ac:dyDescent="0.2">
      <c r="A28" s="258" t="s">
        <v>226</v>
      </c>
      <c r="B28" s="48"/>
      <c r="C28" s="48"/>
      <c r="D28" s="48"/>
      <c r="E28" s="48"/>
      <c r="F28" s="48"/>
      <c r="G28" s="48"/>
      <c r="H28" s="48"/>
      <c r="I28" s="48"/>
      <c r="J28" s="48"/>
      <c r="K28" s="48"/>
    </row>
  </sheetData>
  <customSheetViews>
    <customSheetView guid="{03452A04-CA67-46E6-B0A2-BCD750928530}">
      <selection activeCell="A31" sqref="A31"/>
      <pageMargins left="0.7" right="0.7" top="0.75" bottom="0.75" header="0.3" footer="0.3"/>
    </customSheetView>
    <customSheetView guid="{EA424B0A-06A3-4874-B080-734BBB58792A}">
      <selection activeCell="A31" sqref="A31"/>
      <pageMargins left="0.7" right="0.7" top="0.75" bottom="0.75" header="0.3" footer="0.3"/>
    </customSheetView>
  </customSheetViews>
  <pageMargins left="0.7" right="0.7" top="0.75" bottom="0.75" header="0.3" footer="0.3"/>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85"/>
  <sheetViews>
    <sheetView showGridLines="0" zoomScaleNormal="100" zoomScaleSheetLayoutView="140" workbookViewId="0"/>
  </sheetViews>
  <sheetFormatPr defaultColWidth="9.140625" defaultRowHeight="11.25" x14ac:dyDescent="0.2"/>
  <cols>
    <col min="1" max="1" width="1.140625" style="49" customWidth="1"/>
    <col min="2" max="2" width="12.5703125" style="49" bestFit="1" customWidth="1"/>
    <col min="3" max="5" width="9.140625" style="49"/>
    <col min="6" max="6" width="15.7109375" style="49" customWidth="1"/>
    <col min="7" max="20" width="9.140625" style="49"/>
    <col min="21" max="21" width="37.42578125" style="49" customWidth="1"/>
    <col min="22" max="16384" width="9.140625" style="49"/>
  </cols>
  <sheetData>
    <row r="2" spans="2:12" ht="12.75" x14ac:dyDescent="0.2">
      <c r="B2" s="52" t="s">
        <v>23</v>
      </c>
    </row>
    <row r="4" spans="2:12" ht="12" customHeight="1" x14ac:dyDescent="0.2">
      <c r="B4" s="279" t="str">
        <f>'Fakta om statistiken'!_Toc358624595</f>
        <v>Fakta om statistiken</v>
      </c>
      <c r="C4" s="279"/>
      <c r="D4" s="279"/>
    </row>
    <row r="5" spans="2:12" ht="6" customHeight="1" x14ac:dyDescent="0.2"/>
    <row r="6" spans="2:12" ht="12" customHeight="1" x14ac:dyDescent="0.2">
      <c r="B6" s="279" t="str">
        <f>'Definitioner (1)'!_Toc358624596</f>
        <v>Definitioner (1)</v>
      </c>
      <c r="C6" s="279"/>
      <c r="D6" s="279"/>
    </row>
    <row r="7" spans="2:12" ht="6" customHeight="1" x14ac:dyDescent="0.2"/>
    <row r="8" spans="2:12" x14ac:dyDescent="0.2">
      <c r="B8" s="279" t="str">
        <f>'Definitioner (2)'!A1</f>
        <v>Definitioner (2)</v>
      </c>
      <c r="C8" s="279"/>
      <c r="D8" s="279"/>
    </row>
    <row r="9" spans="2:12" ht="6" customHeight="1" x14ac:dyDescent="0.2"/>
    <row r="10" spans="2:12" ht="12.75" customHeight="1" x14ac:dyDescent="0.2">
      <c r="B10" s="253" t="str">
        <f>Teckenförklaringar!A1</f>
        <v>Teckenförklaringar</v>
      </c>
    </row>
    <row r="11" spans="2:12" ht="6" customHeight="1" x14ac:dyDescent="0.2"/>
    <row r="12" spans="2:12" ht="12" customHeight="1" x14ac:dyDescent="0.2">
      <c r="B12" s="279" t="str">
        <f>Översiktstabell!A1</f>
        <v>Översikt av olyckshändelser, självmordshändelser, avlidna och allvarligt skadade inom bantrafiken.</v>
      </c>
      <c r="C12" s="279"/>
      <c r="D12" s="279"/>
      <c r="E12" s="279"/>
      <c r="F12" s="279"/>
      <c r="G12" s="279"/>
    </row>
    <row r="13" spans="2:12" ht="12" customHeight="1" x14ac:dyDescent="0.2">
      <c r="B13" s="280" t="str">
        <f>Översiktstabell!A2</f>
        <v>Summary of accidents, suicide acts, fatalities and seriously injured in rail traffic.</v>
      </c>
      <c r="C13" s="280"/>
      <c r="D13" s="280"/>
      <c r="E13" s="280"/>
      <c r="F13" s="280"/>
      <c r="G13" s="280"/>
    </row>
    <row r="14" spans="2:12" ht="6" customHeight="1" x14ac:dyDescent="0.2"/>
    <row r="15" spans="2:12" ht="12" customHeight="1" x14ac:dyDescent="0.2">
      <c r="B15" s="279" t="str">
        <f>'1 Järnväg'!A1</f>
        <v>Tabell 1. Olyckshändelser och självmordshändelser vid järnvägsdrift. Åren 2000–2019 samt summa för femårsperioderna 2010–2014 och 2015–2019.</v>
      </c>
      <c r="C15" s="279"/>
      <c r="D15" s="279"/>
      <c r="E15" s="279"/>
      <c r="F15" s="279"/>
      <c r="G15" s="279"/>
      <c r="H15" s="279"/>
      <c r="I15" s="279"/>
      <c r="J15" s="279"/>
      <c r="K15" s="279"/>
      <c r="L15" s="279"/>
    </row>
    <row r="16" spans="2:12" s="91" customFormat="1" ht="12" customHeight="1" x14ac:dyDescent="0.2">
      <c r="B16" s="280" t="str">
        <f>'1 Järnväg'!A2</f>
        <v>Table 1. Accidents and suicidal acts in railway operations. Years 2000–2019 and sum for the five year periods 2010–2014 and 2015–2019.</v>
      </c>
      <c r="C16" s="280"/>
      <c r="D16" s="280"/>
      <c r="E16" s="280"/>
      <c r="F16" s="280"/>
      <c r="G16" s="280"/>
      <c r="H16" s="280"/>
      <c r="I16" s="280"/>
      <c r="J16" s="280"/>
      <c r="K16" s="280"/>
      <c r="L16" s="280"/>
    </row>
    <row r="17" spans="2:13" ht="6" customHeight="1" x14ac:dyDescent="0.2"/>
    <row r="18" spans="2:13" ht="12" customHeight="1" x14ac:dyDescent="0.2">
      <c r="B18" s="279" t="str">
        <f>'2 Järnväg'!A1</f>
        <v>Tabell 2. Olyckshändelser och tillbud vid järnvägsdrift med farligt gods. Åren 2007–2019 samt summa för femårsperioderna 2010–2014 och 2015–2019.</v>
      </c>
      <c r="C18" s="279"/>
      <c r="D18" s="279"/>
      <c r="E18" s="279"/>
      <c r="F18" s="279"/>
      <c r="G18" s="279"/>
      <c r="H18" s="279"/>
      <c r="I18" s="279"/>
      <c r="J18" s="279"/>
      <c r="K18" s="279"/>
      <c r="L18" s="279"/>
    </row>
    <row r="19" spans="2:13" s="91" customFormat="1" ht="12" customHeight="1" x14ac:dyDescent="0.2">
      <c r="B19" s="280" t="str">
        <f>'2 Järnväg'!A2</f>
        <v>Table 2. Railway accidents and incidents involving dangerous goods. Years 2007–2019 and sum for the five year periods 2010–2014 and 2015–2019.</v>
      </c>
      <c r="C19" s="280"/>
      <c r="D19" s="280"/>
      <c r="E19" s="280"/>
      <c r="F19" s="280"/>
      <c r="G19" s="280"/>
      <c r="H19" s="280"/>
      <c r="I19" s="280"/>
      <c r="J19" s="280"/>
      <c r="K19" s="280"/>
      <c r="L19" s="280"/>
    </row>
    <row r="20" spans="2:13" ht="6" customHeight="1" x14ac:dyDescent="0.2"/>
    <row r="21" spans="2:13" ht="12" customHeight="1" x14ac:dyDescent="0.2">
      <c r="B21" s="277" t="str">
        <f>'3 Järnväg'!A1</f>
        <v>Tabell 3. Avlidna i olyckor och självmordshändelser vid järnvägsdrift. Åren 2000–2019 samt summa för femårsperioderna 2010–2014 och 2015–2019.</v>
      </c>
      <c r="C21" s="277"/>
      <c r="D21" s="277"/>
      <c r="E21" s="277"/>
      <c r="F21" s="277"/>
      <c r="G21" s="277"/>
      <c r="H21" s="277"/>
      <c r="I21" s="277"/>
      <c r="J21" s="277"/>
      <c r="K21" s="277"/>
      <c r="L21" s="277"/>
    </row>
    <row r="22" spans="2:13" s="91" customFormat="1" ht="12" customHeight="1" x14ac:dyDescent="0.2">
      <c r="B22" s="281" t="str">
        <f>'3 Järnväg'!A2</f>
        <v>Table 3. Fatalities in accidents and suicidal acts in railway operations. Years 2000–2019 and sum for the five year periods 2010–2014 and 2015–2019.</v>
      </c>
      <c r="C22" s="281"/>
      <c r="D22" s="281"/>
      <c r="E22" s="281"/>
      <c r="F22" s="281"/>
      <c r="G22" s="281"/>
      <c r="H22" s="281"/>
      <c r="I22" s="281"/>
      <c r="J22" s="281"/>
      <c r="K22" s="281"/>
      <c r="L22" s="281"/>
    </row>
    <row r="23" spans="2:13" ht="6" customHeight="1" x14ac:dyDescent="0.2"/>
    <row r="24" spans="2:13" ht="12" customHeight="1" x14ac:dyDescent="0.2">
      <c r="B24" s="279" t="str">
        <f>'4 Järnväg'!A1</f>
        <v>Tabell 4. Allvarligt skadade i olyckor och självmordsförsök vid järnvägsdrift. Åren 2000–2019 samt summa för femårsperioderna 2010–2014 och 2015–2019.</v>
      </c>
      <c r="C24" s="279"/>
      <c r="D24" s="279"/>
      <c r="E24" s="279"/>
      <c r="F24" s="279"/>
      <c r="G24" s="279"/>
      <c r="H24" s="279"/>
      <c r="I24" s="279"/>
      <c r="J24" s="279"/>
      <c r="K24" s="279"/>
      <c r="L24" s="279"/>
    </row>
    <row r="25" spans="2:13" s="91" customFormat="1" ht="12" customHeight="1" x14ac:dyDescent="0.2">
      <c r="B25" s="280" t="str">
        <f>'4 Järnväg'!A2</f>
        <v>Table 4. Seriously injured in accidents and suicide attempts in railway operations. Years 2000–2019 and sum for the five year periods 2010–2014 and 2015–2019.</v>
      </c>
      <c r="C25" s="280"/>
      <c r="D25" s="280"/>
      <c r="E25" s="280"/>
      <c r="F25" s="280"/>
      <c r="G25" s="280"/>
      <c r="H25" s="280"/>
      <c r="I25" s="280"/>
      <c r="J25" s="280"/>
      <c r="K25" s="280"/>
      <c r="L25" s="280"/>
      <c r="M25" s="280"/>
    </row>
    <row r="26" spans="2:13" ht="6" customHeight="1" x14ac:dyDescent="0.2"/>
    <row r="27" spans="2:13" ht="12" customHeight="1" x14ac:dyDescent="0.2">
      <c r="B27" s="279" t="str">
        <f>'5 Spårväg'!A1</f>
        <v>Tabell 5. Olyckshändelser och självmordshändelser vid spårvägsdrift. Åren 2000–2019 samt summa för femårsperioderna 2010–2014 och 2015–2019.</v>
      </c>
      <c r="C27" s="279"/>
      <c r="D27" s="279"/>
      <c r="E27" s="279"/>
      <c r="F27" s="279"/>
      <c r="G27" s="279"/>
      <c r="H27" s="279"/>
      <c r="I27" s="279"/>
      <c r="J27" s="279"/>
      <c r="K27" s="279"/>
      <c r="L27" s="279"/>
    </row>
    <row r="28" spans="2:13" s="91" customFormat="1" ht="12" customHeight="1" x14ac:dyDescent="0.2">
      <c r="B28" s="280" t="str">
        <f>'5 Spårväg'!A2</f>
        <v>Table 5. Accidents and suicidal acts in tram operations. Years 2000–2019 and sum for the five year periods 2010–2014 and 2015–2019.</v>
      </c>
      <c r="C28" s="280"/>
      <c r="D28" s="280"/>
      <c r="E28" s="280"/>
      <c r="F28" s="280"/>
      <c r="G28" s="280"/>
      <c r="H28" s="280"/>
      <c r="I28" s="280"/>
      <c r="J28" s="280"/>
      <c r="K28" s="280"/>
      <c r="L28" s="280"/>
    </row>
    <row r="29" spans="2:13" ht="6" customHeight="1" x14ac:dyDescent="0.2">
      <c r="B29" s="51"/>
    </row>
    <row r="30" spans="2:13" ht="12" customHeight="1" x14ac:dyDescent="0.2">
      <c r="B30" s="279" t="str">
        <f>'6 Spårväg'!A1</f>
        <v>Tabell 6. Avlidna i olyckor och självmordshändelser vid spårvägsdrift. Åren 2000–2019 samt summa för femårsperioderna 2010–2014 och 2015–2019.</v>
      </c>
      <c r="C30" s="279"/>
      <c r="D30" s="279"/>
      <c r="E30" s="279"/>
      <c r="F30" s="279"/>
      <c r="G30" s="279"/>
      <c r="H30" s="279"/>
      <c r="I30" s="279"/>
      <c r="J30" s="279"/>
      <c r="K30" s="279"/>
      <c r="L30" s="279"/>
    </row>
    <row r="31" spans="2:13" s="91" customFormat="1" ht="12" customHeight="1" x14ac:dyDescent="0.2">
      <c r="B31" s="280" t="str">
        <f>'6 Spårväg'!A2</f>
        <v>Table 6. Fatalities in accidents and suicidal acts in tram operations. Years 2000–2019 and sum for the five year periods 2010–2014 and 2015–2019.</v>
      </c>
      <c r="C31" s="280"/>
      <c r="D31" s="280"/>
      <c r="E31" s="280"/>
      <c r="F31" s="280"/>
      <c r="G31" s="280"/>
      <c r="H31" s="280"/>
      <c r="I31" s="280"/>
      <c r="J31" s="280"/>
      <c r="K31" s="280"/>
      <c r="L31" s="280"/>
    </row>
    <row r="32" spans="2:13" ht="6" customHeight="1" x14ac:dyDescent="0.2">
      <c r="B32" s="51"/>
    </row>
    <row r="33" spans="2:13" ht="12" customHeight="1" x14ac:dyDescent="0.2">
      <c r="B33" s="279" t="str">
        <f>'7 Spårväg'!A1</f>
        <v>Tabell 7. Allvarligt skadade i olyckor och självmordsförsök vid spårvägsdrift. Åren 2000–2019 samt summa för femårsperioderna 2010–2014 och 2015–2019.</v>
      </c>
      <c r="C33" s="279"/>
      <c r="D33" s="279"/>
      <c r="E33" s="279"/>
      <c r="F33" s="279"/>
      <c r="G33" s="279"/>
      <c r="H33" s="279"/>
      <c r="I33" s="279"/>
      <c r="J33" s="279"/>
      <c r="K33" s="279"/>
      <c r="L33" s="279"/>
    </row>
    <row r="34" spans="2:13" s="91" customFormat="1" ht="12" customHeight="1" x14ac:dyDescent="0.2">
      <c r="B34" s="280" t="str">
        <f>'7 Spårväg'!A2</f>
        <v>Table 7. Seriously injured in accidents and suicide attempts in tram operations. Years 2000–2019 and sum for the five year periods 2010–2014 and 2015–2019.</v>
      </c>
      <c r="C34" s="280"/>
      <c r="D34" s="280"/>
      <c r="E34" s="280"/>
      <c r="F34" s="280"/>
      <c r="G34" s="280"/>
      <c r="H34" s="280"/>
      <c r="I34" s="280"/>
      <c r="J34" s="280"/>
      <c r="K34" s="280"/>
      <c r="L34" s="280"/>
      <c r="M34" s="280"/>
    </row>
    <row r="35" spans="2:13" ht="6" customHeight="1" x14ac:dyDescent="0.2"/>
    <row r="36" spans="2:13" s="12" customFormat="1" ht="12" customHeight="1" x14ac:dyDescent="0.2">
      <c r="B36" s="277" t="str">
        <f>'8 Tunnelbana'!A1</f>
        <v>Tabell 8. Olyckshändelser och självmordshändelser vid tunnelbanedrift. Åren 2000–2019 samt summa för femårsperioderna 2010–2014 och 2015–2019.</v>
      </c>
      <c r="C36" s="277"/>
      <c r="D36" s="277"/>
      <c r="E36" s="277"/>
      <c r="F36" s="277"/>
      <c r="G36" s="277"/>
      <c r="H36" s="277"/>
      <c r="I36" s="277"/>
      <c r="J36" s="277"/>
      <c r="K36" s="277"/>
      <c r="L36" s="277"/>
    </row>
    <row r="37" spans="2:13" s="12" customFormat="1" ht="12" customHeight="1" x14ac:dyDescent="0.2">
      <c r="B37" s="281" t="str">
        <f>'8 Tunnelbana'!A2</f>
        <v>Table 8. Accidents and suicidal acts in metro operations. Years 2000–2019 and sum for the five year periods 2010–2014 and 2015–2019.</v>
      </c>
      <c r="C37" s="281"/>
      <c r="D37" s="281"/>
      <c r="E37" s="281"/>
      <c r="F37" s="281"/>
      <c r="G37" s="281"/>
      <c r="H37" s="281"/>
      <c r="I37" s="281"/>
      <c r="J37" s="281"/>
      <c r="K37" s="281"/>
      <c r="L37" s="281"/>
    </row>
    <row r="38" spans="2:13" ht="6" customHeight="1" x14ac:dyDescent="0.2"/>
    <row r="39" spans="2:13" ht="12" customHeight="1" x14ac:dyDescent="0.2">
      <c r="B39" s="277" t="str">
        <f>'9 Tunnelbana'!A1</f>
        <v>Tabell 9. Avlidna i olyckor och självmordshändelser vid tunnelbanedrift. Åren 2000–2019 samt summa för femårsperioderna 2010–2014 och 2015–2019.</v>
      </c>
      <c r="C39" s="277"/>
      <c r="D39" s="277"/>
      <c r="E39" s="277"/>
      <c r="F39" s="277"/>
      <c r="G39" s="277"/>
      <c r="H39" s="277"/>
      <c r="I39" s="277"/>
      <c r="J39" s="277"/>
      <c r="K39" s="277"/>
      <c r="L39" s="277"/>
    </row>
    <row r="40" spans="2:13" s="91" customFormat="1" ht="12" customHeight="1" x14ac:dyDescent="0.2">
      <c r="B40" s="281" t="str">
        <f>'9 Tunnelbana'!A2</f>
        <v>Table 9. Fatalities in accidents and suicidal acts in metro operations. Years 2000–2019 and sum for the five year periods 2010–2014 and 2015–2019.</v>
      </c>
      <c r="C40" s="281"/>
      <c r="D40" s="281"/>
      <c r="E40" s="281"/>
      <c r="F40" s="281"/>
      <c r="G40" s="281"/>
      <c r="H40" s="281"/>
      <c r="I40" s="281"/>
      <c r="J40" s="281"/>
      <c r="K40" s="281"/>
      <c r="L40" s="281"/>
    </row>
    <row r="41" spans="2:13" ht="6" customHeight="1" x14ac:dyDescent="0.2"/>
    <row r="42" spans="2:13" ht="12" customHeight="1" x14ac:dyDescent="0.2">
      <c r="B42" s="279" t="str">
        <f>'10 Tunnelbana'!A1</f>
        <v>Tabell 10. Allvarligt skadade i olyckor och självmordsförsök vid tunnelbanedrift. Åren 2000–2019 samt summa för femårsperioderna 2010–2014 och 2015–2019.</v>
      </c>
      <c r="C42" s="279"/>
      <c r="D42" s="279"/>
      <c r="E42" s="279"/>
      <c r="F42" s="279"/>
      <c r="G42" s="279"/>
      <c r="H42" s="279"/>
      <c r="I42" s="279"/>
      <c r="J42" s="279"/>
      <c r="K42" s="279"/>
      <c r="L42" s="279"/>
      <c r="M42" s="279"/>
    </row>
    <row r="43" spans="2:13" s="91" customFormat="1" ht="12" customHeight="1" x14ac:dyDescent="0.2">
      <c r="B43" s="280" t="str">
        <f>'10 Tunnelbana'!A2</f>
        <v>Table 10. Seriously injured in accidents and suicide attempts in metro operations. Years 2000–2019 and sum for the five year periods 2010–2014 and 2015–2019.</v>
      </c>
      <c r="C43" s="280"/>
      <c r="D43" s="280"/>
      <c r="E43" s="280"/>
      <c r="F43" s="280"/>
      <c r="G43" s="280"/>
      <c r="H43" s="280"/>
      <c r="I43" s="280"/>
      <c r="J43" s="280"/>
      <c r="K43" s="280"/>
      <c r="L43" s="280"/>
      <c r="M43" s="280"/>
    </row>
    <row r="44" spans="2:13" ht="6" customHeight="1" x14ac:dyDescent="0.2"/>
    <row r="45" spans="2:13" ht="12" customHeight="1" x14ac:dyDescent="0.2">
      <c r="B45" s="279" t="str">
        <f>'Figur 1.1'!A30</f>
        <v xml:space="preserve">Figur 1.1. Allvarliga olyckshändelser vid järnvägsdrift, indelade efter kategori, åren 2000–2019.
</v>
      </c>
      <c r="C45" s="279"/>
      <c r="D45" s="279"/>
      <c r="E45" s="279"/>
      <c r="F45" s="279"/>
      <c r="G45" s="279"/>
      <c r="H45" s="279"/>
    </row>
    <row r="46" spans="2:13" s="91" customFormat="1" ht="12" customHeight="1" x14ac:dyDescent="0.2">
      <c r="B46" s="280" t="str">
        <f>'Figur 1.1'!A34</f>
        <v>Figure 1.1. Serious accidents in railway operations, divided by category, years 2000–2019.</v>
      </c>
      <c r="C46" s="280"/>
      <c r="D46" s="280"/>
      <c r="E46" s="280"/>
      <c r="F46" s="280"/>
      <c r="G46" s="280"/>
      <c r="H46" s="280"/>
    </row>
    <row r="47" spans="2:13" ht="6" customHeight="1" x14ac:dyDescent="0.2">
      <c r="B47" s="51"/>
    </row>
    <row r="48" spans="2:13" ht="12" customHeight="1" x14ac:dyDescent="0.2">
      <c r="B48" s="279" t="str">
        <f>'Figur 1.2'!A27</f>
        <v>Figur 1.2. Avlidna vid olyckshändelser vid järnvägsdrift, åren 2000–2019.</v>
      </c>
      <c r="C48" s="279"/>
      <c r="D48" s="279"/>
      <c r="E48" s="279"/>
      <c r="F48" s="279"/>
    </row>
    <row r="49" spans="2:8" s="91" customFormat="1" ht="12" customHeight="1" x14ac:dyDescent="0.2">
      <c r="B49" s="280" t="str">
        <f>'Figur 1.2'!A28</f>
        <v>Figure 1.2. Fatalities at accidents in railway operations, years 2000–2019.</v>
      </c>
      <c r="C49" s="280"/>
      <c r="D49" s="280"/>
      <c r="E49" s="280"/>
      <c r="F49" s="280"/>
    </row>
    <row r="50" spans="2:8" ht="6" customHeight="1" x14ac:dyDescent="0.2">
      <c r="B50" s="51"/>
    </row>
    <row r="51" spans="2:8" ht="12" customHeight="1" x14ac:dyDescent="0.2">
      <c r="B51" s="279" t="str">
        <f>'Figur 1.3'!A25</f>
        <v xml:space="preserve">Figur 1.3. Avlidna vid olyckshändelser vid järnvägsdrift, per kön, åren 2009–2019.
</v>
      </c>
      <c r="C51" s="279"/>
      <c r="D51" s="279"/>
      <c r="E51" s="279"/>
      <c r="F51" s="279"/>
      <c r="G51" s="279"/>
    </row>
    <row r="52" spans="2:8" s="91" customFormat="1" ht="12" customHeight="1" x14ac:dyDescent="0.2">
      <c r="B52" s="280" t="str">
        <f>'Figur 1.3'!A26</f>
        <v>Figure 1.3. Fatalities at accidents in railway operations, by sex, years 2009–2019.</v>
      </c>
      <c r="C52" s="280"/>
      <c r="D52" s="280"/>
      <c r="E52" s="280"/>
      <c r="F52" s="280"/>
      <c r="G52" s="280"/>
    </row>
    <row r="53" spans="2:8" ht="6" customHeight="1" x14ac:dyDescent="0.2">
      <c r="B53" s="51"/>
    </row>
    <row r="54" spans="2:8" ht="12" customHeight="1" x14ac:dyDescent="0.2">
      <c r="B54" s="279" t="str">
        <f>'Figur 1.4'!A24</f>
        <v xml:space="preserve">Figur 1.4. Allvarligt skadade vid olyckshändelser vid järnvägsdrift, per kön, åren 2009–2019.
</v>
      </c>
      <c r="C54" s="279"/>
      <c r="D54" s="279"/>
      <c r="E54" s="279"/>
      <c r="F54" s="279"/>
      <c r="G54" s="279"/>
      <c r="H54" s="279"/>
    </row>
    <row r="55" spans="2:8" s="91" customFormat="1" ht="12" customHeight="1" x14ac:dyDescent="0.2">
      <c r="B55" s="280" t="str">
        <f>'Figur 1.4'!A25</f>
        <v>Figure 1.4. Seriously injured in railway operations, by sex, years 2009–2019.</v>
      </c>
      <c r="C55" s="280"/>
      <c r="D55" s="280"/>
      <c r="E55" s="280"/>
      <c r="F55" s="280"/>
      <c r="G55" s="280"/>
    </row>
    <row r="56" spans="2:8" ht="6" customHeight="1" x14ac:dyDescent="0.2"/>
    <row r="57" spans="2:8" ht="12" customHeight="1" x14ac:dyDescent="0.2">
      <c r="B57" s="279" t="str">
        <f>'Figur 2.1'!A30</f>
        <v xml:space="preserve">Figur 2.1. Allvarliga olyckshändelser vid spårvägsdrift, indelade efter kategori, åren 2001–2019.
</v>
      </c>
      <c r="C57" s="279"/>
      <c r="D57" s="279"/>
      <c r="E57" s="279"/>
      <c r="F57" s="279"/>
      <c r="G57" s="279"/>
      <c r="H57" s="279"/>
    </row>
    <row r="58" spans="2:8" s="91" customFormat="1" ht="12" customHeight="1" x14ac:dyDescent="0.2">
      <c r="B58" s="280" t="str">
        <f>'Figur 2.1'!A34</f>
        <v>Figure 2.1. Serious accidents in tram operations, divided by category, years 2001–2019.</v>
      </c>
      <c r="C58" s="280"/>
      <c r="D58" s="280"/>
      <c r="E58" s="280"/>
      <c r="F58" s="280"/>
      <c r="G58" s="280"/>
    </row>
    <row r="59" spans="2:8" ht="6" customHeight="1" x14ac:dyDescent="0.2">
      <c r="B59" s="50"/>
    </row>
    <row r="60" spans="2:8" ht="12" customHeight="1" x14ac:dyDescent="0.2">
      <c r="B60" s="279" t="str">
        <f>'Figur 2.2'!A26</f>
        <v>Figur 2.2. Avlidna vid olyckshändelser vid spårvägsdrift, åren 2000–2019.</v>
      </c>
      <c r="C60" s="279"/>
      <c r="D60" s="279"/>
      <c r="E60" s="279"/>
      <c r="F60" s="279"/>
    </row>
    <row r="61" spans="2:8" s="91" customFormat="1" ht="12" customHeight="1" x14ac:dyDescent="0.2">
      <c r="B61" s="280" t="str">
        <f>'Figur 2.2'!A27</f>
        <v>Figure 2.2. Fatalities at accidents in tram operations, years 2000–2019.</v>
      </c>
      <c r="C61" s="280"/>
      <c r="D61" s="280"/>
      <c r="E61" s="280"/>
      <c r="F61" s="280"/>
    </row>
    <row r="62" spans="2:8" ht="6" customHeight="1" x14ac:dyDescent="0.2">
      <c r="B62" s="50"/>
    </row>
    <row r="63" spans="2:8" ht="12" customHeight="1" x14ac:dyDescent="0.2">
      <c r="B63" s="279" t="str">
        <f>'Figur 2.3'!A25</f>
        <v xml:space="preserve">Figur 2.3. Avlidna vid olyckshändelser vid spårvägsdrift, per kön, åren 2009–2019.
</v>
      </c>
      <c r="C63" s="279"/>
      <c r="D63" s="279"/>
      <c r="E63" s="279"/>
      <c r="F63" s="279"/>
      <c r="G63" s="279"/>
    </row>
    <row r="64" spans="2:8" s="91" customFormat="1" ht="12" customHeight="1" x14ac:dyDescent="0.2">
      <c r="B64" s="280" t="str">
        <f>'Figur 2.3'!A28</f>
        <v>Figure 2.3. Fatalities at accidents in tram operations, by sex, years 2009–2019.</v>
      </c>
      <c r="C64" s="280"/>
      <c r="D64" s="280"/>
      <c r="E64" s="280"/>
      <c r="F64" s="280"/>
      <c r="G64" s="280"/>
    </row>
    <row r="65" spans="2:8" ht="6" customHeight="1" x14ac:dyDescent="0.2">
      <c r="B65" s="50"/>
    </row>
    <row r="66" spans="2:8" ht="12" customHeight="1" x14ac:dyDescent="0.2">
      <c r="B66" s="279" t="str">
        <f>'Figur 2.4'!A24</f>
        <v xml:space="preserve">Figur 2.4. Allvarligt skadade vid olyckshändelser vid spårvägsdrift, per kön, åren 2009–2019.
</v>
      </c>
      <c r="C66" s="279"/>
      <c r="D66" s="279"/>
      <c r="E66" s="279"/>
      <c r="F66" s="279"/>
      <c r="G66" s="279"/>
      <c r="H66" s="279"/>
    </row>
    <row r="67" spans="2:8" s="91" customFormat="1" ht="12" customHeight="1" x14ac:dyDescent="0.2">
      <c r="B67" s="280" t="str">
        <f>'Figur 2.4'!A25</f>
        <v>Figure 2.4. Seriously injured in tram operations, by sex, years 2009–2019.</v>
      </c>
      <c r="C67" s="280"/>
      <c r="D67" s="280"/>
      <c r="E67" s="280"/>
      <c r="F67" s="280"/>
      <c r="G67" s="280"/>
    </row>
    <row r="68" spans="2:8" ht="6" customHeight="1" x14ac:dyDescent="0.2">
      <c r="B68" s="50"/>
    </row>
    <row r="69" spans="2:8" ht="12" customHeight="1" x14ac:dyDescent="0.2">
      <c r="B69" s="279" t="str">
        <f>'Figur 3.1'!A30</f>
        <v xml:space="preserve">Figur 3.1. Allvarliga olyckshändelser vid tunnelbanedrift, indelade efter kategori, åren 2001–2019.
</v>
      </c>
      <c r="C69" s="279"/>
      <c r="D69" s="279"/>
      <c r="E69" s="279"/>
      <c r="F69" s="279"/>
      <c r="G69" s="279"/>
      <c r="H69" s="279"/>
    </row>
    <row r="70" spans="2:8" s="91" customFormat="1" ht="12" customHeight="1" x14ac:dyDescent="0.2">
      <c r="B70" s="280" t="str">
        <f>'Figur 3.1'!A34</f>
        <v>Figure 3.1. Serious accidents in metro operations, divided by category, years 2001–2019.</v>
      </c>
      <c r="C70" s="280"/>
      <c r="D70" s="280"/>
      <c r="E70" s="280"/>
      <c r="F70" s="280"/>
      <c r="G70" s="280"/>
      <c r="H70" s="280"/>
    </row>
    <row r="71" spans="2:8" ht="6" customHeight="1" x14ac:dyDescent="0.2">
      <c r="B71" s="50"/>
    </row>
    <row r="72" spans="2:8" ht="12" customHeight="1" x14ac:dyDescent="0.2">
      <c r="B72" s="279" t="str">
        <f>'Figur 3.2'!A27</f>
        <v>Figur 3.2. Avlidna vid olyckshändelser vid tunnelbanedrift, åren 2000–2019.</v>
      </c>
      <c r="C72" s="279"/>
      <c r="D72" s="279"/>
      <c r="E72" s="279"/>
      <c r="F72" s="279"/>
      <c r="G72" s="279"/>
    </row>
    <row r="73" spans="2:8" s="91" customFormat="1" ht="12" customHeight="1" x14ac:dyDescent="0.2">
      <c r="B73" s="280" t="str">
        <f>'Figur 3.2'!A28</f>
        <v>Figure 3.2. Fatalities at accidents in metro operations, years 2000–2019.</v>
      </c>
      <c r="C73" s="280"/>
      <c r="D73" s="280"/>
      <c r="E73" s="280"/>
      <c r="F73" s="280"/>
      <c r="G73" s="280"/>
    </row>
    <row r="74" spans="2:8" ht="6" customHeight="1" x14ac:dyDescent="0.2">
      <c r="B74" s="50"/>
    </row>
    <row r="75" spans="2:8" ht="12" customHeight="1" x14ac:dyDescent="0.2">
      <c r="B75" s="279" t="str">
        <f>'Figur 3.3'!A25</f>
        <v xml:space="preserve">Figur 3.3. Avlidna vid olyckshändelser vid tunnelbanedrift, fördelade per kön, åren 2009–2019.
</v>
      </c>
      <c r="C75" s="279"/>
      <c r="D75" s="279"/>
      <c r="E75" s="279"/>
      <c r="F75" s="279"/>
      <c r="G75" s="279"/>
      <c r="H75" s="279"/>
    </row>
    <row r="76" spans="2:8" s="91" customFormat="1" ht="12" customHeight="1" x14ac:dyDescent="0.2">
      <c r="B76" s="280" t="str">
        <f>'Figur 3.3'!A28</f>
        <v>Figure 3.3. Fatalities at accidents in metro operations, by sex, years 2009–2019.</v>
      </c>
      <c r="C76" s="280"/>
      <c r="D76" s="280"/>
      <c r="E76" s="280"/>
      <c r="F76" s="280"/>
      <c r="G76" s="280"/>
    </row>
    <row r="77" spans="2:8" ht="6" customHeight="1" x14ac:dyDescent="0.2">
      <c r="B77" s="50"/>
    </row>
    <row r="78" spans="2:8" ht="12" customHeight="1" x14ac:dyDescent="0.2">
      <c r="B78" s="279" t="str">
        <f>'Figur 3.4'!A25</f>
        <v xml:space="preserve">Figur 3.4. Allvarligt skadade vid olyckshändelser vid tunnelbanedrift, per kön, åren 2009–2019.
</v>
      </c>
      <c r="C78" s="279"/>
      <c r="D78" s="279"/>
      <c r="E78" s="279"/>
      <c r="F78" s="279"/>
      <c r="G78" s="279"/>
      <c r="H78" s="279"/>
    </row>
    <row r="79" spans="2:8" s="91" customFormat="1" ht="12" customHeight="1" x14ac:dyDescent="0.2">
      <c r="B79" s="280" t="str">
        <f>'Figur 3.4'!A26</f>
        <v>Figure 3.4. Seriously injured in metro operations, by sex, years 2009–2019.</v>
      </c>
      <c r="C79" s="280"/>
      <c r="D79" s="280"/>
      <c r="E79" s="280"/>
      <c r="F79" s="280"/>
      <c r="G79" s="280"/>
    </row>
    <row r="80" spans="2:8" ht="6" customHeight="1" x14ac:dyDescent="0.2">
      <c r="B80" s="50"/>
    </row>
    <row r="81" spans="2:2" ht="12" customHeight="1" x14ac:dyDescent="0.2">
      <c r="B81" s="50"/>
    </row>
    <row r="82" spans="2:2" ht="12" customHeight="1" x14ac:dyDescent="0.2">
      <c r="B82" s="50"/>
    </row>
    <row r="83" spans="2:2" ht="6" customHeight="1" x14ac:dyDescent="0.2">
      <c r="B83" s="50"/>
    </row>
    <row r="84" spans="2:2" ht="12" customHeight="1" x14ac:dyDescent="0.2">
      <c r="B84" s="50"/>
    </row>
    <row r="85" spans="2:2" ht="12" customHeight="1" x14ac:dyDescent="0.2">
      <c r="B85" s="50"/>
    </row>
  </sheetData>
  <customSheetViews>
    <customSheetView guid="{03452A04-CA67-46E6-B0A2-BCD750928530}" showGridLines="0" topLeftCell="A19">
      <selection activeCell="B65" sqref="B65"/>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topLeftCell="A19">
      <selection activeCell="B65" sqref="B65"/>
      <pageMargins left="3.937007874015748E-2" right="3.937007874015748E-2" top="0.74803149606299213" bottom="0.74803149606299213" header="0.31496062992125984" footer="0.31496062992125984"/>
      <pageSetup paperSize="9" scale="87" orientation="portrait" r:id="rId2"/>
    </customSheetView>
  </customSheetViews>
  <mergeCells count="49">
    <mergeCell ref="B31:L31"/>
    <mergeCell ref="B15:L15"/>
    <mergeCell ref="B16:L16"/>
    <mergeCell ref="B18:L18"/>
    <mergeCell ref="B19:L19"/>
    <mergeCell ref="B21:L21"/>
    <mergeCell ref="B22:L22"/>
    <mergeCell ref="B24:L24"/>
    <mergeCell ref="B25:M25"/>
    <mergeCell ref="B27:L27"/>
    <mergeCell ref="B28:L28"/>
    <mergeCell ref="B30:L30"/>
    <mergeCell ref="B49:F49"/>
    <mergeCell ref="B33:L33"/>
    <mergeCell ref="B34:M34"/>
    <mergeCell ref="B36:L36"/>
    <mergeCell ref="B37:L37"/>
    <mergeCell ref="B39:L39"/>
    <mergeCell ref="B40:L40"/>
    <mergeCell ref="B42:M42"/>
    <mergeCell ref="B43:M43"/>
    <mergeCell ref="B45:H45"/>
    <mergeCell ref="B46:H46"/>
    <mergeCell ref="B48:F48"/>
    <mergeCell ref="B64:G64"/>
    <mergeCell ref="B66:H66"/>
    <mergeCell ref="B67:G67"/>
    <mergeCell ref="B51:G51"/>
    <mergeCell ref="B52:G52"/>
    <mergeCell ref="B54:H54"/>
    <mergeCell ref="B55:G55"/>
    <mergeCell ref="B57:H57"/>
    <mergeCell ref="B58:G58"/>
    <mergeCell ref="B8:D8"/>
    <mergeCell ref="B78:H78"/>
    <mergeCell ref="B79:G79"/>
    <mergeCell ref="B4:D4"/>
    <mergeCell ref="B6:D6"/>
    <mergeCell ref="B12:G12"/>
    <mergeCell ref="B13:G13"/>
    <mergeCell ref="B69:H69"/>
    <mergeCell ref="B70:H70"/>
    <mergeCell ref="B72:G72"/>
    <mergeCell ref="B73:G73"/>
    <mergeCell ref="B75:H75"/>
    <mergeCell ref="B76:G76"/>
    <mergeCell ref="B60:F60"/>
    <mergeCell ref="B61:F61"/>
    <mergeCell ref="B63:G63"/>
  </mergeCells>
  <hyperlinks>
    <hyperlink ref="B15" location="'1 Järnväg'!A1" display="'1 Järnväg'!A1" xr:uid="{00000000-0004-0000-0100-000000000000}"/>
    <hyperlink ref="B18" location="'2 Järnväg'!A1" display="'2 Järnväg'!A1" xr:uid="{00000000-0004-0000-0100-000001000000}"/>
    <hyperlink ref="B27" location="'5 Spårväg'!A1" display="'5 Spårväg'!A1" xr:uid="{00000000-0004-0000-0100-000004000000}"/>
    <hyperlink ref="B33" location="'7 Spårväg'!A1" display="'7 Spårväg'!A1" xr:uid="{00000000-0004-0000-0100-000006000000}"/>
    <hyperlink ref="B45" location="'Fig 2.1'!A1" display="'Fig 2.1'!A1" xr:uid="{00000000-0004-0000-0100-000014000000}"/>
    <hyperlink ref="B46" location="'Fig 2.1'!A1" display="'Fig 2.1'!A1" xr:uid="{00000000-0004-0000-0100-000015000000}"/>
    <hyperlink ref="B48" location="'Fig 2.2'!A1" display="'Fig 2.2'!A1" xr:uid="{00000000-0004-0000-0100-000016000000}"/>
    <hyperlink ref="B49" location="'Fig 2.2'!A1" display="'Fig 2.2'!A1" xr:uid="{00000000-0004-0000-0100-000017000000}"/>
    <hyperlink ref="B51" location="'Fig 2.3'!A1" display="'Fig 2.3'!A1" xr:uid="{00000000-0004-0000-0100-000018000000}"/>
    <hyperlink ref="B54" location="'Fig 2.4'!A1" display="'Fig 2.4'!A1" xr:uid="{00000000-0004-0000-0100-000019000000}"/>
    <hyperlink ref="B57" location="'Fig 3.1'!A1" display="'Fig 3.1'!A1" xr:uid="{00000000-0004-0000-0100-00001A000000}"/>
    <hyperlink ref="B60" location="'Fig 3.2'!A1" display="'Fig 3.2'!A1" xr:uid="{00000000-0004-0000-0100-00001B000000}"/>
    <hyperlink ref="B63" location="'Fig 3.3'!A1" display="'Fig 3.3'!A1" xr:uid="{00000000-0004-0000-0100-00001C000000}"/>
    <hyperlink ref="B66" location="'Fig 3.4'!A1" display="'Fig 3.4'!A1" xr:uid="{00000000-0004-0000-0100-00001D000000}"/>
    <hyperlink ref="B69" location="'Fig 4.1'!A1" display="'Fig 4.1'!A1" xr:uid="{00000000-0004-0000-0100-00001E000000}"/>
    <hyperlink ref="B72" location="'Fig 4.2'!A1" display="'Fig 4.2'!A1" xr:uid="{00000000-0004-0000-0100-00001F000000}"/>
    <hyperlink ref="B75" location="'Fig 4.3'!A1" display="'Fig 4.3'!A1" xr:uid="{00000000-0004-0000-0100-000020000000}"/>
    <hyperlink ref="B78" location="'Fig 4.4'!A1" display="'Fig 4.4'!A1" xr:uid="{00000000-0004-0000-0100-000021000000}"/>
    <hyperlink ref="B52" location="'Fig 2.3'!A1" display="'Fig 2.3'!A1" xr:uid="{00000000-0004-0000-0100-000022000000}"/>
    <hyperlink ref="B55" location="'Fig 2.4'!A1" display="'Fig 2.4'!A1" xr:uid="{00000000-0004-0000-0100-000023000000}"/>
    <hyperlink ref="B58" location="'Fig 3.1'!A1" display="'Fig 3.1'!A1" xr:uid="{00000000-0004-0000-0100-000024000000}"/>
    <hyperlink ref="B61" location="'Fig 3.2'!A1" display="'Fig 3.2'!A1" xr:uid="{00000000-0004-0000-0100-000025000000}"/>
    <hyperlink ref="B64" location="'Fig 3.3'!A1" display="'Fig 3.3'!A1" xr:uid="{00000000-0004-0000-0100-000026000000}"/>
    <hyperlink ref="B67" location="'Fig 3.4'!A1" display="'Fig 3.4'!A1" xr:uid="{00000000-0004-0000-0100-000027000000}"/>
    <hyperlink ref="B70" location="'Fig 4.1'!A1" display="'Fig 4.1'!A1" xr:uid="{00000000-0004-0000-0100-000028000000}"/>
    <hyperlink ref="B73" location="'Fig 4.2'!A1" display="'Fig 4.2'!A1" xr:uid="{00000000-0004-0000-0100-000029000000}"/>
    <hyperlink ref="B76" location="'Fig 4.3'!A1" display="'Fig 4.3'!A1" xr:uid="{00000000-0004-0000-0100-00002A000000}"/>
    <hyperlink ref="B79" location="'Fig 4.4'!A1" display="'Fig 4.4'!A1" xr:uid="{00000000-0004-0000-0100-00002B000000}"/>
    <hyperlink ref="B16" location="'1 Järnväg'!A1" display="'1 Järnväg'!A1" xr:uid="{7B34816A-A4CC-4A7E-9F14-14E87CCD55E4}"/>
    <hyperlink ref="B19" location="'2 Järnväg'!A1" display="'2 Järnväg'!A1" xr:uid="{C81F7180-F651-41D6-8326-29B287D622E4}"/>
    <hyperlink ref="B21" location="'3 Järnväg'!A1" display="'3 Järnväg'!A1" xr:uid="{16EF86BC-21EA-48DB-8AE7-06C43EF3A804}"/>
    <hyperlink ref="B22" location="'3 Järnväg'!A1" display="'3 Järnväg'!A1" xr:uid="{7A614BC8-BAB5-465A-B823-72E05BCCB8C0}"/>
    <hyperlink ref="B24" location="'4 Järnväg'!A1" display="'4 Järnväg'!A1" xr:uid="{77BB4163-0A05-4A57-8C21-72195210304F}"/>
    <hyperlink ref="B25" location="'4 Järnväg'!A1" display="'4 Järnväg'!A1" xr:uid="{1DB7E846-0CF5-40A0-ACF3-B752610BB2B6}"/>
    <hyperlink ref="B28" location="'5 Spårväg'!A1" display="'5 Spårväg'!A1" xr:uid="{1B09C55C-E6AA-407D-A5EE-0D3E3DCC3845}"/>
    <hyperlink ref="B30" location="'6 Spårväg'!A1" display="'6 Spårväg'!A1" xr:uid="{195FFB32-F599-433B-A91B-22F9296396D0}"/>
    <hyperlink ref="B31" location="'6 Spårväg'!A1" display="'6 Spårväg'!A1" xr:uid="{DE4E0D3C-8E6D-467B-9F36-6F61FA474606}"/>
    <hyperlink ref="B34" location="'7 Spårväg'!A1" display="'7 Spårväg'!A1" xr:uid="{D7623CAF-2CBD-4EE7-BEC9-038D09761EF8}"/>
    <hyperlink ref="B36" location="'8 Tunnelbana'!A1" display="'8 Tunnelbana'!A1" xr:uid="{056D8418-CB7C-48A3-90A4-B40BE9E1B780}"/>
    <hyperlink ref="B37" location="'8 Tunnelbana'!A1" display="'8 Tunnelbana'!A1" xr:uid="{07D67D67-E445-45A2-88F0-D0048DAC4DDD}"/>
    <hyperlink ref="B39" location="'9 Tunnelbana'!A1" display="'9 Tunnelbana'!A1" xr:uid="{A329D418-2822-4525-9E20-4AB37CE86224}"/>
    <hyperlink ref="B40" location="'9 Tunnelbana'!A1" display="'9 Tunnelbana'!A1" xr:uid="{C0105FED-50D5-4439-AA7F-85BE0B19FA16}"/>
    <hyperlink ref="B42" location="'10 Tunnelbana'!A1" display="'10 Tunnelbana'!A1" xr:uid="{EBE75805-7B6A-4EBB-B807-D688876B2901}"/>
    <hyperlink ref="B43" location="'10 Tunnelbana'!A1" display="'10 Tunnelbana'!A1" xr:uid="{B6F00ABA-1816-441D-B990-77242BF78D7E}"/>
    <hyperlink ref="B45:H45" location="'Figur 1.1'!A1" display="'Figur 1.1'!A1" xr:uid="{8837DA41-47CA-468A-B8DB-A524C4E7F1C6}"/>
    <hyperlink ref="B46:H46" location="'Figur 1.1'!A1" display="'Figur 1.1'!A1" xr:uid="{BFB525DA-B6DE-4826-A4B7-7A6C88F7D463}"/>
    <hyperlink ref="B48:F48" location="'Figur 1.2'!A1" display="'Figur 1.2'!A1" xr:uid="{8D86B9A3-4859-4190-B57B-AA42EEB73318}"/>
    <hyperlink ref="B49:F49" location="'Figur 1.2'!A1" display="'Figur 1.2'!A1" xr:uid="{0D0B9F2A-01EE-4B3F-A113-E39F329FA55B}"/>
    <hyperlink ref="B51:G51" location="'Figur 1.3'!A1" display="'Figur 1.3'!A1" xr:uid="{E2B0E5BB-8B17-49B5-AB37-C31FD77C3F16}"/>
    <hyperlink ref="B52:G52" location="'Figur 1.3'!A1" display="'Figur 1.3'!A1" xr:uid="{0EE75073-DAB6-428E-B1E6-68F5771344DB}"/>
    <hyperlink ref="B54:H54" location="'Figur 1.4'!A1" display="'Figur 1.4'!A1" xr:uid="{4A4B74BB-3137-4B1C-94F1-AEDEA38AAC52}"/>
    <hyperlink ref="B55:G55" location="'Figur 1.4'!A1" display="'Figur 1.4'!A1" xr:uid="{A1BE7ACB-8ED9-458F-8B54-A110525E2F14}"/>
    <hyperlink ref="B57:H57" location="'Figur 2.1'!A1" display="'Figur 2.1'!A1" xr:uid="{D3211CEA-F4D2-4EF0-8C0E-3489CD63F9AD}"/>
    <hyperlink ref="B58:G58" location="'Figur 2.1'!A1" display="'Figur 2.1'!A1" xr:uid="{BBFEDCEF-0B35-4B64-B73E-B749DFBEC568}"/>
    <hyperlink ref="B60:F60" location="'Figur 2.2'!A1" display="'Figur 2.2'!A1" xr:uid="{EA15BBC3-E323-4547-84DD-BFBAC4712846}"/>
    <hyperlink ref="B63:G63" location="'Figur 2.3'!A1" display="'Figur 2.3'!A1" xr:uid="{F400A691-1403-4919-BF18-2E674F9AD159}"/>
    <hyperlink ref="B64:G64" location="'Figur 2.3'!A1" display="'Figur 2.3'!A1" xr:uid="{61FAC6F0-2E6A-46DA-A9BF-D735CA2123F6}"/>
    <hyperlink ref="B66:H66" location="'Figur 2.4'!A1" display="'Figur 2.4'!A1" xr:uid="{0F0AB3CF-809B-46C2-85A9-2ABA4C45AAE6}"/>
    <hyperlink ref="B67:G67" location="'Figur 2.4'!A1" display="'Figur 2.4'!A1" xr:uid="{07F2E738-AEC0-495B-AA4D-EE1B6CD46F4F}"/>
    <hyperlink ref="B69:H69" location="'Figur 3.1'!A1" display="'Figur 3.1'!A1" xr:uid="{2DE4A8A2-987A-4617-9086-0F902EC02A89}"/>
    <hyperlink ref="B70:H70" location="'Figur 3.1'!A1" display="'Figur 3.1'!A1" xr:uid="{05FA2016-4F25-4062-98F6-9E78708B182E}"/>
    <hyperlink ref="B72:G72" location="'Figur 3.2'!A1" display="'Figur 3.2'!A1" xr:uid="{6BBD6552-752A-40C4-92EB-510B65674ED0}"/>
    <hyperlink ref="B73:G73" location="'Figur 3.2'!A1" display="'Figur 3.2'!A1" xr:uid="{9879EB95-7000-4F62-8224-D39C6FA82D2D}"/>
    <hyperlink ref="B75:H75" location="'Figur 3.3'!A1" display="'Figur 3.3'!A1" xr:uid="{2CD907DE-8271-4E1C-A16C-32C2AE4601CB}"/>
    <hyperlink ref="B76:G76" location="'Figur 3.3'!A1" display="'Figur 3.3'!A1" xr:uid="{BE7A380B-3DB5-4FA1-A931-8DFF5D32342B}"/>
    <hyperlink ref="B78:H78" location="'Figur 3.4'!A1" display="'Figur 3.4'!A1" xr:uid="{A3988720-29AC-4E14-8910-AF341F7842BB}"/>
    <hyperlink ref="B79:G79" location="'Figur 3.4'!A1" display="'Figur 3.4'!A1" xr:uid="{9626C0CC-BBC3-43D5-8FBC-1AA8318E2069}"/>
    <hyperlink ref="B4:D4" location="'Fakta om statistiken'!A1" display="'Fakta om statistiken'!A1" xr:uid="{B726C52E-1121-4E5D-91B9-2F8039A099B6}"/>
    <hyperlink ref="B6:D6" location="'Definitioner (1)'!A1" display="'Definitioner (1)'!A1" xr:uid="{12E5FC91-1BB3-43FD-B893-DC58B04AFB32}"/>
    <hyperlink ref="B12:G12" location="Översiktstabell!A1" display="Översiktstabell!A1" xr:uid="{556DA199-A367-4A3B-95F5-00630C2F6780}"/>
    <hyperlink ref="B13:G13" location="Översiktstabell!A1" display="Översiktstabell!A1" xr:uid="{C1A2EF8D-A983-46E0-B34A-3F8DF3537A87}"/>
    <hyperlink ref="B61:F61" location="'Figur 2.2'!A1" display="'Figur 2.2'!A1" xr:uid="{954B993A-D9F8-4439-8336-870F91B25BCB}"/>
    <hyperlink ref="B10" location="Teckenförklaringar!A1" display="Teckenförklaringar!A1" xr:uid="{8309A65F-439F-4567-83CF-A8F1997E5C65}"/>
    <hyperlink ref="B8:D8" location="'Definitioner (2)'!A1" display="'Definitioner (2)'!A1" xr:uid="{797DE42F-1AF0-4321-9B5A-BE4FE8D92B51}"/>
  </hyperlinks>
  <pageMargins left="0.39370078740157483" right="0.39370078740157483" top="0.59055118110236227" bottom="0.74803149606299213" header="0.31496062992125984" footer="0.31496062992125984"/>
  <pageSetup paperSize="9" scale="85"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26"/>
  <sheetViews>
    <sheetView zoomScaleNormal="100" zoomScaleSheetLayoutView="100" workbookViewId="0"/>
  </sheetViews>
  <sheetFormatPr defaultRowHeight="12.75" x14ac:dyDescent="0.2"/>
  <sheetData>
    <row r="1" spans="1:11" x14ac:dyDescent="0.2">
      <c r="A1" s="48"/>
      <c r="B1" s="48"/>
      <c r="C1" s="48"/>
      <c r="D1" s="48"/>
      <c r="E1" s="48"/>
      <c r="F1" s="48"/>
      <c r="G1" s="48"/>
      <c r="H1" s="48"/>
      <c r="I1" s="48"/>
      <c r="J1" s="48"/>
      <c r="K1" s="48"/>
    </row>
    <row r="2" spans="1:11" x14ac:dyDescent="0.2">
      <c r="A2" s="48"/>
      <c r="B2" s="48"/>
      <c r="C2" s="48"/>
      <c r="D2" s="48"/>
      <c r="E2" s="48"/>
      <c r="F2" s="48"/>
      <c r="G2" s="48"/>
      <c r="H2" s="48"/>
      <c r="I2" s="48"/>
      <c r="J2" s="48"/>
      <c r="K2" s="48"/>
    </row>
    <row r="3" spans="1:11" x14ac:dyDescent="0.2">
      <c r="A3" s="48"/>
      <c r="B3" s="48"/>
      <c r="C3" s="48"/>
      <c r="D3" s="48"/>
      <c r="E3" s="48"/>
      <c r="F3" s="48"/>
      <c r="G3" s="48"/>
      <c r="H3" s="48"/>
      <c r="I3" s="48"/>
      <c r="J3" s="48"/>
      <c r="K3" s="48"/>
    </row>
    <row r="4" spans="1:11" x14ac:dyDescent="0.2">
      <c r="A4" s="48"/>
      <c r="B4" s="48"/>
      <c r="C4" s="48"/>
      <c r="D4" s="48"/>
      <c r="E4" s="48"/>
      <c r="F4" s="48"/>
      <c r="G4" s="48"/>
      <c r="H4" s="48"/>
      <c r="I4" s="48"/>
      <c r="J4" s="48"/>
      <c r="K4" s="48"/>
    </row>
    <row r="5" spans="1:11" x14ac:dyDescent="0.2">
      <c r="A5" s="48"/>
      <c r="B5" s="48"/>
      <c r="C5" s="48"/>
      <c r="D5" s="48"/>
      <c r="E5" s="48"/>
      <c r="F5" s="48"/>
      <c r="G5" s="48"/>
      <c r="H5" s="48"/>
      <c r="I5" s="48"/>
      <c r="J5" s="48"/>
      <c r="K5" s="48"/>
    </row>
    <row r="6" spans="1:11" x14ac:dyDescent="0.2">
      <c r="A6" s="48"/>
      <c r="B6" s="48"/>
      <c r="C6" s="48"/>
      <c r="D6" s="48"/>
      <c r="E6" s="48"/>
      <c r="F6" s="48"/>
      <c r="G6" s="48"/>
      <c r="H6" s="48"/>
      <c r="I6" s="48"/>
      <c r="J6" s="48"/>
      <c r="K6" s="48"/>
    </row>
    <row r="7" spans="1:11" x14ac:dyDescent="0.2">
      <c r="A7" s="48"/>
      <c r="B7" s="48"/>
      <c r="C7" s="48"/>
      <c r="D7" s="48"/>
      <c r="E7" s="48"/>
      <c r="F7" s="48"/>
      <c r="G7" s="48"/>
      <c r="H7" s="48"/>
      <c r="I7" s="48"/>
      <c r="J7" s="48"/>
      <c r="K7" s="48"/>
    </row>
    <row r="8" spans="1:11" x14ac:dyDescent="0.2">
      <c r="A8" s="48"/>
      <c r="B8" s="48"/>
      <c r="C8" s="48"/>
      <c r="D8" s="48"/>
      <c r="E8" s="48"/>
      <c r="F8" s="48"/>
      <c r="G8" s="48"/>
      <c r="H8" s="48"/>
      <c r="I8" s="48"/>
      <c r="J8" s="48"/>
      <c r="K8" s="48"/>
    </row>
    <row r="9" spans="1:11" x14ac:dyDescent="0.2">
      <c r="A9" s="48"/>
      <c r="B9" s="48"/>
      <c r="C9" s="48"/>
      <c r="D9" s="48"/>
      <c r="E9" s="48"/>
      <c r="F9" s="48"/>
      <c r="G9" s="48"/>
      <c r="H9" s="48"/>
      <c r="I9" s="48"/>
      <c r="J9" s="48"/>
      <c r="K9" s="48"/>
    </row>
    <row r="10" spans="1:11" x14ac:dyDescent="0.2">
      <c r="A10" s="48"/>
      <c r="B10" s="48"/>
      <c r="C10" s="48"/>
      <c r="D10" s="48"/>
      <c r="E10" s="48"/>
      <c r="F10" s="48"/>
      <c r="G10" s="48"/>
      <c r="H10" s="48"/>
      <c r="I10" s="48"/>
      <c r="J10" s="48"/>
      <c r="K10" s="48"/>
    </row>
    <row r="11" spans="1:11" x14ac:dyDescent="0.2">
      <c r="A11" s="48"/>
      <c r="B11" s="48"/>
      <c r="C11" s="48"/>
      <c r="D11" s="48"/>
      <c r="E11" s="48"/>
      <c r="F11" s="48"/>
      <c r="G11" s="48"/>
      <c r="H11" s="48"/>
      <c r="I11" s="48"/>
      <c r="J11" s="48"/>
      <c r="K11" s="48"/>
    </row>
    <row r="12" spans="1:11" x14ac:dyDescent="0.2">
      <c r="A12" s="48"/>
      <c r="B12" s="48"/>
      <c r="C12" s="48"/>
      <c r="D12" s="48"/>
      <c r="E12" s="48"/>
      <c r="F12" s="48"/>
      <c r="G12" s="48"/>
      <c r="H12" s="48"/>
      <c r="I12" s="48"/>
      <c r="J12" s="48"/>
      <c r="K12" s="48"/>
    </row>
    <row r="13" spans="1:11" x14ac:dyDescent="0.2">
      <c r="A13" s="48"/>
      <c r="B13" s="48"/>
      <c r="C13" s="48"/>
      <c r="D13" s="48"/>
      <c r="E13" s="48"/>
      <c r="F13" s="48"/>
      <c r="G13" s="48"/>
      <c r="H13" s="48"/>
      <c r="I13" s="48"/>
      <c r="J13" s="48"/>
      <c r="K13" s="48"/>
    </row>
    <row r="14" spans="1:11" x14ac:dyDescent="0.2">
      <c r="A14" s="48"/>
      <c r="B14" s="48"/>
      <c r="C14" s="48"/>
      <c r="D14" s="48"/>
      <c r="E14" s="48"/>
      <c r="F14" s="48"/>
      <c r="G14" s="48"/>
      <c r="H14" s="48"/>
      <c r="I14" s="48"/>
      <c r="J14" s="48"/>
      <c r="K14" s="48"/>
    </row>
    <row r="15" spans="1:11" x14ac:dyDescent="0.2">
      <c r="A15" s="48"/>
      <c r="B15" s="48"/>
      <c r="C15" s="48"/>
      <c r="D15" s="48"/>
      <c r="E15" s="48"/>
      <c r="F15" s="48"/>
      <c r="G15" s="48"/>
      <c r="H15" s="48"/>
      <c r="I15" s="48"/>
      <c r="J15" s="48"/>
      <c r="K15" s="48"/>
    </row>
    <row r="16" spans="1:11" x14ac:dyDescent="0.2">
      <c r="A16" s="48"/>
      <c r="B16" s="48"/>
      <c r="C16" s="48"/>
      <c r="D16" s="48"/>
      <c r="E16" s="48"/>
      <c r="F16" s="48"/>
      <c r="G16" s="48"/>
      <c r="H16" s="48"/>
      <c r="I16" s="48"/>
      <c r="J16" s="48"/>
      <c r="K16" s="48"/>
    </row>
    <row r="17" spans="1:11" x14ac:dyDescent="0.2">
      <c r="A17" s="48"/>
      <c r="B17" s="48"/>
      <c r="C17" s="48"/>
      <c r="D17" s="48"/>
      <c r="E17" s="48"/>
      <c r="F17" s="48"/>
      <c r="G17" s="48"/>
      <c r="H17" s="48"/>
      <c r="I17" s="48"/>
      <c r="J17" s="48"/>
      <c r="K17" s="48"/>
    </row>
    <row r="18" spans="1:11" x14ac:dyDescent="0.2">
      <c r="A18" s="48"/>
      <c r="B18" s="48"/>
      <c r="C18" s="48"/>
      <c r="D18" s="48"/>
      <c r="E18" s="48"/>
      <c r="F18" s="48"/>
      <c r="G18" s="48"/>
      <c r="H18" s="48"/>
      <c r="I18" s="48"/>
      <c r="J18" s="48"/>
      <c r="K18" s="48"/>
    </row>
    <row r="19" spans="1:11" x14ac:dyDescent="0.2">
      <c r="A19" s="48"/>
      <c r="B19" s="48"/>
      <c r="C19" s="48"/>
      <c r="D19" s="48"/>
      <c r="E19" s="48"/>
      <c r="F19" s="48"/>
      <c r="G19" s="48"/>
      <c r="H19" s="48"/>
      <c r="I19" s="48"/>
      <c r="J19" s="48"/>
      <c r="K19" s="48"/>
    </row>
    <row r="20" spans="1:11" x14ac:dyDescent="0.2">
      <c r="A20" s="48"/>
      <c r="B20" s="48"/>
      <c r="C20" s="48"/>
      <c r="D20" s="48"/>
      <c r="E20" s="48"/>
      <c r="F20" s="48"/>
      <c r="G20" s="48"/>
      <c r="H20" s="48"/>
      <c r="I20" s="48"/>
      <c r="J20" s="48"/>
      <c r="K20" s="48"/>
    </row>
    <row r="21" spans="1:11" x14ac:dyDescent="0.2">
      <c r="A21" s="48"/>
      <c r="B21" s="48"/>
      <c r="C21" s="48"/>
      <c r="D21" s="48"/>
      <c r="E21" s="48"/>
      <c r="F21" s="48"/>
      <c r="G21" s="48"/>
      <c r="H21" s="48"/>
      <c r="I21" s="48"/>
      <c r="J21" s="48"/>
      <c r="K21" s="48"/>
    </row>
    <row r="22" spans="1:11" x14ac:dyDescent="0.2">
      <c r="A22" s="48"/>
      <c r="B22" s="48"/>
      <c r="C22" s="48"/>
      <c r="D22" s="48"/>
      <c r="E22" s="48"/>
      <c r="F22" s="48"/>
      <c r="G22" s="48"/>
      <c r="H22" s="48"/>
      <c r="I22" s="48"/>
      <c r="J22" s="48"/>
      <c r="K22" s="48"/>
    </row>
    <row r="23" spans="1:11" x14ac:dyDescent="0.2">
      <c r="A23" s="48"/>
      <c r="B23" s="48"/>
      <c r="C23" s="48"/>
      <c r="D23" s="48"/>
      <c r="E23" s="48"/>
      <c r="F23" s="48"/>
      <c r="G23" s="48"/>
      <c r="H23" s="48"/>
      <c r="I23" s="48"/>
      <c r="J23" s="48"/>
      <c r="K23" s="48"/>
    </row>
    <row r="24" spans="1:11" x14ac:dyDescent="0.2">
      <c r="A24" s="48"/>
      <c r="B24" s="48"/>
      <c r="C24" s="48"/>
      <c r="D24" s="48"/>
      <c r="E24" s="48"/>
      <c r="F24" s="48"/>
      <c r="G24" s="48"/>
      <c r="H24" s="48"/>
      <c r="I24" s="48"/>
      <c r="J24" s="48"/>
      <c r="K24" s="48"/>
    </row>
    <row r="25" spans="1:11" ht="12.75" customHeight="1" x14ac:dyDescent="0.2">
      <c r="A25" s="254" t="s">
        <v>227</v>
      </c>
      <c r="B25" s="48"/>
      <c r="C25" s="48"/>
      <c r="D25" s="48"/>
      <c r="E25" s="48"/>
      <c r="F25" s="48"/>
      <c r="G25" s="48"/>
      <c r="H25" s="48"/>
      <c r="I25" s="48"/>
      <c r="J25" s="48"/>
      <c r="K25" s="48"/>
    </row>
    <row r="26" spans="1:11" x14ac:dyDescent="0.2">
      <c r="A26" s="255" t="s">
        <v>228</v>
      </c>
      <c r="B26" s="48"/>
      <c r="C26" s="48"/>
      <c r="D26" s="48"/>
      <c r="E26" s="48"/>
      <c r="F26" s="48"/>
      <c r="G26" s="48"/>
      <c r="H26" s="48"/>
      <c r="I26" s="48"/>
      <c r="J26" s="48"/>
      <c r="K26" s="48"/>
    </row>
  </sheetData>
  <customSheetViews>
    <customSheetView guid="{03452A04-CA67-46E6-B0A2-BCD750928530}">
      <selection activeCell="A31" sqref="A31"/>
      <pageMargins left="0.7" right="0.7" top="0.75" bottom="0.75" header="0.3" footer="0.3"/>
    </customSheetView>
    <customSheetView guid="{EA424B0A-06A3-4874-B080-734BBB58792A}">
      <selection activeCell="A31" sqref="A31"/>
      <pageMargins left="0.7" right="0.7" top="0.75" bottom="0.75" header="0.3" footer="0.3"/>
    </customSheetView>
  </customSheetViews>
  <pageMargins left="0.7" right="0.7" top="0.75" bottom="0.75" header="0.3" footer="0.3"/>
  <pageSetup paperSize="9" scale="86"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6"/>
  <sheetViews>
    <sheetView zoomScaleNormal="100" zoomScaleSheetLayoutView="100" workbookViewId="0"/>
  </sheetViews>
  <sheetFormatPr defaultRowHeight="12.75" x14ac:dyDescent="0.2"/>
  <sheetData>
    <row r="1" spans="1:11" x14ac:dyDescent="0.2">
      <c r="A1" s="48"/>
      <c r="B1" s="48"/>
      <c r="C1" s="48"/>
      <c r="D1" s="48"/>
      <c r="E1" s="48"/>
      <c r="F1" s="48"/>
      <c r="G1" s="48"/>
      <c r="H1" s="48"/>
      <c r="I1" s="48"/>
      <c r="J1" s="48"/>
      <c r="K1" s="48"/>
    </row>
    <row r="2" spans="1:11" x14ac:dyDescent="0.2">
      <c r="A2" s="48"/>
      <c r="B2" s="48"/>
      <c r="C2" s="48"/>
      <c r="D2" s="48"/>
      <c r="E2" s="48"/>
      <c r="F2" s="48"/>
      <c r="G2" s="48"/>
      <c r="H2" s="48"/>
      <c r="I2" s="48"/>
      <c r="J2" s="48"/>
      <c r="K2" s="48"/>
    </row>
    <row r="3" spans="1:11" x14ac:dyDescent="0.2">
      <c r="A3" s="48"/>
      <c r="B3" s="48"/>
      <c r="C3" s="48"/>
      <c r="D3" s="48"/>
      <c r="E3" s="48"/>
      <c r="F3" s="48"/>
      <c r="G3" s="48"/>
      <c r="H3" s="48"/>
      <c r="I3" s="48"/>
      <c r="J3" s="48"/>
      <c r="K3" s="48"/>
    </row>
    <row r="4" spans="1:11" x14ac:dyDescent="0.2">
      <c r="A4" s="48"/>
      <c r="B4" s="48"/>
      <c r="C4" s="48"/>
      <c r="D4" s="48"/>
      <c r="E4" s="48"/>
      <c r="F4" s="48"/>
      <c r="G4" s="48"/>
      <c r="H4" s="48"/>
      <c r="I4" s="48"/>
      <c r="J4" s="48"/>
      <c r="K4" s="48"/>
    </row>
    <row r="5" spans="1:11" x14ac:dyDescent="0.2">
      <c r="A5" s="48"/>
      <c r="B5" s="48"/>
      <c r="C5" s="48"/>
      <c r="D5" s="48"/>
      <c r="E5" s="48"/>
      <c r="F5" s="48"/>
      <c r="G5" s="48"/>
      <c r="H5" s="48"/>
      <c r="I5" s="48"/>
      <c r="J5" s="48"/>
      <c r="K5" s="48"/>
    </row>
    <row r="6" spans="1:11" x14ac:dyDescent="0.2">
      <c r="A6" s="48"/>
      <c r="B6" s="48"/>
      <c r="C6" s="48"/>
      <c r="D6" s="48"/>
      <c r="E6" s="48"/>
      <c r="F6" s="48"/>
      <c r="G6" s="48"/>
      <c r="H6" s="48"/>
      <c r="I6" s="48"/>
      <c r="J6" s="48"/>
      <c r="K6" s="48"/>
    </row>
    <row r="7" spans="1:11" x14ac:dyDescent="0.2">
      <c r="A7" s="48"/>
      <c r="B7" s="48"/>
      <c r="C7" s="48"/>
      <c r="D7" s="48"/>
      <c r="E7" s="48"/>
      <c r="F7" s="48"/>
      <c r="G7" s="48"/>
      <c r="H7" s="48"/>
      <c r="I7" s="48"/>
      <c r="J7" s="48"/>
      <c r="K7" s="48"/>
    </row>
    <row r="8" spans="1:11" x14ac:dyDescent="0.2">
      <c r="A8" s="48"/>
      <c r="B8" s="48"/>
      <c r="C8" s="48"/>
      <c r="D8" s="48"/>
      <c r="E8" s="48"/>
      <c r="F8" s="48"/>
      <c r="G8" s="48"/>
      <c r="H8" s="48"/>
      <c r="I8" s="48"/>
      <c r="J8" s="48"/>
      <c r="K8" s="48"/>
    </row>
    <row r="9" spans="1:11" x14ac:dyDescent="0.2">
      <c r="A9" s="48"/>
      <c r="B9" s="48"/>
      <c r="C9" s="48"/>
      <c r="D9" s="48"/>
      <c r="E9" s="48"/>
      <c r="F9" s="48"/>
      <c r="G9" s="48"/>
      <c r="H9" s="48"/>
      <c r="I9" s="48"/>
      <c r="J9" s="48"/>
      <c r="K9" s="48"/>
    </row>
    <row r="10" spans="1:11" x14ac:dyDescent="0.2">
      <c r="A10" s="48"/>
      <c r="B10" s="48"/>
      <c r="C10" s="48"/>
      <c r="D10" s="48"/>
      <c r="E10" s="48"/>
      <c r="F10" s="48"/>
      <c r="G10" s="48"/>
      <c r="H10" s="48"/>
      <c r="I10" s="48"/>
      <c r="J10" s="48"/>
      <c r="K10" s="48"/>
    </row>
    <row r="11" spans="1:11" x14ac:dyDescent="0.2">
      <c r="A11" s="48"/>
      <c r="B11" s="48"/>
      <c r="C11" s="48"/>
      <c r="D11" s="48"/>
      <c r="E11" s="48"/>
      <c r="F11" s="48"/>
      <c r="G11" s="48"/>
      <c r="H11" s="48"/>
      <c r="I11" s="48"/>
      <c r="J11" s="48"/>
      <c r="K11" s="48"/>
    </row>
    <row r="12" spans="1:11" x14ac:dyDescent="0.2">
      <c r="A12" s="48"/>
      <c r="B12" s="48"/>
      <c r="C12" s="48"/>
      <c r="D12" s="48"/>
      <c r="E12" s="48"/>
      <c r="F12" s="48"/>
      <c r="G12" s="48"/>
      <c r="H12" s="48"/>
      <c r="I12" s="48"/>
      <c r="J12" s="48"/>
      <c r="K12" s="48"/>
    </row>
    <row r="13" spans="1:11" x14ac:dyDescent="0.2">
      <c r="A13" s="48"/>
      <c r="B13" s="48"/>
      <c r="C13" s="48"/>
      <c r="D13" s="48"/>
      <c r="E13" s="48"/>
      <c r="F13" s="48"/>
      <c r="G13" s="48"/>
      <c r="H13" s="48"/>
      <c r="I13" s="48"/>
      <c r="J13" s="48"/>
      <c r="K13" s="48"/>
    </row>
    <row r="14" spans="1:11" x14ac:dyDescent="0.2">
      <c r="A14" s="48"/>
      <c r="B14" s="48"/>
      <c r="C14" s="48"/>
      <c r="D14" s="48"/>
      <c r="E14" s="48"/>
      <c r="F14" s="48"/>
      <c r="G14" s="48"/>
      <c r="H14" s="48"/>
      <c r="I14" s="48"/>
      <c r="J14" s="48"/>
      <c r="K14" s="48"/>
    </row>
    <row r="15" spans="1:11" x14ac:dyDescent="0.2">
      <c r="A15" s="48"/>
      <c r="B15" s="48"/>
      <c r="C15" s="48"/>
      <c r="D15" s="48"/>
      <c r="E15" s="48"/>
      <c r="F15" s="48"/>
      <c r="G15" s="48"/>
      <c r="H15" s="48"/>
      <c r="I15" s="48"/>
      <c r="J15" s="48"/>
      <c r="K15" s="48"/>
    </row>
    <row r="16" spans="1:11" x14ac:dyDescent="0.2">
      <c r="A16" s="48"/>
      <c r="B16" s="48"/>
      <c r="C16" s="48"/>
      <c r="D16" s="48"/>
      <c r="E16" s="48"/>
      <c r="F16" s="48"/>
      <c r="G16" s="48"/>
      <c r="H16" s="48"/>
      <c r="I16" s="48"/>
      <c r="J16" s="48"/>
      <c r="K16" s="48"/>
    </row>
    <row r="17" spans="1:11" x14ac:dyDescent="0.2">
      <c r="A17" s="48"/>
      <c r="B17" s="48"/>
      <c r="C17" s="48"/>
      <c r="D17" s="48"/>
      <c r="E17" s="48"/>
      <c r="F17" s="48"/>
      <c r="G17" s="48"/>
      <c r="H17" s="48"/>
      <c r="I17" s="48"/>
      <c r="J17" s="48"/>
      <c r="K17" s="48"/>
    </row>
    <row r="18" spans="1:11" x14ac:dyDescent="0.2">
      <c r="A18" s="48"/>
      <c r="B18" s="48"/>
      <c r="C18" s="48"/>
      <c r="D18" s="48"/>
      <c r="E18" s="48"/>
      <c r="F18" s="48"/>
      <c r="G18" s="48"/>
      <c r="H18" s="48"/>
      <c r="I18" s="48"/>
      <c r="J18" s="48"/>
      <c r="K18" s="48"/>
    </row>
    <row r="19" spans="1:11" x14ac:dyDescent="0.2">
      <c r="A19" s="48"/>
      <c r="B19" s="48"/>
      <c r="C19" s="48"/>
      <c r="D19" s="48"/>
      <c r="E19" s="48"/>
      <c r="F19" s="48"/>
      <c r="G19" s="48"/>
      <c r="H19" s="48"/>
      <c r="I19" s="48"/>
      <c r="J19" s="48"/>
      <c r="K19" s="48"/>
    </row>
    <row r="20" spans="1:11" x14ac:dyDescent="0.2">
      <c r="A20" s="48"/>
      <c r="B20" s="48"/>
      <c r="C20" s="48"/>
      <c r="D20" s="48"/>
      <c r="E20" s="48"/>
      <c r="F20" s="48"/>
      <c r="G20" s="48"/>
      <c r="H20" s="48"/>
      <c r="I20" s="48"/>
      <c r="J20" s="48"/>
      <c r="K20" s="48"/>
    </row>
    <row r="21" spans="1:11" x14ac:dyDescent="0.2">
      <c r="A21" s="48"/>
      <c r="B21" s="48"/>
      <c r="C21" s="48"/>
      <c r="D21" s="48"/>
      <c r="E21" s="48"/>
      <c r="F21" s="48"/>
      <c r="G21" s="48"/>
      <c r="H21" s="48"/>
      <c r="I21" s="48"/>
      <c r="J21" s="48"/>
      <c r="K21" s="48"/>
    </row>
    <row r="22" spans="1:11" x14ac:dyDescent="0.2">
      <c r="A22" s="48"/>
      <c r="B22" s="48"/>
      <c r="C22" s="48"/>
      <c r="D22" s="48"/>
      <c r="E22" s="48"/>
      <c r="F22" s="48"/>
      <c r="G22" s="48"/>
      <c r="H22" s="48"/>
      <c r="I22" s="48"/>
      <c r="J22" s="48"/>
      <c r="K22" s="48"/>
    </row>
    <row r="23" spans="1:11" x14ac:dyDescent="0.2">
      <c r="A23" s="48"/>
      <c r="B23" s="48"/>
      <c r="C23" s="48"/>
      <c r="D23" s="48"/>
      <c r="E23" s="48"/>
      <c r="F23" s="48"/>
      <c r="G23" s="48"/>
      <c r="H23" s="48"/>
      <c r="I23" s="48"/>
      <c r="J23" s="48"/>
      <c r="K23" s="48"/>
    </row>
    <row r="24" spans="1:11" x14ac:dyDescent="0.2">
      <c r="A24" s="254" t="s">
        <v>230</v>
      </c>
      <c r="B24" s="48"/>
      <c r="C24" s="48"/>
      <c r="D24" s="48"/>
      <c r="E24" s="48"/>
      <c r="F24" s="48"/>
      <c r="G24" s="48"/>
      <c r="H24" s="48"/>
      <c r="I24" s="48"/>
      <c r="J24" s="48"/>
      <c r="K24" s="48"/>
    </row>
    <row r="25" spans="1:11" x14ac:dyDescent="0.2">
      <c r="A25" s="255" t="s">
        <v>231</v>
      </c>
      <c r="B25" s="48"/>
      <c r="C25" s="48"/>
      <c r="D25" s="48"/>
      <c r="E25" s="48"/>
      <c r="F25" s="48"/>
      <c r="G25" s="48"/>
      <c r="H25" s="48"/>
      <c r="I25" s="48"/>
      <c r="J25" s="48"/>
      <c r="K25" s="48"/>
    </row>
    <row r="26" spans="1:11" x14ac:dyDescent="0.2">
      <c r="A26" s="48"/>
      <c r="B26" s="48"/>
      <c r="C26" s="48"/>
      <c r="D26" s="48"/>
      <c r="E26" s="48"/>
      <c r="F26" s="48"/>
      <c r="G26" s="48"/>
      <c r="H26" s="48"/>
      <c r="I26" s="48"/>
      <c r="J26" s="48"/>
      <c r="K26" s="48"/>
    </row>
  </sheetData>
  <customSheetViews>
    <customSheetView guid="{03452A04-CA67-46E6-B0A2-BCD750928530}">
      <selection activeCell="A31" sqref="A31"/>
      <pageMargins left="0.7" right="0.7" top="0.75" bottom="0.75" header="0.3" footer="0.3"/>
    </customSheetView>
    <customSheetView guid="{EA424B0A-06A3-4874-B080-734BBB58792A}">
      <selection activeCell="A31" sqref="A31"/>
      <pageMargins left="0.7" right="0.7" top="0.75" bottom="0.75" header="0.3" footer="0.3"/>
    </customSheetView>
  </customSheetViews>
  <pageMargins left="0.7" right="0.7" top="0.75" bottom="0.75" header="0.3" footer="0.3"/>
  <pageSetup paperSize="9" scale="86"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42"/>
  <sheetViews>
    <sheetView zoomScaleNormal="100" zoomScaleSheetLayoutView="100" workbookViewId="0"/>
  </sheetViews>
  <sheetFormatPr defaultRowHeight="12.75" x14ac:dyDescent="0.2"/>
  <sheetData>
    <row r="1" spans="1:12" x14ac:dyDescent="0.2">
      <c r="A1" s="48"/>
      <c r="B1" s="48"/>
      <c r="C1" s="48"/>
      <c r="D1" s="48"/>
      <c r="E1" s="48"/>
      <c r="F1" s="48"/>
      <c r="G1" s="48"/>
      <c r="H1" s="48"/>
      <c r="I1" s="48"/>
      <c r="J1" s="48"/>
      <c r="K1" s="48"/>
      <c r="L1" s="48"/>
    </row>
    <row r="2" spans="1:12" x14ac:dyDescent="0.2">
      <c r="A2" s="48"/>
      <c r="B2" s="48"/>
      <c r="C2" s="48"/>
      <c r="D2" s="48"/>
      <c r="E2" s="48"/>
      <c r="F2" s="48"/>
      <c r="G2" s="48"/>
      <c r="H2" s="48"/>
      <c r="I2" s="48"/>
      <c r="J2" s="48"/>
      <c r="K2" s="48"/>
      <c r="L2" s="48"/>
    </row>
    <row r="3" spans="1:12" x14ac:dyDescent="0.2">
      <c r="A3" s="48"/>
      <c r="B3" s="48"/>
      <c r="C3" s="48"/>
      <c r="D3" s="48"/>
      <c r="E3" s="48"/>
      <c r="F3" s="48"/>
      <c r="G3" s="48"/>
      <c r="H3" s="48"/>
      <c r="I3" s="48"/>
      <c r="J3" s="48"/>
      <c r="K3" s="48"/>
      <c r="L3" s="48"/>
    </row>
    <row r="4" spans="1:12" x14ac:dyDescent="0.2">
      <c r="A4" s="48"/>
      <c r="B4" s="48"/>
      <c r="C4" s="48"/>
      <c r="D4" s="48"/>
      <c r="E4" s="48"/>
      <c r="F4" s="48"/>
      <c r="G4" s="48"/>
      <c r="H4" s="48"/>
      <c r="I4" s="48"/>
      <c r="J4" s="48"/>
      <c r="K4" s="48"/>
      <c r="L4" s="48"/>
    </row>
    <row r="5" spans="1:12" x14ac:dyDescent="0.2">
      <c r="A5" s="48"/>
      <c r="B5" s="48"/>
      <c r="C5" s="48"/>
      <c r="D5" s="48"/>
      <c r="E5" s="48"/>
      <c r="F5" s="48"/>
      <c r="G5" s="48"/>
      <c r="H5" s="48"/>
      <c r="I5" s="48"/>
      <c r="J5" s="48"/>
      <c r="K5" s="48"/>
      <c r="L5" s="48"/>
    </row>
    <row r="6" spans="1:12" x14ac:dyDescent="0.2">
      <c r="A6" s="48"/>
      <c r="B6" s="48"/>
      <c r="C6" s="48"/>
      <c r="D6" s="48"/>
      <c r="E6" s="48"/>
      <c r="F6" s="48"/>
      <c r="G6" s="48"/>
      <c r="H6" s="48"/>
      <c r="I6" s="48"/>
      <c r="J6" s="48"/>
      <c r="K6" s="48"/>
      <c r="L6" s="48"/>
    </row>
    <row r="7" spans="1:12" x14ac:dyDescent="0.2">
      <c r="A7" s="48"/>
      <c r="B7" s="48"/>
      <c r="C7" s="48"/>
      <c r="D7" s="48"/>
      <c r="E7" s="48"/>
      <c r="F7" s="48"/>
      <c r="G7" s="48"/>
      <c r="H7" s="48"/>
      <c r="I7" s="48"/>
      <c r="J7" s="48"/>
      <c r="K7" s="48"/>
      <c r="L7" s="48"/>
    </row>
    <row r="8" spans="1:12" x14ac:dyDescent="0.2">
      <c r="A8" s="48"/>
      <c r="B8" s="48"/>
      <c r="C8" s="48"/>
      <c r="D8" s="48"/>
      <c r="E8" s="48"/>
      <c r="F8" s="48"/>
      <c r="G8" s="48"/>
      <c r="H8" s="48"/>
      <c r="I8" s="48"/>
      <c r="J8" s="48"/>
      <c r="K8" s="48"/>
      <c r="L8" s="48"/>
    </row>
    <row r="9" spans="1:12" x14ac:dyDescent="0.2">
      <c r="A9" s="48"/>
      <c r="B9" s="48"/>
      <c r="C9" s="48"/>
      <c r="D9" s="48"/>
      <c r="E9" s="48"/>
      <c r="F9" s="48"/>
      <c r="G9" s="48"/>
      <c r="H9" s="48"/>
      <c r="I9" s="48"/>
      <c r="J9" s="48"/>
      <c r="K9" s="48"/>
      <c r="L9" s="48"/>
    </row>
    <row r="10" spans="1:12" x14ac:dyDescent="0.2">
      <c r="A10" s="48"/>
      <c r="B10" s="48"/>
      <c r="C10" s="48"/>
      <c r="D10" s="48"/>
      <c r="E10" s="48"/>
      <c r="F10" s="48"/>
      <c r="G10" s="48"/>
      <c r="H10" s="48"/>
      <c r="I10" s="48"/>
      <c r="J10" s="48"/>
      <c r="K10" s="48"/>
      <c r="L10" s="48"/>
    </row>
    <row r="11" spans="1:12" x14ac:dyDescent="0.2">
      <c r="A11" s="48"/>
      <c r="B11" s="48"/>
      <c r="C11" s="48"/>
      <c r="D11" s="48"/>
      <c r="E11" s="48"/>
      <c r="F11" s="48"/>
      <c r="G11" s="48"/>
      <c r="H11" s="48"/>
      <c r="I11" s="48"/>
      <c r="J11" s="48"/>
      <c r="K11" s="48"/>
      <c r="L11" s="48"/>
    </row>
    <row r="12" spans="1:12" x14ac:dyDescent="0.2">
      <c r="A12" s="48"/>
      <c r="B12" s="48"/>
      <c r="C12" s="48"/>
      <c r="D12" s="48"/>
      <c r="E12" s="48"/>
      <c r="F12" s="48"/>
      <c r="G12" s="48"/>
      <c r="H12" s="48"/>
      <c r="I12" s="48"/>
      <c r="J12" s="48"/>
      <c r="K12" s="48"/>
      <c r="L12" s="48"/>
    </row>
    <row r="13" spans="1:12" x14ac:dyDescent="0.2">
      <c r="A13" s="48"/>
      <c r="B13" s="48"/>
      <c r="C13" s="48"/>
      <c r="D13" s="48"/>
      <c r="E13" s="48"/>
      <c r="F13" s="48"/>
      <c r="G13" s="48"/>
      <c r="H13" s="48"/>
      <c r="I13" s="48"/>
      <c r="J13" s="48"/>
      <c r="K13" s="48"/>
      <c r="L13" s="48"/>
    </row>
    <row r="14" spans="1:12" x14ac:dyDescent="0.2">
      <c r="A14" s="48"/>
      <c r="B14" s="48"/>
      <c r="C14" s="48"/>
      <c r="D14" s="48"/>
      <c r="E14" s="48"/>
      <c r="F14" s="48"/>
      <c r="G14" s="48"/>
      <c r="H14" s="48"/>
      <c r="I14" s="48"/>
      <c r="J14" s="48"/>
      <c r="K14" s="48"/>
      <c r="L14" s="48"/>
    </row>
    <row r="15" spans="1:12" x14ac:dyDescent="0.2">
      <c r="A15" s="48"/>
      <c r="B15" s="48"/>
      <c r="C15" s="48"/>
      <c r="D15" s="48"/>
      <c r="E15" s="48"/>
      <c r="F15" s="48"/>
      <c r="G15" s="48"/>
      <c r="H15" s="48"/>
      <c r="I15" s="48"/>
      <c r="J15" s="48"/>
      <c r="K15" s="48"/>
      <c r="L15" s="48"/>
    </row>
    <row r="16" spans="1:12" x14ac:dyDescent="0.2">
      <c r="A16" s="48"/>
      <c r="B16" s="48"/>
      <c r="C16" s="48"/>
      <c r="D16" s="48"/>
      <c r="E16" s="48"/>
      <c r="F16" s="48"/>
      <c r="G16" s="48"/>
      <c r="H16" s="48"/>
      <c r="I16" s="48"/>
      <c r="J16" s="48"/>
      <c r="K16" s="48"/>
      <c r="L16" s="48"/>
    </row>
    <row r="17" spans="1:12" x14ac:dyDescent="0.2">
      <c r="A17" s="48"/>
      <c r="B17" s="48"/>
      <c r="C17" s="48"/>
      <c r="D17" s="48"/>
      <c r="E17" s="48"/>
      <c r="F17" s="48"/>
      <c r="G17" s="48"/>
      <c r="H17" s="48"/>
      <c r="I17" s="48"/>
      <c r="J17" s="48"/>
      <c r="K17" s="48"/>
      <c r="L17" s="48"/>
    </row>
    <row r="18" spans="1:12" x14ac:dyDescent="0.2">
      <c r="A18" s="48"/>
      <c r="B18" s="48"/>
      <c r="C18" s="48"/>
      <c r="D18" s="48"/>
      <c r="E18" s="48"/>
      <c r="F18" s="48"/>
      <c r="G18" s="48"/>
      <c r="H18" s="48"/>
      <c r="I18" s="48"/>
      <c r="J18" s="48"/>
      <c r="K18" s="48"/>
      <c r="L18" s="48"/>
    </row>
    <row r="19" spans="1:12" x14ac:dyDescent="0.2">
      <c r="A19" s="48"/>
      <c r="B19" s="48"/>
      <c r="C19" s="48"/>
      <c r="D19" s="48"/>
      <c r="E19" s="48"/>
      <c r="F19" s="48"/>
      <c r="G19" s="48"/>
      <c r="H19" s="48"/>
      <c r="I19" s="48"/>
      <c r="J19" s="48"/>
      <c r="K19" s="48"/>
      <c r="L19" s="48"/>
    </row>
    <row r="20" spans="1:12" x14ac:dyDescent="0.2">
      <c r="A20" s="48"/>
      <c r="B20" s="48"/>
      <c r="C20" s="48"/>
      <c r="D20" s="48"/>
      <c r="E20" s="48"/>
      <c r="F20" s="48"/>
      <c r="G20" s="48"/>
      <c r="H20" s="48"/>
      <c r="I20" s="48"/>
      <c r="J20" s="48"/>
      <c r="K20" s="48"/>
      <c r="L20" s="48"/>
    </row>
    <row r="21" spans="1:12" x14ac:dyDescent="0.2">
      <c r="A21" s="48"/>
      <c r="B21" s="48"/>
      <c r="C21" s="48"/>
      <c r="D21" s="48"/>
      <c r="E21" s="48"/>
      <c r="F21" s="48"/>
      <c r="G21" s="48"/>
      <c r="H21" s="48"/>
      <c r="I21" s="48"/>
      <c r="J21" s="48"/>
      <c r="K21" s="48"/>
      <c r="L21" s="48"/>
    </row>
    <row r="22" spans="1:12" x14ac:dyDescent="0.2">
      <c r="A22" s="48"/>
      <c r="B22" s="48"/>
      <c r="C22" s="48"/>
      <c r="D22" s="48"/>
      <c r="E22" s="48"/>
      <c r="F22" s="48"/>
      <c r="G22" s="48"/>
      <c r="H22" s="48"/>
      <c r="I22" s="48"/>
      <c r="J22" s="48"/>
      <c r="K22" s="48"/>
      <c r="L22" s="48"/>
    </row>
    <row r="23" spans="1:12" x14ac:dyDescent="0.2">
      <c r="A23" s="48"/>
      <c r="B23" s="48"/>
      <c r="C23" s="48"/>
      <c r="D23" s="48"/>
      <c r="E23" s="48"/>
      <c r="F23" s="48"/>
      <c r="G23" s="48"/>
      <c r="H23" s="48"/>
      <c r="I23" s="48"/>
      <c r="J23" s="48"/>
      <c r="K23" s="48"/>
      <c r="L23" s="48"/>
    </row>
    <row r="24" spans="1:12" x14ac:dyDescent="0.2">
      <c r="A24" s="48"/>
      <c r="B24" s="48"/>
      <c r="C24" s="48"/>
      <c r="D24" s="48"/>
      <c r="E24" s="48"/>
      <c r="F24" s="48"/>
      <c r="G24" s="48"/>
      <c r="H24" s="48"/>
      <c r="I24" s="48"/>
      <c r="J24" s="48"/>
      <c r="K24" s="48"/>
      <c r="L24" s="48"/>
    </row>
    <row r="25" spans="1:12" x14ac:dyDescent="0.2">
      <c r="A25" s="48"/>
      <c r="B25" s="48"/>
      <c r="C25" s="48"/>
      <c r="D25" s="48"/>
      <c r="E25" s="48"/>
      <c r="F25" s="48"/>
      <c r="G25" s="48"/>
      <c r="H25" s="48"/>
      <c r="I25" s="48"/>
      <c r="J25" s="48"/>
      <c r="K25" s="48"/>
      <c r="L25" s="48"/>
    </row>
    <row r="26" spans="1:12" x14ac:dyDescent="0.2">
      <c r="A26" s="48"/>
      <c r="B26" s="48"/>
      <c r="C26" s="48"/>
      <c r="D26" s="48"/>
      <c r="E26" s="48"/>
      <c r="F26" s="48"/>
      <c r="G26" s="48"/>
      <c r="H26" s="48"/>
      <c r="I26" s="48"/>
      <c r="J26" s="48"/>
      <c r="K26" s="48"/>
      <c r="L26" s="48"/>
    </row>
    <row r="27" spans="1:12" x14ac:dyDescent="0.2">
      <c r="A27" s="48"/>
      <c r="B27" s="48"/>
      <c r="C27" s="48"/>
      <c r="D27" s="48"/>
      <c r="E27" s="48"/>
      <c r="F27" s="48"/>
      <c r="G27" s="48"/>
      <c r="H27" s="48"/>
      <c r="I27" s="48"/>
      <c r="J27" s="48"/>
      <c r="K27" s="48"/>
      <c r="L27" s="48"/>
    </row>
    <row r="28" spans="1:12" x14ac:dyDescent="0.2">
      <c r="A28" s="48"/>
      <c r="B28" s="48"/>
      <c r="C28" s="48"/>
      <c r="D28" s="48"/>
      <c r="E28" s="48"/>
      <c r="F28" s="48"/>
      <c r="G28" s="48"/>
      <c r="H28" s="48"/>
      <c r="I28" s="48"/>
      <c r="J28" s="48"/>
      <c r="K28" s="48"/>
      <c r="L28" s="48"/>
    </row>
    <row r="29" spans="1:12" x14ac:dyDescent="0.2">
      <c r="A29" s="48"/>
      <c r="B29" s="48"/>
      <c r="C29" s="48"/>
      <c r="D29" s="48"/>
      <c r="E29" s="48"/>
      <c r="F29" s="48"/>
      <c r="G29" s="48"/>
      <c r="H29" s="48"/>
      <c r="I29" s="48"/>
      <c r="J29" s="48"/>
      <c r="K29" s="48"/>
      <c r="L29" s="48"/>
    </row>
    <row r="30" spans="1:12" x14ac:dyDescent="0.2">
      <c r="A30" s="254" t="s">
        <v>233</v>
      </c>
      <c r="B30" s="48"/>
      <c r="C30" s="48"/>
      <c r="D30" s="48"/>
      <c r="E30" s="48"/>
      <c r="F30" s="48"/>
      <c r="G30" s="48"/>
      <c r="H30" s="48"/>
      <c r="I30" s="48"/>
      <c r="J30" s="48"/>
      <c r="K30" s="48"/>
      <c r="L30" s="48"/>
    </row>
    <row r="31" spans="1:12" x14ac:dyDescent="0.2">
      <c r="A31" s="254" t="s">
        <v>96</v>
      </c>
      <c r="B31" s="48"/>
      <c r="C31" s="48"/>
      <c r="D31" s="48"/>
      <c r="E31" s="48"/>
      <c r="F31" s="48"/>
      <c r="G31" s="48"/>
      <c r="H31" s="48"/>
      <c r="I31" s="48"/>
      <c r="J31" s="48"/>
      <c r="K31" s="48"/>
      <c r="L31" s="48"/>
    </row>
    <row r="32" spans="1:12" x14ac:dyDescent="0.2">
      <c r="A32" s="254" t="s">
        <v>146</v>
      </c>
      <c r="B32" s="48"/>
      <c r="C32" s="48"/>
      <c r="D32" s="48"/>
      <c r="E32" s="48"/>
      <c r="F32" s="48"/>
      <c r="G32" s="48"/>
      <c r="H32" s="48"/>
      <c r="I32" s="48"/>
      <c r="J32" s="48"/>
      <c r="K32" s="48"/>
      <c r="L32" s="48"/>
    </row>
    <row r="33" spans="1:13" ht="5.25" customHeight="1" x14ac:dyDescent="0.2">
      <c r="A33" s="254"/>
      <c r="B33" s="48"/>
      <c r="C33" s="48"/>
      <c r="D33" s="48"/>
      <c r="E33" s="48"/>
      <c r="F33" s="48"/>
      <c r="G33" s="48"/>
      <c r="H33" s="48"/>
      <c r="I33" s="48"/>
      <c r="J33" s="48"/>
      <c r="K33" s="48"/>
      <c r="L33" s="48"/>
    </row>
    <row r="34" spans="1:13" x14ac:dyDescent="0.2">
      <c r="A34" s="255" t="s">
        <v>234</v>
      </c>
      <c r="B34" s="48"/>
      <c r="C34" s="48"/>
      <c r="D34" s="48"/>
      <c r="E34" s="48"/>
      <c r="F34" s="48"/>
      <c r="G34" s="48"/>
      <c r="H34" s="48"/>
      <c r="I34" s="48"/>
      <c r="J34" s="48"/>
      <c r="K34" s="48"/>
      <c r="L34" s="48"/>
    </row>
    <row r="35" spans="1:13" x14ac:dyDescent="0.2">
      <c r="A35" s="255" t="s">
        <v>131</v>
      </c>
      <c r="B35" s="48"/>
      <c r="C35" s="48"/>
      <c r="D35" s="48"/>
      <c r="E35" s="48"/>
      <c r="F35" s="48"/>
      <c r="G35" s="48"/>
      <c r="H35" s="48"/>
      <c r="I35" s="48"/>
      <c r="J35" s="48"/>
      <c r="K35" s="48"/>
      <c r="L35" s="48"/>
      <c r="M35" s="4"/>
    </row>
    <row r="36" spans="1:13" x14ac:dyDescent="0.2">
      <c r="A36" s="255" t="s">
        <v>235</v>
      </c>
      <c r="B36" s="48"/>
      <c r="C36" s="48"/>
      <c r="D36" s="48"/>
      <c r="E36" s="48"/>
      <c r="F36" s="48"/>
      <c r="G36" s="48"/>
      <c r="H36" s="48"/>
      <c r="I36" s="48"/>
      <c r="J36" s="48"/>
      <c r="K36" s="48"/>
      <c r="L36" s="48"/>
    </row>
    <row r="37" spans="1:13" x14ac:dyDescent="0.2">
      <c r="A37" s="48"/>
      <c r="B37" s="48"/>
      <c r="C37" s="48"/>
      <c r="D37" s="48"/>
      <c r="E37" s="48"/>
      <c r="F37" s="48"/>
      <c r="G37" s="48"/>
      <c r="H37" s="48"/>
      <c r="I37" s="48"/>
      <c r="J37" s="48"/>
      <c r="K37" s="48"/>
      <c r="L37" s="48"/>
    </row>
    <row r="38" spans="1:13" x14ac:dyDescent="0.2">
      <c r="A38" s="256"/>
      <c r="B38" s="48"/>
      <c r="C38" s="48"/>
      <c r="D38" s="48"/>
      <c r="E38" s="48"/>
      <c r="F38" s="48"/>
      <c r="G38" s="48"/>
      <c r="H38" s="48"/>
      <c r="I38" s="48"/>
      <c r="J38" s="48"/>
      <c r="K38" s="48"/>
      <c r="L38" s="48"/>
    </row>
    <row r="39" spans="1:13" x14ac:dyDescent="0.2">
      <c r="A39" s="89"/>
    </row>
    <row r="40" spans="1:13" x14ac:dyDescent="0.2">
      <c r="A40" s="90"/>
    </row>
    <row r="41" spans="1:13" x14ac:dyDescent="0.2">
      <c r="A41" s="90"/>
    </row>
    <row r="42" spans="1:13" x14ac:dyDescent="0.2">
      <c r="A42" s="90"/>
    </row>
  </sheetData>
  <customSheetViews>
    <customSheetView guid="{03452A04-CA67-46E6-B0A2-BCD750928530}">
      <selection activeCell="A33" sqref="A33"/>
      <pageMargins left="0.7" right="0.7" top="0.75" bottom="0.75" header="0.3" footer="0.3"/>
    </customSheetView>
    <customSheetView guid="{EA424B0A-06A3-4874-B080-734BBB58792A}">
      <selection activeCell="A33" sqref="A33"/>
      <pageMargins left="0.7" right="0.7" top="0.75" bottom="0.75" header="0.3" footer="0.3"/>
    </customSheetView>
  </customSheetViews>
  <pageMargins left="0.7" right="0.7" top="0.75" bottom="0.75" header="0.3" footer="0.3"/>
  <pageSetup paperSize="9" scale="8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28"/>
  <sheetViews>
    <sheetView zoomScaleNormal="100" zoomScaleSheetLayoutView="100" workbookViewId="0"/>
  </sheetViews>
  <sheetFormatPr defaultRowHeight="12.75" x14ac:dyDescent="0.2"/>
  <sheetData>
    <row r="1" spans="1:11" x14ac:dyDescent="0.2">
      <c r="A1" s="48"/>
      <c r="B1" s="48"/>
      <c r="C1" s="48"/>
      <c r="D1" s="48"/>
      <c r="E1" s="48"/>
      <c r="F1" s="48"/>
      <c r="G1" s="48"/>
      <c r="H1" s="48"/>
      <c r="I1" s="48"/>
      <c r="J1" s="48"/>
      <c r="K1" s="48"/>
    </row>
    <row r="2" spans="1:11" x14ac:dyDescent="0.2">
      <c r="A2" s="48"/>
      <c r="B2" s="48"/>
      <c r="C2" s="48"/>
      <c r="D2" s="48"/>
      <c r="E2" s="48"/>
      <c r="F2" s="48"/>
      <c r="G2" s="48"/>
      <c r="H2" s="48"/>
      <c r="I2" s="48"/>
      <c r="J2" s="48"/>
      <c r="K2" s="48"/>
    </row>
    <row r="3" spans="1:11" x14ac:dyDescent="0.2">
      <c r="A3" s="48"/>
      <c r="B3" s="48"/>
      <c r="C3" s="48"/>
      <c r="D3" s="48"/>
      <c r="E3" s="48"/>
      <c r="F3" s="48"/>
      <c r="G3" s="48"/>
      <c r="H3" s="48"/>
      <c r="I3" s="48"/>
      <c r="J3" s="48"/>
      <c r="K3" s="48"/>
    </row>
    <row r="4" spans="1:11" x14ac:dyDescent="0.2">
      <c r="A4" s="48"/>
      <c r="B4" s="48"/>
      <c r="C4" s="48"/>
      <c r="D4" s="48"/>
      <c r="E4" s="48"/>
      <c r="F4" s="48"/>
      <c r="G4" s="48"/>
      <c r="H4" s="48"/>
      <c r="I4" s="48"/>
      <c r="J4" s="48"/>
      <c r="K4" s="48"/>
    </row>
    <row r="5" spans="1:11" x14ac:dyDescent="0.2">
      <c r="A5" s="48"/>
      <c r="B5" s="48"/>
      <c r="C5" s="48"/>
      <c r="D5" s="48"/>
      <c r="E5" s="48"/>
      <c r="F5" s="48"/>
      <c r="G5" s="48"/>
      <c r="H5" s="48"/>
      <c r="I5" s="48"/>
      <c r="J5" s="48"/>
      <c r="K5" s="48"/>
    </row>
    <row r="6" spans="1:11" x14ac:dyDescent="0.2">
      <c r="A6" s="48"/>
      <c r="B6" s="48"/>
      <c r="C6" s="48"/>
      <c r="D6" s="48"/>
      <c r="E6" s="48"/>
      <c r="F6" s="48"/>
      <c r="G6" s="48"/>
      <c r="H6" s="48"/>
      <c r="I6" s="48"/>
      <c r="J6" s="48"/>
      <c r="K6" s="48"/>
    </row>
    <row r="7" spans="1:11" x14ac:dyDescent="0.2">
      <c r="A7" s="48"/>
      <c r="B7" s="48"/>
      <c r="C7" s="48"/>
      <c r="D7" s="48"/>
      <c r="E7" s="48"/>
      <c r="F7" s="48"/>
      <c r="G7" s="48"/>
      <c r="H7" s="48"/>
      <c r="I7" s="48"/>
      <c r="J7" s="48"/>
      <c r="K7" s="48"/>
    </row>
    <row r="8" spans="1:11" x14ac:dyDescent="0.2">
      <c r="A8" s="48"/>
      <c r="B8" s="48"/>
      <c r="C8" s="48"/>
      <c r="D8" s="48"/>
      <c r="E8" s="48"/>
      <c r="F8" s="48"/>
      <c r="G8" s="48"/>
      <c r="H8" s="48"/>
      <c r="I8" s="48"/>
      <c r="J8" s="48"/>
      <c r="K8" s="48"/>
    </row>
    <row r="9" spans="1:11" x14ac:dyDescent="0.2">
      <c r="A9" s="48"/>
      <c r="B9" s="48"/>
      <c r="C9" s="48"/>
      <c r="D9" s="48"/>
      <c r="E9" s="48"/>
      <c r="F9" s="48"/>
      <c r="G9" s="48"/>
      <c r="H9" s="48"/>
      <c r="I9" s="48"/>
      <c r="J9" s="48"/>
      <c r="K9" s="48"/>
    </row>
    <row r="10" spans="1:11" x14ac:dyDescent="0.2">
      <c r="A10" s="48"/>
      <c r="B10" s="48"/>
      <c r="C10" s="48"/>
      <c r="D10" s="48"/>
      <c r="E10" s="48"/>
      <c r="F10" s="48"/>
      <c r="G10" s="48"/>
      <c r="H10" s="48"/>
      <c r="I10" s="48"/>
      <c r="J10" s="48"/>
      <c r="K10" s="48"/>
    </row>
    <row r="11" spans="1:11" x14ac:dyDescent="0.2">
      <c r="A11" s="48"/>
      <c r="B11" s="48"/>
      <c r="C11" s="48"/>
      <c r="D11" s="48"/>
      <c r="E11" s="48"/>
      <c r="F11" s="48"/>
      <c r="G11" s="48"/>
      <c r="H11" s="48"/>
      <c r="I11" s="48"/>
      <c r="J11" s="48"/>
      <c r="K11" s="48"/>
    </row>
    <row r="12" spans="1:11" x14ac:dyDescent="0.2">
      <c r="A12" s="48"/>
      <c r="B12" s="48"/>
      <c r="C12" s="48"/>
      <c r="D12" s="48"/>
      <c r="E12" s="48"/>
      <c r="F12" s="48"/>
      <c r="G12" s="48"/>
      <c r="H12" s="48"/>
      <c r="I12" s="48"/>
      <c r="J12" s="48"/>
      <c r="K12" s="48"/>
    </row>
    <row r="13" spans="1:11" x14ac:dyDescent="0.2">
      <c r="A13" s="48"/>
      <c r="B13" s="48"/>
      <c r="C13" s="48"/>
      <c r="D13" s="48"/>
      <c r="E13" s="48"/>
      <c r="F13" s="48"/>
      <c r="G13" s="48"/>
      <c r="H13" s="48"/>
      <c r="I13" s="48"/>
      <c r="J13" s="48"/>
      <c r="K13" s="48"/>
    </row>
    <row r="14" spans="1:11" x14ac:dyDescent="0.2">
      <c r="A14" s="48"/>
      <c r="B14" s="48"/>
      <c r="C14" s="48"/>
      <c r="D14" s="48"/>
      <c r="E14" s="48"/>
      <c r="F14" s="48"/>
      <c r="G14" s="48"/>
      <c r="H14" s="48"/>
      <c r="I14" s="48"/>
      <c r="J14" s="48"/>
      <c r="K14" s="48"/>
    </row>
    <row r="15" spans="1:11" x14ac:dyDescent="0.2">
      <c r="A15" s="48"/>
      <c r="B15" s="48"/>
      <c r="C15" s="48"/>
      <c r="D15" s="48"/>
      <c r="E15" s="48"/>
      <c r="F15" s="48"/>
      <c r="G15" s="48"/>
      <c r="H15" s="48"/>
      <c r="I15" s="48"/>
      <c r="J15" s="48"/>
      <c r="K15" s="48"/>
    </row>
    <row r="16" spans="1:11" x14ac:dyDescent="0.2">
      <c r="A16" s="48"/>
      <c r="B16" s="48"/>
      <c r="C16" s="48"/>
      <c r="D16" s="48"/>
      <c r="E16" s="48"/>
      <c r="F16" s="48"/>
      <c r="G16" s="48"/>
      <c r="H16" s="48"/>
      <c r="I16" s="48"/>
      <c r="J16" s="48"/>
      <c r="K16" s="48"/>
    </row>
    <row r="17" spans="1:11" x14ac:dyDescent="0.2">
      <c r="A17" s="48"/>
      <c r="B17" s="48"/>
      <c r="C17" s="48"/>
      <c r="D17" s="48"/>
      <c r="E17" s="48"/>
      <c r="F17" s="48"/>
      <c r="G17" s="48"/>
      <c r="H17" s="48"/>
      <c r="I17" s="48"/>
      <c r="J17" s="48"/>
      <c r="K17" s="48"/>
    </row>
    <row r="18" spans="1:11" x14ac:dyDescent="0.2">
      <c r="A18" s="48"/>
      <c r="B18" s="48"/>
      <c r="C18" s="48"/>
      <c r="D18" s="48"/>
      <c r="E18" s="48"/>
      <c r="F18" s="48"/>
      <c r="G18" s="48"/>
      <c r="H18" s="48"/>
      <c r="I18" s="48"/>
      <c r="J18" s="48"/>
      <c r="K18" s="48"/>
    </row>
    <row r="19" spans="1:11" x14ac:dyDescent="0.2">
      <c r="A19" s="48"/>
      <c r="B19" s="48"/>
      <c r="C19" s="48"/>
      <c r="D19" s="48"/>
      <c r="E19" s="48"/>
      <c r="F19" s="48"/>
      <c r="G19" s="48"/>
      <c r="H19" s="48"/>
      <c r="I19" s="48"/>
      <c r="J19" s="48"/>
      <c r="K19" s="48"/>
    </row>
    <row r="20" spans="1:11" x14ac:dyDescent="0.2">
      <c r="A20" s="48"/>
      <c r="B20" s="48"/>
      <c r="C20" s="48"/>
      <c r="D20" s="48"/>
      <c r="E20" s="48"/>
      <c r="F20" s="48"/>
      <c r="G20" s="48"/>
      <c r="H20" s="48"/>
      <c r="I20" s="48"/>
      <c r="J20" s="48"/>
      <c r="K20" s="48"/>
    </row>
    <row r="21" spans="1:11" x14ac:dyDescent="0.2">
      <c r="A21" s="48"/>
      <c r="B21" s="48"/>
      <c r="C21" s="48"/>
      <c r="D21" s="48"/>
      <c r="E21" s="48"/>
      <c r="F21" s="48"/>
      <c r="G21" s="48"/>
      <c r="H21" s="48"/>
      <c r="I21" s="48"/>
      <c r="J21" s="48"/>
      <c r="K21" s="48"/>
    </row>
    <row r="22" spans="1:11" x14ac:dyDescent="0.2">
      <c r="A22" s="48"/>
      <c r="B22" s="48"/>
      <c r="C22" s="48"/>
      <c r="D22" s="48"/>
      <c r="E22" s="48"/>
      <c r="F22" s="48"/>
      <c r="G22" s="48"/>
      <c r="H22" s="48"/>
      <c r="I22" s="48"/>
      <c r="J22" s="48"/>
      <c r="K22" s="48"/>
    </row>
    <row r="23" spans="1:11" x14ac:dyDescent="0.2">
      <c r="A23" s="48"/>
      <c r="B23" s="48"/>
      <c r="C23" s="48"/>
      <c r="D23" s="48"/>
      <c r="E23" s="48"/>
      <c r="F23" s="48"/>
      <c r="G23" s="48"/>
      <c r="H23" s="48"/>
      <c r="I23" s="48"/>
      <c r="J23" s="48"/>
      <c r="K23" s="48"/>
    </row>
    <row r="24" spans="1:11" x14ac:dyDescent="0.2">
      <c r="A24" s="48"/>
      <c r="B24" s="48"/>
      <c r="C24" s="48"/>
      <c r="D24" s="48"/>
      <c r="E24" s="48"/>
      <c r="F24" s="48"/>
      <c r="G24" s="48"/>
      <c r="H24" s="48"/>
      <c r="I24" s="48"/>
      <c r="J24" s="48"/>
      <c r="K24" s="48"/>
    </row>
    <row r="25" spans="1:11" x14ac:dyDescent="0.2">
      <c r="A25" s="48"/>
      <c r="B25" s="48"/>
      <c r="C25" s="48"/>
      <c r="D25" s="48"/>
      <c r="E25" s="48"/>
      <c r="F25" s="48"/>
      <c r="G25" s="48"/>
      <c r="H25" s="48"/>
      <c r="I25" s="48"/>
      <c r="J25" s="48"/>
      <c r="K25" s="48"/>
    </row>
    <row r="26" spans="1:11" x14ac:dyDescent="0.2">
      <c r="A26" s="257" t="s">
        <v>236</v>
      </c>
      <c r="B26" s="48"/>
      <c r="C26" s="48"/>
      <c r="D26" s="48"/>
      <c r="E26" s="48"/>
      <c r="F26" s="48"/>
      <c r="G26" s="48"/>
      <c r="H26" s="48"/>
      <c r="I26" s="48"/>
      <c r="J26" s="48"/>
      <c r="K26" s="48"/>
    </row>
    <row r="27" spans="1:11" x14ac:dyDescent="0.2">
      <c r="A27" s="258" t="s">
        <v>237</v>
      </c>
      <c r="B27" s="48"/>
      <c r="C27" s="48"/>
      <c r="D27" s="48"/>
      <c r="E27" s="48"/>
      <c r="F27" s="48"/>
      <c r="G27" s="48"/>
      <c r="H27" s="48"/>
      <c r="I27" s="48"/>
      <c r="J27" s="48"/>
      <c r="K27" s="48"/>
    </row>
    <row r="28" spans="1:11" x14ac:dyDescent="0.2">
      <c r="A28" s="48"/>
      <c r="B28" s="48"/>
      <c r="C28" s="48"/>
      <c r="D28" s="48"/>
      <c r="E28" s="48"/>
      <c r="F28" s="48"/>
      <c r="G28" s="48"/>
      <c r="H28" s="48"/>
      <c r="I28" s="48"/>
      <c r="J28" s="48"/>
      <c r="K28" s="48"/>
    </row>
  </sheetData>
  <customSheetViews>
    <customSheetView guid="{03452A04-CA67-46E6-B0A2-BCD750928530}">
      <selection activeCell="A31" sqref="A31"/>
      <pageMargins left="0.7" right="0.7" top="0.75" bottom="0.75" header="0.3" footer="0.3"/>
    </customSheetView>
    <customSheetView guid="{EA424B0A-06A3-4874-B080-734BBB58792A}">
      <selection activeCell="A31" sqref="A31"/>
      <pageMargins left="0.7" right="0.7" top="0.75" bottom="0.75" header="0.3" footer="0.3"/>
    </customSheetView>
  </customSheetViews>
  <pageMargins left="0.7" right="0.7" top="0.75" bottom="0.75" header="0.3" footer="0.3"/>
  <pageSetup paperSize="9" scale="86" orientation="portrait" r:id="rId1"/>
  <colBreaks count="1" manualBreakCount="1">
    <brk id="11" max="30"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30"/>
  <sheetViews>
    <sheetView zoomScaleNormal="100" zoomScaleSheetLayoutView="100" workbookViewId="0"/>
  </sheetViews>
  <sheetFormatPr defaultRowHeight="12.75" x14ac:dyDescent="0.2"/>
  <sheetData>
    <row r="1" spans="1:10" x14ac:dyDescent="0.2">
      <c r="A1" s="48"/>
      <c r="B1" s="48"/>
      <c r="C1" s="48"/>
      <c r="D1" s="48"/>
      <c r="E1" s="48"/>
      <c r="F1" s="48"/>
      <c r="G1" s="48"/>
      <c r="H1" s="48"/>
      <c r="I1" s="48"/>
      <c r="J1" s="48"/>
    </row>
    <row r="2" spans="1:10" x14ac:dyDescent="0.2">
      <c r="A2" s="48"/>
      <c r="B2" s="48"/>
      <c r="C2" s="48"/>
      <c r="D2" s="48"/>
      <c r="E2" s="48"/>
      <c r="F2" s="48"/>
      <c r="G2" s="48"/>
      <c r="H2" s="48"/>
      <c r="I2" s="48"/>
      <c r="J2" s="48"/>
    </row>
    <row r="3" spans="1:10" x14ac:dyDescent="0.2">
      <c r="A3" s="48"/>
      <c r="B3" s="48"/>
      <c r="C3" s="48"/>
      <c r="D3" s="48"/>
      <c r="E3" s="48"/>
      <c r="F3" s="48"/>
      <c r="G3" s="48"/>
      <c r="H3" s="48"/>
      <c r="I3" s="48"/>
      <c r="J3" s="48"/>
    </row>
    <row r="4" spans="1:10" x14ac:dyDescent="0.2">
      <c r="A4" s="48"/>
      <c r="B4" s="48"/>
      <c r="C4" s="48"/>
      <c r="D4" s="48"/>
      <c r="E4" s="48"/>
      <c r="F4" s="48"/>
      <c r="G4" s="48"/>
      <c r="H4" s="48"/>
      <c r="I4" s="48"/>
      <c r="J4" s="48"/>
    </row>
    <row r="5" spans="1:10" x14ac:dyDescent="0.2">
      <c r="A5" s="48"/>
      <c r="B5" s="48"/>
      <c r="C5" s="48"/>
      <c r="D5" s="48"/>
      <c r="E5" s="48"/>
      <c r="F5" s="48"/>
      <c r="G5" s="48"/>
      <c r="H5" s="48"/>
      <c r="I5" s="48"/>
      <c r="J5" s="48"/>
    </row>
    <row r="6" spans="1:10" x14ac:dyDescent="0.2">
      <c r="A6" s="48"/>
      <c r="B6" s="48"/>
      <c r="C6" s="48"/>
      <c r="D6" s="48"/>
      <c r="E6" s="48"/>
      <c r="F6" s="48"/>
      <c r="G6" s="48"/>
      <c r="H6" s="48"/>
      <c r="I6" s="48"/>
      <c r="J6" s="48"/>
    </row>
    <row r="7" spans="1:10" x14ac:dyDescent="0.2">
      <c r="A7" s="48"/>
      <c r="B7" s="48"/>
      <c r="C7" s="48"/>
      <c r="D7" s="48"/>
      <c r="E7" s="48"/>
      <c r="F7" s="48"/>
      <c r="G7" s="48"/>
      <c r="H7" s="48"/>
      <c r="I7" s="48"/>
      <c r="J7" s="48"/>
    </row>
    <row r="8" spans="1:10" x14ac:dyDescent="0.2">
      <c r="A8" s="48"/>
      <c r="B8" s="48"/>
      <c r="C8" s="48"/>
      <c r="D8" s="48"/>
      <c r="E8" s="48"/>
      <c r="F8" s="48"/>
      <c r="G8" s="48"/>
      <c r="H8" s="48"/>
      <c r="I8" s="48"/>
      <c r="J8" s="48"/>
    </row>
    <row r="9" spans="1:10" x14ac:dyDescent="0.2">
      <c r="A9" s="48"/>
      <c r="B9" s="48"/>
      <c r="C9" s="48"/>
      <c r="D9" s="48"/>
      <c r="E9" s="48"/>
      <c r="F9" s="48"/>
      <c r="G9" s="48"/>
      <c r="H9" s="48"/>
      <c r="I9" s="48"/>
      <c r="J9" s="48"/>
    </row>
    <row r="10" spans="1:10" x14ac:dyDescent="0.2">
      <c r="A10" s="48"/>
      <c r="B10" s="48"/>
      <c r="C10" s="48"/>
      <c r="D10" s="48"/>
      <c r="E10" s="48"/>
      <c r="F10" s="48"/>
      <c r="G10" s="48"/>
      <c r="H10" s="48"/>
      <c r="I10" s="48"/>
      <c r="J10" s="48"/>
    </row>
    <row r="11" spans="1:10" x14ac:dyDescent="0.2">
      <c r="A11" s="48"/>
      <c r="B11" s="48"/>
      <c r="C11" s="48"/>
      <c r="D11" s="48"/>
      <c r="E11" s="48"/>
      <c r="F11" s="48"/>
      <c r="G11" s="48"/>
      <c r="H11" s="48"/>
      <c r="I11" s="48"/>
      <c r="J11" s="48"/>
    </row>
    <row r="12" spans="1:10" x14ac:dyDescent="0.2">
      <c r="A12" s="48"/>
      <c r="B12" s="48"/>
      <c r="C12" s="48"/>
      <c r="D12" s="48"/>
      <c r="E12" s="48"/>
      <c r="F12" s="48"/>
      <c r="G12" s="48"/>
      <c r="H12" s="48"/>
      <c r="I12" s="48"/>
      <c r="J12" s="48"/>
    </row>
    <row r="13" spans="1:10" x14ac:dyDescent="0.2">
      <c r="A13" s="48"/>
      <c r="B13" s="48"/>
      <c r="C13" s="48"/>
      <c r="D13" s="48"/>
      <c r="E13" s="48"/>
      <c r="F13" s="48"/>
      <c r="G13" s="48"/>
      <c r="H13" s="48"/>
      <c r="I13" s="48"/>
      <c r="J13" s="48"/>
    </row>
    <row r="14" spans="1:10" x14ac:dyDescent="0.2">
      <c r="A14" s="48"/>
      <c r="B14" s="48"/>
      <c r="C14" s="48"/>
      <c r="D14" s="48"/>
      <c r="E14" s="48"/>
      <c r="F14" s="48"/>
      <c r="G14" s="48"/>
      <c r="H14" s="48"/>
      <c r="I14" s="48"/>
      <c r="J14" s="48"/>
    </row>
    <row r="15" spans="1:10" x14ac:dyDescent="0.2">
      <c r="A15" s="48"/>
      <c r="B15" s="48"/>
      <c r="C15" s="48"/>
      <c r="D15" s="48"/>
      <c r="E15" s="48"/>
      <c r="F15" s="48"/>
      <c r="G15" s="48"/>
      <c r="H15" s="48"/>
      <c r="I15" s="48"/>
      <c r="J15" s="48"/>
    </row>
    <row r="16" spans="1:10" x14ac:dyDescent="0.2">
      <c r="A16" s="48"/>
      <c r="B16" s="48"/>
      <c r="C16" s="48"/>
      <c r="D16" s="48"/>
      <c r="E16" s="48"/>
      <c r="F16" s="48"/>
      <c r="G16" s="48"/>
      <c r="H16" s="48"/>
      <c r="I16" s="48"/>
      <c r="J16" s="48"/>
    </row>
    <row r="17" spans="1:10" x14ac:dyDescent="0.2">
      <c r="A17" s="48"/>
      <c r="B17" s="48"/>
      <c r="C17" s="48"/>
      <c r="D17" s="48"/>
      <c r="E17" s="48"/>
      <c r="F17" s="48"/>
      <c r="G17" s="48"/>
      <c r="H17" s="48"/>
      <c r="I17" s="48"/>
      <c r="J17" s="48"/>
    </row>
    <row r="18" spans="1:10" x14ac:dyDescent="0.2">
      <c r="A18" s="48"/>
      <c r="B18" s="48"/>
      <c r="C18" s="48"/>
      <c r="D18" s="48"/>
      <c r="E18" s="48"/>
      <c r="F18" s="48"/>
      <c r="G18" s="48"/>
      <c r="H18" s="48"/>
      <c r="I18" s="48"/>
      <c r="J18" s="48"/>
    </row>
    <row r="19" spans="1:10" x14ac:dyDescent="0.2">
      <c r="A19" s="48"/>
      <c r="B19" s="48"/>
      <c r="C19" s="48"/>
      <c r="D19" s="48"/>
      <c r="E19" s="48"/>
      <c r="F19" s="48"/>
      <c r="G19" s="48"/>
      <c r="H19" s="48"/>
      <c r="I19" s="48"/>
      <c r="J19" s="48"/>
    </row>
    <row r="20" spans="1:10" x14ac:dyDescent="0.2">
      <c r="A20" s="48"/>
      <c r="B20" s="48"/>
      <c r="C20" s="48"/>
      <c r="D20" s="48"/>
      <c r="E20" s="48"/>
      <c r="F20" s="48"/>
      <c r="G20" s="48"/>
      <c r="H20" s="48"/>
      <c r="I20" s="48"/>
      <c r="J20" s="48"/>
    </row>
    <row r="21" spans="1:10" x14ac:dyDescent="0.2">
      <c r="A21" s="48"/>
      <c r="B21" s="48"/>
      <c r="C21" s="48"/>
      <c r="D21" s="48"/>
      <c r="E21" s="48"/>
      <c r="F21" s="48"/>
      <c r="G21" s="48"/>
      <c r="H21" s="48"/>
      <c r="I21" s="48"/>
      <c r="J21" s="48"/>
    </row>
    <row r="22" spans="1:10" x14ac:dyDescent="0.2">
      <c r="A22" s="48"/>
      <c r="B22" s="48"/>
      <c r="C22" s="48"/>
      <c r="D22" s="48"/>
      <c r="E22" s="48"/>
      <c r="F22" s="48"/>
      <c r="G22" s="48"/>
      <c r="H22" s="48"/>
      <c r="I22" s="48"/>
      <c r="J22" s="48"/>
    </row>
    <row r="23" spans="1:10" x14ac:dyDescent="0.2">
      <c r="A23" s="48"/>
      <c r="B23" s="48"/>
      <c r="C23" s="48"/>
      <c r="D23" s="48"/>
      <c r="E23" s="48"/>
      <c r="F23" s="48"/>
      <c r="G23" s="48"/>
      <c r="H23" s="48"/>
      <c r="I23" s="48"/>
      <c r="J23" s="48"/>
    </row>
    <row r="24" spans="1:10" x14ac:dyDescent="0.2">
      <c r="A24" s="48"/>
      <c r="B24" s="48"/>
      <c r="C24" s="48"/>
      <c r="D24" s="48"/>
      <c r="E24" s="48"/>
      <c r="F24" s="48"/>
      <c r="G24" s="48"/>
      <c r="H24" s="48"/>
      <c r="I24" s="48"/>
      <c r="J24" s="48"/>
    </row>
    <row r="25" spans="1:10" x14ac:dyDescent="0.2">
      <c r="A25" s="254" t="s">
        <v>238</v>
      </c>
      <c r="B25" s="48"/>
      <c r="C25" s="48"/>
      <c r="D25" s="48"/>
      <c r="E25" s="48"/>
      <c r="F25" s="48"/>
      <c r="G25" s="48"/>
      <c r="H25" s="48"/>
      <c r="I25" s="48"/>
      <c r="J25" s="48"/>
    </row>
    <row r="26" spans="1:10" x14ac:dyDescent="0.2">
      <c r="A26" s="254" t="s">
        <v>251</v>
      </c>
      <c r="B26" s="48"/>
      <c r="C26" s="48"/>
      <c r="D26" s="48"/>
      <c r="E26" s="48"/>
      <c r="F26" s="48"/>
      <c r="G26" s="48"/>
      <c r="H26" s="48"/>
      <c r="I26" s="48"/>
      <c r="J26" s="48"/>
    </row>
    <row r="27" spans="1:10" ht="4.5" customHeight="1" x14ac:dyDescent="0.2">
      <c r="A27" s="254"/>
      <c r="B27" s="48"/>
      <c r="C27" s="48"/>
      <c r="D27" s="48"/>
      <c r="E27" s="48"/>
      <c r="F27" s="48"/>
      <c r="G27" s="48"/>
      <c r="H27" s="48"/>
      <c r="I27" s="48"/>
      <c r="J27" s="48"/>
    </row>
    <row r="28" spans="1:10" x14ac:dyDescent="0.2">
      <c r="A28" s="255" t="s">
        <v>239</v>
      </c>
      <c r="B28" s="48"/>
      <c r="C28" s="48"/>
      <c r="D28" s="48"/>
      <c r="E28" s="48"/>
      <c r="F28" s="48"/>
      <c r="G28" s="48"/>
      <c r="H28" s="48"/>
      <c r="I28" s="48"/>
      <c r="J28" s="48"/>
    </row>
    <row r="29" spans="1:10" x14ac:dyDescent="0.2">
      <c r="A29" s="255" t="s">
        <v>252</v>
      </c>
      <c r="B29" s="48"/>
      <c r="C29" s="48"/>
      <c r="D29" s="48"/>
      <c r="E29" s="48"/>
      <c r="F29" s="48"/>
      <c r="G29" s="48"/>
      <c r="H29" s="48"/>
      <c r="I29" s="48"/>
      <c r="J29" s="48"/>
    </row>
    <row r="30" spans="1:10" x14ac:dyDescent="0.2">
      <c r="A30" s="48"/>
      <c r="B30" s="48"/>
      <c r="C30" s="48"/>
      <c r="D30" s="48"/>
      <c r="E30" s="48"/>
      <c r="F30" s="48"/>
      <c r="G30" s="48"/>
      <c r="H30" s="48"/>
      <c r="I30" s="48"/>
      <c r="J30" s="48"/>
    </row>
  </sheetData>
  <customSheetViews>
    <customSheetView guid="{03452A04-CA67-46E6-B0A2-BCD750928530}">
      <selection activeCell="A33" sqref="A33"/>
      <pageMargins left="0.7" right="0.7" top="0.75" bottom="0.75" header="0.3" footer="0.3"/>
    </customSheetView>
    <customSheetView guid="{EA424B0A-06A3-4874-B080-734BBB58792A}">
      <selection activeCell="A33" sqref="A33"/>
      <pageMargins left="0.7" right="0.7" top="0.75" bottom="0.75" header="0.3" footer="0.3"/>
    </customSheetView>
  </customSheetViews>
  <pageMargins left="0.7" right="0.7" top="0.75" bottom="0.75" header="0.3" footer="0.3"/>
  <pageSetup paperSize="9" scale="86"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26"/>
  <sheetViews>
    <sheetView zoomScaleNormal="100" zoomScaleSheetLayoutView="100" workbookViewId="0"/>
  </sheetViews>
  <sheetFormatPr defaultRowHeight="12.75" x14ac:dyDescent="0.2"/>
  <sheetData>
    <row r="1" spans="1:10" x14ac:dyDescent="0.2">
      <c r="A1" s="48"/>
      <c r="B1" s="48"/>
      <c r="C1" s="48"/>
      <c r="D1" s="48"/>
      <c r="E1" s="48"/>
      <c r="F1" s="48"/>
      <c r="G1" s="48"/>
      <c r="H1" s="48"/>
      <c r="I1" s="48"/>
      <c r="J1" s="48"/>
    </row>
    <row r="2" spans="1:10" x14ac:dyDescent="0.2">
      <c r="A2" s="48"/>
      <c r="B2" s="48"/>
      <c r="C2" s="48"/>
      <c r="D2" s="48"/>
      <c r="E2" s="48"/>
      <c r="F2" s="48"/>
      <c r="G2" s="48"/>
      <c r="H2" s="48"/>
      <c r="I2" s="48"/>
      <c r="J2" s="48"/>
    </row>
    <row r="3" spans="1:10" x14ac:dyDescent="0.2">
      <c r="A3" s="48"/>
      <c r="B3" s="48"/>
      <c r="C3" s="48"/>
      <c r="D3" s="48"/>
      <c r="E3" s="48"/>
      <c r="F3" s="48"/>
      <c r="G3" s="48"/>
      <c r="H3" s="48"/>
      <c r="I3" s="48"/>
      <c r="J3" s="48"/>
    </row>
    <row r="4" spans="1:10" x14ac:dyDescent="0.2">
      <c r="A4" s="48"/>
      <c r="B4" s="48"/>
      <c r="C4" s="48"/>
      <c r="D4" s="48"/>
      <c r="E4" s="48"/>
      <c r="F4" s="48"/>
      <c r="G4" s="48"/>
      <c r="H4" s="48"/>
      <c r="I4" s="48"/>
      <c r="J4" s="48"/>
    </row>
    <row r="5" spans="1:10" x14ac:dyDescent="0.2">
      <c r="A5" s="48"/>
      <c r="B5" s="48"/>
      <c r="C5" s="48"/>
      <c r="D5" s="48"/>
      <c r="E5" s="48"/>
      <c r="F5" s="48"/>
      <c r="G5" s="48"/>
      <c r="H5" s="48"/>
      <c r="I5" s="48"/>
      <c r="J5" s="48"/>
    </row>
    <row r="6" spans="1:10" x14ac:dyDescent="0.2">
      <c r="A6" s="48"/>
      <c r="B6" s="48"/>
      <c r="C6" s="48"/>
      <c r="D6" s="48"/>
      <c r="E6" s="48"/>
      <c r="F6" s="48"/>
      <c r="G6" s="48"/>
      <c r="H6" s="48"/>
      <c r="I6" s="48"/>
      <c r="J6" s="48"/>
    </row>
    <row r="7" spans="1:10" x14ac:dyDescent="0.2">
      <c r="A7" s="48"/>
      <c r="B7" s="48"/>
      <c r="C7" s="48"/>
      <c r="D7" s="48"/>
      <c r="E7" s="48"/>
      <c r="F7" s="48"/>
      <c r="G7" s="48"/>
      <c r="H7" s="48"/>
      <c r="I7" s="48"/>
      <c r="J7" s="48"/>
    </row>
    <row r="8" spans="1:10" x14ac:dyDescent="0.2">
      <c r="A8" s="48"/>
      <c r="B8" s="48"/>
      <c r="C8" s="48"/>
      <c r="D8" s="48"/>
      <c r="E8" s="48"/>
      <c r="F8" s="48"/>
      <c r="G8" s="48"/>
      <c r="H8" s="48"/>
      <c r="I8" s="48"/>
      <c r="J8" s="48"/>
    </row>
    <row r="9" spans="1:10" x14ac:dyDescent="0.2">
      <c r="A9" s="48"/>
      <c r="B9" s="48"/>
      <c r="C9" s="48"/>
      <c r="D9" s="48"/>
      <c r="E9" s="48"/>
      <c r="F9" s="48"/>
      <c r="G9" s="48"/>
      <c r="H9" s="48"/>
      <c r="I9" s="48"/>
      <c r="J9" s="48"/>
    </row>
    <row r="10" spans="1:10" x14ac:dyDescent="0.2">
      <c r="A10" s="48"/>
      <c r="B10" s="48"/>
      <c r="C10" s="48"/>
      <c r="D10" s="48"/>
      <c r="E10" s="48"/>
      <c r="F10" s="48"/>
      <c r="G10" s="48"/>
      <c r="H10" s="48"/>
      <c r="I10" s="48"/>
      <c r="J10" s="48"/>
    </row>
    <row r="11" spans="1:10" x14ac:dyDescent="0.2">
      <c r="A11" s="48"/>
      <c r="B11" s="48"/>
      <c r="C11" s="48"/>
      <c r="D11" s="48"/>
      <c r="E11" s="48"/>
      <c r="F11" s="48"/>
      <c r="G11" s="48"/>
      <c r="H11" s="48"/>
      <c r="I11" s="48"/>
      <c r="J11" s="48"/>
    </row>
    <row r="12" spans="1:10" x14ac:dyDescent="0.2">
      <c r="A12" s="48"/>
      <c r="B12" s="48"/>
      <c r="C12" s="48"/>
      <c r="D12" s="48"/>
      <c r="E12" s="48"/>
      <c r="F12" s="48"/>
      <c r="G12" s="48"/>
      <c r="H12" s="48"/>
      <c r="I12" s="48"/>
      <c r="J12" s="48"/>
    </row>
    <row r="13" spans="1:10" x14ac:dyDescent="0.2">
      <c r="A13" s="48"/>
      <c r="B13" s="48"/>
      <c r="C13" s="48"/>
      <c r="D13" s="48"/>
      <c r="E13" s="48"/>
      <c r="F13" s="48"/>
      <c r="G13" s="48"/>
      <c r="H13" s="48"/>
      <c r="I13" s="48"/>
      <c r="J13" s="48"/>
    </row>
    <row r="14" spans="1:10" x14ac:dyDescent="0.2">
      <c r="A14" s="48"/>
      <c r="B14" s="48"/>
      <c r="C14" s="48"/>
      <c r="D14" s="48"/>
      <c r="E14" s="48"/>
      <c r="F14" s="48"/>
      <c r="G14" s="48"/>
      <c r="H14" s="48"/>
      <c r="I14" s="48"/>
      <c r="J14" s="48"/>
    </row>
    <row r="15" spans="1:10" x14ac:dyDescent="0.2">
      <c r="A15" s="48"/>
      <c r="B15" s="48"/>
      <c r="C15" s="48"/>
      <c r="D15" s="48"/>
      <c r="E15" s="48"/>
      <c r="F15" s="48"/>
      <c r="G15" s="48"/>
      <c r="H15" s="48"/>
      <c r="I15" s="48"/>
      <c r="J15" s="48"/>
    </row>
    <row r="16" spans="1:10" x14ac:dyDescent="0.2">
      <c r="A16" s="48"/>
      <c r="B16" s="48"/>
      <c r="C16" s="48"/>
      <c r="D16" s="48"/>
      <c r="E16" s="48"/>
      <c r="F16" s="48"/>
      <c r="G16" s="48"/>
      <c r="H16" s="48"/>
      <c r="I16" s="48"/>
      <c r="J16" s="48"/>
    </row>
    <row r="17" spans="1:10" x14ac:dyDescent="0.2">
      <c r="A17" s="48"/>
      <c r="B17" s="48"/>
      <c r="C17" s="48"/>
      <c r="D17" s="48"/>
      <c r="E17" s="48"/>
      <c r="F17" s="48"/>
      <c r="G17" s="48"/>
      <c r="H17" s="48"/>
      <c r="I17" s="48"/>
      <c r="J17" s="48"/>
    </row>
    <row r="18" spans="1:10" x14ac:dyDescent="0.2">
      <c r="A18" s="48"/>
      <c r="B18" s="48"/>
      <c r="C18" s="48"/>
      <c r="D18" s="48"/>
      <c r="E18" s="48"/>
      <c r="F18" s="48"/>
      <c r="G18" s="48"/>
      <c r="H18" s="48"/>
      <c r="I18" s="48"/>
      <c r="J18" s="48"/>
    </row>
    <row r="19" spans="1:10" x14ac:dyDescent="0.2">
      <c r="A19" s="48"/>
      <c r="B19" s="48"/>
      <c r="C19" s="48"/>
      <c r="D19" s="48"/>
      <c r="E19" s="48"/>
      <c r="F19" s="48"/>
      <c r="G19" s="48"/>
      <c r="H19" s="48"/>
      <c r="I19" s="48"/>
      <c r="J19" s="48"/>
    </row>
    <row r="20" spans="1:10" x14ac:dyDescent="0.2">
      <c r="A20" s="48"/>
      <c r="B20" s="48"/>
      <c r="C20" s="48"/>
      <c r="D20" s="48"/>
      <c r="E20" s="48"/>
      <c r="F20" s="48"/>
      <c r="G20" s="48"/>
      <c r="H20" s="48"/>
      <c r="I20" s="48"/>
      <c r="J20" s="48"/>
    </row>
    <row r="21" spans="1:10" x14ac:dyDescent="0.2">
      <c r="A21" s="48"/>
      <c r="B21" s="48"/>
      <c r="C21" s="48"/>
      <c r="D21" s="48"/>
      <c r="E21" s="48"/>
      <c r="F21" s="48"/>
      <c r="G21" s="48"/>
      <c r="H21" s="48"/>
      <c r="I21" s="48"/>
      <c r="J21" s="48"/>
    </row>
    <row r="22" spans="1:10" x14ac:dyDescent="0.2">
      <c r="A22" s="48"/>
      <c r="B22" s="48"/>
      <c r="C22" s="48"/>
      <c r="D22" s="48"/>
      <c r="E22" s="48"/>
      <c r="F22" s="48"/>
      <c r="G22" s="48"/>
      <c r="H22" s="48"/>
      <c r="I22" s="48"/>
      <c r="J22" s="48"/>
    </row>
    <row r="23" spans="1:10" x14ac:dyDescent="0.2">
      <c r="A23" s="48"/>
      <c r="B23" s="48"/>
      <c r="C23" s="48"/>
      <c r="D23" s="48"/>
      <c r="E23" s="48"/>
      <c r="F23" s="48"/>
      <c r="G23" s="48"/>
      <c r="H23" s="48"/>
      <c r="I23" s="48"/>
      <c r="J23" s="48"/>
    </row>
    <row r="24" spans="1:10" x14ac:dyDescent="0.2">
      <c r="A24" s="254" t="s">
        <v>240</v>
      </c>
      <c r="B24" s="48"/>
      <c r="C24" s="48"/>
      <c r="D24" s="48"/>
      <c r="E24" s="48"/>
      <c r="F24" s="48"/>
      <c r="G24" s="48"/>
      <c r="H24" s="48"/>
      <c r="I24" s="48"/>
      <c r="J24" s="48"/>
    </row>
    <row r="25" spans="1:10" x14ac:dyDescent="0.2">
      <c r="A25" s="255" t="s">
        <v>241</v>
      </c>
      <c r="B25" s="48"/>
      <c r="C25" s="48"/>
      <c r="D25" s="48"/>
      <c r="E25" s="48"/>
      <c r="F25" s="48"/>
      <c r="G25" s="48"/>
      <c r="H25" s="48"/>
      <c r="I25" s="48"/>
      <c r="J25" s="48"/>
    </row>
    <row r="26" spans="1:10" x14ac:dyDescent="0.2">
      <c r="A26" s="48"/>
      <c r="B26" s="48"/>
      <c r="C26" s="48"/>
      <c r="D26" s="48"/>
      <c r="E26" s="48"/>
      <c r="F26" s="48"/>
      <c r="G26" s="48"/>
      <c r="H26" s="48"/>
      <c r="I26" s="48"/>
      <c r="J26" s="48"/>
    </row>
  </sheetData>
  <customSheetViews>
    <customSheetView guid="{03452A04-CA67-46E6-B0A2-BCD750928530}">
      <selection activeCell="A31" sqref="A31"/>
      <pageMargins left="0.7" right="0.7" top="0.75" bottom="0.75" header="0.3" footer="0.3"/>
    </customSheetView>
    <customSheetView guid="{EA424B0A-06A3-4874-B080-734BBB58792A}">
      <selection activeCell="A31" sqref="A31"/>
      <pageMargins left="0.7" right="0.7" top="0.75" bottom="0.75" header="0.3" footer="0.3"/>
    </customSheetView>
  </customSheetViews>
  <pageMargins left="0.7" right="0.7" top="0.75" bottom="0.75" header="0.3" footer="0.3"/>
  <pageSetup paperSize="9" scale="86"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M41"/>
  <sheetViews>
    <sheetView zoomScaleNormal="100" zoomScaleSheetLayoutView="100" workbookViewId="0"/>
  </sheetViews>
  <sheetFormatPr defaultRowHeight="12.75" x14ac:dyDescent="0.2"/>
  <sheetData>
    <row r="1" spans="1:12" x14ac:dyDescent="0.2">
      <c r="A1" s="48"/>
      <c r="B1" s="48"/>
      <c r="C1" s="48"/>
      <c r="D1" s="48"/>
      <c r="E1" s="48"/>
      <c r="F1" s="48"/>
      <c r="G1" s="48"/>
      <c r="H1" s="48"/>
      <c r="I1" s="48"/>
      <c r="J1" s="48"/>
      <c r="K1" s="48"/>
      <c r="L1" s="48"/>
    </row>
    <row r="2" spans="1:12" x14ac:dyDescent="0.2">
      <c r="A2" s="48"/>
      <c r="B2" s="48"/>
      <c r="C2" s="48"/>
      <c r="D2" s="48"/>
      <c r="E2" s="48"/>
      <c r="F2" s="48"/>
      <c r="G2" s="48"/>
      <c r="H2" s="48"/>
      <c r="I2" s="48"/>
      <c r="J2" s="48"/>
      <c r="K2" s="48"/>
      <c r="L2" s="48"/>
    </row>
    <row r="3" spans="1:12" x14ac:dyDescent="0.2">
      <c r="A3" s="48"/>
      <c r="B3" s="48"/>
      <c r="C3" s="48"/>
      <c r="D3" s="48"/>
      <c r="E3" s="48"/>
      <c r="F3" s="48"/>
      <c r="G3" s="48"/>
      <c r="H3" s="48"/>
      <c r="I3" s="48"/>
      <c r="J3" s="48"/>
      <c r="K3" s="48"/>
      <c r="L3" s="48"/>
    </row>
    <row r="4" spans="1:12" x14ac:dyDescent="0.2">
      <c r="A4" s="48"/>
      <c r="B4" s="48"/>
      <c r="C4" s="48"/>
      <c r="D4" s="48"/>
      <c r="E4" s="48"/>
      <c r="F4" s="48"/>
      <c r="G4" s="48"/>
      <c r="H4" s="48"/>
      <c r="I4" s="48"/>
      <c r="J4" s="48"/>
      <c r="K4" s="48"/>
      <c r="L4" s="48"/>
    </row>
    <row r="5" spans="1:12" x14ac:dyDescent="0.2">
      <c r="A5" s="48"/>
      <c r="B5" s="48"/>
      <c r="C5" s="48"/>
      <c r="D5" s="48"/>
      <c r="E5" s="48"/>
      <c r="F5" s="48"/>
      <c r="G5" s="48"/>
      <c r="H5" s="48"/>
      <c r="I5" s="48"/>
      <c r="J5" s="48"/>
      <c r="K5" s="48"/>
      <c r="L5" s="48"/>
    </row>
    <row r="6" spans="1:12" x14ac:dyDescent="0.2">
      <c r="A6" s="48"/>
      <c r="B6" s="48"/>
      <c r="C6" s="48"/>
      <c r="D6" s="48"/>
      <c r="E6" s="48"/>
      <c r="F6" s="48"/>
      <c r="G6" s="48"/>
      <c r="H6" s="48"/>
      <c r="I6" s="48"/>
      <c r="J6" s="48"/>
      <c r="K6" s="48"/>
      <c r="L6" s="48"/>
    </row>
    <row r="7" spans="1:12" x14ac:dyDescent="0.2">
      <c r="A7" s="48"/>
      <c r="B7" s="48"/>
      <c r="C7" s="48"/>
      <c r="D7" s="48"/>
      <c r="E7" s="48"/>
      <c r="F7" s="48"/>
      <c r="G7" s="48"/>
      <c r="H7" s="48"/>
      <c r="I7" s="48"/>
      <c r="J7" s="48"/>
      <c r="K7" s="48"/>
      <c r="L7" s="48"/>
    </row>
    <row r="8" spans="1:12" x14ac:dyDescent="0.2">
      <c r="A8" s="48"/>
      <c r="B8" s="48"/>
      <c r="C8" s="48"/>
      <c r="D8" s="48"/>
      <c r="E8" s="48"/>
      <c r="F8" s="48"/>
      <c r="G8" s="48"/>
      <c r="H8" s="48"/>
      <c r="I8" s="48"/>
      <c r="J8" s="48"/>
      <c r="K8" s="48"/>
      <c r="L8" s="48"/>
    </row>
    <row r="9" spans="1:12" x14ac:dyDescent="0.2">
      <c r="A9" s="48"/>
      <c r="B9" s="48"/>
      <c r="C9" s="48"/>
      <c r="D9" s="48"/>
      <c r="E9" s="48"/>
      <c r="F9" s="48"/>
      <c r="G9" s="48"/>
      <c r="H9" s="48"/>
      <c r="I9" s="48"/>
      <c r="J9" s="48"/>
      <c r="K9" s="48"/>
      <c r="L9" s="48"/>
    </row>
    <row r="10" spans="1:12" x14ac:dyDescent="0.2">
      <c r="A10" s="48"/>
      <c r="B10" s="48"/>
      <c r="C10" s="48"/>
      <c r="D10" s="48"/>
      <c r="E10" s="48"/>
      <c r="F10" s="48"/>
      <c r="G10" s="48"/>
      <c r="H10" s="48"/>
      <c r="I10" s="48"/>
      <c r="J10" s="48"/>
      <c r="K10" s="48"/>
      <c r="L10" s="48"/>
    </row>
    <row r="11" spans="1:12" x14ac:dyDescent="0.2">
      <c r="A11" s="48"/>
      <c r="B11" s="48"/>
      <c r="C11" s="48"/>
      <c r="D11" s="48"/>
      <c r="E11" s="48"/>
      <c r="F11" s="48"/>
      <c r="G11" s="48"/>
      <c r="H11" s="48"/>
      <c r="I11" s="48"/>
      <c r="J11" s="48"/>
      <c r="K11" s="48"/>
      <c r="L11" s="48"/>
    </row>
    <row r="12" spans="1:12" x14ac:dyDescent="0.2">
      <c r="A12" s="48"/>
      <c r="B12" s="48"/>
      <c r="C12" s="48"/>
      <c r="D12" s="48"/>
      <c r="E12" s="48"/>
      <c r="F12" s="48"/>
      <c r="G12" s="48"/>
      <c r="H12" s="48"/>
      <c r="I12" s="48"/>
      <c r="J12" s="48"/>
      <c r="K12" s="48"/>
      <c r="L12" s="48"/>
    </row>
    <row r="13" spans="1:12" x14ac:dyDescent="0.2">
      <c r="A13" s="48"/>
      <c r="B13" s="48"/>
      <c r="C13" s="48"/>
      <c r="D13" s="48"/>
      <c r="E13" s="48"/>
      <c r="F13" s="48"/>
      <c r="G13" s="48"/>
      <c r="H13" s="48"/>
      <c r="I13" s="48"/>
      <c r="J13" s="48"/>
      <c r="K13" s="48"/>
      <c r="L13" s="48"/>
    </row>
    <row r="14" spans="1:12" x14ac:dyDescent="0.2">
      <c r="A14" s="48"/>
      <c r="B14" s="48"/>
      <c r="C14" s="48"/>
      <c r="D14" s="48"/>
      <c r="E14" s="48"/>
      <c r="F14" s="48"/>
      <c r="G14" s="48"/>
      <c r="H14" s="48"/>
      <c r="I14" s="48"/>
      <c r="J14" s="48"/>
      <c r="K14" s="48"/>
      <c r="L14" s="48"/>
    </row>
    <row r="15" spans="1:12" x14ac:dyDescent="0.2">
      <c r="A15" s="48"/>
      <c r="B15" s="48"/>
      <c r="C15" s="48"/>
      <c r="D15" s="48"/>
      <c r="E15" s="48"/>
      <c r="F15" s="48"/>
      <c r="G15" s="48"/>
      <c r="H15" s="48"/>
      <c r="I15" s="48"/>
      <c r="J15" s="48"/>
      <c r="K15" s="48"/>
      <c r="L15" s="48"/>
    </row>
    <row r="16" spans="1:12" x14ac:dyDescent="0.2">
      <c r="A16" s="48"/>
      <c r="B16" s="48"/>
      <c r="C16" s="48"/>
      <c r="D16" s="48"/>
      <c r="E16" s="48"/>
      <c r="F16" s="48"/>
      <c r="G16" s="48"/>
      <c r="H16" s="48"/>
      <c r="I16" s="48"/>
      <c r="J16" s="48"/>
      <c r="K16" s="48"/>
      <c r="L16" s="48"/>
    </row>
    <row r="17" spans="1:13" x14ac:dyDescent="0.2">
      <c r="A17" s="48"/>
      <c r="B17" s="48"/>
      <c r="C17" s="48"/>
      <c r="D17" s="48"/>
      <c r="E17" s="48"/>
      <c r="F17" s="48"/>
      <c r="G17" s="48"/>
      <c r="H17" s="48"/>
      <c r="I17" s="48"/>
      <c r="J17" s="48"/>
      <c r="K17" s="48"/>
      <c r="L17" s="48"/>
    </row>
    <row r="18" spans="1:13" x14ac:dyDescent="0.2">
      <c r="A18" s="48"/>
      <c r="B18" s="48"/>
      <c r="C18" s="48"/>
      <c r="D18" s="48"/>
      <c r="E18" s="48"/>
      <c r="F18" s="48"/>
      <c r="G18" s="48"/>
      <c r="H18" s="48"/>
      <c r="I18" s="48"/>
      <c r="J18" s="48"/>
      <c r="K18" s="48"/>
      <c r="L18" s="48"/>
    </row>
    <row r="19" spans="1:13" x14ac:dyDescent="0.2">
      <c r="A19" s="48"/>
      <c r="B19" s="48"/>
      <c r="C19" s="48"/>
      <c r="D19" s="48"/>
      <c r="E19" s="48"/>
      <c r="F19" s="48"/>
      <c r="G19" s="48"/>
      <c r="H19" s="48"/>
      <c r="I19" s="48"/>
      <c r="J19" s="48"/>
      <c r="K19" s="48"/>
      <c r="L19" s="48"/>
    </row>
    <row r="20" spans="1:13" x14ac:dyDescent="0.2">
      <c r="A20" s="48"/>
      <c r="B20" s="48"/>
      <c r="C20" s="48"/>
      <c r="D20" s="48"/>
      <c r="E20" s="48"/>
      <c r="F20" s="48"/>
      <c r="G20" s="48"/>
      <c r="H20" s="48"/>
      <c r="I20" s="48"/>
      <c r="J20" s="48"/>
      <c r="K20" s="48"/>
      <c r="L20" s="48"/>
    </row>
    <row r="21" spans="1:13" x14ac:dyDescent="0.2">
      <c r="A21" s="48"/>
      <c r="B21" s="48"/>
      <c r="C21" s="48"/>
      <c r="D21" s="48"/>
      <c r="E21" s="48"/>
      <c r="F21" s="48"/>
      <c r="G21" s="48"/>
      <c r="H21" s="48"/>
      <c r="I21" s="48"/>
      <c r="J21" s="48"/>
      <c r="K21" s="48"/>
      <c r="L21" s="48"/>
    </row>
    <row r="22" spans="1:13" x14ac:dyDescent="0.2">
      <c r="A22" s="48"/>
      <c r="B22" s="48"/>
      <c r="C22" s="48"/>
      <c r="D22" s="48"/>
      <c r="E22" s="48"/>
      <c r="F22" s="48"/>
      <c r="G22" s="48"/>
      <c r="H22" s="48"/>
      <c r="I22" s="48"/>
      <c r="J22" s="48"/>
      <c r="K22" s="48"/>
      <c r="L22" s="48"/>
    </row>
    <row r="23" spans="1:13" x14ac:dyDescent="0.2">
      <c r="A23" s="48"/>
      <c r="B23" s="48"/>
      <c r="C23" s="48"/>
      <c r="D23" s="48"/>
      <c r="E23" s="48"/>
      <c r="F23" s="48"/>
      <c r="G23" s="48"/>
      <c r="H23" s="48"/>
      <c r="I23" s="48"/>
      <c r="J23" s="48"/>
      <c r="K23" s="48"/>
      <c r="L23" s="48"/>
    </row>
    <row r="24" spans="1:13" x14ac:dyDescent="0.2">
      <c r="A24" s="48"/>
      <c r="B24" s="48"/>
      <c r="C24" s="48"/>
      <c r="D24" s="48"/>
      <c r="E24" s="48"/>
      <c r="F24" s="48"/>
      <c r="G24" s="48"/>
      <c r="H24" s="48"/>
      <c r="I24" s="48"/>
      <c r="J24" s="48"/>
      <c r="K24" s="48"/>
      <c r="L24" s="48"/>
    </row>
    <row r="25" spans="1:13" x14ac:dyDescent="0.2">
      <c r="A25" s="48"/>
      <c r="B25" s="48"/>
      <c r="C25" s="48"/>
      <c r="D25" s="48"/>
      <c r="E25" s="48"/>
      <c r="F25" s="48"/>
      <c r="G25" s="48"/>
      <c r="H25" s="48"/>
      <c r="I25" s="48"/>
      <c r="J25" s="48"/>
      <c r="K25" s="48"/>
      <c r="L25" s="48"/>
    </row>
    <row r="26" spans="1:13" x14ac:dyDescent="0.2">
      <c r="A26" s="48"/>
      <c r="B26" s="48"/>
      <c r="C26" s="48"/>
      <c r="D26" s="48"/>
      <c r="E26" s="48"/>
      <c r="F26" s="48"/>
      <c r="G26" s="48"/>
      <c r="H26" s="48"/>
      <c r="I26" s="48"/>
      <c r="J26" s="48"/>
      <c r="K26" s="48"/>
      <c r="L26" s="48"/>
    </row>
    <row r="27" spans="1:13" x14ac:dyDescent="0.2">
      <c r="A27" s="48"/>
      <c r="B27" s="48"/>
      <c r="C27" s="48"/>
      <c r="D27" s="48"/>
      <c r="E27" s="48"/>
      <c r="F27" s="48"/>
      <c r="G27" s="48"/>
      <c r="H27" s="48"/>
      <c r="I27" s="48"/>
      <c r="J27" s="48"/>
      <c r="K27" s="48"/>
      <c r="L27" s="48"/>
    </row>
    <row r="28" spans="1:13" x14ac:dyDescent="0.2">
      <c r="A28" s="48"/>
      <c r="B28" s="48"/>
      <c r="C28" s="48"/>
      <c r="D28" s="48"/>
      <c r="E28" s="48"/>
      <c r="F28" s="48"/>
      <c r="G28" s="48"/>
      <c r="H28" s="48"/>
      <c r="I28" s="48"/>
      <c r="J28" s="48"/>
      <c r="K28" s="48"/>
      <c r="L28" s="48"/>
    </row>
    <row r="29" spans="1:13" x14ac:dyDescent="0.2">
      <c r="A29" s="48"/>
      <c r="B29" s="48"/>
      <c r="C29" s="48"/>
      <c r="D29" s="48"/>
      <c r="E29" s="48"/>
      <c r="F29" s="48"/>
      <c r="G29" s="48"/>
      <c r="H29" s="48"/>
      <c r="I29" s="48"/>
      <c r="J29" s="48"/>
      <c r="K29" s="48"/>
      <c r="L29" s="48"/>
    </row>
    <row r="30" spans="1:13" x14ac:dyDescent="0.2">
      <c r="A30" s="254" t="s">
        <v>242</v>
      </c>
      <c r="B30" s="48"/>
      <c r="C30" s="48"/>
      <c r="D30" s="48"/>
      <c r="E30" s="48"/>
      <c r="F30" s="48"/>
      <c r="G30" s="48"/>
      <c r="H30" s="48"/>
      <c r="I30" s="48"/>
      <c r="J30" s="48"/>
      <c r="K30" s="48"/>
      <c r="L30" s="48"/>
      <c r="M30" s="4"/>
    </row>
    <row r="31" spans="1:13" x14ac:dyDescent="0.2">
      <c r="A31" s="254" t="s">
        <v>96</v>
      </c>
      <c r="B31" s="48"/>
      <c r="C31" s="48"/>
      <c r="D31" s="48"/>
      <c r="E31" s="48"/>
      <c r="F31" s="48"/>
      <c r="G31" s="48"/>
      <c r="H31" s="48"/>
      <c r="I31" s="48"/>
      <c r="J31" s="48"/>
      <c r="K31" s="48"/>
      <c r="L31" s="48"/>
    </row>
    <row r="32" spans="1:13" x14ac:dyDescent="0.2">
      <c r="A32" s="254" t="s">
        <v>146</v>
      </c>
      <c r="B32" s="48"/>
      <c r="C32" s="48"/>
      <c r="D32" s="48"/>
      <c r="E32" s="48"/>
      <c r="F32" s="48"/>
      <c r="G32" s="48"/>
      <c r="H32" s="48"/>
      <c r="I32" s="48"/>
      <c r="J32" s="48"/>
      <c r="K32" s="48"/>
      <c r="L32" s="48"/>
    </row>
    <row r="33" spans="1:12" ht="3.75" customHeight="1" x14ac:dyDescent="0.2">
      <c r="A33" s="254"/>
      <c r="B33" s="48"/>
      <c r="C33" s="48"/>
      <c r="D33" s="48"/>
      <c r="E33" s="48"/>
      <c r="F33" s="48"/>
      <c r="G33" s="48"/>
      <c r="H33" s="48"/>
      <c r="I33" s="48"/>
      <c r="J33" s="48"/>
      <c r="K33" s="48"/>
      <c r="L33" s="48"/>
    </row>
    <row r="34" spans="1:12" x14ac:dyDescent="0.2">
      <c r="A34" s="255" t="s">
        <v>243</v>
      </c>
      <c r="B34" s="48"/>
      <c r="C34" s="48"/>
      <c r="D34" s="48"/>
      <c r="E34" s="48"/>
      <c r="F34" s="48"/>
      <c r="G34" s="48"/>
      <c r="H34" s="48"/>
      <c r="I34" s="48"/>
      <c r="J34" s="48"/>
      <c r="K34" s="48"/>
      <c r="L34" s="48"/>
    </row>
    <row r="35" spans="1:12" x14ac:dyDescent="0.2">
      <c r="A35" s="255" t="s">
        <v>131</v>
      </c>
      <c r="B35" s="48"/>
      <c r="C35" s="48"/>
      <c r="D35" s="48"/>
      <c r="E35" s="48"/>
      <c r="F35" s="48"/>
      <c r="G35" s="48"/>
      <c r="H35" s="48"/>
      <c r="I35" s="48"/>
      <c r="J35" s="48"/>
      <c r="K35" s="48"/>
      <c r="L35" s="48"/>
    </row>
    <row r="36" spans="1:12" x14ac:dyDescent="0.2">
      <c r="A36" s="255" t="s">
        <v>95</v>
      </c>
      <c r="B36" s="48"/>
      <c r="C36" s="48"/>
      <c r="D36" s="48"/>
      <c r="E36" s="48"/>
      <c r="F36" s="48"/>
      <c r="G36" s="48"/>
      <c r="H36" s="48"/>
      <c r="I36" s="48"/>
      <c r="J36" s="48"/>
      <c r="K36" s="48"/>
      <c r="L36" s="48"/>
    </row>
    <row r="37" spans="1:12" x14ac:dyDescent="0.2">
      <c r="A37" s="48"/>
      <c r="B37" s="48"/>
      <c r="C37" s="48"/>
      <c r="D37" s="48"/>
      <c r="E37" s="48"/>
      <c r="F37" s="48"/>
      <c r="G37" s="48"/>
      <c r="H37" s="48"/>
      <c r="I37" s="48"/>
      <c r="J37" s="48"/>
      <c r="K37" s="48"/>
      <c r="L37" s="48"/>
    </row>
    <row r="38" spans="1:12" x14ac:dyDescent="0.2">
      <c r="A38" s="66"/>
    </row>
    <row r="39" spans="1:12" x14ac:dyDescent="0.2">
      <c r="A39" s="4"/>
    </row>
    <row r="40" spans="1:12" x14ac:dyDescent="0.2">
      <c r="A40" s="14"/>
    </row>
    <row r="41" spans="1:12" x14ac:dyDescent="0.2">
      <c r="A41" s="98"/>
    </row>
  </sheetData>
  <customSheetViews>
    <customSheetView guid="{03452A04-CA67-46E6-B0A2-BCD750928530}">
      <selection activeCell="A33" sqref="A33"/>
      <pageMargins left="0.7" right="0.7" top="0.75" bottom="0.75" header="0.3" footer="0.3"/>
    </customSheetView>
    <customSheetView guid="{EA424B0A-06A3-4874-B080-734BBB58792A}">
      <selection activeCell="A33" sqref="A33"/>
      <pageMargins left="0.7" right="0.7" top="0.75" bottom="0.75" header="0.3" footer="0.3"/>
    </customSheetView>
  </customSheetViews>
  <pageMargins left="0.7" right="0.7" top="0.75" bottom="0.75" header="0.3" footer="0.3"/>
  <pageSetup paperSize="9" scale="86"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29"/>
  <sheetViews>
    <sheetView zoomScaleNormal="100" zoomScaleSheetLayoutView="100" workbookViewId="0"/>
  </sheetViews>
  <sheetFormatPr defaultRowHeight="12.75" x14ac:dyDescent="0.2"/>
  <sheetData>
    <row r="1" spans="1:11" x14ac:dyDescent="0.2">
      <c r="A1" s="48"/>
      <c r="B1" s="48"/>
      <c r="C1" s="48"/>
      <c r="D1" s="48"/>
      <c r="E1" s="48"/>
      <c r="F1" s="48"/>
      <c r="G1" s="48"/>
      <c r="H1" s="48"/>
      <c r="I1" s="48"/>
      <c r="J1" s="48"/>
      <c r="K1" s="48"/>
    </row>
    <row r="2" spans="1:11" x14ac:dyDescent="0.2">
      <c r="A2" s="48"/>
      <c r="B2" s="48"/>
      <c r="C2" s="48"/>
      <c r="D2" s="48"/>
      <c r="E2" s="48"/>
      <c r="F2" s="48"/>
      <c r="G2" s="48"/>
      <c r="H2" s="48"/>
      <c r="I2" s="48"/>
      <c r="J2" s="48"/>
      <c r="K2" s="48"/>
    </row>
    <row r="3" spans="1:11" x14ac:dyDescent="0.2">
      <c r="A3" s="48"/>
      <c r="B3" s="48"/>
      <c r="C3" s="48"/>
      <c r="D3" s="48"/>
      <c r="E3" s="48"/>
      <c r="F3" s="48"/>
      <c r="G3" s="48"/>
      <c r="H3" s="48"/>
      <c r="I3" s="48"/>
      <c r="J3" s="48"/>
      <c r="K3" s="48"/>
    </row>
    <row r="4" spans="1:11" x14ac:dyDescent="0.2">
      <c r="A4" s="48"/>
      <c r="B4" s="48"/>
      <c r="C4" s="48"/>
      <c r="D4" s="48"/>
      <c r="E4" s="48"/>
      <c r="F4" s="48"/>
      <c r="G4" s="48"/>
      <c r="H4" s="48"/>
      <c r="I4" s="48"/>
      <c r="J4" s="48"/>
      <c r="K4" s="48"/>
    </row>
    <row r="5" spans="1:11" x14ac:dyDescent="0.2">
      <c r="A5" s="48"/>
      <c r="B5" s="48"/>
      <c r="C5" s="48"/>
      <c r="D5" s="48"/>
      <c r="E5" s="48"/>
      <c r="F5" s="48"/>
      <c r="G5" s="48"/>
      <c r="H5" s="48"/>
      <c r="I5" s="48"/>
      <c r="J5" s="48"/>
      <c r="K5" s="48"/>
    </row>
    <row r="6" spans="1:11" x14ac:dyDescent="0.2">
      <c r="A6" s="48"/>
      <c r="B6" s="48"/>
      <c r="C6" s="48"/>
      <c r="D6" s="48"/>
      <c r="E6" s="48"/>
      <c r="F6" s="48"/>
      <c r="G6" s="48"/>
      <c r="H6" s="48"/>
      <c r="I6" s="48"/>
      <c r="J6" s="48"/>
      <c r="K6" s="48"/>
    </row>
    <row r="7" spans="1:11" x14ac:dyDescent="0.2">
      <c r="A7" s="48"/>
      <c r="B7" s="48"/>
      <c r="C7" s="48"/>
      <c r="D7" s="48"/>
      <c r="E7" s="48"/>
      <c r="F7" s="48"/>
      <c r="G7" s="48"/>
      <c r="H7" s="48"/>
      <c r="I7" s="48"/>
      <c r="J7" s="48"/>
      <c r="K7" s="48"/>
    </row>
    <row r="8" spans="1:11" x14ac:dyDescent="0.2">
      <c r="A8" s="48"/>
      <c r="B8" s="48"/>
      <c r="C8" s="48"/>
      <c r="D8" s="48"/>
      <c r="E8" s="48"/>
      <c r="F8" s="48"/>
      <c r="G8" s="48"/>
      <c r="H8" s="48"/>
      <c r="I8" s="48"/>
      <c r="J8" s="48"/>
      <c r="K8" s="48"/>
    </row>
    <row r="9" spans="1:11" x14ac:dyDescent="0.2">
      <c r="A9" s="48"/>
      <c r="B9" s="48"/>
      <c r="C9" s="48"/>
      <c r="D9" s="48"/>
      <c r="E9" s="48"/>
      <c r="F9" s="48"/>
      <c r="G9" s="48"/>
      <c r="H9" s="48"/>
      <c r="I9" s="48"/>
      <c r="J9" s="48"/>
      <c r="K9" s="48"/>
    </row>
    <row r="10" spans="1:11" x14ac:dyDescent="0.2">
      <c r="A10" s="48"/>
      <c r="B10" s="48"/>
      <c r="C10" s="48"/>
      <c r="D10" s="48"/>
      <c r="E10" s="48"/>
      <c r="F10" s="48"/>
      <c r="G10" s="48"/>
      <c r="H10" s="48"/>
      <c r="I10" s="48"/>
      <c r="J10" s="48"/>
      <c r="K10" s="48"/>
    </row>
    <row r="11" spans="1:11" x14ac:dyDescent="0.2">
      <c r="A11" s="48"/>
      <c r="B11" s="48"/>
      <c r="C11" s="48"/>
      <c r="D11" s="48"/>
      <c r="E11" s="48"/>
      <c r="F11" s="48"/>
      <c r="G11" s="48"/>
      <c r="H11" s="48"/>
      <c r="I11" s="48"/>
      <c r="J11" s="48"/>
      <c r="K11" s="48"/>
    </row>
    <row r="12" spans="1:11" x14ac:dyDescent="0.2">
      <c r="A12" s="48"/>
      <c r="B12" s="48"/>
      <c r="C12" s="48"/>
      <c r="D12" s="48"/>
      <c r="E12" s="48"/>
      <c r="F12" s="48"/>
      <c r="G12" s="48"/>
      <c r="H12" s="48"/>
      <c r="I12" s="48"/>
      <c r="J12" s="48"/>
      <c r="K12" s="48"/>
    </row>
    <row r="13" spans="1:11" x14ac:dyDescent="0.2">
      <c r="A13" s="48"/>
      <c r="B13" s="48"/>
      <c r="C13" s="48"/>
      <c r="D13" s="48"/>
      <c r="E13" s="48"/>
      <c r="F13" s="48"/>
      <c r="G13" s="48"/>
      <c r="H13" s="48"/>
      <c r="I13" s="48"/>
      <c r="J13" s="48"/>
      <c r="K13" s="48"/>
    </row>
    <row r="14" spans="1:11" x14ac:dyDescent="0.2">
      <c r="A14" s="48"/>
      <c r="B14" s="48"/>
      <c r="C14" s="48"/>
      <c r="D14" s="48"/>
      <c r="E14" s="48"/>
      <c r="F14" s="48"/>
      <c r="G14" s="48"/>
      <c r="H14" s="48"/>
      <c r="I14" s="48"/>
      <c r="J14" s="48"/>
      <c r="K14" s="48"/>
    </row>
    <row r="15" spans="1:11" x14ac:dyDescent="0.2">
      <c r="A15" s="48"/>
      <c r="B15" s="48"/>
      <c r="C15" s="48"/>
      <c r="D15" s="48"/>
      <c r="E15" s="48"/>
      <c r="F15" s="48"/>
      <c r="G15" s="48"/>
      <c r="H15" s="48"/>
      <c r="I15" s="48"/>
      <c r="J15" s="48"/>
      <c r="K15" s="48"/>
    </row>
    <row r="16" spans="1:11" x14ac:dyDescent="0.2">
      <c r="A16" s="48"/>
      <c r="B16" s="48"/>
      <c r="C16" s="48"/>
      <c r="D16" s="48"/>
      <c r="E16" s="48"/>
      <c r="F16" s="48"/>
      <c r="G16" s="48"/>
      <c r="H16" s="48"/>
      <c r="I16" s="48"/>
      <c r="J16" s="48"/>
      <c r="K16" s="48"/>
    </row>
    <row r="17" spans="1:11" x14ac:dyDescent="0.2">
      <c r="A17" s="48"/>
      <c r="B17" s="48"/>
      <c r="C17" s="48"/>
      <c r="D17" s="48"/>
      <c r="E17" s="48"/>
      <c r="F17" s="48"/>
      <c r="G17" s="48"/>
      <c r="H17" s="48"/>
      <c r="I17" s="48"/>
      <c r="J17" s="48"/>
      <c r="K17" s="48"/>
    </row>
    <row r="18" spans="1:11" x14ac:dyDescent="0.2">
      <c r="A18" s="48"/>
      <c r="B18" s="48"/>
      <c r="C18" s="48"/>
      <c r="D18" s="48"/>
      <c r="E18" s="48"/>
      <c r="F18" s="48"/>
      <c r="G18" s="48"/>
      <c r="H18" s="48"/>
      <c r="I18" s="48"/>
      <c r="J18" s="48"/>
      <c r="K18" s="48"/>
    </row>
    <row r="19" spans="1:11" x14ac:dyDescent="0.2">
      <c r="A19" s="48"/>
      <c r="B19" s="48"/>
      <c r="C19" s="48"/>
      <c r="D19" s="48"/>
      <c r="E19" s="48"/>
      <c r="F19" s="48"/>
      <c r="G19" s="48"/>
      <c r="H19" s="48"/>
      <c r="I19" s="48"/>
      <c r="J19" s="48"/>
      <c r="K19" s="48"/>
    </row>
    <row r="20" spans="1:11" x14ac:dyDescent="0.2">
      <c r="A20" s="48"/>
      <c r="B20" s="48"/>
      <c r="C20" s="48"/>
      <c r="D20" s="48"/>
      <c r="E20" s="48"/>
      <c r="F20" s="48"/>
      <c r="G20" s="48"/>
      <c r="H20" s="48"/>
      <c r="I20" s="48"/>
      <c r="J20" s="48"/>
      <c r="K20" s="48"/>
    </row>
    <row r="21" spans="1:11" x14ac:dyDescent="0.2">
      <c r="A21" s="48"/>
      <c r="B21" s="48"/>
      <c r="C21" s="48"/>
      <c r="D21" s="48"/>
      <c r="E21" s="48"/>
      <c r="F21" s="48"/>
      <c r="G21" s="48"/>
      <c r="H21" s="48"/>
      <c r="I21" s="48"/>
      <c r="J21" s="48"/>
      <c r="K21" s="48"/>
    </row>
    <row r="22" spans="1:11" x14ac:dyDescent="0.2">
      <c r="A22" s="48"/>
      <c r="B22" s="48"/>
      <c r="C22" s="48"/>
      <c r="D22" s="48"/>
      <c r="E22" s="48"/>
      <c r="F22" s="48"/>
      <c r="G22" s="48"/>
      <c r="H22" s="48"/>
      <c r="I22" s="48"/>
      <c r="J22" s="48"/>
      <c r="K22" s="48"/>
    </row>
    <row r="23" spans="1:11" x14ac:dyDescent="0.2">
      <c r="A23" s="48"/>
      <c r="B23" s="48"/>
      <c r="C23" s="48"/>
      <c r="D23" s="48"/>
      <c r="E23" s="48"/>
      <c r="F23" s="48"/>
      <c r="G23" s="48"/>
      <c r="H23" s="48"/>
      <c r="I23" s="48"/>
      <c r="J23" s="48"/>
      <c r="K23" s="48"/>
    </row>
    <row r="24" spans="1:11" x14ac:dyDescent="0.2">
      <c r="A24" s="48"/>
      <c r="B24" s="48"/>
      <c r="C24" s="48"/>
      <c r="D24" s="48"/>
      <c r="E24" s="48"/>
      <c r="F24" s="48"/>
      <c r="G24" s="48"/>
      <c r="H24" s="48"/>
      <c r="I24" s="48"/>
      <c r="J24" s="48"/>
      <c r="K24" s="48"/>
    </row>
    <row r="25" spans="1:11" x14ac:dyDescent="0.2">
      <c r="A25" s="48"/>
      <c r="B25" s="48"/>
      <c r="C25" s="48"/>
      <c r="D25" s="48"/>
      <c r="E25" s="48"/>
      <c r="F25" s="48"/>
      <c r="G25" s="48"/>
      <c r="H25" s="48"/>
      <c r="I25" s="48"/>
      <c r="J25" s="48"/>
      <c r="K25" s="48"/>
    </row>
    <row r="26" spans="1:11" x14ac:dyDescent="0.2">
      <c r="A26" s="48"/>
      <c r="B26" s="48"/>
      <c r="C26" s="48"/>
      <c r="D26" s="48"/>
      <c r="E26" s="48"/>
      <c r="F26" s="48"/>
      <c r="G26" s="48"/>
      <c r="H26" s="48"/>
      <c r="I26" s="48"/>
      <c r="J26" s="48"/>
      <c r="K26" s="48"/>
    </row>
    <row r="27" spans="1:11" x14ac:dyDescent="0.2">
      <c r="A27" s="257" t="s">
        <v>244</v>
      </c>
      <c r="B27" s="48"/>
      <c r="C27" s="48"/>
      <c r="D27" s="48"/>
      <c r="E27" s="48"/>
      <c r="F27" s="48"/>
      <c r="G27" s="48"/>
      <c r="H27" s="48"/>
      <c r="I27" s="48"/>
      <c r="J27" s="48"/>
      <c r="K27" s="48"/>
    </row>
    <row r="28" spans="1:11" x14ac:dyDescent="0.2">
      <c r="A28" s="258" t="s">
        <v>245</v>
      </c>
      <c r="B28" s="48"/>
      <c r="C28" s="48"/>
      <c r="D28" s="48"/>
      <c r="E28" s="48"/>
      <c r="F28" s="48"/>
      <c r="G28" s="48"/>
      <c r="H28" s="48"/>
      <c r="I28" s="48"/>
      <c r="J28" s="48"/>
      <c r="K28" s="48"/>
    </row>
    <row r="29" spans="1:11" x14ac:dyDescent="0.2">
      <c r="A29" s="48"/>
      <c r="B29" s="48"/>
      <c r="C29" s="48"/>
      <c r="D29" s="48"/>
      <c r="E29" s="48"/>
      <c r="F29" s="48"/>
      <c r="G29" s="48"/>
      <c r="H29" s="48"/>
      <c r="I29" s="48"/>
      <c r="J29" s="48"/>
      <c r="K29" s="48"/>
    </row>
  </sheetData>
  <customSheetViews>
    <customSheetView guid="{03452A04-CA67-46E6-B0A2-BCD750928530}">
      <selection activeCell="G45" sqref="G45"/>
      <pageMargins left="0.7" right="0.7" top="0.75" bottom="0.75" header="0.3" footer="0.3"/>
    </customSheetView>
    <customSheetView guid="{EA424B0A-06A3-4874-B080-734BBB58792A}">
      <selection activeCell="G45" sqref="G45"/>
      <pageMargins left="0.7" right="0.7" top="0.75" bottom="0.75" header="0.3" footer="0.3"/>
    </customSheetView>
  </customSheetViews>
  <pageMargins left="0.7" right="0.7" top="0.75" bottom="0.75" header="0.3" footer="0.3"/>
  <pageSetup paperSize="9" scale="86"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29"/>
  <sheetViews>
    <sheetView zoomScaleNormal="100" workbookViewId="0"/>
  </sheetViews>
  <sheetFormatPr defaultRowHeight="12.75" x14ac:dyDescent="0.2"/>
  <sheetData>
    <row r="1" spans="1:11" x14ac:dyDescent="0.2">
      <c r="A1" s="48"/>
      <c r="B1" s="48"/>
      <c r="C1" s="48"/>
      <c r="D1" s="48"/>
      <c r="E1" s="48"/>
      <c r="F1" s="48"/>
      <c r="G1" s="48"/>
      <c r="H1" s="48"/>
      <c r="I1" s="48"/>
      <c r="J1" s="48"/>
      <c r="K1" s="48"/>
    </row>
    <row r="2" spans="1:11" x14ac:dyDescent="0.2">
      <c r="A2" s="48"/>
      <c r="B2" s="48"/>
      <c r="C2" s="48"/>
      <c r="D2" s="48"/>
      <c r="E2" s="48"/>
      <c r="F2" s="48"/>
      <c r="G2" s="48"/>
      <c r="H2" s="48"/>
      <c r="I2" s="48"/>
      <c r="J2" s="48"/>
      <c r="K2" s="48"/>
    </row>
    <row r="3" spans="1:11" x14ac:dyDescent="0.2">
      <c r="A3" s="48"/>
      <c r="B3" s="48"/>
      <c r="C3" s="48"/>
      <c r="D3" s="48"/>
      <c r="E3" s="48"/>
      <c r="F3" s="48"/>
      <c r="G3" s="48"/>
      <c r="H3" s="48"/>
      <c r="I3" s="48"/>
      <c r="J3" s="48"/>
      <c r="K3" s="48"/>
    </row>
    <row r="4" spans="1:11" x14ac:dyDescent="0.2">
      <c r="A4" s="48"/>
      <c r="B4" s="48"/>
      <c r="C4" s="48"/>
      <c r="D4" s="48"/>
      <c r="E4" s="48"/>
      <c r="F4" s="48"/>
      <c r="G4" s="48"/>
      <c r="H4" s="48"/>
      <c r="I4" s="48"/>
      <c r="J4" s="48"/>
      <c r="K4" s="48"/>
    </row>
    <row r="5" spans="1:11" x14ac:dyDescent="0.2">
      <c r="A5" s="48"/>
      <c r="B5" s="48"/>
      <c r="C5" s="48"/>
      <c r="D5" s="48"/>
      <c r="E5" s="48"/>
      <c r="F5" s="48"/>
      <c r="G5" s="48"/>
      <c r="H5" s="48"/>
      <c r="I5" s="48"/>
      <c r="J5" s="48"/>
      <c r="K5" s="48"/>
    </row>
    <row r="6" spans="1:11" x14ac:dyDescent="0.2">
      <c r="A6" s="48"/>
      <c r="B6" s="48"/>
      <c r="C6" s="48"/>
      <c r="D6" s="48"/>
      <c r="E6" s="48"/>
      <c r="F6" s="48"/>
      <c r="G6" s="48"/>
      <c r="H6" s="48"/>
      <c r="I6" s="48"/>
      <c r="J6" s="48"/>
      <c r="K6" s="48"/>
    </row>
    <row r="7" spans="1:11" x14ac:dyDescent="0.2">
      <c r="A7" s="48"/>
      <c r="B7" s="48"/>
      <c r="C7" s="48"/>
      <c r="D7" s="48"/>
      <c r="E7" s="48"/>
      <c r="F7" s="48"/>
      <c r="G7" s="48"/>
      <c r="H7" s="48"/>
      <c r="I7" s="48"/>
      <c r="J7" s="48"/>
      <c r="K7" s="48"/>
    </row>
    <row r="8" spans="1:11" x14ac:dyDescent="0.2">
      <c r="A8" s="48"/>
      <c r="B8" s="48"/>
      <c r="C8" s="48"/>
      <c r="D8" s="48"/>
      <c r="E8" s="48"/>
      <c r="F8" s="48"/>
      <c r="G8" s="48"/>
      <c r="H8" s="48"/>
      <c r="I8" s="48"/>
      <c r="J8" s="48"/>
      <c r="K8" s="48"/>
    </row>
    <row r="9" spans="1:11" x14ac:dyDescent="0.2">
      <c r="A9" s="48"/>
      <c r="B9" s="48"/>
      <c r="C9" s="48"/>
      <c r="D9" s="48"/>
      <c r="E9" s="48"/>
      <c r="F9" s="48"/>
      <c r="G9" s="48"/>
      <c r="H9" s="48"/>
      <c r="I9" s="48"/>
      <c r="J9" s="48"/>
      <c r="K9" s="48"/>
    </row>
    <row r="10" spans="1:11" x14ac:dyDescent="0.2">
      <c r="A10" s="48"/>
      <c r="B10" s="48"/>
      <c r="C10" s="48"/>
      <c r="D10" s="48"/>
      <c r="E10" s="48"/>
      <c r="F10" s="48"/>
      <c r="G10" s="48"/>
      <c r="H10" s="48"/>
      <c r="I10" s="48"/>
      <c r="J10" s="48"/>
      <c r="K10" s="48"/>
    </row>
    <row r="11" spans="1:11" x14ac:dyDescent="0.2">
      <c r="A11" s="48"/>
      <c r="B11" s="48"/>
      <c r="C11" s="48"/>
      <c r="D11" s="48"/>
      <c r="E11" s="48"/>
      <c r="F11" s="48"/>
      <c r="G11" s="48"/>
      <c r="H11" s="48"/>
      <c r="I11" s="48"/>
      <c r="J11" s="48"/>
      <c r="K11" s="48"/>
    </row>
    <row r="12" spans="1:11" x14ac:dyDescent="0.2">
      <c r="A12" s="48"/>
      <c r="B12" s="48"/>
      <c r="C12" s="48"/>
      <c r="D12" s="48"/>
      <c r="E12" s="48"/>
      <c r="F12" s="48"/>
      <c r="G12" s="48"/>
      <c r="H12" s="48"/>
      <c r="I12" s="48"/>
      <c r="J12" s="48"/>
      <c r="K12" s="48"/>
    </row>
    <row r="13" spans="1:11" x14ac:dyDescent="0.2">
      <c r="A13" s="48"/>
      <c r="B13" s="48"/>
      <c r="C13" s="48"/>
      <c r="D13" s="48"/>
      <c r="E13" s="48"/>
      <c r="F13" s="48"/>
      <c r="G13" s="48"/>
      <c r="H13" s="48"/>
      <c r="I13" s="48"/>
      <c r="J13" s="48"/>
      <c r="K13" s="48"/>
    </row>
    <row r="14" spans="1:11" x14ac:dyDescent="0.2">
      <c r="A14" s="48"/>
      <c r="B14" s="48"/>
      <c r="C14" s="48"/>
      <c r="D14" s="48"/>
      <c r="E14" s="48"/>
      <c r="F14" s="48"/>
      <c r="G14" s="48"/>
      <c r="H14" s="48"/>
      <c r="I14" s="48"/>
      <c r="J14" s="48"/>
      <c r="K14" s="48"/>
    </row>
    <row r="15" spans="1:11" x14ac:dyDescent="0.2">
      <c r="A15" s="48"/>
      <c r="B15" s="48"/>
      <c r="C15" s="48"/>
      <c r="D15" s="48"/>
      <c r="E15" s="48"/>
      <c r="F15" s="48"/>
      <c r="G15" s="48"/>
      <c r="H15" s="48"/>
      <c r="I15" s="48"/>
      <c r="J15" s="48"/>
      <c r="K15" s="48"/>
    </row>
    <row r="16" spans="1:11" x14ac:dyDescent="0.2">
      <c r="A16" s="48"/>
      <c r="B16" s="48"/>
      <c r="C16" s="48"/>
      <c r="D16" s="48"/>
      <c r="E16" s="48"/>
      <c r="F16" s="48"/>
      <c r="G16" s="48"/>
      <c r="H16" s="48"/>
      <c r="I16" s="48"/>
      <c r="J16" s="48"/>
      <c r="K16" s="48"/>
    </row>
    <row r="17" spans="1:11" x14ac:dyDescent="0.2">
      <c r="A17" s="48"/>
      <c r="B17" s="48"/>
      <c r="C17" s="48"/>
      <c r="D17" s="48"/>
      <c r="E17" s="48"/>
      <c r="F17" s="48"/>
      <c r="G17" s="48"/>
      <c r="H17" s="48"/>
      <c r="I17" s="48"/>
      <c r="J17" s="48"/>
      <c r="K17" s="48"/>
    </row>
    <row r="18" spans="1:11" x14ac:dyDescent="0.2">
      <c r="A18" s="48"/>
      <c r="B18" s="48"/>
      <c r="C18" s="48"/>
      <c r="D18" s="48"/>
      <c r="E18" s="48"/>
      <c r="F18" s="48"/>
      <c r="G18" s="48"/>
      <c r="H18" s="48"/>
      <c r="I18" s="48"/>
      <c r="J18" s="48"/>
      <c r="K18" s="48"/>
    </row>
    <row r="19" spans="1:11" x14ac:dyDescent="0.2">
      <c r="A19" s="48"/>
      <c r="B19" s="48"/>
      <c r="C19" s="48"/>
      <c r="D19" s="48"/>
      <c r="E19" s="48"/>
      <c r="F19" s="48"/>
      <c r="G19" s="48"/>
      <c r="H19" s="48"/>
      <c r="I19" s="48"/>
      <c r="J19" s="48"/>
      <c r="K19" s="48"/>
    </row>
    <row r="20" spans="1:11" x14ac:dyDescent="0.2">
      <c r="A20" s="48"/>
      <c r="B20" s="48"/>
      <c r="C20" s="48"/>
      <c r="D20" s="48"/>
      <c r="E20" s="48"/>
      <c r="F20" s="48"/>
      <c r="G20" s="48"/>
      <c r="H20" s="48"/>
      <c r="I20" s="48"/>
      <c r="J20" s="48"/>
      <c r="K20" s="48"/>
    </row>
    <row r="21" spans="1:11" x14ac:dyDescent="0.2">
      <c r="A21" s="48"/>
      <c r="B21" s="48"/>
      <c r="C21" s="48"/>
      <c r="D21" s="48"/>
      <c r="E21" s="48"/>
      <c r="F21" s="48"/>
      <c r="G21" s="48"/>
      <c r="H21" s="48"/>
      <c r="I21" s="48"/>
      <c r="J21" s="48"/>
      <c r="K21" s="48"/>
    </row>
    <row r="22" spans="1:11" x14ac:dyDescent="0.2">
      <c r="A22" s="48"/>
      <c r="B22" s="48"/>
      <c r="C22" s="48"/>
      <c r="D22" s="48"/>
      <c r="E22" s="48"/>
      <c r="F22" s="48"/>
      <c r="G22" s="48"/>
      <c r="H22" s="48"/>
      <c r="I22" s="48"/>
      <c r="J22" s="48"/>
      <c r="K22" s="48"/>
    </row>
    <row r="23" spans="1:11" x14ac:dyDescent="0.2">
      <c r="A23" s="48"/>
      <c r="B23" s="48"/>
      <c r="C23" s="48"/>
      <c r="D23" s="48"/>
      <c r="E23" s="48"/>
      <c r="F23" s="48"/>
      <c r="G23" s="48"/>
      <c r="H23" s="48"/>
      <c r="I23" s="48"/>
      <c r="J23" s="48"/>
      <c r="K23" s="48"/>
    </row>
    <row r="24" spans="1:11" x14ac:dyDescent="0.2">
      <c r="A24" s="48"/>
      <c r="B24" s="48"/>
      <c r="C24" s="48"/>
      <c r="D24" s="48"/>
      <c r="E24" s="48"/>
      <c r="F24" s="48"/>
      <c r="G24" s="48"/>
      <c r="H24" s="48"/>
      <c r="I24" s="48"/>
      <c r="J24" s="48"/>
      <c r="K24" s="48"/>
    </row>
    <row r="25" spans="1:11" x14ac:dyDescent="0.2">
      <c r="A25" s="254" t="s">
        <v>249</v>
      </c>
      <c r="B25" s="48"/>
      <c r="C25" s="48"/>
      <c r="D25" s="48"/>
      <c r="E25" s="48"/>
      <c r="F25" s="48"/>
      <c r="G25" s="48"/>
      <c r="H25" s="48"/>
      <c r="I25" s="48"/>
      <c r="J25" s="48"/>
      <c r="K25" s="48"/>
    </row>
    <row r="26" spans="1:11" x14ac:dyDescent="0.2">
      <c r="A26" s="254" t="s">
        <v>254</v>
      </c>
      <c r="B26" s="48"/>
      <c r="C26" s="48"/>
      <c r="D26" s="48"/>
      <c r="E26" s="48"/>
      <c r="F26" s="48"/>
      <c r="G26" s="48"/>
      <c r="H26" s="48"/>
      <c r="I26" s="48"/>
      <c r="J26" s="48"/>
      <c r="K26" s="48"/>
    </row>
    <row r="27" spans="1:11" ht="6" customHeight="1" x14ac:dyDescent="0.2">
      <c r="A27" s="254"/>
      <c r="B27" s="48"/>
      <c r="C27" s="48"/>
      <c r="D27" s="48"/>
      <c r="E27" s="48"/>
      <c r="F27" s="48"/>
      <c r="G27" s="48"/>
      <c r="H27" s="48"/>
      <c r="I27" s="48"/>
      <c r="J27" s="48"/>
      <c r="K27" s="48"/>
    </row>
    <row r="28" spans="1:11" x14ac:dyDescent="0.2">
      <c r="A28" s="255" t="s">
        <v>246</v>
      </c>
      <c r="B28" s="48"/>
      <c r="C28" s="48"/>
      <c r="D28" s="48"/>
      <c r="E28" s="48"/>
      <c r="F28" s="48"/>
      <c r="G28" s="48"/>
      <c r="H28" s="48"/>
      <c r="I28" s="48"/>
      <c r="J28" s="48"/>
      <c r="K28" s="48"/>
    </row>
    <row r="29" spans="1:11" x14ac:dyDescent="0.2">
      <c r="A29" s="255" t="s">
        <v>253</v>
      </c>
      <c r="B29" s="48"/>
      <c r="C29" s="48"/>
      <c r="D29" s="48"/>
      <c r="E29" s="48"/>
      <c r="F29" s="48"/>
      <c r="G29" s="48"/>
      <c r="H29" s="48"/>
      <c r="I29" s="48"/>
      <c r="J29" s="48"/>
      <c r="K29" s="48"/>
    </row>
  </sheetData>
  <customSheetViews>
    <customSheetView guid="{03452A04-CA67-46E6-B0A2-BCD750928530}">
      <selection activeCell="A32" sqref="A32"/>
      <pageMargins left="0.7" right="0.7" top="0.75" bottom="0.75" header="0.3" footer="0.3"/>
    </customSheetView>
    <customSheetView guid="{EA424B0A-06A3-4874-B080-734BBB58792A}">
      <selection activeCell="A32" sqref="A32"/>
      <pageMargins left="0.7" right="0.7" top="0.75" bottom="0.75" header="0.3" footer="0.3"/>
    </customSheetView>
  </customSheetViews>
  <pageMargins left="0.7" right="0.7" top="0.75" bottom="0.75" header="0.3" footer="0.3"/>
  <pageSetup paperSize="9" scale="86"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27"/>
  <sheetViews>
    <sheetView zoomScaleNormal="100" zoomScaleSheetLayoutView="100" workbookViewId="0"/>
  </sheetViews>
  <sheetFormatPr defaultRowHeight="12.75" x14ac:dyDescent="0.2"/>
  <sheetData>
    <row r="1" spans="1:11" x14ac:dyDescent="0.2">
      <c r="A1" s="48"/>
      <c r="B1" s="48"/>
      <c r="C1" s="48"/>
      <c r="D1" s="48"/>
      <c r="E1" s="48"/>
      <c r="F1" s="48"/>
      <c r="G1" s="48"/>
      <c r="H1" s="48"/>
      <c r="I1" s="48"/>
      <c r="J1" s="48"/>
      <c r="K1" s="48"/>
    </row>
    <row r="2" spans="1:11" x14ac:dyDescent="0.2">
      <c r="A2" s="48"/>
      <c r="B2" s="48"/>
      <c r="C2" s="48"/>
      <c r="D2" s="48"/>
      <c r="E2" s="48"/>
      <c r="F2" s="48"/>
      <c r="G2" s="48"/>
      <c r="H2" s="48"/>
      <c r="I2" s="48"/>
      <c r="J2" s="48"/>
      <c r="K2" s="48"/>
    </row>
    <row r="3" spans="1:11" x14ac:dyDescent="0.2">
      <c r="A3" s="48"/>
      <c r="B3" s="48"/>
      <c r="C3" s="48"/>
      <c r="D3" s="48"/>
      <c r="E3" s="48"/>
      <c r="F3" s="48"/>
      <c r="G3" s="48"/>
      <c r="H3" s="48"/>
      <c r="I3" s="48"/>
      <c r="J3" s="48"/>
      <c r="K3" s="48"/>
    </row>
    <row r="4" spans="1:11" x14ac:dyDescent="0.2">
      <c r="A4" s="48"/>
      <c r="B4" s="48"/>
      <c r="C4" s="48"/>
      <c r="D4" s="48"/>
      <c r="E4" s="48"/>
      <c r="F4" s="48"/>
      <c r="G4" s="48"/>
      <c r="H4" s="48"/>
      <c r="I4" s="48"/>
      <c r="J4" s="48"/>
      <c r="K4" s="48"/>
    </row>
    <row r="5" spans="1:11" x14ac:dyDescent="0.2">
      <c r="A5" s="48"/>
      <c r="B5" s="48"/>
      <c r="C5" s="48"/>
      <c r="D5" s="48"/>
      <c r="E5" s="48"/>
      <c r="F5" s="48"/>
      <c r="G5" s="48"/>
      <c r="H5" s="48"/>
      <c r="I5" s="48"/>
      <c r="J5" s="48"/>
      <c r="K5" s="48"/>
    </row>
    <row r="6" spans="1:11" x14ac:dyDescent="0.2">
      <c r="A6" s="48"/>
      <c r="B6" s="48"/>
      <c r="C6" s="48"/>
      <c r="D6" s="48"/>
      <c r="E6" s="48"/>
      <c r="F6" s="48"/>
      <c r="G6" s="48"/>
      <c r="H6" s="48"/>
      <c r="I6" s="48"/>
      <c r="J6" s="48"/>
      <c r="K6" s="48"/>
    </row>
    <row r="7" spans="1:11" x14ac:dyDescent="0.2">
      <c r="A7" s="48"/>
      <c r="B7" s="48"/>
      <c r="C7" s="48"/>
      <c r="D7" s="48"/>
      <c r="E7" s="48"/>
      <c r="F7" s="48"/>
      <c r="G7" s="48"/>
      <c r="H7" s="48"/>
      <c r="I7" s="48"/>
      <c r="J7" s="48"/>
      <c r="K7" s="48"/>
    </row>
    <row r="8" spans="1:11" x14ac:dyDescent="0.2">
      <c r="A8" s="48"/>
      <c r="B8" s="48"/>
      <c r="C8" s="48"/>
      <c r="D8" s="48"/>
      <c r="E8" s="48"/>
      <c r="F8" s="48"/>
      <c r="G8" s="48"/>
      <c r="H8" s="48"/>
      <c r="I8" s="48"/>
      <c r="J8" s="48"/>
      <c r="K8" s="48"/>
    </row>
    <row r="9" spans="1:11" x14ac:dyDescent="0.2">
      <c r="A9" s="48"/>
      <c r="B9" s="48"/>
      <c r="C9" s="48"/>
      <c r="D9" s="48"/>
      <c r="E9" s="48"/>
      <c r="F9" s="48"/>
      <c r="G9" s="48"/>
      <c r="H9" s="48"/>
      <c r="I9" s="48"/>
      <c r="J9" s="48"/>
      <c r="K9" s="48"/>
    </row>
    <row r="10" spans="1:11" x14ac:dyDescent="0.2">
      <c r="A10" s="48"/>
      <c r="B10" s="48"/>
      <c r="C10" s="48"/>
      <c r="D10" s="48"/>
      <c r="E10" s="48"/>
      <c r="F10" s="48"/>
      <c r="G10" s="48"/>
      <c r="H10" s="48"/>
      <c r="I10" s="48"/>
      <c r="J10" s="48"/>
      <c r="K10" s="48"/>
    </row>
    <row r="11" spans="1:11" x14ac:dyDescent="0.2">
      <c r="A11" s="48"/>
      <c r="B11" s="48"/>
      <c r="C11" s="48"/>
      <c r="D11" s="48"/>
      <c r="E11" s="48"/>
      <c r="F11" s="48"/>
      <c r="G11" s="48"/>
      <c r="H11" s="48"/>
      <c r="I11" s="48"/>
      <c r="J11" s="48"/>
      <c r="K11" s="48"/>
    </row>
    <row r="12" spans="1:11" x14ac:dyDescent="0.2">
      <c r="A12" s="48"/>
      <c r="B12" s="48"/>
      <c r="C12" s="48"/>
      <c r="D12" s="48"/>
      <c r="E12" s="48"/>
      <c r="F12" s="48"/>
      <c r="G12" s="48"/>
      <c r="H12" s="48"/>
      <c r="I12" s="48"/>
      <c r="J12" s="48"/>
      <c r="K12" s="48"/>
    </row>
    <row r="13" spans="1:11" x14ac:dyDescent="0.2">
      <c r="A13" s="48"/>
      <c r="B13" s="48"/>
      <c r="C13" s="48"/>
      <c r="D13" s="48"/>
      <c r="E13" s="48"/>
      <c r="F13" s="48"/>
      <c r="G13" s="48"/>
      <c r="H13" s="48"/>
      <c r="I13" s="48"/>
      <c r="J13" s="48"/>
      <c r="K13" s="48"/>
    </row>
    <row r="14" spans="1:11" x14ac:dyDescent="0.2">
      <c r="A14" s="48"/>
      <c r="B14" s="48"/>
      <c r="C14" s="48"/>
      <c r="D14" s="48"/>
      <c r="E14" s="48"/>
      <c r="F14" s="48"/>
      <c r="G14" s="48"/>
      <c r="H14" s="48"/>
      <c r="I14" s="48"/>
      <c r="J14" s="48"/>
      <c r="K14" s="48"/>
    </row>
    <row r="15" spans="1:11" x14ac:dyDescent="0.2">
      <c r="A15" s="48"/>
      <c r="B15" s="48"/>
      <c r="C15" s="48"/>
      <c r="D15" s="48"/>
      <c r="E15" s="48"/>
      <c r="F15" s="48"/>
      <c r="G15" s="48"/>
      <c r="H15" s="48"/>
      <c r="I15" s="48"/>
      <c r="J15" s="48"/>
      <c r="K15" s="48"/>
    </row>
    <row r="16" spans="1:11" x14ac:dyDescent="0.2">
      <c r="A16" s="48"/>
      <c r="B16" s="48"/>
      <c r="C16" s="48"/>
      <c r="D16" s="48"/>
      <c r="E16" s="48"/>
      <c r="F16" s="48"/>
      <c r="G16" s="48"/>
      <c r="H16" s="48"/>
      <c r="I16" s="48"/>
      <c r="J16" s="48"/>
      <c r="K16" s="48"/>
    </row>
    <row r="17" spans="1:11" x14ac:dyDescent="0.2">
      <c r="A17" s="48"/>
      <c r="B17" s="48"/>
      <c r="C17" s="48"/>
      <c r="D17" s="48"/>
      <c r="E17" s="48"/>
      <c r="F17" s="48"/>
      <c r="G17" s="48"/>
      <c r="H17" s="48"/>
      <c r="I17" s="48"/>
      <c r="J17" s="48"/>
      <c r="K17" s="48"/>
    </row>
    <row r="18" spans="1:11" x14ac:dyDescent="0.2">
      <c r="A18" s="48"/>
      <c r="B18" s="48"/>
      <c r="C18" s="48"/>
      <c r="D18" s="48"/>
      <c r="E18" s="48"/>
      <c r="F18" s="48"/>
      <c r="G18" s="48"/>
      <c r="H18" s="48"/>
      <c r="I18" s="48"/>
      <c r="J18" s="48"/>
      <c r="K18" s="48"/>
    </row>
    <row r="19" spans="1:11" x14ac:dyDescent="0.2">
      <c r="A19" s="48"/>
      <c r="B19" s="48"/>
      <c r="C19" s="48"/>
      <c r="D19" s="48"/>
      <c r="E19" s="48"/>
      <c r="F19" s="48"/>
      <c r="G19" s="48"/>
      <c r="H19" s="48"/>
      <c r="I19" s="48"/>
      <c r="J19" s="48"/>
      <c r="K19" s="48"/>
    </row>
    <row r="20" spans="1:11" x14ac:dyDescent="0.2">
      <c r="A20" s="48"/>
      <c r="B20" s="48"/>
      <c r="C20" s="48"/>
      <c r="D20" s="48"/>
      <c r="E20" s="48"/>
      <c r="F20" s="48"/>
      <c r="G20" s="48"/>
      <c r="H20" s="48"/>
      <c r="I20" s="48"/>
      <c r="J20" s="48"/>
      <c r="K20" s="48"/>
    </row>
    <row r="21" spans="1:11" x14ac:dyDescent="0.2">
      <c r="A21" s="48"/>
      <c r="B21" s="48"/>
      <c r="C21" s="48"/>
      <c r="D21" s="48"/>
      <c r="E21" s="48"/>
      <c r="F21" s="48"/>
      <c r="G21" s="48"/>
      <c r="H21" s="48"/>
      <c r="I21" s="48"/>
      <c r="J21" s="48"/>
      <c r="K21" s="48"/>
    </row>
    <row r="22" spans="1:11" x14ac:dyDescent="0.2">
      <c r="A22" s="48"/>
      <c r="B22" s="48"/>
      <c r="C22" s="48"/>
      <c r="D22" s="48"/>
      <c r="E22" s="48"/>
      <c r="F22" s="48"/>
      <c r="G22" s="48"/>
      <c r="H22" s="48"/>
      <c r="I22" s="48"/>
      <c r="J22" s="48"/>
      <c r="K22" s="48"/>
    </row>
    <row r="23" spans="1:11" x14ac:dyDescent="0.2">
      <c r="A23" s="48"/>
      <c r="B23" s="48"/>
      <c r="C23" s="48"/>
      <c r="D23" s="48"/>
      <c r="E23" s="48"/>
      <c r="F23" s="48"/>
      <c r="G23" s="48"/>
      <c r="H23" s="48"/>
      <c r="I23" s="48"/>
      <c r="J23" s="48"/>
      <c r="K23" s="48"/>
    </row>
    <row r="24" spans="1:11" x14ac:dyDescent="0.2">
      <c r="A24" s="48"/>
      <c r="B24" s="48"/>
      <c r="C24" s="48"/>
      <c r="D24" s="48"/>
      <c r="E24" s="48"/>
      <c r="F24" s="48"/>
      <c r="G24" s="48"/>
      <c r="H24" s="48"/>
      <c r="I24" s="48"/>
      <c r="J24" s="48"/>
      <c r="K24" s="48"/>
    </row>
    <row r="25" spans="1:11" x14ac:dyDescent="0.2">
      <c r="A25" s="254" t="s">
        <v>247</v>
      </c>
      <c r="B25" s="48"/>
      <c r="C25" s="48"/>
      <c r="D25" s="48"/>
      <c r="E25" s="48"/>
      <c r="F25" s="48"/>
      <c r="G25" s="48"/>
      <c r="H25" s="48"/>
      <c r="I25" s="48"/>
      <c r="J25" s="48"/>
      <c r="K25" s="48"/>
    </row>
    <row r="26" spans="1:11" x14ac:dyDescent="0.2">
      <c r="A26" s="255" t="s">
        <v>248</v>
      </c>
      <c r="B26" s="48"/>
      <c r="C26" s="48"/>
      <c r="D26" s="48"/>
      <c r="E26" s="48"/>
      <c r="F26" s="48"/>
      <c r="G26" s="48"/>
      <c r="H26" s="48"/>
      <c r="I26" s="48"/>
      <c r="J26" s="48"/>
      <c r="K26" s="48"/>
    </row>
    <row r="27" spans="1:11" x14ac:dyDescent="0.2">
      <c r="A27" s="48"/>
      <c r="B27" s="48"/>
      <c r="C27" s="48"/>
      <c r="D27" s="48"/>
      <c r="E27" s="48"/>
      <c r="F27" s="48"/>
      <c r="G27" s="48"/>
      <c r="H27" s="48"/>
      <c r="I27" s="48"/>
      <c r="J27" s="48"/>
      <c r="K27" s="48"/>
    </row>
  </sheetData>
  <customSheetViews>
    <customSheetView guid="{03452A04-CA67-46E6-B0A2-BCD750928530}">
      <selection activeCell="A32" sqref="A32"/>
      <pageMargins left="0.7" right="0.7" top="0.75" bottom="0.75" header="0.3" footer="0.3"/>
    </customSheetView>
    <customSheetView guid="{EA424B0A-06A3-4874-B080-734BBB58792A}">
      <selection activeCell="A32" sqref="A32"/>
      <pageMargins left="0.7" right="0.7" top="0.75" bottom="0.75" header="0.3" footer="0.3"/>
    </customSheetView>
  </customSheetViews>
  <pageMargins left="0.7" right="0.7" top="0.75" bottom="0.75" header="0.3" footer="0.3"/>
  <pageSetup paperSize="9"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0"/>
  <sheetViews>
    <sheetView showGridLines="0" zoomScaleNormal="100" zoomScaleSheetLayoutView="100" workbookViewId="0">
      <selection sqref="A1:C1"/>
    </sheetView>
  </sheetViews>
  <sheetFormatPr defaultRowHeight="12.75" x14ac:dyDescent="0.2"/>
  <cols>
    <col min="1" max="3" width="27.42578125" customWidth="1"/>
  </cols>
  <sheetData>
    <row r="1" spans="1:9" ht="32.25" customHeight="1" x14ac:dyDescent="0.2">
      <c r="A1" s="282" t="s">
        <v>62</v>
      </c>
      <c r="B1" s="276"/>
      <c r="C1" s="276"/>
      <c r="D1" s="86"/>
      <c r="E1" s="86"/>
      <c r="F1" s="86"/>
      <c r="G1" s="86"/>
      <c r="H1" s="86"/>
      <c r="I1" s="87"/>
    </row>
    <row r="2" spans="1:9" ht="6" customHeight="1" x14ac:dyDescent="0.2">
      <c r="A2" s="283"/>
      <c r="B2" s="284"/>
      <c r="C2" s="284"/>
    </row>
    <row r="3" spans="1:9" ht="23.25" x14ac:dyDescent="0.2">
      <c r="A3" s="283" t="s">
        <v>63</v>
      </c>
      <c r="B3" s="284"/>
      <c r="C3" s="284"/>
    </row>
    <row r="4" spans="1:9" ht="45.75" customHeight="1" x14ac:dyDescent="0.2">
      <c r="A4" s="285" t="s">
        <v>259</v>
      </c>
      <c r="B4" s="286"/>
      <c r="C4" s="286"/>
    </row>
    <row r="5" spans="1:9" ht="44.25" customHeight="1" x14ac:dyDescent="0.2">
      <c r="A5" s="285" t="s">
        <v>90</v>
      </c>
      <c r="B5" s="286"/>
      <c r="C5" s="286"/>
    </row>
    <row r="6" spans="1:9" ht="55.5" customHeight="1" x14ac:dyDescent="0.2">
      <c r="A6" s="285" t="s">
        <v>93</v>
      </c>
      <c r="B6" s="286"/>
      <c r="C6" s="286"/>
    </row>
    <row r="7" spans="1:9" x14ac:dyDescent="0.2">
      <c r="A7" s="79"/>
    </row>
    <row r="8" spans="1:9" ht="23.25" x14ac:dyDescent="0.2">
      <c r="A8" s="81" t="s">
        <v>66</v>
      </c>
      <c r="B8" s="82"/>
    </row>
    <row r="9" spans="1:9" ht="116.25" customHeight="1" x14ac:dyDescent="0.2">
      <c r="A9" s="285" t="s">
        <v>269</v>
      </c>
      <c r="B9" s="286"/>
      <c r="C9" s="286"/>
    </row>
    <row r="10" spans="1:9" ht="64.5" customHeight="1" x14ac:dyDescent="0.2">
      <c r="A10" s="285" t="s">
        <v>260</v>
      </c>
      <c r="B10" s="286"/>
      <c r="C10" s="286"/>
    </row>
    <row r="11" spans="1:9" ht="74.25" customHeight="1" x14ac:dyDescent="0.2">
      <c r="A11" s="285" t="s">
        <v>261</v>
      </c>
      <c r="B11" s="286"/>
      <c r="C11" s="286"/>
    </row>
    <row r="12" spans="1:9" ht="28.5" customHeight="1" x14ac:dyDescent="0.2">
      <c r="A12" s="285" t="s">
        <v>91</v>
      </c>
      <c r="B12" s="286"/>
      <c r="C12" s="286"/>
    </row>
    <row r="13" spans="1:9" ht="57.75" customHeight="1" x14ac:dyDescent="0.2">
      <c r="A13" s="285" t="s">
        <v>262</v>
      </c>
      <c r="B13" s="286"/>
      <c r="C13" s="286"/>
    </row>
    <row r="14" spans="1:9" ht="96.75" customHeight="1" x14ac:dyDescent="0.2">
      <c r="A14" s="285" t="s">
        <v>263</v>
      </c>
      <c r="B14" s="286"/>
      <c r="C14" s="286"/>
    </row>
    <row r="15" spans="1:9" x14ac:dyDescent="0.2">
      <c r="A15" s="84"/>
    </row>
    <row r="16" spans="1:9" ht="23.25" x14ac:dyDescent="0.2">
      <c r="A16" s="83" t="s">
        <v>64</v>
      </c>
      <c r="B16" s="82"/>
    </row>
    <row r="17" spans="1:3" ht="39" customHeight="1" x14ac:dyDescent="0.2">
      <c r="A17" s="285" t="s">
        <v>92</v>
      </c>
      <c r="B17" s="286"/>
      <c r="C17" s="286"/>
    </row>
    <row r="18" spans="1:3" x14ac:dyDescent="0.2">
      <c r="A18" s="79"/>
    </row>
    <row r="19" spans="1:3" ht="23.25" x14ac:dyDescent="0.2">
      <c r="A19" s="81" t="s">
        <v>65</v>
      </c>
    </row>
    <row r="20" spans="1:3" ht="12.75" customHeight="1" x14ac:dyDescent="0.2">
      <c r="A20" s="81"/>
    </row>
    <row r="21" spans="1:3" ht="15.75" x14ac:dyDescent="0.2">
      <c r="A21" s="80" t="s">
        <v>57</v>
      </c>
    </row>
    <row r="22" spans="1:3" ht="21" customHeight="1" x14ac:dyDescent="0.2">
      <c r="A22" s="285" t="s">
        <v>264</v>
      </c>
      <c r="B22" s="286"/>
      <c r="C22" s="286"/>
    </row>
    <row r="23" spans="1:3" x14ac:dyDescent="0.2">
      <c r="A23" s="79"/>
    </row>
    <row r="24" spans="1:3" ht="15.75" x14ac:dyDescent="0.2">
      <c r="A24" s="80" t="s">
        <v>58</v>
      </c>
    </row>
    <row r="25" spans="1:3" s="85" customFormat="1" ht="30" customHeight="1" x14ac:dyDescent="0.2">
      <c r="A25" s="285" t="s">
        <v>59</v>
      </c>
      <c r="B25" s="286"/>
      <c r="C25" s="286"/>
    </row>
    <row r="26" spans="1:3" x14ac:dyDescent="0.2">
      <c r="A26" s="84"/>
    </row>
    <row r="27" spans="1:3" ht="15.75" x14ac:dyDescent="0.2">
      <c r="A27" s="80" t="s">
        <v>60</v>
      </c>
    </row>
    <row r="28" spans="1:3" ht="60.75" customHeight="1" x14ac:dyDescent="0.2">
      <c r="A28" s="285" t="s">
        <v>82</v>
      </c>
      <c r="B28" s="285"/>
      <c r="C28" s="285"/>
    </row>
    <row r="29" spans="1:3" ht="78.75" customHeight="1" x14ac:dyDescent="0.2">
      <c r="A29" s="285" t="s">
        <v>267</v>
      </c>
      <c r="B29" s="285"/>
      <c r="C29" s="285"/>
    </row>
    <row r="30" spans="1:3" x14ac:dyDescent="0.2">
      <c r="A30" s="84"/>
    </row>
    <row r="31" spans="1:3" ht="15.75" x14ac:dyDescent="0.2">
      <c r="A31" s="80" t="s">
        <v>265</v>
      </c>
    </row>
    <row r="32" spans="1:3" ht="63.75" customHeight="1" x14ac:dyDescent="0.2">
      <c r="A32" s="285" t="s">
        <v>266</v>
      </c>
      <c r="B32" s="286"/>
      <c r="C32" s="286"/>
    </row>
    <row r="33" spans="1:3" x14ac:dyDescent="0.2">
      <c r="A33" s="79"/>
    </row>
    <row r="34" spans="1:3" ht="15.75" x14ac:dyDescent="0.2">
      <c r="A34" s="80" t="s">
        <v>61</v>
      </c>
    </row>
    <row r="35" spans="1:3" ht="75.75" customHeight="1" x14ac:dyDescent="0.2">
      <c r="A35" s="285" t="s">
        <v>67</v>
      </c>
      <c r="B35" s="286"/>
      <c r="C35" s="286"/>
    </row>
    <row r="36" spans="1:3" x14ac:dyDescent="0.2">
      <c r="A36" s="79"/>
    </row>
    <row r="37" spans="1:3" ht="23.25" x14ac:dyDescent="0.2">
      <c r="A37" s="81" t="s">
        <v>68</v>
      </c>
    </row>
    <row r="38" spans="1:3" ht="33" customHeight="1" x14ac:dyDescent="0.2">
      <c r="A38" s="285" t="s">
        <v>83</v>
      </c>
      <c r="B38" s="286"/>
      <c r="C38" s="286"/>
    </row>
    <row r="39" spans="1:3" ht="25.5" customHeight="1" x14ac:dyDescent="0.2">
      <c r="A39" s="285" t="s">
        <v>84</v>
      </c>
      <c r="B39" s="286"/>
      <c r="C39" s="286"/>
    </row>
    <row r="40" spans="1:3" ht="21.75" customHeight="1" x14ac:dyDescent="0.2">
      <c r="A40" s="285" t="s">
        <v>85</v>
      </c>
      <c r="B40" s="286"/>
      <c r="C40" s="286"/>
    </row>
    <row r="41" spans="1:3" ht="31.5" customHeight="1" x14ac:dyDescent="0.2">
      <c r="A41" s="285" t="s">
        <v>86</v>
      </c>
      <c r="B41" s="286"/>
      <c r="C41" s="286"/>
    </row>
    <row r="42" spans="1:3" ht="45.75" customHeight="1" x14ac:dyDescent="0.2">
      <c r="A42" s="285" t="s">
        <v>87</v>
      </c>
      <c r="B42" s="286"/>
      <c r="C42" s="286"/>
    </row>
    <row r="43" spans="1:3" ht="84" customHeight="1" x14ac:dyDescent="0.2">
      <c r="A43" s="285" t="s">
        <v>94</v>
      </c>
      <c r="B43" s="286"/>
      <c r="C43" s="286"/>
    </row>
    <row r="44" spans="1:3" ht="15" customHeight="1" x14ac:dyDescent="0.2">
      <c r="A44" s="285" t="s">
        <v>88</v>
      </c>
      <c r="B44" s="286"/>
      <c r="C44" s="286"/>
    </row>
    <row r="45" spans="1:3" ht="58.5" customHeight="1" x14ac:dyDescent="0.2">
      <c r="A45" s="285" t="s">
        <v>121</v>
      </c>
      <c r="B45" s="286"/>
      <c r="C45" s="286"/>
    </row>
    <row r="46" spans="1:3" ht="5.25" customHeight="1" x14ac:dyDescent="0.2">
      <c r="A46" s="84"/>
    </row>
    <row r="47" spans="1:3" ht="15.75" x14ac:dyDescent="0.2">
      <c r="A47" s="80" t="s">
        <v>69</v>
      </c>
    </row>
    <row r="48" spans="1:3" ht="29.25" customHeight="1" x14ac:dyDescent="0.2">
      <c r="A48" s="285" t="s">
        <v>268</v>
      </c>
      <c r="B48" s="286"/>
      <c r="C48" s="286"/>
    </row>
    <row r="49" spans="1:3" ht="54" customHeight="1" x14ac:dyDescent="0.2">
      <c r="A49" s="285" t="s">
        <v>89</v>
      </c>
      <c r="B49" s="286"/>
      <c r="C49" s="286"/>
    </row>
    <row r="50" spans="1:3" x14ac:dyDescent="0.2">
      <c r="A50" s="79"/>
    </row>
  </sheetData>
  <customSheetViews>
    <customSheetView guid="{03452A04-CA67-46E6-B0A2-BCD750928530}" showGridLines="0" topLeftCell="A33">
      <selection activeCell="A51" sqref="A51"/>
      <rowBreaks count="1" manualBreakCount="1">
        <brk id="18"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topLeftCell="A33">
      <selection activeCell="A51" sqref="A51"/>
      <rowBreaks count="1" manualBreakCount="1">
        <brk id="18"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29">
    <mergeCell ref="A49:C49"/>
    <mergeCell ref="A45:C45"/>
    <mergeCell ref="A29:C29"/>
    <mergeCell ref="A32:C32"/>
    <mergeCell ref="A35:C35"/>
    <mergeCell ref="A38:C38"/>
    <mergeCell ref="A48:C48"/>
    <mergeCell ref="A39:C39"/>
    <mergeCell ref="A40:C40"/>
    <mergeCell ref="A41:C41"/>
    <mergeCell ref="A42:C42"/>
    <mergeCell ref="A43:C43"/>
    <mergeCell ref="A44:C44"/>
    <mergeCell ref="A28:C28"/>
    <mergeCell ref="A6:C6"/>
    <mergeCell ref="A10:C10"/>
    <mergeCell ref="A11:C11"/>
    <mergeCell ref="A12:C12"/>
    <mergeCell ref="A13:C13"/>
    <mergeCell ref="A14:C14"/>
    <mergeCell ref="A17:C17"/>
    <mergeCell ref="A22:C22"/>
    <mergeCell ref="A25:C25"/>
    <mergeCell ref="A9:C9"/>
    <mergeCell ref="A1:C1"/>
    <mergeCell ref="A3:C3"/>
    <mergeCell ref="A2:C2"/>
    <mergeCell ref="A4:C4"/>
    <mergeCell ref="A5:C5"/>
  </mergeCells>
  <pageMargins left="0.39370078740157483" right="0.39370078740157483" top="0.59055118110236227" bottom="0.74803149606299213" header="0.31496062992125984" footer="0.31496062992125984"/>
  <pageSetup paperSize="9" scale="85" orientation="portrait" r:id="rId3"/>
  <rowBreaks count="2" manualBreakCount="2">
    <brk id="18" max="16383" man="1"/>
    <brk id="46" max="2"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sheetPr>
  <dimension ref="A1:AI40"/>
  <sheetViews>
    <sheetView zoomScaleNormal="100" workbookViewId="0"/>
  </sheetViews>
  <sheetFormatPr defaultColWidth="9.140625" defaultRowHeight="11.25" x14ac:dyDescent="0.2"/>
  <cols>
    <col min="1" max="1" width="41.28515625" style="1" bestFit="1" customWidth="1"/>
    <col min="2" max="18" width="7.140625" style="1" customWidth="1"/>
    <col min="19" max="16384" width="9.140625" style="1"/>
  </cols>
  <sheetData>
    <row r="1" spans="1:35" ht="12" x14ac:dyDescent="0.2">
      <c r="A1" s="88"/>
      <c r="B1" s="99" t="s">
        <v>97</v>
      </c>
      <c r="C1" s="99" t="s">
        <v>98</v>
      </c>
      <c r="D1" s="99" t="s">
        <v>99</v>
      </c>
      <c r="E1" s="99" t="s">
        <v>100</v>
      </c>
      <c r="F1" s="99" t="s">
        <v>101</v>
      </c>
      <c r="G1" s="99" t="s">
        <v>102</v>
      </c>
      <c r="H1" s="99" t="s">
        <v>103</v>
      </c>
      <c r="I1" s="99" t="s">
        <v>104</v>
      </c>
      <c r="J1" s="99" t="s">
        <v>105</v>
      </c>
      <c r="K1" s="99" t="s">
        <v>106</v>
      </c>
      <c r="L1" s="99" t="s">
        <v>107</v>
      </c>
      <c r="M1" s="99" t="s">
        <v>108</v>
      </c>
      <c r="N1" s="99" t="s">
        <v>109</v>
      </c>
      <c r="O1" s="99" t="s">
        <v>110</v>
      </c>
      <c r="P1" s="99" t="s">
        <v>111</v>
      </c>
      <c r="Q1" s="99" t="s">
        <v>112</v>
      </c>
      <c r="R1" s="99" t="s">
        <v>113</v>
      </c>
      <c r="S1" s="151" t="s">
        <v>132</v>
      </c>
      <c r="T1" s="99" t="s">
        <v>173</v>
      </c>
      <c r="U1" s="99" t="s">
        <v>229</v>
      </c>
      <c r="V1" s="99" t="s">
        <v>174</v>
      </c>
    </row>
    <row r="2" spans="1:35" x14ac:dyDescent="0.2">
      <c r="A2" s="19" t="s">
        <v>39</v>
      </c>
      <c r="B2" s="26"/>
      <c r="C2" s="26"/>
      <c r="D2" s="26"/>
      <c r="E2" s="26"/>
      <c r="F2" s="26"/>
      <c r="G2" s="26"/>
      <c r="H2" s="26"/>
      <c r="I2" s="26"/>
      <c r="J2" s="26"/>
      <c r="K2" s="26"/>
      <c r="L2" s="26"/>
      <c r="M2" s="26"/>
      <c r="N2" s="26"/>
      <c r="O2" s="26"/>
      <c r="P2" s="26"/>
      <c r="Q2" s="26"/>
      <c r="R2" s="26"/>
      <c r="S2" s="149"/>
      <c r="T2" s="77"/>
      <c r="U2" s="77"/>
      <c r="V2" s="77"/>
    </row>
    <row r="3" spans="1:35" x14ac:dyDescent="0.2">
      <c r="A3" s="21" t="s">
        <v>40</v>
      </c>
      <c r="B3" s="20">
        <f>'1 Järnväg'!F5</f>
        <v>2</v>
      </c>
      <c r="C3" s="20">
        <f>'1 Järnväg'!G5</f>
        <v>21</v>
      </c>
      <c r="D3" s="20">
        <f>'1 Järnväg'!H5</f>
        <v>9</v>
      </c>
      <c r="E3" s="20">
        <f>'1 Järnväg'!I5</f>
        <v>8</v>
      </c>
      <c r="F3" s="20">
        <f>'1 Järnväg'!J5</f>
        <v>12</v>
      </c>
      <c r="G3" s="20">
        <f>'1 Järnväg'!K5</f>
        <v>2</v>
      </c>
      <c r="H3" s="20">
        <f>'1 Järnväg'!L5</f>
        <v>12</v>
      </c>
      <c r="I3" s="20">
        <f>'1 Järnväg'!M5</f>
        <v>11</v>
      </c>
      <c r="J3" s="20">
        <f>'1 Järnväg'!N5</f>
        <v>14</v>
      </c>
      <c r="K3" s="20">
        <f>'1 Järnväg'!O5</f>
        <v>7</v>
      </c>
      <c r="L3" s="20">
        <f>'1 Järnväg'!P5</f>
        <v>8</v>
      </c>
      <c r="M3" s="20">
        <f>'1 Järnväg'!Q5</f>
        <v>7</v>
      </c>
      <c r="N3" s="20">
        <f>'1 Järnväg'!R5</f>
        <v>10</v>
      </c>
      <c r="O3" s="20">
        <f>'1 Järnväg'!S5</f>
        <v>9</v>
      </c>
      <c r="P3" s="20">
        <f>'1 Järnväg'!T5</f>
        <v>10</v>
      </c>
      <c r="Q3" s="20">
        <f>'1 Järnväg'!U5</f>
        <v>3</v>
      </c>
      <c r="R3" s="20">
        <f>'1 Järnväg'!V5</f>
        <v>4</v>
      </c>
      <c r="S3" s="150">
        <f>'1 Järnväg'!X5</f>
        <v>5</v>
      </c>
      <c r="T3" s="150">
        <f>'1 Järnväg'!Y5</f>
        <v>8</v>
      </c>
      <c r="U3" s="150">
        <f>'1 Järnväg'!Z5</f>
        <v>7</v>
      </c>
      <c r="V3" s="189"/>
    </row>
    <row r="4" spans="1:35" x14ac:dyDescent="0.2">
      <c r="A4" s="21" t="s">
        <v>41</v>
      </c>
      <c r="B4" s="20">
        <f>'1 Järnväg'!F6</f>
        <v>1</v>
      </c>
      <c r="C4" s="20">
        <f>'1 Järnväg'!G6</f>
        <v>7</v>
      </c>
      <c r="D4" s="20">
        <f>'1 Järnväg'!H6</f>
        <v>7</v>
      </c>
      <c r="E4" s="20">
        <f>'1 Järnväg'!I6</f>
        <v>8</v>
      </c>
      <c r="F4" s="20">
        <f>'1 Järnväg'!J6</f>
        <v>5</v>
      </c>
      <c r="G4" s="20">
        <f>'1 Järnväg'!K6</f>
        <v>9</v>
      </c>
      <c r="H4" s="20">
        <f>'1 Järnväg'!L6</f>
        <v>7</v>
      </c>
      <c r="I4" s="20">
        <f>'1 Järnväg'!M6</f>
        <v>1</v>
      </c>
      <c r="J4" s="20">
        <f>'1 Järnväg'!N6</f>
        <v>4</v>
      </c>
      <c r="K4" s="20">
        <f>'1 Järnväg'!O6</f>
        <v>1</v>
      </c>
      <c r="L4" s="20">
        <f>'1 Järnväg'!P6</f>
        <v>3</v>
      </c>
      <c r="M4" s="20">
        <f>'1 Järnväg'!Q6</f>
        <v>2</v>
      </c>
      <c r="N4" s="20">
        <f>'1 Järnväg'!R6</f>
        <v>4</v>
      </c>
      <c r="O4" s="20">
        <f>'1 Järnväg'!S6</f>
        <v>3</v>
      </c>
      <c r="P4" s="20">
        <f>'1 Järnväg'!T6</f>
        <v>4</v>
      </c>
      <c r="Q4" s="20">
        <f>'1 Järnväg'!U6</f>
        <v>3</v>
      </c>
      <c r="R4" s="20">
        <f>'1 Järnväg'!V6</f>
        <v>2</v>
      </c>
      <c r="S4" s="150">
        <f>'1 Järnväg'!X6</f>
        <v>2</v>
      </c>
      <c r="T4" s="150">
        <f>'1 Järnväg'!Y6</f>
        <v>6</v>
      </c>
      <c r="U4" s="150">
        <f>'1 Järnväg'!Z6</f>
        <v>5</v>
      </c>
      <c r="V4" s="189"/>
    </row>
    <row r="5" spans="1:35" x14ac:dyDescent="0.2">
      <c r="A5" s="21" t="s">
        <v>42</v>
      </c>
      <c r="B5" s="20">
        <f>'1 Järnväg'!F7</f>
        <v>12</v>
      </c>
      <c r="C5" s="20">
        <f>'1 Järnväg'!G7</f>
        <v>12</v>
      </c>
      <c r="D5" s="20">
        <f>'1 Järnväg'!H7</f>
        <v>10</v>
      </c>
      <c r="E5" s="20">
        <f>'1 Järnväg'!I7</f>
        <v>10</v>
      </c>
      <c r="F5" s="20">
        <f>'1 Järnväg'!J7</f>
        <v>19</v>
      </c>
      <c r="G5" s="20">
        <f>'1 Järnväg'!K7</f>
        <v>21</v>
      </c>
      <c r="H5" s="20">
        <f>'1 Järnväg'!L7</f>
        <v>18</v>
      </c>
      <c r="I5" s="20">
        <f>'1 Järnväg'!M7</f>
        <v>15</v>
      </c>
      <c r="J5" s="20">
        <f>'1 Järnväg'!N7</f>
        <v>6</v>
      </c>
      <c r="K5" s="20">
        <f>'1 Järnväg'!O7</f>
        <v>16</v>
      </c>
      <c r="L5" s="20">
        <f>'1 Järnväg'!P7</f>
        <v>16</v>
      </c>
      <c r="M5" s="20">
        <f>'1 Järnväg'!Q7</f>
        <v>9</v>
      </c>
      <c r="N5" s="20">
        <f>'1 Järnväg'!R7</f>
        <v>12</v>
      </c>
      <c r="O5" s="20">
        <f>'1 Järnväg'!S7</f>
        <v>14</v>
      </c>
      <c r="P5" s="20">
        <f>'1 Järnväg'!T7</f>
        <v>11</v>
      </c>
      <c r="Q5" s="20">
        <f>'1 Järnväg'!U7</f>
        <v>9</v>
      </c>
      <c r="R5" s="20">
        <f>'1 Järnväg'!V7</f>
        <v>7</v>
      </c>
      <c r="S5" s="150">
        <f>'1 Järnväg'!X7</f>
        <v>16</v>
      </c>
      <c r="T5" s="150">
        <f>'1 Järnväg'!Y7</f>
        <v>11</v>
      </c>
      <c r="U5" s="150">
        <f>'1 Järnväg'!Z7</f>
        <v>8</v>
      </c>
      <c r="V5" s="189"/>
    </row>
    <row r="6" spans="1:35" ht="22.5" x14ac:dyDescent="0.2">
      <c r="A6" s="21" t="s">
        <v>74</v>
      </c>
      <c r="B6" s="20" t="str">
        <f>'1 Järnväg'!F8</f>
        <v>..</v>
      </c>
      <c r="C6" s="20" t="str">
        <f>'1 Järnväg'!G8</f>
        <v>..</v>
      </c>
      <c r="D6" s="20" t="str">
        <f>'1 Järnväg'!H8</f>
        <v>..</v>
      </c>
      <c r="E6" s="20" t="str">
        <f>'1 Järnväg'!I8</f>
        <v>..</v>
      </c>
      <c r="F6" s="20" t="str">
        <f>'1 Järnväg'!J8</f>
        <v>..</v>
      </c>
      <c r="G6" s="20" t="str">
        <f>'1 Järnväg'!K8</f>
        <v>..</v>
      </c>
      <c r="H6" s="20" t="str">
        <f>'1 Järnväg'!L8</f>
        <v>..</v>
      </c>
      <c r="I6" s="20" t="str">
        <f>'1 Järnväg'!M8</f>
        <v>..</v>
      </c>
      <c r="J6" s="20" t="str">
        <f>'1 Järnväg'!N8</f>
        <v>..</v>
      </c>
      <c r="K6" s="20" t="str">
        <f>'1 Järnväg'!O8</f>
        <v>..</v>
      </c>
      <c r="L6" s="20" t="str">
        <f>'1 Järnväg'!P8</f>
        <v>..</v>
      </c>
      <c r="M6" s="20" t="str">
        <f>'1 Järnväg'!Q8</f>
        <v>..</v>
      </c>
      <c r="N6" s="20" t="str">
        <f>'1 Järnväg'!R8</f>
        <v>..</v>
      </c>
      <c r="O6" s="20" t="str">
        <f>'1 Järnväg'!S8</f>
        <v>..</v>
      </c>
      <c r="P6" s="20">
        <f>'1 Järnväg'!T8</f>
        <v>19</v>
      </c>
      <c r="Q6" s="20">
        <f>'1 Järnväg'!U8</f>
        <v>18</v>
      </c>
      <c r="R6" s="20">
        <f>'1 Järnväg'!V8</f>
        <v>16</v>
      </c>
      <c r="S6" s="150">
        <f>'1 Järnväg'!X8</f>
        <v>13</v>
      </c>
      <c r="T6" s="150">
        <f>'1 Järnväg'!Y8</f>
        <v>6</v>
      </c>
      <c r="U6" s="150">
        <f>'1 Järnväg'!Z8</f>
        <v>16</v>
      </c>
      <c r="V6" s="189"/>
    </row>
    <row r="7" spans="1:35" x14ac:dyDescent="0.2">
      <c r="A7" s="63" t="s">
        <v>76</v>
      </c>
      <c r="B7" s="20" t="str">
        <f>'1 Järnväg'!F9</f>
        <v>..</v>
      </c>
      <c r="C7" s="20" t="str">
        <f>'1 Järnväg'!G9</f>
        <v>..</v>
      </c>
      <c r="D7" s="20" t="str">
        <f>'1 Järnväg'!H9</f>
        <v>..</v>
      </c>
      <c r="E7" s="20" t="str">
        <f>'1 Järnväg'!I9</f>
        <v>..</v>
      </c>
      <c r="F7" s="20" t="str">
        <f>'1 Järnväg'!J9</f>
        <v>..</v>
      </c>
      <c r="G7" s="20" t="str">
        <f>'1 Järnväg'!K9</f>
        <v>..</v>
      </c>
      <c r="H7" s="20" t="str">
        <f>'1 Järnväg'!L9</f>
        <v>..</v>
      </c>
      <c r="I7" s="20">
        <f>'1 Järnväg'!M9</f>
        <v>6</v>
      </c>
      <c r="J7" s="20">
        <f>'1 Järnväg'!N9</f>
        <v>6</v>
      </c>
      <c r="K7" s="20">
        <f>'1 Järnväg'!O9</f>
        <v>4</v>
      </c>
      <c r="L7" s="20">
        <f>'1 Järnväg'!P9</f>
        <v>5</v>
      </c>
      <c r="M7" s="20">
        <f>'1 Järnväg'!Q9</f>
        <v>6</v>
      </c>
      <c r="N7" s="20">
        <f>'1 Järnväg'!R9</f>
        <v>4</v>
      </c>
      <c r="O7" s="20">
        <f>'1 Järnväg'!S9</f>
        <v>1</v>
      </c>
      <c r="P7" s="20">
        <f>'1 Järnväg'!T9</f>
        <v>5</v>
      </c>
      <c r="Q7" s="20">
        <f>'1 Järnväg'!U9</f>
        <v>7</v>
      </c>
      <c r="R7" s="20">
        <f>'1 Järnväg'!V9</f>
        <v>1</v>
      </c>
      <c r="S7" s="150">
        <f>'1 Järnväg'!X9</f>
        <v>4</v>
      </c>
      <c r="T7" s="150">
        <f>'1 Järnväg'!Y9</f>
        <v>5</v>
      </c>
      <c r="U7" s="150">
        <f>'1 Järnväg'!Z9</f>
        <v>8</v>
      </c>
      <c r="V7" s="189"/>
    </row>
    <row r="8" spans="1:35" x14ac:dyDescent="0.2">
      <c r="A8" s="21" t="s">
        <v>43</v>
      </c>
      <c r="B8" s="20">
        <f>'1 Järnväg'!F10</f>
        <v>15</v>
      </c>
      <c r="C8" s="20">
        <f>'1 Järnväg'!G10</f>
        <v>19</v>
      </c>
      <c r="D8" s="20">
        <f>'1 Järnväg'!H10</f>
        <v>30</v>
      </c>
      <c r="E8" s="20">
        <f>'1 Järnväg'!I10</f>
        <v>38</v>
      </c>
      <c r="F8" s="20">
        <f>'1 Järnväg'!J10</f>
        <v>36</v>
      </c>
      <c r="G8" s="20">
        <f>'1 Järnväg'!K10</f>
        <v>22</v>
      </c>
      <c r="H8" s="20">
        <f>'1 Järnväg'!L10</f>
        <v>25</v>
      </c>
      <c r="I8" s="20">
        <f>'1 Järnväg'!M10</f>
        <v>26</v>
      </c>
      <c r="J8" s="20">
        <f>'1 Järnväg'!N10</f>
        <v>20</v>
      </c>
      <c r="K8" s="20">
        <f>'1 Järnväg'!O10</f>
        <v>21</v>
      </c>
      <c r="L8" s="20">
        <f>'1 Järnväg'!P10</f>
        <v>41</v>
      </c>
      <c r="M8" s="20">
        <f>'1 Järnväg'!Q10</f>
        <v>32</v>
      </c>
      <c r="N8" s="20">
        <f>'1 Järnväg'!R10</f>
        <v>18</v>
      </c>
      <c r="O8" s="20">
        <f>'1 Järnväg'!S10</f>
        <v>19</v>
      </c>
      <c r="P8" s="20">
        <f>'1 Järnväg'!T10</f>
        <v>9</v>
      </c>
      <c r="Q8" s="20">
        <f>'1 Järnväg'!U10</f>
        <v>2</v>
      </c>
      <c r="R8" s="20">
        <f>'1 Järnväg'!V10</f>
        <v>4</v>
      </c>
      <c r="S8" s="150">
        <f>'1 Järnväg'!X10</f>
        <v>3</v>
      </c>
      <c r="T8" s="150">
        <f>'1 Järnväg'!Y10</f>
        <v>2</v>
      </c>
      <c r="U8" s="150">
        <f>'1 Järnväg'!Z10</f>
        <v>4</v>
      </c>
      <c r="V8" s="189"/>
    </row>
    <row r="9" spans="1:35" ht="12.95" customHeight="1" x14ac:dyDescent="0.2">
      <c r="A9" s="19" t="s">
        <v>0</v>
      </c>
      <c r="B9" s="20">
        <f>'3 Järnväg'!F23</f>
        <v>19</v>
      </c>
      <c r="C9" s="20">
        <f>'3 Järnväg'!G23</f>
        <v>15</v>
      </c>
      <c r="D9" s="20">
        <f>'3 Järnväg'!H23</f>
        <v>18</v>
      </c>
      <c r="E9" s="20">
        <f>'3 Järnväg'!I23</f>
        <v>20</v>
      </c>
      <c r="F9" s="20">
        <f>'3 Järnväg'!J23</f>
        <v>26</v>
      </c>
      <c r="G9" s="20">
        <f>'3 Järnväg'!K23</f>
        <v>21</v>
      </c>
      <c r="H9" s="20">
        <f>'3 Järnväg'!L23</f>
        <v>19</v>
      </c>
      <c r="I9" s="20">
        <f>'3 Järnväg'!M23</f>
        <v>25</v>
      </c>
      <c r="J9" s="20">
        <f>'3 Järnväg'!N23</f>
        <v>15</v>
      </c>
      <c r="K9" s="20">
        <f>'3 Järnväg'!O23</f>
        <v>19</v>
      </c>
      <c r="L9" s="20">
        <f>'3 Järnväg'!P23</f>
        <v>45</v>
      </c>
      <c r="M9" s="20">
        <f>'3 Järnväg'!Q23</f>
        <v>25</v>
      </c>
      <c r="N9" s="20">
        <f>'3 Järnväg'!R23</f>
        <v>15</v>
      </c>
      <c r="O9" s="20">
        <f>'3 Järnväg'!S23</f>
        <v>18</v>
      </c>
      <c r="P9" s="20">
        <f>'3 Järnväg'!T23</f>
        <v>25</v>
      </c>
      <c r="Q9" s="20">
        <f>'3 Järnväg'!U23</f>
        <v>16</v>
      </c>
      <c r="R9" s="20">
        <f>'3 Järnväg'!V23</f>
        <v>13</v>
      </c>
      <c r="S9" s="150">
        <f>'3 Järnväg'!W23</f>
        <v>15</v>
      </c>
      <c r="T9" s="150">
        <f>'3 Järnväg'!X23</f>
        <v>9</v>
      </c>
      <c r="U9" s="150">
        <f>'3 Järnväg'!Y23</f>
        <v>16</v>
      </c>
      <c r="V9" s="189"/>
    </row>
    <row r="10" spans="1:35" ht="12.95" customHeight="1" x14ac:dyDescent="0.2">
      <c r="A10" s="21" t="s">
        <v>36</v>
      </c>
      <c r="B10" s="20" t="str">
        <f>'3 Järnväg'!F24</f>
        <v>..</v>
      </c>
      <c r="C10" s="20" t="str">
        <f>'3 Järnväg'!G24</f>
        <v>..</v>
      </c>
      <c r="D10" s="20" t="str">
        <f>'3 Järnväg'!H24</f>
        <v>..</v>
      </c>
      <c r="E10" s="20" t="str">
        <f>'3 Järnväg'!I24</f>
        <v>..</v>
      </c>
      <c r="F10" s="20" t="str">
        <f>'3 Järnväg'!J24</f>
        <v>..</v>
      </c>
      <c r="G10" s="20" t="str">
        <f>'3 Järnväg'!K24</f>
        <v>..</v>
      </c>
      <c r="H10" s="20" t="str">
        <f>'3 Järnväg'!L24</f>
        <v>..</v>
      </c>
      <c r="I10" s="20" t="str">
        <f>'3 Järnväg'!M24</f>
        <v>..</v>
      </c>
      <c r="J10" s="20" t="str">
        <f>'3 Järnväg'!N24</f>
        <v>..</v>
      </c>
      <c r="K10" s="20">
        <f>'3 Järnväg'!O24</f>
        <v>8</v>
      </c>
      <c r="L10" s="20">
        <f>'3 Järnväg'!P24</f>
        <v>10</v>
      </c>
      <c r="M10" s="20">
        <f>'3 Järnväg'!Q24</f>
        <v>8</v>
      </c>
      <c r="N10" s="20">
        <f>'3 Järnväg'!R24</f>
        <v>4</v>
      </c>
      <c r="O10" s="20">
        <f>'3 Järnväg'!S24</f>
        <v>6</v>
      </c>
      <c r="P10" s="20">
        <f>'3 Järnväg'!T24</f>
        <v>6</v>
      </c>
      <c r="Q10" s="20">
        <f>'3 Järnväg'!U24</f>
        <v>3</v>
      </c>
      <c r="R10" s="20" t="str">
        <f>'3 Järnväg'!V24</f>
        <v>–</v>
      </c>
      <c r="S10" s="150">
        <f>'3 Järnväg'!W24</f>
        <v>2</v>
      </c>
      <c r="T10" s="150">
        <f>'3 Järnväg'!X24</f>
        <v>1</v>
      </c>
      <c r="U10" s="150">
        <f>'3 Järnväg'!Y24</f>
        <v>4</v>
      </c>
      <c r="V10" s="189"/>
    </row>
    <row r="11" spans="1:35" ht="12.95" customHeight="1" x14ac:dyDescent="0.2">
      <c r="A11" s="21" t="s">
        <v>37</v>
      </c>
      <c r="B11" s="20" t="str">
        <f>'3 Järnväg'!F25</f>
        <v>..</v>
      </c>
      <c r="C11" s="20" t="str">
        <f>'3 Järnväg'!G25</f>
        <v>..</v>
      </c>
      <c r="D11" s="20" t="str">
        <f>'3 Järnväg'!H25</f>
        <v>..</v>
      </c>
      <c r="E11" s="20" t="str">
        <f>'3 Järnväg'!I25</f>
        <v>..</v>
      </c>
      <c r="F11" s="20" t="str">
        <f>'3 Järnväg'!J25</f>
        <v>..</v>
      </c>
      <c r="G11" s="20" t="str">
        <f>'3 Järnväg'!K25</f>
        <v>..</v>
      </c>
      <c r="H11" s="20" t="str">
        <f>'3 Järnväg'!L25</f>
        <v>..</v>
      </c>
      <c r="I11" s="20" t="str">
        <f>'3 Järnväg'!M25</f>
        <v>..</v>
      </c>
      <c r="J11" s="20" t="str">
        <f>'3 Järnväg'!N25</f>
        <v>..</v>
      </c>
      <c r="K11" s="20">
        <f>'3 Järnväg'!O25</f>
        <v>11</v>
      </c>
      <c r="L11" s="20">
        <f>'3 Järnväg'!P25</f>
        <v>35</v>
      </c>
      <c r="M11" s="20">
        <f>'3 Järnväg'!Q25</f>
        <v>17</v>
      </c>
      <c r="N11" s="20">
        <f>'3 Järnväg'!R25</f>
        <v>11</v>
      </c>
      <c r="O11" s="20">
        <f>'3 Järnväg'!S25</f>
        <v>12</v>
      </c>
      <c r="P11" s="20">
        <f>'3 Järnväg'!T25</f>
        <v>19</v>
      </c>
      <c r="Q11" s="20">
        <f>'3 Järnväg'!U25</f>
        <v>13</v>
      </c>
      <c r="R11" s="20">
        <f>'3 Järnväg'!V25</f>
        <v>13</v>
      </c>
      <c r="S11" s="150">
        <f>'3 Järnväg'!W25</f>
        <v>13</v>
      </c>
      <c r="T11" s="150">
        <f>'3 Järnväg'!X25</f>
        <v>8</v>
      </c>
      <c r="U11" s="150">
        <f>'3 Järnväg'!Y25</f>
        <v>12</v>
      </c>
      <c r="V11" s="189"/>
    </row>
    <row r="12" spans="1:35" ht="12.75" x14ac:dyDescent="0.2">
      <c r="A12" s="19" t="s">
        <v>1</v>
      </c>
      <c r="B12" s="77">
        <f>'4 Järnväg'!F25</f>
        <v>18</v>
      </c>
      <c r="C12" s="77">
        <f>'4 Järnväg'!G25</f>
        <v>19</v>
      </c>
      <c r="D12" s="77">
        <f>'4 Järnväg'!H25</f>
        <v>11</v>
      </c>
      <c r="E12" s="77">
        <f>'4 Järnväg'!I25</f>
        <v>23</v>
      </c>
      <c r="F12" s="77">
        <f>'4 Järnväg'!J25</f>
        <v>23</v>
      </c>
      <c r="G12" s="77">
        <f>'4 Järnväg'!K25</f>
        <v>19</v>
      </c>
      <c r="H12" s="77">
        <f>'4 Järnväg'!L25</f>
        <v>16</v>
      </c>
      <c r="I12" s="77">
        <f>'4 Järnväg'!M25</f>
        <v>15</v>
      </c>
      <c r="J12" s="77">
        <f>'4 Järnväg'!N25</f>
        <v>8</v>
      </c>
      <c r="K12" s="77">
        <f>'4 Järnväg'!O25</f>
        <v>18</v>
      </c>
      <c r="L12" s="77">
        <f>'4 Järnväg'!P25</f>
        <v>25</v>
      </c>
      <c r="M12" s="77">
        <f>'4 Järnväg'!Q25</f>
        <v>14</v>
      </c>
      <c r="N12" s="77">
        <f>'4 Järnväg'!R25</f>
        <v>19</v>
      </c>
      <c r="O12" s="77">
        <f>'4 Järnväg'!S25</f>
        <v>18</v>
      </c>
      <c r="P12" s="77">
        <f>'4 Järnväg'!T25</f>
        <v>11</v>
      </c>
      <c r="Q12" s="77">
        <f>'4 Järnväg'!U25</f>
        <v>14</v>
      </c>
      <c r="R12" s="77">
        <f>'4 Järnväg'!V25</f>
        <v>12</v>
      </c>
      <c r="S12" s="149">
        <f>'4 Järnväg'!X25</f>
        <v>13</v>
      </c>
      <c r="T12" s="149">
        <f>'4 Järnväg'!Y25</f>
        <v>5</v>
      </c>
      <c r="U12" s="149">
        <f>'4 Järnväg'!Z25</f>
        <v>9</v>
      </c>
      <c r="V12" s="77"/>
      <c r="W12" s="12"/>
      <c r="X12" s="12"/>
      <c r="Y12" s="12"/>
      <c r="Z12" s="12"/>
      <c r="AA12" s="12"/>
      <c r="AB12" s="12"/>
      <c r="AC12" s="12"/>
      <c r="AD12" s="12"/>
      <c r="AE12" s="12"/>
      <c r="AF12" s="12"/>
      <c r="AG12" s="12"/>
      <c r="AH12" s="12"/>
      <c r="AI12" s="12"/>
    </row>
    <row r="13" spans="1:35" ht="12.75" x14ac:dyDescent="0.2">
      <c r="A13" s="21" t="s">
        <v>36</v>
      </c>
      <c r="B13" s="77" t="str">
        <f>'4 Järnväg'!F26</f>
        <v>..</v>
      </c>
      <c r="C13" s="77" t="str">
        <f>'4 Järnväg'!G26</f>
        <v>..</v>
      </c>
      <c r="D13" s="77" t="str">
        <f>'4 Järnväg'!H26</f>
        <v>..</v>
      </c>
      <c r="E13" s="77" t="str">
        <f>'4 Järnväg'!I26</f>
        <v>..</v>
      </c>
      <c r="F13" s="77" t="str">
        <f>'4 Järnväg'!J26</f>
        <v>..</v>
      </c>
      <c r="G13" s="77" t="str">
        <f>'4 Järnväg'!K26</f>
        <v>..</v>
      </c>
      <c r="H13" s="77" t="str">
        <f>'4 Järnväg'!L26</f>
        <v>..</v>
      </c>
      <c r="I13" s="77" t="str">
        <f>'4 Järnväg'!M26</f>
        <v>..</v>
      </c>
      <c r="J13" s="77" t="str">
        <f>'4 Järnväg'!N26</f>
        <v>..</v>
      </c>
      <c r="K13" s="77">
        <f>'4 Järnväg'!O26</f>
        <v>4</v>
      </c>
      <c r="L13" s="77">
        <f>'4 Järnväg'!P26</f>
        <v>9</v>
      </c>
      <c r="M13" s="77">
        <f>'4 Järnväg'!Q26</f>
        <v>5</v>
      </c>
      <c r="N13" s="77">
        <f>'4 Järnväg'!R26</f>
        <v>3</v>
      </c>
      <c r="O13" s="77">
        <f>'4 Järnväg'!S26</f>
        <v>7</v>
      </c>
      <c r="P13" s="77">
        <f>'4 Järnväg'!T26</f>
        <v>4</v>
      </c>
      <c r="Q13" s="77">
        <f>'4 Järnväg'!U26</f>
        <v>5</v>
      </c>
      <c r="R13" s="77">
        <f>'4 Järnväg'!V26</f>
        <v>4</v>
      </c>
      <c r="S13" s="149">
        <f>'4 Järnväg'!X26</f>
        <v>7</v>
      </c>
      <c r="T13" s="149">
        <f>'4 Järnväg'!Y26</f>
        <v>2</v>
      </c>
      <c r="U13" s="149">
        <f>'4 Järnväg'!Z26</f>
        <v>2</v>
      </c>
      <c r="V13" s="77"/>
      <c r="W13" s="12"/>
      <c r="X13" s="12"/>
      <c r="Y13" s="12"/>
      <c r="Z13" s="12"/>
      <c r="AA13" s="12"/>
      <c r="AB13" s="12"/>
      <c r="AC13" s="12"/>
      <c r="AD13" s="12"/>
      <c r="AE13" s="12"/>
      <c r="AF13" s="12"/>
      <c r="AG13" s="12"/>
      <c r="AH13" s="12"/>
      <c r="AI13" s="12"/>
    </row>
    <row r="14" spans="1:35" ht="12" customHeight="1" x14ac:dyDescent="0.2">
      <c r="A14" s="21" t="s">
        <v>37</v>
      </c>
      <c r="B14" s="77" t="str">
        <f>'4 Järnväg'!F27</f>
        <v>..</v>
      </c>
      <c r="C14" s="77" t="str">
        <f>'4 Järnväg'!G27</f>
        <v>..</v>
      </c>
      <c r="D14" s="77" t="str">
        <f>'4 Järnväg'!H27</f>
        <v>..</v>
      </c>
      <c r="E14" s="77" t="str">
        <f>'4 Järnväg'!I27</f>
        <v>..</v>
      </c>
      <c r="F14" s="77" t="str">
        <f>'4 Järnväg'!J27</f>
        <v>..</v>
      </c>
      <c r="G14" s="77" t="str">
        <f>'4 Järnväg'!K27</f>
        <v>..</v>
      </c>
      <c r="H14" s="77" t="str">
        <f>'4 Järnväg'!L27</f>
        <v>..</v>
      </c>
      <c r="I14" s="77" t="str">
        <f>'4 Järnväg'!M27</f>
        <v>..</v>
      </c>
      <c r="J14" s="77" t="str">
        <f>'4 Järnväg'!N27</f>
        <v>..</v>
      </c>
      <c r="K14" s="77">
        <f>'4 Järnväg'!O27</f>
        <v>14</v>
      </c>
      <c r="L14" s="77">
        <f>'4 Järnväg'!P27</f>
        <v>16</v>
      </c>
      <c r="M14" s="77">
        <f>'4 Järnväg'!Q27</f>
        <v>9</v>
      </c>
      <c r="N14" s="77">
        <f>'4 Järnväg'!R27</f>
        <v>15</v>
      </c>
      <c r="O14" s="77">
        <f>'4 Järnväg'!S27</f>
        <v>11</v>
      </c>
      <c r="P14" s="77">
        <f>'4 Järnväg'!T27</f>
        <v>7</v>
      </c>
      <c r="Q14" s="77">
        <f>'4 Järnväg'!U27</f>
        <v>9</v>
      </c>
      <c r="R14" s="77">
        <f>'4 Järnväg'!V27</f>
        <v>8</v>
      </c>
      <c r="S14" s="149">
        <f>'4 Järnväg'!X27</f>
        <v>6</v>
      </c>
      <c r="T14" s="149">
        <f>'4 Järnväg'!Y27</f>
        <v>3</v>
      </c>
      <c r="U14" s="149">
        <f>'4 Järnväg'!Z27</f>
        <v>6</v>
      </c>
      <c r="V14" s="77"/>
    </row>
    <row r="15" spans="1:35" x14ac:dyDescent="0.2">
      <c r="A15" s="21" t="s">
        <v>232</v>
      </c>
      <c r="B15" s="77" t="str">
        <f>'4 Järnväg'!F28</f>
        <v>..</v>
      </c>
      <c r="C15" s="77" t="str">
        <f>'4 Järnväg'!G28</f>
        <v>..</v>
      </c>
      <c r="D15" s="77" t="str">
        <f>'4 Järnväg'!H28</f>
        <v>..</v>
      </c>
      <c r="E15" s="77" t="str">
        <f>'4 Järnväg'!I28</f>
        <v>..</v>
      </c>
      <c r="F15" s="77" t="str">
        <f>'4 Järnväg'!J28</f>
        <v>..</v>
      </c>
      <c r="G15" s="77" t="str">
        <f>'4 Järnväg'!K28</f>
        <v>..</v>
      </c>
      <c r="H15" s="77" t="str">
        <f>'4 Järnväg'!L28</f>
        <v>..</v>
      </c>
      <c r="I15" s="77" t="str">
        <f>'4 Järnväg'!M28</f>
        <v>..</v>
      </c>
      <c r="J15" s="77" t="str">
        <f>'4 Järnväg'!N28</f>
        <v>..</v>
      </c>
      <c r="K15" s="77" t="str">
        <f>'4 Järnväg'!O28</f>
        <v>–</v>
      </c>
      <c r="L15" s="77" t="str">
        <f>'4 Järnväg'!P28</f>
        <v>–</v>
      </c>
      <c r="M15" s="77" t="str">
        <f>'4 Järnväg'!Q28</f>
        <v>–</v>
      </c>
      <c r="N15" s="77">
        <f>'4 Järnväg'!R28</f>
        <v>1</v>
      </c>
      <c r="O15" s="77" t="str">
        <f>'4 Järnväg'!S28</f>
        <v>–</v>
      </c>
      <c r="P15" s="77" t="str">
        <f>'4 Järnväg'!T28</f>
        <v>–</v>
      </c>
      <c r="Q15" s="77" t="str">
        <f>'4 Järnväg'!U28</f>
        <v>–</v>
      </c>
      <c r="R15" s="77" t="str">
        <f>'4 Järnväg'!V28</f>
        <v>–</v>
      </c>
      <c r="S15" s="149" t="str">
        <f>'4 Järnväg'!X28</f>
        <v>–</v>
      </c>
      <c r="T15" s="149" t="str">
        <f>'4 Järnväg'!Y28</f>
        <v>–</v>
      </c>
      <c r="U15" s="149">
        <f>'4 Järnväg'!Z28</f>
        <v>1</v>
      </c>
      <c r="V15" s="77"/>
    </row>
    <row r="16" spans="1:35" x14ac:dyDescent="0.2">
      <c r="B16" s="71"/>
      <c r="C16" s="71"/>
      <c r="D16" s="71"/>
      <c r="E16" s="71"/>
      <c r="F16" s="71"/>
      <c r="G16" s="71"/>
      <c r="H16" s="71"/>
    </row>
    <row r="19" spans="2:18" x14ac:dyDescent="0.2">
      <c r="B19" s="20"/>
      <c r="C19" s="20"/>
      <c r="D19" s="20"/>
      <c r="E19" s="20"/>
      <c r="F19" s="20"/>
      <c r="G19" s="20"/>
      <c r="H19" s="20"/>
      <c r="I19" s="20"/>
      <c r="J19" s="20"/>
      <c r="K19" s="20"/>
      <c r="L19" s="20"/>
      <c r="M19" s="20"/>
      <c r="N19" s="20"/>
      <c r="O19" s="20"/>
      <c r="P19" s="20"/>
      <c r="Q19" s="20"/>
      <c r="R19" s="20"/>
    </row>
    <row r="20" spans="2:18" x14ac:dyDescent="0.2">
      <c r="B20" s="20"/>
      <c r="C20" s="20"/>
      <c r="D20" s="20"/>
      <c r="E20" s="20"/>
      <c r="F20" s="20"/>
      <c r="G20" s="20"/>
      <c r="H20" s="20"/>
      <c r="I20" s="20"/>
      <c r="J20" s="20"/>
      <c r="K20" s="20"/>
      <c r="L20" s="20"/>
      <c r="M20" s="20"/>
      <c r="N20" s="20"/>
      <c r="O20" s="20"/>
      <c r="P20" s="20"/>
      <c r="Q20" s="20"/>
      <c r="R20" s="20"/>
    </row>
    <row r="21" spans="2:18" x14ac:dyDescent="0.2">
      <c r="B21" s="20"/>
      <c r="C21" s="20"/>
      <c r="D21" s="20"/>
      <c r="E21" s="20"/>
      <c r="F21" s="20"/>
      <c r="G21" s="20"/>
      <c r="H21" s="20"/>
      <c r="I21" s="20"/>
      <c r="J21" s="20"/>
      <c r="K21" s="20"/>
      <c r="L21" s="20"/>
      <c r="M21" s="20"/>
      <c r="N21" s="20"/>
      <c r="O21" s="20"/>
      <c r="P21" s="20"/>
      <c r="Q21" s="20"/>
      <c r="R21" s="20"/>
    </row>
    <row r="22" spans="2:18" x14ac:dyDescent="0.2">
      <c r="B22" s="20"/>
      <c r="C22" s="20"/>
      <c r="D22" s="20"/>
      <c r="E22" s="20"/>
      <c r="F22" s="20"/>
      <c r="G22" s="20"/>
      <c r="H22" s="20"/>
      <c r="I22" s="20"/>
      <c r="J22" s="20"/>
      <c r="K22" s="20"/>
      <c r="L22" s="20"/>
      <c r="M22" s="20"/>
      <c r="N22" s="20"/>
      <c r="O22" s="20"/>
      <c r="P22" s="20"/>
      <c r="Q22" s="20"/>
      <c r="R22" s="20"/>
    </row>
    <row r="23" spans="2:18" x14ac:dyDescent="0.2">
      <c r="B23" s="20"/>
      <c r="C23" s="20"/>
      <c r="D23" s="20"/>
      <c r="E23" s="20"/>
      <c r="F23" s="20"/>
      <c r="G23" s="20"/>
      <c r="H23" s="20"/>
      <c r="I23" s="20"/>
      <c r="J23" s="20"/>
      <c r="K23" s="20"/>
      <c r="L23" s="20"/>
      <c r="M23" s="20"/>
      <c r="N23" s="20"/>
      <c r="O23" s="20"/>
      <c r="P23" s="20"/>
      <c r="Q23" s="20"/>
      <c r="R23" s="20"/>
    </row>
    <row r="24" spans="2:18" x14ac:dyDescent="0.2">
      <c r="B24" s="20"/>
      <c r="C24" s="20"/>
      <c r="D24" s="20"/>
      <c r="E24" s="20"/>
      <c r="F24" s="20"/>
      <c r="G24" s="20"/>
      <c r="H24" s="20"/>
      <c r="I24" s="20"/>
      <c r="J24" s="20"/>
      <c r="K24" s="20"/>
      <c r="L24" s="20"/>
      <c r="M24" s="20"/>
      <c r="N24" s="20"/>
      <c r="O24" s="20"/>
      <c r="P24" s="20"/>
      <c r="Q24" s="20"/>
      <c r="R24" s="20"/>
    </row>
    <row r="25" spans="2:18" x14ac:dyDescent="0.2">
      <c r="B25" s="20"/>
      <c r="C25" s="20"/>
      <c r="D25" s="20"/>
      <c r="E25" s="20"/>
      <c r="F25" s="20"/>
      <c r="G25" s="20"/>
      <c r="H25" s="20"/>
      <c r="I25" s="20"/>
      <c r="J25" s="20"/>
      <c r="K25" s="20"/>
      <c r="L25" s="20"/>
      <c r="M25" s="20"/>
      <c r="N25" s="20"/>
      <c r="O25" s="20"/>
      <c r="P25" s="20"/>
      <c r="Q25" s="20"/>
      <c r="R25" s="20"/>
    </row>
    <row r="26" spans="2:18" x14ac:dyDescent="0.2">
      <c r="B26" s="20"/>
      <c r="C26" s="20"/>
      <c r="D26" s="20"/>
      <c r="E26" s="20"/>
      <c r="F26" s="20"/>
      <c r="G26" s="20"/>
      <c r="H26" s="20"/>
      <c r="I26" s="20"/>
      <c r="J26" s="20"/>
      <c r="K26" s="20"/>
      <c r="L26" s="20"/>
      <c r="M26" s="20"/>
      <c r="N26" s="20"/>
      <c r="O26" s="20"/>
      <c r="P26" s="20"/>
      <c r="Q26" s="20"/>
      <c r="R26" s="20"/>
    </row>
    <row r="27" spans="2:18" x14ac:dyDescent="0.2">
      <c r="B27" s="77"/>
      <c r="C27" s="77"/>
      <c r="D27" s="77"/>
      <c r="E27" s="77"/>
      <c r="F27" s="77"/>
      <c r="G27" s="77"/>
      <c r="H27" s="77"/>
      <c r="I27" s="77"/>
      <c r="J27" s="77"/>
      <c r="K27" s="77"/>
      <c r="L27" s="77"/>
      <c r="M27" s="77"/>
      <c r="N27" s="77"/>
      <c r="O27" s="77"/>
      <c r="P27" s="77"/>
      <c r="Q27" s="77"/>
      <c r="R27" s="77"/>
    </row>
    <row r="28" spans="2:18" x14ac:dyDescent="0.2">
      <c r="B28" s="77"/>
      <c r="C28" s="77"/>
      <c r="D28" s="77"/>
      <c r="E28" s="77"/>
      <c r="F28" s="77"/>
      <c r="G28" s="77"/>
      <c r="H28" s="77"/>
      <c r="I28" s="77"/>
      <c r="J28" s="77"/>
      <c r="K28" s="77"/>
      <c r="L28" s="77"/>
      <c r="M28" s="77"/>
      <c r="N28" s="77"/>
      <c r="O28" s="77"/>
      <c r="P28" s="77"/>
      <c r="Q28" s="77"/>
      <c r="R28" s="77"/>
    </row>
    <row r="29" spans="2:18" x14ac:dyDescent="0.2">
      <c r="B29" s="77"/>
      <c r="C29" s="77"/>
      <c r="D29" s="77"/>
      <c r="E29" s="77"/>
      <c r="F29" s="77"/>
      <c r="G29" s="77"/>
      <c r="H29" s="77"/>
      <c r="I29" s="77"/>
      <c r="J29" s="77"/>
      <c r="K29" s="77"/>
      <c r="L29" s="77"/>
      <c r="M29" s="77"/>
      <c r="N29" s="77"/>
      <c r="O29" s="77"/>
      <c r="P29" s="77"/>
      <c r="Q29" s="77"/>
      <c r="R29" s="77"/>
    </row>
    <row r="30" spans="2:18" x14ac:dyDescent="0.2">
      <c r="B30" s="77"/>
      <c r="C30" s="77"/>
      <c r="D30" s="77"/>
      <c r="E30" s="77"/>
      <c r="F30" s="77"/>
      <c r="G30" s="77"/>
      <c r="H30" s="77"/>
      <c r="I30" s="77"/>
      <c r="J30" s="77"/>
      <c r="K30" s="77"/>
      <c r="L30" s="77"/>
      <c r="M30" s="77"/>
      <c r="N30" s="77"/>
      <c r="O30" s="77"/>
      <c r="P30" s="77"/>
      <c r="Q30" s="77"/>
      <c r="R30" s="77"/>
    </row>
    <row r="40" spans="19:19" x14ac:dyDescent="0.2">
      <c r="S40" s="72"/>
    </row>
  </sheetData>
  <customSheetViews>
    <customSheetView guid="{03452A04-CA67-46E6-B0A2-BCD750928530}">
      <selection activeCell="B1" sqref="B1"/>
      <pageMargins left="0.75" right="0.75" top="1" bottom="1" header="0.5" footer="0.5"/>
      <pageSetup paperSize="9" orientation="portrait" r:id="rId1"/>
      <headerFooter alignWithMargins="0"/>
    </customSheetView>
    <customSheetView guid="{EA424B0A-06A3-4874-B080-734BBB58792A}">
      <selection activeCell="B1" sqref="B1"/>
      <pageMargins left="0.75" right="0.75" top="1" bottom="1" header="0.5" footer="0.5"/>
      <pageSetup paperSize="9" orientation="portrait" r:id="rId2"/>
      <headerFooter alignWithMargins="0"/>
    </customSheetView>
  </customSheetViews>
  <phoneticPr fontId="8" type="noConversion"/>
  <pageMargins left="0.75" right="0.75" top="1" bottom="1" header="0.5" footer="0.5"/>
  <pageSetup paperSize="9" orientation="landscape" r:id="rId3"/>
  <headerFooter alignWithMargins="0"/>
  <tableParts count="1">
    <tablePart r:id="rId4"/>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sheetPr>
  <dimension ref="A1:U17"/>
  <sheetViews>
    <sheetView zoomScaleNormal="100" workbookViewId="0"/>
  </sheetViews>
  <sheetFormatPr defaultColWidth="9.140625" defaultRowHeight="11.25" x14ac:dyDescent="0.2"/>
  <cols>
    <col min="1" max="1" width="41.28515625" style="1" bestFit="1" customWidth="1"/>
    <col min="2" max="19" width="7.140625" style="1" customWidth="1"/>
    <col min="20" max="16384" width="9.140625" style="1"/>
  </cols>
  <sheetData>
    <row r="1" spans="1:21" ht="12" x14ac:dyDescent="0.2">
      <c r="A1" s="88"/>
      <c r="B1" s="99" t="s">
        <v>97</v>
      </c>
      <c r="C1" s="99" t="s">
        <v>98</v>
      </c>
      <c r="D1" s="99" t="s">
        <v>99</v>
      </c>
      <c r="E1" s="99" t="s">
        <v>100</v>
      </c>
      <c r="F1" s="99" t="s">
        <v>101</v>
      </c>
      <c r="G1" s="99" t="s">
        <v>102</v>
      </c>
      <c r="H1" s="99" t="s">
        <v>103</v>
      </c>
      <c r="I1" s="99" t="s">
        <v>104</v>
      </c>
      <c r="J1" s="99" t="s">
        <v>105</v>
      </c>
      <c r="K1" s="99" t="s">
        <v>106</v>
      </c>
      <c r="L1" s="99" t="s">
        <v>107</v>
      </c>
      <c r="M1" s="99" t="s">
        <v>108</v>
      </c>
      <c r="N1" s="99" t="s">
        <v>109</v>
      </c>
      <c r="O1" s="99" t="s">
        <v>110</v>
      </c>
      <c r="P1" s="99" t="s">
        <v>111</v>
      </c>
      <c r="Q1" s="99" t="s">
        <v>112</v>
      </c>
      <c r="R1" s="99" t="s">
        <v>113</v>
      </c>
      <c r="S1" s="99">
        <v>2017</v>
      </c>
      <c r="T1" s="1">
        <v>2018</v>
      </c>
      <c r="U1" s="1">
        <v>2019</v>
      </c>
    </row>
    <row r="2" spans="1:21" x14ac:dyDescent="0.2">
      <c r="A2" s="19" t="s">
        <v>39</v>
      </c>
      <c r="B2" s="26"/>
      <c r="C2" s="26"/>
      <c r="D2" s="26"/>
      <c r="E2" s="26"/>
      <c r="F2" s="26"/>
      <c r="G2" s="26"/>
      <c r="H2" s="26"/>
      <c r="I2" s="26"/>
      <c r="J2" s="26"/>
      <c r="K2" s="26"/>
      <c r="L2" s="26"/>
      <c r="M2" s="26"/>
      <c r="N2" s="26"/>
      <c r="O2" s="26"/>
      <c r="P2" s="26"/>
      <c r="Q2" s="26"/>
      <c r="R2" s="26"/>
      <c r="S2" s="26"/>
    </row>
    <row r="3" spans="1:21" x14ac:dyDescent="0.2">
      <c r="A3" s="21" t="s">
        <v>40</v>
      </c>
      <c r="B3" s="20" t="str">
        <f>'5 Spårväg'!F5</f>
        <v>–</v>
      </c>
      <c r="C3" s="20">
        <f>'5 Spårväg'!G5</f>
        <v>1</v>
      </c>
      <c r="D3" s="20">
        <f>'5 Spårväg'!H5</f>
        <v>1</v>
      </c>
      <c r="E3" s="20" t="str">
        <f>'5 Spårväg'!I5</f>
        <v>–</v>
      </c>
      <c r="F3" s="20">
        <f>'5 Spårväg'!J5</f>
        <v>1</v>
      </c>
      <c r="G3" s="78">
        <f>'5 Spårväg'!K5</f>
        <v>1</v>
      </c>
      <c r="H3" s="78" t="str">
        <f>'5 Spårväg'!L5</f>
        <v>–</v>
      </c>
      <c r="I3" s="78" t="str">
        <f>'5 Spårväg'!M5</f>
        <v>–</v>
      </c>
      <c r="J3" s="78" t="str">
        <f>'5 Spårväg'!N5</f>
        <v>–</v>
      </c>
      <c r="K3" s="78" t="str">
        <f>'5 Spårväg'!O5</f>
        <v>–</v>
      </c>
      <c r="L3" s="78" t="str">
        <f>'5 Spårväg'!P5</f>
        <v>–</v>
      </c>
      <c r="M3" s="78">
        <f>'5 Spårväg'!Q5</f>
        <v>1</v>
      </c>
      <c r="N3" s="78">
        <f>'5 Spårväg'!R5</f>
        <v>1</v>
      </c>
      <c r="O3" s="78" t="str">
        <f>'5 Spårväg'!S5</f>
        <v>–</v>
      </c>
      <c r="P3" s="77" t="str">
        <f>'5 Spårväg'!T5</f>
        <v>–</v>
      </c>
      <c r="Q3" s="77" t="str">
        <f>'5 Spårväg'!U5</f>
        <v>–</v>
      </c>
      <c r="R3" s="77" t="str">
        <f>'5 Spårväg'!V5</f>
        <v>–</v>
      </c>
      <c r="S3" s="77" t="str">
        <f>'5 Spårväg'!X5</f>
        <v>–</v>
      </c>
      <c r="T3" s="77" t="str">
        <f>'5 Spårväg'!Y5</f>
        <v>–</v>
      </c>
      <c r="U3" s="77" t="str">
        <f>'5 Spårväg'!Z5</f>
        <v>–</v>
      </c>
    </row>
    <row r="4" spans="1:21" x14ac:dyDescent="0.2">
      <c r="A4" s="21" t="s">
        <v>45</v>
      </c>
      <c r="B4" s="20">
        <f>'5 Spårväg'!F6</f>
        <v>4</v>
      </c>
      <c r="C4" s="20" t="str">
        <f>'5 Spårväg'!G6</f>
        <v>–</v>
      </c>
      <c r="D4" s="20">
        <f>'5 Spårväg'!H6</f>
        <v>2</v>
      </c>
      <c r="E4" s="20">
        <f>'5 Spårväg'!I6</f>
        <v>4</v>
      </c>
      <c r="F4" s="20" t="str">
        <f>'5 Spårväg'!J6</f>
        <v>–</v>
      </c>
      <c r="G4" s="78" t="str">
        <f>'5 Spårväg'!K6</f>
        <v>–</v>
      </c>
      <c r="H4" s="78">
        <f>'5 Spårväg'!L6</f>
        <v>2</v>
      </c>
      <c r="I4" s="78" t="str">
        <f>'5 Spårväg'!M6</f>
        <v>–</v>
      </c>
      <c r="J4" s="78">
        <f>'5 Spårväg'!N6</f>
        <v>1</v>
      </c>
      <c r="K4" s="78">
        <f>'5 Spårväg'!O6</f>
        <v>3</v>
      </c>
      <c r="L4" s="78" t="str">
        <f>'5 Spårväg'!P6</f>
        <v>–</v>
      </c>
      <c r="M4" s="78">
        <f>'5 Spårväg'!Q6</f>
        <v>1</v>
      </c>
      <c r="N4" s="78" t="str">
        <f>'5 Spårväg'!R6</f>
        <v>–</v>
      </c>
      <c r="O4" s="78" t="str">
        <f>'5 Spårväg'!S6</f>
        <v>–</v>
      </c>
      <c r="P4" s="77" t="str">
        <f>'5 Spårväg'!T6</f>
        <v>–</v>
      </c>
      <c r="Q4" s="77">
        <f>'5 Spårväg'!U6</f>
        <v>1</v>
      </c>
      <c r="R4" s="77">
        <f>'5 Spårväg'!V6</f>
        <v>1</v>
      </c>
      <c r="S4" s="77">
        <f>'5 Spårväg'!X6</f>
        <v>1</v>
      </c>
      <c r="T4" s="77">
        <f>'5 Spårväg'!Y6</f>
        <v>2</v>
      </c>
      <c r="U4" s="77" t="str">
        <f>'5 Spårväg'!Z6</f>
        <v>–</v>
      </c>
    </row>
    <row r="5" spans="1:21" x14ac:dyDescent="0.2">
      <c r="A5" s="21" t="s">
        <v>42</v>
      </c>
      <c r="B5" s="20">
        <f>'5 Spårväg'!F7</f>
        <v>2</v>
      </c>
      <c r="C5" s="20" t="str">
        <f>'5 Spårväg'!G7</f>
        <v>–</v>
      </c>
      <c r="D5" s="20" t="str">
        <f>'5 Spårväg'!H7</f>
        <v>–</v>
      </c>
      <c r="E5" s="20" t="str">
        <f>'5 Spårväg'!I7</f>
        <v>–</v>
      </c>
      <c r="F5" s="20" t="str">
        <f>'5 Spårväg'!J7</f>
        <v>–</v>
      </c>
      <c r="G5" s="78">
        <f>'5 Spårväg'!K7</f>
        <v>3</v>
      </c>
      <c r="H5" s="78">
        <f>'5 Spårväg'!L7</f>
        <v>1</v>
      </c>
      <c r="I5" s="78" t="str">
        <f>'5 Spårväg'!M7</f>
        <v>–</v>
      </c>
      <c r="J5" s="78">
        <f>'5 Spårväg'!N7</f>
        <v>1</v>
      </c>
      <c r="K5" s="78" t="str">
        <f>'5 Spårväg'!O7</f>
        <v>–</v>
      </c>
      <c r="L5" s="78" t="str">
        <f>'5 Spårväg'!P7</f>
        <v>–</v>
      </c>
      <c r="M5" s="78">
        <f>'5 Spårväg'!Q7</f>
        <v>2</v>
      </c>
      <c r="N5" s="78" t="str">
        <f>'5 Spårväg'!R7</f>
        <v>–</v>
      </c>
      <c r="O5" s="78" t="str">
        <f>'5 Spårväg'!S7</f>
        <v>–</v>
      </c>
      <c r="P5" s="77">
        <f>'5 Spårväg'!T7</f>
        <v>3</v>
      </c>
      <c r="Q5" s="77" t="str">
        <f>'5 Spårväg'!U7</f>
        <v>–</v>
      </c>
      <c r="R5" s="77">
        <f>'5 Spårväg'!V7</f>
        <v>1</v>
      </c>
      <c r="S5" s="77">
        <f>'5 Spårväg'!X7</f>
        <v>1</v>
      </c>
      <c r="T5" s="77" t="str">
        <f>'5 Spårväg'!Y7</f>
        <v>–</v>
      </c>
      <c r="U5" s="77" t="str">
        <f>'5 Spårväg'!Z7</f>
        <v>–</v>
      </c>
    </row>
    <row r="6" spans="1:21" ht="22.5" x14ac:dyDescent="0.2">
      <c r="A6" s="21" t="s">
        <v>74</v>
      </c>
      <c r="B6" s="20" t="str">
        <f>'5 Spårväg'!F8</f>
        <v>..</v>
      </c>
      <c r="C6" s="20" t="str">
        <f>'5 Spårväg'!G8</f>
        <v>..</v>
      </c>
      <c r="D6" s="20" t="str">
        <f>'5 Spårväg'!H8</f>
        <v>..</v>
      </c>
      <c r="E6" s="20" t="str">
        <f>'5 Spårväg'!I8</f>
        <v>..</v>
      </c>
      <c r="F6" s="20" t="str">
        <f>'5 Spårväg'!J8</f>
        <v>..</v>
      </c>
      <c r="G6" s="78" t="str">
        <f>'5 Spårväg'!K8</f>
        <v>..</v>
      </c>
      <c r="H6" s="78" t="str">
        <f>'5 Spårväg'!L8</f>
        <v>..</v>
      </c>
      <c r="I6" s="78" t="str">
        <f>'5 Spårväg'!M8</f>
        <v>..</v>
      </c>
      <c r="J6" s="78" t="str">
        <f>'5 Spårväg'!N8</f>
        <v>..</v>
      </c>
      <c r="K6" s="78" t="str">
        <f>'5 Spårväg'!O8</f>
        <v>..</v>
      </c>
      <c r="L6" s="78" t="str">
        <f>'5 Spårväg'!P8</f>
        <v>..</v>
      </c>
      <c r="M6" s="78" t="str">
        <f>'5 Spårväg'!Q8</f>
        <v>..</v>
      </c>
      <c r="N6" s="78" t="str">
        <f>'5 Spårväg'!R8</f>
        <v>..</v>
      </c>
      <c r="O6" s="78" t="str">
        <f>'5 Spårväg'!S8</f>
        <v>..</v>
      </c>
      <c r="P6" s="77">
        <f>'5 Spårväg'!T8</f>
        <v>5</v>
      </c>
      <c r="Q6" s="77">
        <f>'5 Spårväg'!U8</f>
        <v>3</v>
      </c>
      <c r="R6" s="77">
        <f>'5 Spårväg'!V8</f>
        <v>6</v>
      </c>
      <c r="S6" s="77">
        <f>'5 Spårväg'!X8</f>
        <v>11</v>
      </c>
      <c r="T6" s="77">
        <f>'5 Spårväg'!Y8</f>
        <v>6</v>
      </c>
      <c r="U6" s="77">
        <f>'5 Spårväg'!Z8</f>
        <v>11</v>
      </c>
    </row>
    <row r="7" spans="1:21" x14ac:dyDescent="0.2">
      <c r="A7" s="63" t="s">
        <v>44</v>
      </c>
      <c r="B7" s="20">
        <f>'5 Spårväg'!F9</f>
        <v>7</v>
      </c>
      <c r="C7" s="20">
        <f>'5 Spårväg'!G9</f>
        <v>5</v>
      </c>
      <c r="D7" s="20">
        <f>'5 Spårväg'!H9</f>
        <v>3</v>
      </c>
      <c r="E7" s="20">
        <f>'5 Spårväg'!I9</f>
        <v>3</v>
      </c>
      <c r="F7" s="20">
        <f>'5 Spårväg'!J9</f>
        <v>4</v>
      </c>
      <c r="G7" s="78">
        <f>'5 Spårväg'!K9</f>
        <v>4</v>
      </c>
      <c r="H7" s="78">
        <f>'5 Spårväg'!L9</f>
        <v>6</v>
      </c>
      <c r="I7" s="78">
        <f>'5 Spårväg'!M9</f>
        <v>3</v>
      </c>
      <c r="J7" s="78">
        <f>'5 Spårväg'!N9</f>
        <v>2</v>
      </c>
      <c r="K7" s="78">
        <f>'5 Spårväg'!O9</f>
        <v>3</v>
      </c>
      <c r="L7" s="78" t="str">
        <f>'5 Spårväg'!P9</f>
        <v>–</v>
      </c>
      <c r="M7" s="78">
        <f>'5 Spårväg'!Q9</f>
        <v>3</v>
      </c>
      <c r="N7" s="78" t="str">
        <f>'5 Spårväg'!R9</f>
        <v>–</v>
      </c>
      <c r="O7" s="78" t="str">
        <f>'5 Spårväg'!S9</f>
        <v>–</v>
      </c>
      <c r="P7" s="77">
        <f>'5 Spårväg'!T9</f>
        <v>4</v>
      </c>
      <c r="Q7" s="77">
        <f>'5 Spårväg'!U9</f>
        <v>5</v>
      </c>
      <c r="R7" s="77">
        <f>'5 Spårväg'!V9</f>
        <v>1</v>
      </c>
      <c r="S7" s="77">
        <f>'5 Spårväg'!X9</f>
        <v>1</v>
      </c>
      <c r="T7" s="77">
        <f>'5 Spårväg'!Y9</f>
        <v>3</v>
      </c>
      <c r="U7" s="77">
        <f>'5 Spårväg'!Z9</f>
        <v>2</v>
      </c>
    </row>
    <row r="8" spans="1:21" x14ac:dyDescent="0.2">
      <c r="A8" s="21" t="s">
        <v>76</v>
      </c>
      <c r="B8" s="20" t="str">
        <f>'5 Spårväg'!F10</f>
        <v>..</v>
      </c>
      <c r="C8" s="20" t="str">
        <f>'5 Spårväg'!G10</f>
        <v>..</v>
      </c>
      <c r="D8" s="20" t="str">
        <f>'5 Spårväg'!H10</f>
        <v>..</v>
      </c>
      <c r="E8" s="20" t="str">
        <f>'5 Spårväg'!I10</f>
        <v>..</v>
      </c>
      <c r="F8" s="20" t="str">
        <f>'5 Spårväg'!J10</f>
        <v>..</v>
      </c>
      <c r="G8" s="78" t="str">
        <f>'5 Spårväg'!K10</f>
        <v>..</v>
      </c>
      <c r="H8" s="78" t="str">
        <f>'5 Spårväg'!L10</f>
        <v>..</v>
      </c>
      <c r="I8" s="78" t="str">
        <f>'5 Spårväg'!M10</f>
        <v>–</v>
      </c>
      <c r="J8" s="78" t="str">
        <f>'5 Spårväg'!N10</f>
        <v>–</v>
      </c>
      <c r="K8" s="78" t="str">
        <f>'5 Spårväg'!O10</f>
        <v>–</v>
      </c>
      <c r="L8" s="78">
        <f>'5 Spårväg'!P10</f>
        <v>1</v>
      </c>
      <c r="M8" s="78" t="str">
        <f>'5 Spårväg'!Q10</f>
        <v>–</v>
      </c>
      <c r="N8" s="78" t="str">
        <f>'5 Spårväg'!R10</f>
        <v>–</v>
      </c>
      <c r="O8" s="78" t="str">
        <f>'5 Spårväg'!S10</f>
        <v>–</v>
      </c>
      <c r="P8" s="77" t="str">
        <f>'5 Spårväg'!T10</f>
        <v>–</v>
      </c>
      <c r="Q8" s="77" t="str">
        <f>'5 Spårväg'!U10</f>
        <v>–</v>
      </c>
      <c r="R8" s="77" t="str">
        <f>'5 Spårväg'!V10</f>
        <v>–</v>
      </c>
      <c r="S8" s="77" t="str">
        <f>'5 Spårväg'!X10</f>
        <v>–</v>
      </c>
      <c r="T8" s="77" t="str">
        <f>'5 Spårväg'!Y10</f>
        <v>–</v>
      </c>
      <c r="U8" s="77">
        <f>'5 Spårväg'!Z10</f>
        <v>1</v>
      </c>
    </row>
    <row r="9" spans="1:21" x14ac:dyDescent="0.2">
      <c r="A9" s="21" t="s">
        <v>43</v>
      </c>
      <c r="B9" s="20">
        <f>'5 Spårväg'!F11</f>
        <v>9</v>
      </c>
      <c r="C9" s="20">
        <f>'5 Spårväg'!G11</f>
        <v>16</v>
      </c>
      <c r="D9" s="20">
        <f>'5 Spårväg'!H11</f>
        <v>10</v>
      </c>
      <c r="E9" s="20">
        <f>'5 Spårväg'!I11</f>
        <v>10</v>
      </c>
      <c r="F9" s="20">
        <f>'5 Spårväg'!J11</f>
        <v>9</v>
      </c>
      <c r="G9" s="78">
        <f>'5 Spårväg'!K11</f>
        <v>19</v>
      </c>
      <c r="H9" s="78">
        <f>'5 Spårväg'!L11</f>
        <v>25</v>
      </c>
      <c r="I9" s="78">
        <f>'5 Spårväg'!M11</f>
        <v>27</v>
      </c>
      <c r="J9" s="78">
        <f>'5 Spårväg'!N11</f>
        <v>11</v>
      </c>
      <c r="K9" s="78">
        <f>'5 Spårväg'!O11</f>
        <v>13</v>
      </c>
      <c r="L9" s="78">
        <f>'5 Spårväg'!P11</f>
        <v>13</v>
      </c>
      <c r="M9" s="78">
        <f>'5 Spårväg'!Q11</f>
        <v>11</v>
      </c>
      <c r="N9" s="78">
        <f>'5 Spårväg'!R11</f>
        <v>6</v>
      </c>
      <c r="O9" s="78">
        <f>'5 Spårväg'!S11</f>
        <v>4</v>
      </c>
      <c r="P9" s="77" t="str">
        <f>'5 Spårväg'!T11</f>
        <v>–</v>
      </c>
      <c r="Q9" s="77" t="str">
        <f>'5 Spårväg'!U11</f>
        <v>–</v>
      </c>
      <c r="R9" s="77" t="str">
        <f>'5 Spårväg'!V11</f>
        <v>–</v>
      </c>
      <c r="S9" s="77" t="str">
        <f>'5 Spårväg'!X11</f>
        <v>–</v>
      </c>
      <c r="T9" s="77" t="str">
        <f>'5 Spårväg'!Y11</f>
        <v>–</v>
      </c>
      <c r="U9" s="77">
        <f>'5 Spårväg'!Z11</f>
        <v>1</v>
      </c>
    </row>
    <row r="10" spans="1:21" ht="12.95" customHeight="1" x14ac:dyDescent="0.2">
      <c r="A10" s="19" t="s">
        <v>0</v>
      </c>
      <c r="B10" s="20">
        <f>'6 Spårväg'!F23</f>
        <v>3</v>
      </c>
      <c r="C10" s="20">
        <f>'6 Spårväg'!G23</f>
        <v>1</v>
      </c>
      <c r="D10" s="20" t="str">
        <f>'6 Spårväg'!H23</f>
        <v>–</v>
      </c>
      <c r="E10" s="20">
        <f>'6 Spårväg'!I23</f>
        <v>2</v>
      </c>
      <c r="F10" s="20">
        <f>'6 Spårväg'!J23</f>
        <v>1</v>
      </c>
      <c r="G10" s="20">
        <f>'6 Spårväg'!K23</f>
        <v>4</v>
      </c>
      <c r="H10" s="20">
        <f>'6 Spårväg'!L23</f>
        <v>2</v>
      </c>
      <c r="I10" s="20">
        <f>'6 Spårväg'!M23</f>
        <v>2</v>
      </c>
      <c r="J10" s="20">
        <f>'6 Spårväg'!N23</f>
        <v>1</v>
      </c>
      <c r="K10" s="20">
        <f>'6 Spårväg'!O23</f>
        <v>2</v>
      </c>
      <c r="L10" s="20">
        <f>'6 Spårväg'!P23</f>
        <v>3</v>
      </c>
      <c r="M10" s="20" t="str">
        <f>'6 Spårväg'!Q23</f>
        <v>–</v>
      </c>
      <c r="N10" s="20">
        <f>'6 Spårväg'!R23</f>
        <v>4</v>
      </c>
      <c r="O10" s="20" t="str">
        <f>'6 Spårväg'!S23</f>
        <v>–</v>
      </c>
      <c r="P10" s="20">
        <f>'6 Spårväg'!T23</f>
        <v>1</v>
      </c>
      <c r="Q10" s="20" t="str">
        <f>'6 Spårväg'!U23</f>
        <v>–</v>
      </c>
      <c r="R10" s="20">
        <f>'6 Spårväg'!V23</f>
        <v>1</v>
      </c>
      <c r="S10" s="20">
        <f>'6 Spårväg'!W23</f>
        <v>1</v>
      </c>
      <c r="T10" s="20" t="str">
        <f>'6 Spårväg'!X23</f>
        <v>–</v>
      </c>
      <c r="U10" s="20" t="str">
        <f>'6 Spårväg'!Y23</f>
        <v>–</v>
      </c>
    </row>
    <row r="11" spans="1:21" ht="12.95" customHeight="1" x14ac:dyDescent="0.2">
      <c r="A11" s="21" t="s">
        <v>36</v>
      </c>
      <c r="B11" s="20" t="str">
        <f>'6 Spårväg'!F24</f>
        <v>..</v>
      </c>
      <c r="C11" s="20" t="str">
        <f>'6 Spårväg'!G24</f>
        <v>..</v>
      </c>
      <c r="D11" s="20" t="str">
        <f>'6 Spårväg'!H24</f>
        <v>..</v>
      </c>
      <c r="E11" s="20" t="str">
        <f>'6 Spårväg'!I24</f>
        <v>..</v>
      </c>
      <c r="F11" s="20" t="str">
        <f>'6 Spårväg'!J24</f>
        <v>..</v>
      </c>
      <c r="G11" s="20" t="str">
        <f>'6 Spårväg'!K24</f>
        <v>..</v>
      </c>
      <c r="H11" s="20" t="str">
        <f>'6 Spårväg'!L24</f>
        <v>..</v>
      </c>
      <c r="I11" s="20" t="str">
        <f>'6 Spårväg'!M24</f>
        <v>..</v>
      </c>
      <c r="J11" s="20" t="str">
        <f>'6 Spårväg'!N24</f>
        <v>..</v>
      </c>
      <c r="K11" s="20">
        <f>'6 Spårväg'!O24</f>
        <v>1</v>
      </c>
      <c r="L11" s="20">
        <f>'6 Spårväg'!P24</f>
        <v>2</v>
      </c>
      <c r="M11" s="20" t="str">
        <f>'6 Spårväg'!Q24</f>
        <v>–</v>
      </c>
      <c r="N11" s="20">
        <f>'6 Spårväg'!R24</f>
        <v>2</v>
      </c>
      <c r="O11" s="20" t="str">
        <f>'6 Spårväg'!S24</f>
        <v>–</v>
      </c>
      <c r="P11" s="20" t="str">
        <f>'6 Spårväg'!T24</f>
        <v>–</v>
      </c>
      <c r="Q11" s="20" t="str">
        <f>'6 Spårväg'!U24</f>
        <v>–</v>
      </c>
      <c r="R11" s="20" t="str">
        <f>'6 Spårväg'!V24</f>
        <v>–</v>
      </c>
      <c r="S11" s="20" t="str">
        <f>'6 Spårväg'!W24</f>
        <v>–</v>
      </c>
      <c r="T11" s="20" t="str">
        <f>'6 Spårväg'!X24</f>
        <v>–</v>
      </c>
      <c r="U11" s="20" t="str">
        <f>'6 Spårväg'!Y24</f>
        <v>–</v>
      </c>
    </row>
    <row r="12" spans="1:21" ht="12.95" customHeight="1" x14ac:dyDescent="0.2">
      <c r="A12" s="21" t="s">
        <v>37</v>
      </c>
      <c r="B12" s="20" t="str">
        <f>'6 Spårväg'!F25</f>
        <v>..</v>
      </c>
      <c r="C12" s="20" t="str">
        <f>'6 Spårväg'!G25</f>
        <v>..</v>
      </c>
      <c r="D12" s="20" t="str">
        <f>'6 Spårväg'!H25</f>
        <v>..</v>
      </c>
      <c r="E12" s="20" t="str">
        <f>'6 Spårväg'!I25</f>
        <v>..</v>
      </c>
      <c r="F12" s="20" t="str">
        <f>'6 Spårväg'!J25</f>
        <v>..</v>
      </c>
      <c r="G12" s="20" t="str">
        <f>'6 Spårväg'!K25</f>
        <v>..</v>
      </c>
      <c r="H12" s="20" t="str">
        <f>'6 Spårväg'!L25</f>
        <v>..</v>
      </c>
      <c r="I12" s="20" t="str">
        <f>'6 Spårväg'!M25</f>
        <v>..</v>
      </c>
      <c r="J12" s="20" t="str">
        <f>'6 Spårväg'!N25</f>
        <v>..</v>
      </c>
      <c r="K12" s="20">
        <f>'6 Spårväg'!O25</f>
        <v>1</v>
      </c>
      <c r="L12" s="20">
        <f>'6 Spårväg'!P25</f>
        <v>1</v>
      </c>
      <c r="M12" s="20" t="str">
        <f>'6 Spårväg'!Q25</f>
        <v>–</v>
      </c>
      <c r="N12" s="20">
        <f>'6 Spårväg'!R25</f>
        <v>2</v>
      </c>
      <c r="O12" s="20" t="str">
        <f>'6 Spårväg'!S25</f>
        <v>–</v>
      </c>
      <c r="P12" s="20">
        <f>'6 Spårväg'!T25</f>
        <v>1</v>
      </c>
      <c r="Q12" s="20" t="str">
        <f>'6 Spårväg'!U25</f>
        <v>–</v>
      </c>
      <c r="R12" s="20">
        <f>'6 Spårväg'!V25</f>
        <v>1</v>
      </c>
      <c r="S12" s="20">
        <f>'6 Spårväg'!W25</f>
        <v>1</v>
      </c>
      <c r="T12" s="20" t="str">
        <f>'6 Spårväg'!X25</f>
        <v>–</v>
      </c>
      <c r="U12" s="20" t="str">
        <f>'6 Spårväg'!Y25</f>
        <v>–</v>
      </c>
    </row>
    <row r="13" spans="1:21" x14ac:dyDescent="0.2">
      <c r="A13" s="19" t="s">
        <v>1</v>
      </c>
      <c r="B13" s="77">
        <f>'7 Spårväg'!F24</f>
        <v>14</v>
      </c>
      <c r="C13" s="77">
        <f>'7 Spårväg'!G24</f>
        <v>20</v>
      </c>
      <c r="D13" s="77">
        <f>'7 Spårväg'!H24</f>
        <v>16</v>
      </c>
      <c r="E13" s="77">
        <f>'7 Spårväg'!I24</f>
        <v>18</v>
      </c>
      <c r="F13" s="77">
        <f>'7 Spårväg'!J24</f>
        <v>10</v>
      </c>
      <c r="G13" s="77">
        <f>'7 Spårväg'!K24</f>
        <v>17</v>
      </c>
      <c r="H13" s="77">
        <f>'7 Spårväg'!L24</f>
        <v>34</v>
      </c>
      <c r="I13" s="77">
        <f>'7 Spårväg'!M24</f>
        <v>28</v>
      </c>
      <c r="J13" s="77">
        <f>'7 Spårväg'!N24</f>
        <v>11</v>
      </c>
      <c r="K13" s="77">
        <f>'7 Spårväg'!O24</f>
        <v>14</v>
      </c>
      <c r="L13" s="77">
        <f>'7 Spårväg'!P24</f>
        <v>10</v>
      </c>
      <c r="M13" s="77">
        <f>'7 Spårväg'!Q24</f>
        <v>22</v>
      </c>
      <c r="N13" s="77">
        <f>'7 Spårväg'!R24</f>
        <v>2</v>
      </c>
      <c r="O13" s="77">
        <f>'7 Spårväg'!S24</f>
        <v>4</v>
      </c>
      <c r="P13" s="77">
        <f>'7 Spårväg'!T24</f>
        <v>10</v>
      </c>
      <c r="Q13" s="77">
        <f>'7 Spårväg'!U24</f>
        <v>9</v>
      </c>
      <c r="R13" s="77">
        <f>'7 Spårväg'!V24</f>
        <v>7</v>
      </c>
      <c r="S13" s="77">
        <f>'7 Spårväg'!X24</f>
        <v>14</v>
      </c>
      <c r="T13" s="77">
        <f>'7 Spårväg'!Y24</f>
        <v>10</v>
      </c>
      <c r="U13" s="77">
        <f>'7 Spårväg'!Z24</f>
        <v>13</v>
      </c>
    </row>
    <row r="14" spans="1:21" x14ac:dyDescent="0.2">
      <c r="A14" s="21" t="s">
        <v>36</v>
      </c>
      <c r="B14" s="77" t="str">
        <f>'7 Spårväg'!F25</f>
        <v>..</v>
      </c>
      <c r="C14" s="77" t="str">
        <f>'7 Spårväg'!G25</f>
        <v>..</v>
      </c>
      <c r="D14" s="77" t="str">
        <f>'7 Spårväg'!H25</f>
        <v>..</v>
      </c>
      <c r="E14" s="77" t="str">
        <f>'7 Spårväg'!I25</f>
        <v>..</v>
      </c>
      <c r="F14" s="77" t="str">
        <f>'7 Spårväg'!J25</f>
        <v>..</v>
      </c>
      <c r="G14" s="77" t="str">
        <f>'7 Spårväg'!K25</f>
        <v>..</v>
      </c>
      <c r="H14" s="77" t="str">
        <f>'7 Spårväg'!L25</f>
        <v>..</v>
      </c>
      <c r="I14" s="77" t="str">
        <f>'7 Spårväg'!M25</f>
        <v>..</v>
      </c>
      <c r="J14" s="77" t="str">
        <f>'7 Spårväg'!N25</f>
        <v>..</v>
      </c>
      <c r="K14" s="77">
        <f>'7 Spårväg'!O25</f>
        <v>11</v>
      </c>
      <c r="L14" s="77">
        <f>'7 Spårväg'!P25</f>
        <v>3</v>
      </c>
      <c r="M14" s="77">
        <f>'7 Spårväg'!Q25</f>
        <v>8</v>
      </c>
      <c r="N14" s="77">
        <f>'7 Spårväg'!R25</f>
        <v>1</v>
      </c>
      <c r="O14" s="77">
        <f>'7 Spårväg'!S25</f>
        <v>2</v>
      </c>
      <c r="P14" s="77">
        <f>'7 Spårväg'!T25</f>
        <v>5</v>
      </c>
      <c r="Q14" s="77">
        <f>'7 Spårväg'!U25</f>
        <v>5</v>
      </c>
      <c r="R14" s="77">
        <f>'7 Spårväg'!V25</f>
        <v>7</v>
      </c>
      <c r="S14" s="77">
        <f>'7 Spårväg'!X25</f>
        <v>9</v>
      </c>
      <c r="T14" s="77">
        <f>'7 Spårväg'!Y25</f>
        <v>4</v>
      </c>
      <c r="U14" s="77">
        <f>'7 Spårväg'!Z25</f>
        <v>5</v>
      </c>
    </row>
    <row r="15" spans="1:21" x14ac:dyDescent="0.2">
      <c r="A15" s="21" t="s">
        <v>37</v>
      </c>
      <c r="B15" s="77" t="str">
        <f>'7 Spårväg'!F26</f>
        <v>..</v>
      </c>
      <c r="C15" s="77" t="str">
        <f>'7 Spårväg'!G26</f>
        <v>..</v>
      </c>
      <c r="D15" s="77" t="str">
        <f>'7 Spårväg'!H26</f>
        <v>..</v>
      </c>
      <c r="E15" s="77" t="str">
        <f>'7 Spårväg'!I26</f>
        <v>..</v>
      </c>
      <c r="F15" s="77" t="str">
        <f>'7 Spårväg'!J26</f>
        <v>..</v>
      </c>
      <c r="G15" s="77" t="str">
        <f>'7 Spårväg'!K26</f>
        <v>..</v>
      </c>
      <c r="H15" s="77" t="str">
        <f>'7 Spårväg'!L26</f>
        <v>..</v>
      </c>
      <c r="I15" s="77" t="str">
        <f>'7 Spårväg'!M26</f>
        <v>..</v>
      </c>
      <c r="J15" s="77" t="str">
        <f>'7 Spårväg'!N26</f>
        <v>..</v>
      </c>
      <c r="K15" s="77">
        <f>'7 Spårväg'!O26</f>
        <v>2</v>
      </c>
      <c r="L15" s="77">
        <f>'7 Spårväg'!P26</f>
        <v>7</v>
      </c>
      <c r="M15" s="77">
        <f>'7 Spårväg'!Q26</f>
        <v>14</v>
      </c>
      <c r="N15" s="77">
        <f>'7 Spårväg'!R26</f>
        <v>1</v>
      </c>
      <c r="O15" s="77">
        <f>'7 Spårväg'!S26</f>
        <v>2</v>
      </c>
      <c r="P15" s="77">
        <f>'7 Spårväg'!T26</f>
        <v>5</v>
      </c>
      <c r="Q15" s="77">
        <f>'7 Spårväg'!U26</f>
        <v>4</v>
      </c>
      <c r="R15" s="77" t="str">
        <f>'7 Spårväg'!V26</f>
        <v>–</v>
      </c>
      <c r="S15" s="77">
        <f>'7 Spårväg'!X26</f>
        <v>5</v>
      </c>
      <c r="T15" s="77">
        <f>'7 Spårväg'!Y26</f>
        <v>6</v>
      </c>
      <c r="U15" s="77">
        <f>'7 Spårväg'!Z26</f>
        <v>8</v>
      </c>
    </row>
    <row r="16" spans="1:21" x14ac:dyDescent="0.2">
      <c r="A16" s="21" t="s">
        <v>232</v>
      </c>
      <c r="B16" s="77" t="str">
        <f>'7 Spårväg'!F27</f>
        <v>..</v>
      </c>
      <c r="C16" s="77" t="str">
        <f>'7 Spårväg'!G27</f>
        <v>..</v>
      </c>
      <c r="D16" s="77" t="str">
        <f>'7 Spårväg'!H27</f>
        <v>..</v>
      </c>
      <c r="E16" s="77" t="str">
        <f>'7 Spårväg'!I27</f>
        <v>..</v>
      </c>
      <c r="F16" s="77" t="str">
        <f>'7 Spårväg'!J27</f>
        <v>..</v>
      </c>
      <c r="G16" s="77" t="str">
        <f>'7 Spårväg'!K27</f>
        <v>..</v>
      </c>
      <c r="H16" s="77" t="str">
        <f>'7 Spårväg'!L27</f>
        <v>..</v>
      </c>
      <c r="I16" s="77" t="str">
        <f>'7 Spårväg'!M27</f>
        <v>..</v>
      </c>
      <c r="J16" s="77" t="str">
        <f>'7 Spårväg'!N27</f>
        <v>..</v>
      </c>
      <c r="K16" s="77">
        <f>'7 Spårväg'!O27</f>
        <v>1</v>
      </c>
      <c r="L16" s="77" t="str">
        <f>'7 Spårväg'!P27</f>
        <v>–</v>
      </c>
      <c r="M16" s="77" t="str">
        <f>'7 Spårväg'!Q27</f>
        <v>–</v>
      </c>
      <c r="N16" s="77" t="str">
        <f>'7 Spårväg'!R27</f>
        <v>–</v>
      </c>
      <c r="O16" s="77" t="str">
        <f>'7 Spårväg'!S27</f>
        <v>–</v>
      </c>
      <c r="P16" s="77" t="str">
        <f>'7 Spårväg'!T27</f>
        <v>–</v>
      </c>
      <c r="Q16" s="77" t="str">
        <f>'7 Spårväg'!U27</f>
        <v>–</v>
      </c>
      <c r="R16" s="77" t="str">
        <f>'7 Spårväg'!V27</f>
        <v>–</v>
      </c>
      <c r="S16" s="77" t="str">
        <f>'7 Spårväg'!X27</f>
        <v>–</v>
      </c>
      <c r="T16" s="77" t="str">
        <f>'7 Spårväg'!Y27</f>
        <v>–</v>
      </c>
      <c r="U16" s="77" t="str">
        <f>'7 Spårväg'!Z27</f>
        <v>–</v>
      </c>
    </row>
    <row r="17" spans="2:8" x14ac:dyDescent="0.2">
      <c r="B17" s="71"/>
      <c r="C17" s="71"/>
      <c r="D17" s="71"/>
      <c r="E17" s="71"/>
      <c r="F17" s="71"/>
      <c r="G17" s="71"/>
      <c r="H17" s="71"/>
    </row>
  </sheetData>
  <customSheetViews>
    <customSheetView guid="{03452A04-CA67-46E6-B0A2-BCD750928530}">
      <selection activeCell="B3" sqref="B3"/>
      <pageMargins left="0.75" right="0.75" top="1" bottom="1" header="0.5" footer="0.5"/>
      <pageSetup paperSize="9" orientation="portrait" r:id="rId1"/>
      <headerFooter alignWithMargins="0"/>
    </customSheetView>
    <customSheetView guid="{EA424B0A-06A3-4874-B080-734BBB58792A}">
      <selection activeCell="B3" sqref="B3"/>
      <pageMargins left="0.75" right="0.75" top="1" bottom="1" header="0.5" footer="0.5"/>
      <pageSetup paperSize="9" orientation="portrait" r:id="rId2"/>
      <headerFooter alignWithMargins="0"/>
    </customSheetView>
  </customSheetViews>
  <pageMargins left="0.75" right="0.75" top="1" bottom="1" header="0.5" footer="0.5"/>
  <pageSetup paperSize="9" orientation="landscape" r:id="rId3"/>
  <headerFooter alignWithMargins="0"/>
  <tableParts count="1">
    <tablePart r:id="rId4"/>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sheetPr>
  <dimension ref="A1:U36"/>
  <sheetViews>
    <sheetView zoomScaleNormal="100" workbookViewId="0"/>
  </sheetViews>
  <sheetFormatPr defaultColWidth="9.140625" defaultRowHeight="11.25" x14ac:dyDescent="0.2"/>
  <cols>
    <col min="1" max="1" width="41.28515625" style="1" bestFit="1" customWidth="1"/>
    <col min="2" max="17" width="7.140625" style="1" customWidth="1"/>
    <col min="18" max="18" width="5" style="1" bestFit="1" customWidth="1"/>
    <col min="19" max="16384" width="9.140625" style="1"/>
  </cols>
  <sheetData>
    <row r="1" spans="1:21" ht="12" x14ac:dyDescent="0.2">
      <c r="A1" s="88"/>
      <c r="B1" s="99" t="s">
        <v>97</v>
      </c>
      <c r="C1" s="99" t="s">
        <v>98</v>
      </c>
      <c r="D1" s="99" t="s">
        <v>99</v>
      </c>
      <c r="E1" s="99" t="s">
        <v>100</v>
      </c>
      <c r="F1" s="99" t="s">
        <v>101</v>
      </c>
      <c r="G1" s="99" t="s">
        <v>102</v>
      </c>
      <c r="H1" s="99" t="s">
        <v>103</v>
      </c>
      <c r="I1" s="99" t="s">
        <v>104</v>
      </c>
      <c r="J1" s="99" t="s">
        <v>105</v>
      </c>
      <c r="K1" s="99" t="s">
        <v>106</v>
      </c>
      <c r="L1" s="99" t="s">
        <v>107</v>
      </c>
      <c r="M1" s="99" t="s">
        <v>108</v>
      </c>
      <c r="N1" s="99" t="s">
        <v>109</v>
      </c>
      <c r="O1" s="99" t="s">
        <v>110</v>
      </c>
      <c r="P1" s="99" t="s">
        <v>111</v>
      </c>
      <c r="Q1" s="99" t="s">
        <v>112</v>
      </c>
      <c r="R1" s="99" t="s">
        <v>113</v>
      </c>
      <c r="S1" s="99" t="s">
        <v>132</v>
      </c>
      <c r="T1" s="99" t="s">
        <v>173</v>
      </c>
      <c r="U1" s="99" t="s">
        <v>229</v>
      </c>
    </row>
    <row r="2" spans="1:21" x14ac:dyDescent="0.2">
      <c r="A2" s="19" t="s">
        <v>39</v>
      </c>
      <c r="B2" s="26"/>
      <c r="C2" s="26"/>
      <c r="D2" s="26"/>
      <c r="E2" s="26"/>
      <c r="F2" s="26"/>
      <c r="G2" s="26"/>
      <c r="H2" s="26"/>
      <c r="I2" s="26"/>
      <c r="J2" s="26"/>
      <c r="K2" s="26"/>
      <c r="L2" s="26"/>
      <c r="M2" s="26"/>
      <c r="N2" s="26"/>
      <c r="O2" s="26"/>
      <c r="P2" s="26"/>
      <c r="Q2" s="26"/>
      <c r="R2" s="26"/>
      <c r="S2" s="26"/>
      <c r="T2" s="189"/>
      <c r="U2" s="189"/>
    </row>
    <row r="3" spans="1:21" x14ac:dyDescent="0.2">
      <c r="A3" s="21" t="s">
        <v>46</v>
      </c>
      <c r="B3" s="20">
        <f>'8 Tunnelbana'!F5</f>
        <v>1</v>
      </c>
      <c r="C3" s="20" t="str">
        <f>'8 Tunnelbana'!G5</f>
        <v>–</v>
      </c>
      <c r="D3" s="20" t="str">
        <f>'8 Tunnelbana'!H5</f>
        <v>–</v>
      </c>
      <c r="E3" s="20" t="str">
        <f>'8 Tunnelbana'!I5</f>
        <v>–</v>
      </c>
      <c r="F3" s="20" t="str">
        <f>'8 Tunnelbana'!J5</f>
        <v>–</v>
      </c>
      <c r="G3" s="20">
        <f>'8 Tunnelbana'!K5</f>
        <v>2</v>
      </c>
      <c r="H3" s="20">
        <f>'8 Tunnelbana'!L5</f>
        <v>1</v>
      </c>
      <c r="I3" s="20" t="str">
        <f>'8 Tunnelbana'!M5</f>
        <v>–</v>
      </c>
      <c r="J3" s="20" t="str">
        <f>'8 Tunnelbana'!N5</f>
        <v>–</v>
      </c>
      <c r="K3" s="20" t="str">
        <f>'8 Tunnelbana'!O5</f>
        <v>–</v>
      </c>
      <c r="L3" s="20" t="str">
        <f>'8 Tunnelbana'!P5</f>
        <v>–</v>
      </c>
      <c r="M3" s="20" t="str">
        <f>'8 Tunnelbana'!Q5</f>
        <v>–</v>
      </c>
      <c r="N3" s="20" t="str">
        <f>'8 Tunnelbana'!R5</f>
        <v>–</v>
      </c>
      <c r="O3" s="20" t="str">
        <f>'8 Tunnelbana'!S5</f>
        <v>–</v>
      </c>
      <c r="P3" s="20" t="str">
        <f>'8 Tunnelbana'!T5</f>
        <v>–</v>
      </c>
      <c r="Q3" s="20" t="str">
        <f>'8 Tunnelbana'!U5</f>
        <v>–</v>
      </c>
      <c r="R3" s="20" t="str">
        <f>'8 Tunnelbana'!V5</f>
        <v>–</v>
      </c>
      <c r="S3" s="20" t="str">
        <f>'8 Tunnelbana'!W5</f>
        <v>–</v>
      </c>
      <c r="T3" s="189" t="str">
        <f>'8 Tunnelbana'!X5</f>
        <v>–</v>
      </c>
      <c r="U3" s="189" t="str">
        <f>'8 Tunnelbana'!Y5</f>
        <v>–</v>
      </c>
    </row>
    <row r="4" spans="1:21" x14ac:dyDescent="0.2">
      <c r="A4" s="21" t="s">
        <v>45</v>
      </c>
      <c r="B4" s="20" t="str">
        <f>'8 Tunnelbana'!F6</f>
        <v>–</v>
      </c>
      <c r="C4" s="20" t="str">
        <f>'8 Tunnelbana'!G6</f>
        <v>–</v>
      </c>
      <c r="D4" s="20" t="str">
        <f>'8 Tunnelbana'!H6</f>
        <v>–</v>
      </c>
      <c r="E4" s="20" t="str">
        <f>'8 Tunnelbana'!I6</f>
        <v>–</v>
      </c>
      <c r="F4" s="20" t="str">
        <f>'8 Tunnelbana'!J6</f>
        <v>–</v>
      </c>
      <c r="G4" s="20" t="str">
        <f>'8 Tunnelbana'!K6</f>
        <v>–</v>
      </c>
      <c r="H4" s="20" t="str">
        <f>'8 Tunnelbana'!L6</f>
        <v>–</v>
      </c>
      <c r="I4" s="20" t="str">
        <f>'8 Tunnelbana'!M6</f>
        <v>–</v>
      </c>
      <c r="J4" s="20" t="str">
        <f>'8 Tunnelbana'!N6</f>
        <v>–</v>
      </c>
      <c r="K4" s="20" t="str">
        <f>'8 Tunnelbana'!O6</f>
        <v>–</v>
      </c>
      <c r="L4" s="20" t="str">
        <f>'8 Tunnelbana'!P6</f>
        <v>–</v>
      </c>
      <c r="M4" s="20">
        <f>'8 Tunnelbana'!Q6</f>
        <v>1</v>
      </c>
      <c r="N4" s="20" t="str">
        <f>'8 Tunnelbana'!R6</f>
        <v>–</v>
      </c>
      <c r="O4" s="20" t="str">
        <f>'8 Tunnelbana'!S6</f>
        <v>–</v>
      </c>
      <c r="P4" s="20" t="str">
        <f>'8 Tunnelbana'!T6</f>
        <v>–</v>
      </c>
      <c r="Q4" s="20" t="str">
        <f>'8 Tunnelbana'!U6</f>
        <v>–</v>
      </c>
      <c r="R4" s="20" t="str">
        <f>'8 Tunnelbana'!V6</f>
        <v>–</v>
      </c>
      <c r="S4" s="20" t="str">
        <f>'8 Tunnelbana'!W6</f>
        <v>–</v>
      </c>
      <c r="T4" s="189" t="str">
        <f>'8 Tunnelbana'!X6</f>
        <v>–</v>
      </c>
      <c r="U4" s="189" t="str">
        <f>'8 Tunnelbana'!Y6</f>
        <v>–</v>
      </c>
    </row>
    <row r="5" spans="1:21" ht="22.5" x14ac:dyDescent="0.2">
      <c r="A5" s="21" t="s">
        <v>74</v>
      </c>
      <c r="B5" s="20" t="str">
        <f>'8 Tunnelbana'!F7</f>
        <v>..</v>
      </c>
      <c r="C5" s="20" t="str">
        <f>'8 Tunnelbana'!G7</f>
        <v>..</v>
      </c>
      <c r="D5" s="20" t="str">
        <f>'8 Tunnelbana'!H7</f>
        <v>..</v>
      </c>
      <c r="E5" s="20" t="str">
        <f>'8 Tunnelbana'!I7</f>
        <v>..</v>
      </c>
      <c r="F5" s="20" t="str">
        <f>'8 Tunnelbana'!J7</f>
        <v>..</v>
      </c>
      <c r="G5" s="20" t="str">
        <f>'8 Tunnelbana'!K7</f>
        <v>..</v>
      </c>
      <c r="H5" s="20" t="str">
        <f>'8 Tunnelbana'!L7</f>
        <v>..</v>
      </c>
      <c r="I5" s="20" t="str">
        <f>'8 Tunnelbana'!M7</f>
        <v>..</v>
      </c>
      <c r="J5" s="20" t="str">
        <f>'8 Tunnelbana'!N7</f>
        <v>..</v>
      </c>
      <c r="K5" s="20" t="str">
        <f>'8 Tunnelbana'!O7</f>
        <v>..</v>
      </c>
      <c r="L5" s="20" t="str">
        <f>'8 Tunnelbana'!P7</f>
        <v>..</v>
      </c>
      <c r="M5" s="20" t="str">
        <f>'8 Tunnelbana'!Q7</f>
        <v>..</v>
      </c>
      <c r="N5" s="20" t="str">
        <f>'8 Tunnelbana'!R7</f>
        <v>..</v>
      </c>
      <c r="O5" s="20" t="str">
        <f>'8 Tunnelbana'!S7</f>
        <v>..</v>
      </c>
      <c r="P5" s="20">
        <f>'8 Tunnelbana'!T7</f>
        <v>2</v>
      </c>
      <c r="Q5" s="20">
        <f>'8 Tunnelbana'!U7</f>
        <v>6</v>
      </c>
      <c r="R5" s="20">
        <f>'8 Tunnelbana'!V7</f>
        <v>4</v>
      </c>
      <c r="S5" s="20">
        <f>'8 Tunnelbana'!W7</f>
        <v>4</v>
      </c>
      <c r="T5" s="189">
        <f>'8 Tunnelbana'!X7</f>
        <v>3</v>
      </c>
      <c r="U5" s="189">
        <f>'8 Tunnelbana'!Y7</f>
        <v>6</v>
      </c>
    </row>
    <row r="6" spans="1:21" x14ac:dyDescent="0.2">
      <c r="A6" s="21" t="s">
        <v>75</v>
      </c>
      <c r="B6" s="20" t="str">
        <f>'8 Tunnelbana'!F8</f>
        <v>..</v>
      </c>
      <c r="C6" s="20" t="str">
        <f>'8 Tunnelbana'!G8</f>
        <v>..</v>
      </c>
      <c r="D6" s="20" t="str">
        <f>'8 Tunnelbana'!H8</f>
        <v>..</v>
      </c>
      <c r="E6" s="20" t="str">
        <f>'8 Tunnelbana'!I8</f>
        <v>..</v>
      </c>
      <c r="F6" s="20" t="str">
        <f>'8 Tunnelbana'!J8</f>
        <v>..</v>
      </c>
      <c r="G6" s="20" t="str">
        <f>'8 Tunnelbana'!K8</f>
        <v>..</v>
      </c>
      <c r="H6" s="20" t="str">
        <f>'8 Tunnelbana'!L8</f>
        <v>..</v>
      </c>
      <c r="I6" s="20" t="str">
        <f>'8 Tunnelbana'!M8</f>
        <v>–</v>
      </c>
      <c r="J6" s="20" t="str">
        <f>'8 Tunnelbana'!N8</f>
        <v>–</v>
      </c>
      <c r="K6" s="20" t="str">
        <f>'8 Tunnelbana'!O8</f>
        <v>–</v>
      </c>
      <c r="L6" s="20" t="str">
        <f>'8 Tunnelbana'!P8</f>
        <v>–</v>
      </c>
      <c r="M6" s="20" t="str">
        <f>'8 Tunnelbana'!Q8</f>
        <v>–</v>
      </c>
      <c r="N6" s="20">
        <f>'8 Tunnelbana'!R8</f>
        <v>1</v>
      </c>
      <c r="O6" s="20" t="str">
        <f>'8 Tunnelbana'!S8</f>
        <v>–</v>
      </c>
      <c r="P6" s="20" t="str">
        <f>'8 Tunnelbana'!T8</f>
        <v>–</v>
      </c>
      <c r="Q6" s="20" t="str">
        <f>'8 Tunnelbana'!U8</f>
        <v>–</v>
      </c>
      <c r="R6" s="20" t="str">
        <f>'8 Tunnelbana'!V8</f>
        <v>–</v>
      </c>
      <c r="S6" s="20" t="str">
        <f>'8 Tunnelbana'!W8</f>
        <v>–</v>
      </c>
      <c r="T6" s="189" t="str">
        <f>'8 Tunnelbana'!X8</f>
        <v>–</v>
      </c>
      <c r="U6" s="189" t="str">
        <f>'8 Tunnelbana'!Y8</f>
        <v>–</v>
      </c>
    </row>
    <row r="7" spans="1:21" x14ac:dyDescent="0.2">
      <c r="A7" s="63" t="s">
        <v>43</v>
      </c>
      <c r="B7" s="20">
        <f>'8 Tunnelbana'!F9</f>
        <v>9</v>
      </c>
      <c r="C7" s="20">
        <f>'8 Tunnelbana'!G9</f>
        <v>3</v>
      </c>
      <c r="D7" s="20">
        <f>'8 Tunnelbana'!H9</f>
        <v>6</v>
      </c>
      <c r="E7" s="20">
        <f>'8 Tunnelbana'!I9</f>
        <v>5</v>
      </c>
      <c r="F7" s="20">
        <f>'8 Tunnelbana'!J9</f>
        <v>5</v>
      </c>
      <c r="G7" s="20">
        <f>'8 Tunnelbana'!K9</f>
        <v>3</v>
      </c>
      <c r="H7" s="20">
        <f>'8 Tunnelbana'!L9</f>
        <v>4</v>
      </c>
      <c r="I7" s="20">
        <f>'8 Tunnelbana'!M9</f>
        <v>3</v>
      </c>
      <c r="J7" s="20">
        <f>'8 Tunnelbana'!N9</f>
        <v>7</v>
      </c>
      <c r="K7" s="20">
        <f>'8 Tunnelbana'!O9</f>
        <v>2</v>
      </c>
      <c r="L7" s="20">
        <f>'8 Tunnelbana'!P9</f>
        <v>9</v>
      </c>
      <c r="M7" s="20">
        <f>'8 Tunnelbana'!Q9</f>
        <v>10</v>
      </c>
      <c r="N7" s="20">
        <f>'8 Tunnelbana'!R9</f>
        <v>8</v>
      </c>
      <c r="O7" s="20">
        <f>'8 Tunnelbana'!S9</f>
        <v>4</v>
      </c>
      <c r="P7" s="20" t="str">
        <f>'8 Tunnelbana'!T9</f>
        <v>–</v>
      </c>
      <c r="Q7" s="20" t="str">
        <f>'8 Tunnelbana'!U9</f>
        <v>–</v>
      </c>
      <c r="R7" s="20" t="str">
        <f>'8 Tunnelbana'!V9</f>
        <v>–</v>
      </c>
      <c r="S7" s="20" t="str">
        <f>'8 Tunnelbana'!W9</f>
        <v>–</v>
      </c>
      <c r="T7" s="189" t="str">
        <f>'8 Tunnelbana'!X9</f>
        <v>–</v>
      </c>
      <c r="U7" s="189" t="str">
        <f>'8 Tunnelbana'!Y9</f>
        <v>–</v>
      </c>
    </row>
    <row r="8" spans="1:21" ht="12.95" customHeight="1" x14ac:dyDescent="0.2">
      <c r="A8" s="19" t="s">
        <v>0</v>
      </c>
      <c r="B8" s="20">
        <f>'9 Tunnelbana'!F20</f>
        <v>4</v>
      </c>
      <c r="C8" s="20" t="str">
        <f>'9 Tunnelbana'!G20</f>
        <v>–</v>
      </c>
      <c r="D8" s="20">
        <f>'9 Tunnelbana'!H20</f>
        <v>3</v>
      </c>
      <c r="E8" s="20">
        <f>'9 Tunnelbana'!I20</f>
        <v>5</v>
      </c>
      <c r="F8" s="20">
        <f>'9 Tunnelbana'!J20</f>
        <v>2</v>
      </c>
      <c r="G8" s="20">
        <f>'9 Tunnelbana'!K20</f>
        <v>1</v>
      </c>
      <c r="H8" s="20">
        <f>'9 Tunnelbana'!L20</f>
        <v>1</v>
      </c>
      <c r="I8" s="20" t="str">
        <f>'9 Tunnelbana'!M20</f>
        <v>–</v>
      </c>
      <c r="J8" s="20">
        <f>'9 Tunnelbana'!N20</f>
        <v>5</v>
      </c>
      <c r="K8" s="20">
        <f>'9 Tunnelbana'!O20</f>
        <v>1</v>
      </c>
      <c r="L8" s="20">
        <f>'9 Tunnelbana'!P20</f>
        <v>4</v>
      </c>
      <c r="M8" s="20">
        <f>'9 Tunnelbana'!Q20</f>
        <v>5</v>
      </c>
      <c r="N8" s="20">
        <f>'9 Tunnelbana'!R20</f>
        <v>3</v>
      </c>
      <c r="O8" s="20">
        <f>'9 Tunnelbana'!S20</f>
        <v>1</v>
      </c>
      <c r="P8" s="20">
        <f>'9 Tunnelbana'!T20</f>
        <v>1</v>
      </c>
      <c r="Q8" s="20">
        <f>'9 Tunnelbana'!U20</f>
        <v>4</v>
      </c>
      <c r="R8" s="20" t="str">
        <f>'9 Tunnelbana'!V20</f>
        <v>–</v>
      </c>
      <c r="S8" s="20">
        <f>'9 Tunnelbana'!W20</f>
        <v>2</v>
      </c>
      <c r="T8" s="189" t="str">
        <f>'9 Tunnelbana'!X20</f>
        <v>–</v>
      </c>
      <c r="U8" s="189">
        <f>'9 Tunnelbana'!Y20</f>
        <v>2</v>
      </c>
    </row>
    <row r="9" spans="1:21" ht="12.95" customHeight="1" x14ac:dyDescent="0.2">
      <c r="A9" s="21" t="s">
        <v>36</v>
      </c>
      <c r="B9" s="20" t="str">
        <f>'9 Tunnelbana'!F21</f>
        <v>..</v>
      </c>
      <c r="C9" s="20" t="str">
        <f>'9 Tunnelbana'!G21</f>
        <v>..</v>
      </c>
      <c r="D9" s="20" t="str">
        <f>'9 Tunnelbana'!H21</f>
        <v>..</v>
      </c>
      <c r="E9" s="20" t="str">
        <f>'9 Tunnelbana'!I21</f>
        <v>..</v>
      </c>
      <c r="F9" s="20" t="str">
        <f>'9 Tunnelbana'!J21</f>
        <v>..</v>
      </c>
      <c r="G9" s="20" t="str">
        <f>'9 Tunnelbana'!K21</f>
        <v>..</v>
      </c>
      <c r="H9" s="20" t="str">
        <f>'9 Tunnelbana'!L21</f>
        <v>..</v>
      </c>
      <c r="I9" s="20" t="str">
        <f>'9 Tunnelbana'!M21</f>
        <v>..</v>
      </c>
      <c r="J9" s="20" t="str">
        <f>'9 Tunnelbana'!N21</f>
        <v>..</v>
      </c>
      <c r="K9" s="20" t="str">
        <f>'9 Tunnelbana'!O21</f>
        <v>–</v>
      </c>
      <c r="L9" s="20" t="str">
        <f>'9 Tunnelbana'!P21</f>
        <v>–</v>
      </c>
      <c r="M9" s="20">
        <f>'9 Tunnelbana'!Q21</f>
        <v>1</v>
      </c>
      <c r="N9" s="20" t="str">
        <f>'9 Tunnelbana'!R21</f>
        <v>–</v>
      </c>
      <c r="O9" s="20" t="str">
        <f>'9 Tunnelbana'!S21</f>
        <v>–</v>
      </c>
      <c r="P9" s="20" t="str">
        <f>'9 Tunnelbana'!T21</f>
        <v>–</v>
      </c>
      <c r="Q9" s="20" t="str">
        <f>'9 Tunnelbana'!U21</f>
        <v>–</v>
      </c>
      <c r="R9" s="20" t="str">
        <f>'9 Tunnelbana'!V21</f>
        <v>–</v>
      </c>
      <c r="S9" s="20" t="str">
        <f>'9 Tunnelbana'!W21</f>
        <v>–</v>
      </c>
      <c r="T9" s="189" t="str">
        <f>'9 Tunnelbana'!X21</f>
        <v>–</v>
      </c>
      <c r="U9" s="189">
        <f>'9 Tunnelbana'!Y21</f>
        <v>1</v>
      </c>
    </row>
    <row r="10" spans="1:21" ht="12.95" customHeight="1" x14ac:dyDescent="0.2">
      <c r="A10" s="21" t="s">
        <v>37</v>
      </c>
      <c r="B10" s="20" t="str">
        <f>'9 Tunnelbana'!F22</f>
        <v>..</v>
      </c>
      <c r="C10" s="20" t="str">
        <f>'9 Tunnelbana'!G22</f>
        <v>..</v>
      </c>
      <c r="D10" s="20" t="str">
        <f>'9 Tunnelbana'!H22</f>
        <v>..</v>
      </c>
      <c r="E10" s="20" t="str">
        <f>'9 Tunnelbana'!I22</f>
        <v>..</v>
      </c>
      <c r="F10" s="20" t="str">
        <f>'9 Tunnelbana'!J22</f>
        <v>..</v>
      </c>
      <c r="G10" s="20" t="str">
        <f>'9 Tunnelbana'!K22</f>
        <v>..</v>
      </c>
      <c r="H10" s="20" t="str">
        <f>'9 Tunnelbana'!L22</f>
        <v>..</v>
      </c>
      <c r="I10" s="20" t="str">
        <f>'9 Tunnelbana'!M22</f>
        <v>..</v>
      </c>
      <c r="J10" s="20" t="str">
        <f>'9 Tunnelbana'!N22</f>
        <v>..</v>
      </c>
      <c r="K10" s="20">
        <f>'9 Tunnelbana'!O22</f>
        <v>1</v>
      </c>
      <c r="L10" s="20">
        <f>'9 Tunnelbana'!P22</f>
        <v>4</v>
      </c>
      <c r="M10" s="20">
        <f>'9 Tunnelbana'!Q22</f>
        <v>4</v>
      </c>
      <c r="N10" s="20">
        <f>'9 Tunnelbana'!R22</f>
        <v>3</v>
      </c>
      <c r="O10" s="20">
        <f>'9 Tunnelbana'!S22</f>
        <v>1</v>
      </c>
      <c r="P10" s="20">
        <f>'9 Tunnelbana'!T22</f>
        <v>1</v>
      </c>
      <c r="Q10" s="20">
        <f>'9 Tunnelbana'!U22</f>
        <v>4</v>
      </c>
      <c r="R10" s="20" t="str">
        <f>'9 Tunnelbana'!V22</f>
        <v>–</v>
      </c>
      <c r="S10" s="20">
        <f>'9 Tunnelbana'!W22</f>
        <v>2</v>
      </c>
      <c r="T10" s="189" t="str">
        <f>'9 Tunnelbana'!X22</f>
        <v>–</v>
      </c>
      <c r="U10" s="189">
        <f>'9 Tunnelbana'!Y22</f>
        <v>1</v>
      </c>
    </row>
    <row r="11" spans="1:21" x14ac:dyDescent="0.2">
      <c r="A11" s="19" t="s">
        <v>47</v>
      </c>
      <c r="B11" s="77">
        <f>'10 Tunnelbana'!F20</f>
        <v>6</v>
      </c>
      <c r="C11" s="77">
        <f>'10 Tunnelbana'!G20</f>
        <v>3</v>
      </c>
      <c r="D11" s="77">
        <f>'10 Tunnelbana'!H20</f>
        <v>5</v>
      </c>
      <c r="E11" s="77" t="str">
        <f>'10 Tunnelbana'!I20</f>
        <v>–</v>
      </c>
      <c r="F11" s="77">
        <f>'10 Tunnelbana'!J20</f>
        <v>3</v>
      </c>
      <c r="G11" s="77">
        <f>'10 Tunnelbana'!K20</f>
        <v>2</v>
      </c>
      <c r="H11" s="77">
        <f>'10 Tunnelbana'!L20</f>
        <v>2</v>
      </c>
      <c r="I11" s="77">
        <f>'10 Tunnelbana'!M20</f>
        <v>3</v>
      </c>
      <c r="J11" s="77">
        <f>'10 Tunnelbana'!N20</f>
        <v>2</v>
      </c>
      <c r="K11" s="77">
        <f>'10 Tunnelbana'!O20</f>
        <v>1</v>
      </c>
      <c r="L11" s="77">
        <f>'10 Tunnelbana'!P20</f>
        <v>5</v>
      </c>
      <c r="M11" s="77">
        <f>'10 Tunnelbana'!Q20</f>
        <v>5</v>
      </c>
      <c r="N11" s="77">
        <f>'10 Tunnelbana'!R20</f>
        <v>5</v>
      </c>
      <c r="O11" s="77">
        <f>'10 Tunnelbana'!S20</f>
        <v>3</v>
      </c>
      <c r="P11" s="77">
        <f>'10 Tunnelbana'!T20</f>
        <v>1</v>
      </c>
      <c r="Q11" s="77">
        <f>'10 Tunnelbana'!U20</f>
        <v>2</v>
      </c>
      <c r="R11" s="77">
        <f>'10 Tunnelbana'!V20</f>
        <v>4</v>
      </c>
      <c r="S11" s="77">
        <f>'10 Tunnelbana'!X20</f>
        <v>2</v>
      </c>
      <c r="T11" s="77">
        <f>'10 Tunnelbana'!Y20</f>
        <v>3</v>
      </c>
      <c r="U11" s="77">
        <f>'10 Tunnelbana'!Z20</f>
        <v>4</v>
      </c>
    </row>
    <row r="12" spans="1:21" x14ac:dyDescent="0.2">
      <c r="A12" s="21" t="s">
        <v>36</v>
      </c>
      <c r="B12" s="77" t="str">
        <f>'10 Tunnelbana'!F21</f>
        <v>..</v>
      </c>
      <c r="C12" s="77" t="str">
        <f>'10 Tunnelbana'!G21</f>
        <v>..</v>
      </c>
      <c r="D12" s="77" t="str">
        <f>'10 Tunnelbana'!H21</f>
        <v>..</v>
      </c>
      <c r="E12" s="77" t="str">
        <f>'10 Tunnelbana'!I21</f>
        <v>..</v>
      </c>
      <c r="F12" s="77" t="str">
        <f>'10 Tunnelbana'!J21</f>
        <v>..</v>
      </c>
      <c r="G12" s="77" t="str">
        <f>'10 Tunnelbana'!K21</f>
        <v>..</v>
      </c>
      <c r="H12" s="77" t="str">
        <f>'10 Tunnelbana'!L21</f>
        <v>..</v>
      </c>
      <c r="I12" s="77" t="str">
        <f>'10 Tunnelbana'!M21</f>
        <v>..</v>
      </c>
      <c r="J12" s="77" t="str">
        <f>'10 Tunnelbana'!N21</f>
        <v>..</v>
      </c>
      <c r="K12" s="77">
        <f>'10 Tunnelbana'!O21</f>
        <v>1</v>
      </c>
      <c r="L12" s="77">
        <f>'10 Tunnelbana'!P21</f>
        <v>2</v>
      </c>
      <c r="M12" s="77">
        <f>'10 Tunnelbana'!Q21</f>
        <v>4</v>
      </c>
      <c r="N12" s="77" t="str">
        <f>'10 Tunnelbana'!R21</f>
        <v>–</v>
      </c>
      <c r="O12" s="77">
        <f>'10 Tunnelbana'!S21</f>
        <v>1</v>
      </c>
      <c r="P12" s="77" t="str">
        <f>'10 Tunnelbana'!T21</f>
        <v>–</v>
      </c>
      <c r="Q12" s="77" t="str">
        <f>'10 Tunnelbana'!U21</f>
        <v>–</v>
      </c>
      <c r="R12" s="77">
        <f>'10 Tunnelbana'!V21</f>
        <v>1</v>
      </c>
      <c r="S12" s="77">
        <f>'10 Tunnelbana'!X21</f>
        <v>1</v>
      </c>
      <c r="T12" s="77" t="str">
        <f>'10 Tunnelbana'!Y21</f>
        <v>–</v>
      </c>
      <c r="U12" s="77" t="str">
        <f>'10 Tunnelbana'!Z21</f>
        <v>–</v>
      </c>
    </row>
    <row r="13" spans="1:21" x14ac:dyDescent="0.2">
      <c r="A13" s="21" t="s">
        <v>37</v>
      </c>
      <c r="B13" s="77" t="str">
        <f>'10 Tunnelbana'!F22</f>
        <v>..</v>
      </c>
      <c r="C13" s="77" t="str">
        <f>'10 Tunnelbana'!G22</f>
        <v>..</v>
      </c>
      <c r="D13" s="77" t="str">
        <f>'10 Tunnelbana'!H22</f>
        <v>..</v>
      </c>
      <c r="E13" s="77" t="str">
        <f>'10 Tunnelbana'!I22</f>
        <v>..</v>
      </c>
      <c r="F13" s="77" t="str">
        <f>'10 Tunnelbana'!J22</f>
        <v>..</v>
      </c>
      <c r="G13" s="77" t="str">
        <f>'10 Tunnelbana'!K22</f>
        <v>..</v>
      </c>
      <c r="H13" s="77" t="str">
        <f>'10 Tunnelbana'!L22</f>
        <v>..</v>
      </c>
      <c r="I13" s="77" t="str">
        <f>'10 Tunnelbana'!M22</f>
        <v>..</v>
      </c>
      <c r="J13" s="77" t="str">
        <f>'10 Tunnelbana'!N22</f>
        <v>..</v>
      </c>
      <c r="K13" s="77" t="str">
        <f>'10 Tunnelbana'!O22</f>
        <v>–</v>
      </c>
      <c r="L13" s="77">
        <f>'10 Tunnelbana'!P22</f>
        <v>3</v>
      </c>
      <c r="M13" s="77">
        <f>'10 Tunnelbana'!Q22</f>
        <v>1</v>
      </c>
      <c r="N13" s="77">
        <f>'10 Tunnelbana'!R22</f>
        <v>5</v>
      </c>
      <c r="O13" s="77">
        <f>'10 Tunnelbana'!S22</f>
        <v>2</v>
      </c>
      <c r="P13" s="77">
        <f>'10 Tunnelbana'!T22</f>
        <v>1</v>
      </c>
      <c r="Q13" s="77">
        <f>'10 Tunnelbana'!U22</f>
        <v>2</v>
      </c>
      <c r="R13" s="77">
        <f>'10 Tunnelbana'!V22</f>
        <v>3</v>
      </c>
      <c r="S13" s="77">
        <f>'10 Tunnelbana'!X22</f>
        <v>1</v>
      </c>
      <c r="T13" s="77">
        <f>'10 Tunnelbana'!Y22</f>
        <v>3</v>
      </c>
      <c r="U13" s="77">
        <f>'10 Tunnelbana'!Z22</f>
        <v>4</v>
      </c>
    </row>
    <row r="14" spans="1:21" x14ac:dyDescent="0.2">
      <c r="A14" s="21"/>
      <c r="B14" s="77"/>
      <c r="C14" s="77"/>
      <c r="D14" s="77"/>
      <c r="E14" s="77"/>
      <c r="F14" s="77"/>
      <c r="G14" s="77"/>
      <c r="H14" s="77"/>
      <c r="I14" s="77"/>
      <c r="J14" s="77"/>
      <c r="K14" s="77"/>
      <c r="L14" s="77"/>
      <c r="M14" s="77"/>
      <c r="N14" s="77"/>
      <c r="O14" s="77"/>
      <c r="P14" s="77"/>
      <c r="Q14" s="77"/>
      <c r="R14" s="77"/>
      <c r="S14" s="77"/>
      <c r="T14" s="77"/>
      <c r="U14" s="77"/>
    </row>
    <row r="15" spans="1:21" x14ac:dyDescent="0.2">
      <c r="B15" s="71"/>
      <c r="C15" s="71"/>
      <c r="D15" s="71"/>
      <c r="E15" s="71"/>
      <c r="F15" s="71"/>
      <c r="G15" s="71"/>
      <c r="H15" s="71"/>
    </row>
    <row r="21" spans="19:19" x14ac:dyDescent="0.2">
      <c r="S21" s="73"/>
    </row>
    <row r="36" spans="20:20" x14ac:dyDescent="0.2">
      <c r="T36" s="72"/>
    </row>
  </sheetData>
  <customSheetViews>
    <customSheetView guid="{03452A04-CA67-46E6-B0A2-BCD750928530}">
      <selection activeCell="K8" sqref="K8"/>
      <pageMargins left="0.75" right="0.75" top="1" bottom="1" header="0.5" footer="0.5"/>
      <pageSetup paperSize="9" orientation="portrait" r:id="rId1"/>
      <headerFooter alignWithMargins="0"/>
    </customSheetView>
    <customSheetView guid="{EA424B0A-06A3-4874-B080-734BBB58792A}">
      <selection activeCell="C26" sqref="C26"/>
      <pageMargins left="0.75" right="0.75" top="1" bottom="1" header="0.5" footer="0.5"/>
      <pageSetup paperSize="9" orientation="portrait" r:id="rId2"/>
      <headerFooter alignWithMargins="0"/>
    </customSheetView>
  </customSheetViews>
  <phoneticPr fontId="8" type="noConversion"/>
  <pageMargins left="0.75" right="0.75" top="1" bottom="1" header="0.5" footer="0.5"/>
  <pageSetup paperSize="9" orientation="landscape" r:id="rId3"/>
  <headerFooter alignWithMargins="0"/>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60E34-5CE8-4A07-A865-BCC3ACB77753}">
  <dimension ref="A1:E32"/>
  <sheetViews>
    <sheetView showGridLines="0" zoomScaleNormal="100" zoomScaleSheetLayoutView="100" workbookViewId="0">
      <selection sqref="A1:E1"/>
    </sheetView>
  </sheetViews>
  <sheetFormatPr defaultColWidth="9.140625" defaultRowHeight="14.25" x14ac:dyDescent="0.2"/>
  <cols>
    <col min="1" max="2" width="5.7109375" style="161" customWidth="1"/>
    <col min="3" max="3" width="35.140625" style="161" customWidth="1"/>
    <col min="4" max="4" width="35" style="220" customWidth="1"/>
    <col min="5" max="5" width="27.5703125" style="220" customWidth="1"/>
    <col min="6" max="16384" width="9.140625" style="161"/>
  </cols>
  <sheetData>
    <row r="1" spans="1:5" ht="32.25" customHeight="1" x14ac:dyDescent="0.2">
      <c r="A1" s="289" t="s">
        <v>271</v>
      </c>
      <c r="B1" s="289"/>
      <c r="C1" s="289"/>
      <c r="D1" s="290"/>
      <c r="E1" s="290"/>
    </row>
    <row r="2" spans="1:5" s="162" customFormat="1" ht="6" customHeight="1" x14ac:dyDescent="0.2">
      <c r="A2" s="291"/>
      <c r="B2" s="291"/>
      <c r="C2" s="291"/>
      <c r="D2" s="292"/>
      <c r="E2" s="292"/>
    </row>
    <row r="3" spans="1:5" ht="60" customHeight="1" x14ac:dyDescent="0.2">
      <c r="A3" s="287" t="s">
        <v>80</v>
      </c>
      <c r="B3" s="287"/>
      <c r="C3" s="287"/>
      <c r="D3" s="288"/>
      <c r="E3" s="288"/>
    </row>
    <row r="4" spans="1:5" ht="15" customHeight="1" x14ac:dyDescent="0.2">
      <c r="A4" s="287" t="s">
        <v>77</v>
      </c>
      <c r="B4" s="287"/>
      <c r="C4" s="287"/>
      <c r="D4" s="288"/>
      <c r="E4" s="288"/>
    </row>
    <row r="5" spans="1:5" ht="15" customHeight="1" x14ac:dyDescent="0.2">
      <c r="A5" s="287" t="s">
        <v>78</v>
      </c>
      <c r="B5" s="287"/>
      <c r="C5" s="287"/>
      <c r="D5" s="288"/>
      <c r="E5" s="288"/>
    </row>
    <row r="6" spans="1:5" x14ac:dyDescent="0.2">
      <c r="A6" s="287" t="s">
        <v>79</v>
      </c>
      <c r="B6" s="287"/>
      <c r="C6" s="287"/>
      <c r="D6" s="288"/>
      <c r="E6" s="288"/>
    </row>
    <row r="7" spans="1:5" ht="37.5" customHeight="1" x14ac:dyDescent="0.2">
      <c r="A7" s="287" t="s">
        <v>270</v>
      </c>
      <c r="B7" s="287"/>
      <c r="C7" s="287"/>
      <c r="D7" s="288"/>
      <c r="E7" s="288"/>
    </row>
    <row r="8" spans="1:5" s="162" customFormat="1" ht="87" customHeight="1" x14ac:dyDescent="0.2">
      <c r="A8" s="293" t="s">
        <v>177</v>
      </c>
      <c r="B8" s="293"/>
      <c r="C8" s="293"/>
      <c r="D8" s="297"/>
      <c r="E8" s="297"/>
    </row>
    <row r="9" spans="1:5" ht="30.75" customHeight="1" x14ac:dyDescent="0.2">
      <c r="A9" s="287" t="s">
        <v>273</v>
      </c>
      <c r="B9" s="287"/>
      <c r="C9" s="287"/>
      <c r="D9" s="288"/>
      <c r="E9" s="288"/>
    </row>
    <row r="10" spans="1:5" ht="37.5" customHeight="1" x14ac:dyDescent="0.2">
      <c r="A10" s="287" t="s">
        <v>178</v>
      </c>
      <c r="B10" s="287"/>
      <c r="C10" s="287"/>
      <c r="D10" s="288"/>
      <c r="E10" s="288"/>
    </row>
    <row r="11" spans="1:5" s="203" customFormat="1" ht="63" customHeight="1" x14ac:dyDescent="0.25">
      <c r="A11" s="295" t="s">
        <v>179</v>
      </c>
      <c r="B11" s="295"/>
      <c r="C11" s="295"/>
      <c r="D11" s="296"/>
      <c r="E11" s="296"/>
    </row>
    <row r="12" spans="1:5" s="203" customFormat="1" ht="27.75" customHeight="1" x14ac:dyDescent="0.25">
      <c r="A12" s="204"/>
      <c r="B12" s="204"/>
      <c r="C12" s="205" t="s">
        <v>49</v>
      </c>
      <c r="D12" s="206"/>
      <c r="E12" s="209"/>
    </row>
    <row r="13" spans="1:5" x14ac:dyDescent="0.2">
      <c r="C13" s="166" t="s">
        <v>168</v>
      </c>
      <c r="D13" s="166" t="s">
        <v>169</v>
      </c>
      <c r="E13" s="214"/>
    </row>
    <row r="14" spans="1:5" ht="43.5" customHeight="1" x14ac:dyDescent="0.2">
      <c r="C14" s="167" t="s">
        <v>50</v>
      </c>
      <c r="D14" s="215" t="s">
        <v>51</v>
      </c>
      <c r="E14" s="214"/>
    </row>
    <row r="15" spans="1:5" ht="6" customHeight="1" x14ac:dyDescent="0.2">
      <c r="A15" s="168"/>
      <c r="B15" s="168"/>
      <c r="C15" s="168"/>
      <c r="D15" s="216"/>
      <c r="E15" s="214"/>
    </row>
    <row r="16" spans="1:5" ht="24" customHeight="1" x14ac:dyDescent="0.2">
      <c r="A16" s="163"/>
      <c r="B16" s="163"/>
      <c r="C16" s="164" t="s">
        <v>52</v>
      </c>
      <c r="D16" s="165"/>
      <c r="E16" s="214"/>
    </row>
    <row r="17" spans="1:5" x14ac:dyDescent="0.2">
      <c r="C17" s="166" t="s">
        <v>168</v>
      </c>
      <c r="D17" s="166" t="s">
        <v>169</v>
      </c>
      <c r="E17" s="214"/>
    </row>
    <row r="18" spans="1:5" ht="69" customHeight="1" x14ac:dyDescent="0.2">
      <c r="C18" s="169" t="s">
        <v>53</v>
      </c>
      <c r="D18" s="215" t="s">
        <v>81</v>
      </c>
      <c r="E18" s="214"/>
    </row>
    <row r="19" spans="1:5" s="203" customFormat="1" ht="4.5" customHeight="1" x14ac:dyDescent="0.25">
      <c r="A19" s="207"/>
      <c r="B19" s="207"/>
      <c r="C19" s="207"/>
      <c r="D19" s="208"/>
      <c r="E19" s="209"/>
    </row>
    <row r="20" spans="1:5" ht="24" customHeight="1" x14ac:dyDescent="0.2">
      <c r="A20" s="163"/>
      <c r="B20" s="163"/>
      <c r="C20" s="164" t="s">
        <v>54</v>
      </c>
      <c r="D20" s="165"/>
      <c r="E20" s="163"/>
    </row>
    <row r="21" spans="1:5" x14ac:dyDescent="0.2">
      <c r="C21" s="166" t="s">
        <v>168</v>
      </c>
      <c r="D21" s="166" t="s">
        <v>169</v>
      </c>
      <c r="E21" s="214"/>
    </row>
    <row r="22" spans="1:5" ht="29.25" customHeight="1" x14ac:dyDescent="0.2">
      <c r="C22" s="167" t="s">
        <v>55</v>
      </c>
      <c r="D22" s="215" t="s">
        <v>56</v>
      </c>
      <c r="E22" s="214"/>
    </row>
    <row r="23" spans="1:5" ht="12.75" customHeight="1" x14ac:dyDescent="0.2">
      <c r="C23" s="188"/>
      <c r="D23" s="217"/>
      <c r="E23" s="214"/>
    </row>
    <row r="24" spans="1:5" s="197" customFormat="1" ht="33.75" customHeight="1" x14ac:dyDescent="0.2">
      <c r="A24" s="293"/>
      <c r="B24" s="293"/>
      <c r="C24" s="293"/>
      <c r="D24" s="294"/>
      <c r="E24" s="294"/>
    </row>
    <row r="25" spans="1:5" s="198" customFormat="1" ht="18.75" customHeight="1" x14ac:dyDescent="0.2">
      <c r="C25" s="188"/>
      <c r="D25" s="217"/>
      <c r="E25" s="218"/>
    </row>
    <row r="26" spans="1:5" ht="33.75" customHeight="1" x14ac:dyDescent="0.2">
      <c r="A26" s="287"/>
      <c r="B26" s="287"/>
      <c r="C26" s="287"/>
      <c r="D26" s="288"/>
      <c r="E26" s="288"/>
    </row>
    <row r="27" spans="1:5" ht="33.75" customHeight="1" x14ac:dyDescent="0.2">
      <c r="A27" s="287"/>
      <c r="B27" s="287"/>
      <c r="C27" s="287"/>
      <c r="D27" s="288"/>
      <c r="E27" s="288"/>
    </row>
    <row r="28" spans="1:5" ht="33.75" customHeight="1" x14ac:dyDescent="0.2">
      <c r="A28" s="287"/>
      <c r="B28" s="287"/>
      <c r="C28" s="287"/>
      <c r="D28" s="288"/>
      <c r="E28" s="288"/>
    </row>
    <row r="29" spans="1:5" ht="33.75" customHeight="1" x14ac:dyDescent="0.2">
      <c r="A29" s="287"/>
      <c r="B29" s="287"/>
      <c r="C29" s="287"/>
      <c r="D29" s="288"/>
      <c r="E29" s="288"/>
    </row>
    <row r="30" spans="1:5" x14ac:dyDescent="0.2">
      <c r="A30" s="202"/>
      <c r="B30" s="170"/>
      <c r="C30" s="170"/>
      <c r="D30" s="219"/>
    </row>
    <row r="31" spans="1:5" s="171" customFormat="1" ht="12.75" x14ac:dyDescent="0.2">
      <c r="D31" s="221"/>
      <c r="E31" s="221"/>
    </row>
    <row r="32" spans="1:5" s="171" customFormat="1" ht="12.75" x14ac:dyDescent="0.2">
      <c r="D32" s="221"/>
      <c r="E32" s="221"/>
    </row>
  </sheetData>
  <mergeCells count="16">
    <mergeCell ref="A29:E29"/>
    <mergeCell ref="A1:E1"/>
    <mergeCell ref="A2:E2"/>
    <mergeCell ref="A3:E3"/>
    <mergeCell ref="A4:E4"/>
    <mergeCell ref="A5:E5"/>
    <mergeCell ref="A6:E6"/>
    <mergeCell ref="A7:E7"/>
    <mergeCell ref="A24:E24"/>
    <mergeCell ref="A9:E9"/>
    <mergeCell ref="A10:E10"/>
    <mergeCell ref="A11:E11"/>
    <mergeCell ref="A8:E8"/>
    <mergeCell ref="A28:E28"/>
    <mergeCell ref="A27:E27"/>
    <mergeCell ref="A26:E26"/>
  </mergeCells>
  <pageMargins left="0.39370078740157483" right="0.39370078740157483" top="0.59055118110236227" bottom="0.74803149606299213" header="0.31496062992125984" footer="0.31496062992125984"/>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5DCA6-7C8E-4A23-BF11-ED0EDAE71566}">
  <dimension ref="A1:E1"/>
  <sheetViews>
    <sheetView workbookViewId="0">
      <selection sqref="A1:E1"/>
    </sheetView>
  </sheetViews>
  <sheetFormatPr defaultRowHeight="12.75" x14ac:dyDescent="0.2"/>
  <cols>
    <col min="1" max="2" width="5.7109375" style="48" customWidth="1"/>
    <col min="3" max="3" width="35.140625" style="48" customWidth="1"/>
    <col min="4" max="4" width="35" style="48" customWidth="1"/>
    <col min="5" max="5" width="27.5703125" style="48" customWidth="1"/>
    <col min="6" max="16384" width="9.140625" style="48"/>
  </cols>
  <sheetData>
    <row r="1" spans="1:5" ht="27.75" customHeight="1" x14ac:dyDescent="0.2">
      <c r="A1" s="289" t="s">
        <v>272</v>
      </c>
      <c r="B1" s="289"/>
      <c r="C1" s="289"/>
      <c r="D1" s="290"/>
      <c r="E1" s="290"/>
    </row>
  </sheetData>
  <mergeCells count="1">
    <mergeCell ref="A1:E1"/>
  </mergeCell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AB216-CD11-4E8A-8FDE-04D5281EEF57}">
  <dimension ref="A1:L17"/>
  <sheetViews>
    <sheetView workbookViewId="0">
      <selection sqref="A1:L1"/>
    </sheetView>
  </sheetViews>
  <sheetFormatPr defaultRowHeight="12.75" x14ac:dyDescent="0.2"/>
  <cols>
    <col min="1" max="1" width="9.140625" style="48"/>
    <col min="2" max="2" width="0.85546875" style="48" customWidth="1"/>
    <col min="3" max="16384" width="9.140625" style="48"/>
  </cols>
  <sheetData>
    <row r="1" spans="1:12" ht="19.5" x14ac:dyDescent="0.2">
      <c r="A1" s="298" t="s">
        <v>250</v>
      </c>
      <c r="B1" s="299"/>
      <c r="C1" s="299"/>
      <c r="D1" s="299"/>
      <c r="E1" s="299"/>
      <c r="F1" s="299"/>
      <c r="G1" s="299"/>
      <c r="H1" s="299"/>
      <c r="I1" s="299"/>
      <c r="J1" s="299"/>
      <c r="K1" s="299"/>
      <c r="L1" s="299"/>
    </row>
    <row r="2" spans="1:12" ht="15.75" x14ac:dyDescent="0.2">
      <c r="A2" s="300"/>
      <c r="B2" s="300"/>
      <c r="C2" s="300"/>
      <c r="D2" s="300"/>
      <c r="E2" s="300"/>
      <c r="F2" s="300"/>
      <c r="G2" s="300"/>
      <c r="H2" s="300"/>
      <c r="I2" s="300"/>
      <c r="J2" s="300"/>
      <c r="K2" s="300"/>
      <c r="L2" s="300"/>
    </row>
    <row r="3" spans="1:12" x14ac:dyDescent="0.2">
      <c r="A3" s="262"/>
      <c r="B3" s="263"/>
      <c r="C3" s="263"/>
      <c r="D3" s="263"/>
      <c r="E3" s="263"/>
      <c r="F3" s="263"/>
      <c r="G3" s="263"/>
      <c r="H3" s="263"/>
      <c r="I3" s="263"/>
      <c r="J3" s="263"/>
      <c r="K3" s="263"/>
      <c r="L3" s="263"/>
    </row>
    <row r="4" spans="1:12" ht="15" x14ac:dyDescent="0.25">
      <c r="A4" s="264" t="s">
        <v>153</v>
      </c>
      <c r="B4" s="261"/>
      <c r="C4" s="265" t="s">
        <v>154</v>
      </c>
      <c r="D4" s="266"/>
      <c r="E4" s="266"/>
      <c r="F4" s="266"/>
      <c r="G4" s="266"/>
      <c r="H4" s="266"/>
      <c r="I4" s="266"/>
      <c r="J4" s="266"/>
      <c r="K4" s="266"/>
      <c r="L4" s="266"/>
    </row>
    <row r="5" spans="1:12" ht="15" x14ac:dyDescent="0.25">
      <c r="A5" s="264" t="s">
        <v>155</v>
      </c>
      <c r="B5" s="261"/>
      <c r="C5" s="265" t="s">
        <v>156</v>
      </c>
      <c r="D5" s="266"/>
      <c r="E5" s="266"/>
      <c r="F5" s="266"/>
      <c r="G5" s="266"/>
      <c r="H5" s="266"/>
      <c r="I5" s="266"/>
      <c r="J5" s="266"/>
      <c r="K5" s="266"/>
      <c r="L5" s="266"/>
    </row>
    <row r="6" spans="1:12" ht="15" x14ac:dyDescent="0.25">
      <c r="A6" s="267" t="s">
        <v>2</v>
      </c>
      <c r="B6" s="261"/>
      <c r="C6" s="265" t="s">
        <v>157</v>
      </c>
      <c r="D6" s="268"/>
      <c r="E6" s="268"/>
      <c r="F6" s="268"/>
      <c r="G6" s="268"/>
      <c r="H6" s="268"/>
      <c r="I6" s="268"/>
      <c r="J6" s="268"/>
      <c r="K6" s="268"/>
      <c r="L6" s="268"/>
    </row>
    <row r="7" spans="1:12" ht="15" x14ac:dyDescent="0.25">
      <c r="A7" s="269" t="s">
        <v>158</v>
      </c>
      <c r="B7" s="261"/>
      <c r="C7" s="265" t="s">
        <v>159</v>
      </c>
      <c r="D7" s="266"/>
      <c r="E7" s="266"/>
      <c r="F7" s="266"/>
      <c r="G7" s="266"/>
      <c r="H7" s="266"/>
      <c r="I7" s="266"/>
      <c r="J7" s="266"/>
      <c r="K7" s="266"/>
      <c r="L7" s="266"/>
    </row>
    <row r="8" spans="1:12" ht="15" x14ac:dyDescent="0.25">
      <c r="A8" s="264" t="s">
        <v>160</v>
      </c>
      <c r="B8" s="261"/>
      <c r="C8" s="265" t="s">
        <v>161</v>
      </c>
      <c r="D8" s="266"/>
      <c r="E8" s="266"/>
      <c r="F8" s="266"/>
      <c r="G8" s="266"/>
      <c r="H8" s="266"/>
      <c r="I8" s="266"/>
      <c r="J8" s="266"/>
      <c r="K8" s="266"/>
      <c r="L8" s="266"/>
    </row>
    <row r="9" spans="1:12" ht="15" x14ac:dyDescent="0.25">
      <c r="A9" s="264" t="s">
        <v>162</v>
      </c>
      <c r="B9" s="261"/>
      <c r="C9" s="265" t="s">
        <v>163</v>
      </c>
      <c r="D9" s="266"/>
      <c r="E9" s="266"/>
      <c r="F9" s="266"/>
      <c r="G9" s="266"/>
      <c r="H9" s="266"/>
      <c r="I9" s="266"/>
      <c r="J9" s="266"/>
      <c r="K9" s="266"/>
      <c r="L9" s="266"/>
    </row>
    <row r="10" spans="1:12" ht="15" x14ac:dyDescent="0.25">
      <c r="A10" s="270" t="s">
        <v>164</v>
      </c>
      <c r="B10" s="261"/>
      <c r="C10" s="265" t="s">
        <v>165</v>
      </c>
      <c r="D10" s="261"/>
      <c r="E10" s="261"/>
      <c r="F10" s="261"/>
      <c r="G10" s="261"/>
      <c r="H10" s="261"/>
      <c r="I10" s="261"/>
      <c r="J10" s="261"/>
      <c r="K10" s="261"/>
      <c r="L10" s="261"/>
    </row>
    <row r="11" spans="1:12" ht="15" x14ac:dyDescent="0.25">
      <c r="A11" s="261"/>
      <c r="B11" s="261"/>
      <c r="C11" s="261"/>
      <c r="D11" s="261"/>
      <c r="E11" s="261"/>
      <c r="F11" s="261"/>
      <c r="G11" s="261"/>
      <c r="H11" s="261"/>
      <c r="I11" s="261"/>
      <c r="J11" s="261"/>
      <c r="K11" s="261"/>
      <c r="L11" s="261"/>
    </row>
    <row r="12" spans="1:12" ht="15" x14ac:dyDescent="0.25">
      <c r="A12" s="261"/>
      <c r="B12" s="261"/>
      <c r="C12" s="261"/>
      <c r="D12" s="261"/>
      <c r="E12" s="261"/>
      <c r="F12" s="261"/>
      <c r="G12" s="261"/>
      <c r="H12" s="261"/>
      <c r="I12" s="261"/>
      <c r="J12" s="261"/>
      <c r="K12" s="261"/>
      <c r="L12" s="261"/>
    </row>
    <row r="13" spans="1:12" ht="15" x14ac:dyDescent="0.25">
      <c r="A13" s="271"/>
      <c r="B13" s="271"/>
      <c r="C13" s="271"/>
      <c r="D13" s="271"/>
      <c r="E13" s="271"/>
      <c r="F13" s="271"/>
      <c r="G13" s="271"/>
      <c r="H13" s="271"/>
      <c r="I13" s="271"/>
      <c r="J13" s="271"/>
      <c r="K13" s="271"/>
      <c r="L13" s="271"/>
    </row>
    <row r="14" spans="1:12" ht="15" x14ac:dyDescent="0.25">
      <c r="A14" s="261"/>
      <c r="B14" s="261"/>
      <c r="C14" s="261"/>
      <c r="D14" s="261"/>
      <c r="E14" s="261"/>
      <c r="F14" s="261"/>
      <c r="G14" s="261"/>
      <c r="H14" s="261"/>
      <c r="I14" s="261"/>
      <c r="J14" s="261"/>
      <c r="K14" s="261"/>
      <c r="L14" s="261"/>
    </row>
    <row r="15" spans="1:12" ht="15" x14ac:dyDescent="0.25">
      <c r="A15" s="261"/>
      <c r="B15" s="261"/>
      <c r="C15" s="261"/>
      <c r="D15" s="261"/>
      <c r="E15" s="261"/>
      <c r="F15" s="261"/>
      <c r="G15" s="261"/>
      <c r="H15" s="261"/>
      <c r="I15" s="261"/>
      <c r="J15" s="261"/>
      <c r="K15" s="261"/>
      <c r="L15" s="261"/>
    </row>
    <row r="16" spans="1:12" ht="15" x14ac:dyDescent="0.25">
      <c r="A16" s="261"/>
      <c r="B16" s="261"/>
      <c r="C16" s="261"/>
      <c r="D16" s="261"/>
      <c r="E16" s="261"/>
      <c r="F16" s="261"/>
      <c r="G16" s="261"/>
      <c r="H16" s="261"/>
      <c r="I16" s="261"/>
      <c r="J16" s="261"/>
      <c r="K16" s="261"/>
      <c r="L16" s="261"/>
    </row>
    <row r="17" spans="1:12" ht="15" x14ac:dyDescent="0.25">
      <c r="A17" s="261"/>
      <c r="B17" s="261"/>
      <c r="C17" s="261"/>
      <c r="D17" s="261"/>
      <c r="E17" s="261"/>
      <c r="F17" s="261"/>
      <c r="G17" s="261"/>
      <c r="H17" s="261"/>
      <c r="I17" s="261"/>
      <c r="J17" s="261"/>
      <c r="K17" s="261"/>
      <c r="L17" s="261"/>
    </row>
  </sheetData>
  <mergeCells count="2">
    <mergeCell ref="A1:L1"/>
    <mergeCell ref="A2:L2"/>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55"/>
  <sheetViews>
    <sheetView showGridLines="0" zoomScaleNormal="100" zoomScaleSheetLayoutView="100" workbookViewId="0"/>
  </sheetViews>
  <sheetFormatPr defaultColWidth="9.140625" defaultRowHeight="12.75" outlineLevelCol="1" x14ac:dyDescent="0.2"/>
  <cols>
    <col min="1" max="1" width="41.7109375" style="12" customWidth="1"/>
    <col min="2" max="3" width="6.7109375" style="12" customWidth="1"/>
    <col min="4" max="5" width="4.7109375" style="16" customWidth="1" outlineLevel="1"/>
    <col min="6" max="12" width="4.7109375" style="12" customWidth="1" outlineLevel="1"/>
    <col min="13" max="17" width="4.7109375" style="181" customWidth="1" outlineLevel="1"/>
    <col min="18" max="20" width="4.7109375" style="181" customWidth="1"/>
    <col min="21" max="21" width="1.5703125" style="178" customWidth="1"/>
    <col min="22" max="22" width="4.7109375" style="181" customWidth="1"/>
    <col min="23" max="24" width="4.7109375" style="178" customWidth="1"/>
    <col min="25" max="16384" width="9.140625" style="12"/>
  </cols>
  <sheetData>
    <row r="1" spans="1:24" s="62" customFormat="1" ht="14.25" customHeight="1" x14ac:dyDescent="0.2">
      <c r="A1" s="57" t="s">
        <v>193</v>
      </c>
      <c r="D1" s="158"/>
      <c r="E1" s="158"/>
      <c r="K1" s="152"/>
      <c r="M1" s="178"/>
      <c r="N1" s="178"/>
      <c r="O1" s="178"/>
      <c r="P1" s="178"/>
      <c r="Q1" s="178"/>
      <c r="R1" s="178"/>
      <c r="S1" s="178"/>
      <c r="T1" s="178"/>
      <c r="U1" s="178"/>
      <c r="V1" s="178"/>
      <c r="W1" s="178"/>
      <c r="X1" s="178"/>
    </row>
    <row r="2" spans="1:24" s="62" customFormat="1" ht="14.25" customHeight="1" x14ac:dyDescent="0.2">
      <c r="A2" s="158" t="s">
        <v>194</v>
      </c>
      <c r="D2" s="158"/>
      <c r="E2" s="158"/>
      <c r="M2" s="178"/>
      <c r="N2" s="178"/>
      <c r="O2" s="178"/>
      <c r="P2" s="178"/>
      <c r="Q2" s="178"/>
      <c r="R2" s="178"/>
      <c r="S2" s="178"/>
      <c r="T2" s="178"/>
      <c r="U2" s="178"/>
      <c r="V2" s="178"/>
      <c r="W2" s="178"/>
      <c r="X2" s="178"/>
    </row>
    <row r="3" spans="1:24" s="62" customFormat="1" ht="24" customHeight="1" x14ac:dyDescent="0.2">
      <c r="A3" s="122"/>
      <c r="B3" s="153" t="s">
        <v>191</v>
      </c>
      <c r="C3" s="153" t="s">
        <v>192</v>
      </c>
      <c r="D3" s="210">
        <v>2000</v>
      </c>
      <c r="E3" s="210">
        <v>2001</v>
      </c>
      <c r="F3" s="122">
        <v>2002</v>
      </c>
      <c r="G3" s="122">
        <v>2003</v>
      </c>
      <c r="H3" s="122">
        <v>2004</v>
      </c>
      <c r="I3" s="122">
        <v>2005</v>
      </c>
      <c r="J3" s="122">
        <v>2006</v>
      </c>
      <c r="K3" s="122">
        <v>2007</v>
      </c>
      <c r="L3" s="122">
        <v>2008</v>
      </c>
      <c r="M3" s="179">
        <v>2009</v>
      </c>
      <c r="N3" s="179">
        <v>2010</v>
      </c>
      <c r="O3" s="179">
        <v>2011</v>
      </c>
      <c r="P3" s="179">
        <v>2012</v>
      </c>
      <c r="Q3" s="179">
        <v>2013</v>
      </c>
      <c r="R3" s="179">
        <v>2014</v>
      </c>
      <c r="S3" s="179">
        <v>2015</v>
      </c>
      <c r="T3" s="179">
        <v>2016</v>
      </c>
      <c r="U3" s="179"/>
      <c r="V3" s="179">
        <v>2017</v>
      </c>
      <c r="W3" s="179">
        <v>2018</v>
      </c>
      <c r="X3" s="179">
        <v>2019</v>
      </c>
    </row>
    <row r="4" spans="1:24" s="62" customFormat="1" ht="24" customHeight="1" x14ac:dyDescent="0.2">
      <c r="A4" s="154" t="s">
        <v>118</v>
      </c>
      <c r="B4" s="116"/>
      <c r="C4" s="116"/>
      <c r="D4" s="177"/>
      <c r="E4" s="177"/>
      <c r="F4" s="104"/>
      <c r="G4" s="104"/>
      <c r="H4" s="104"/>
      <c r="I4" s="104"/>
      <c r="J4" s="104"/>
      <c r="K4" s="104"/>
      <c r="L4" s="104"/>
      <c r="M4" s="104"/>
      <c r="N4" s="104"/>
      <c r="O4" s="104"/>
      <c r="P4" s="104"/>
      <c r="Q4" s="104"/>
      <c r="R4" s="104"/>
      <c r="S4" s="104"/>
      <c r="T4" s="104"/>
      <c r="U4" s="104"/>
      <c r="V4" s="104"/>
      <c r="W4" s="104"/>
      <c r="X4" s="104"/>
    </row>
    <row r="5" spans="1:24" s="62" customFormat="1" ht="14.1" customHeight="1" x14ac:dyDescent="0.2">
      <c r="A5" s="92" t="s">
        <v>114</v>
      </c>
      <c r="B5" s="116">
        <f>IF(SUM(R5,N5,O5,P5,Q5)&gt;0,SUM(R5,N5,O5,P5,Q5),"–")</f>
        <v>281</v>
      </c>
      <c r="C5" s="116">
        <f>SUM(X5,S5,T5,V5,W5)</f>
        <v>205</v>
      </c>
      <c r="D5" s="116">
        <f>'1 Järnväg'!F11</f>
        <v>30</v>
      </c>
      <c r="E5" s="116">
        <f>'1 Järnväg'!G11</f>
        <v>59</v>
      </c>
      <c r="F5" s="28">
        <f>'1 Järnväg'!H11</f>
        <v>56</v>
      </c>
      <c r="G5" s="28">
        <f>'1 Järnväg'!I11</f>
        <v>64</v>
      </c>
      <c r="H5" s="28">
        <f>'1 Järnväg'!J11</f>
        <v>72</v>
      </c>
      <c r="I5" s="28">
        <f>'1 Järnväg'!K11</f>
        <v>54</v>
      </c>
      <c r="J5" s="28">
        <f>'1 Järnväg'!L11</f>
        <v>62</v>
      </c>
      <c r="K5" s="28">
        <f>'1 Järnväg'!M11</f>
        <v>59</v>
      </c>
      <c r="L5" s="28">
        <f>'1 Järnväg'!N11</f>
        <v>50</v>
      </c>
      <c r="M5" s="28">
        <f>'1 Järnväg'!O11</f>
        <v>49</v>
      </c>
      <c r="N5" s="28">
        <f>'1 Järnväg'!P11</f>
        <v>73</v>
      </c>
      <c r="O5" s="28">
        <f>'1 Järnväg'!Q11</f>
        <v>56</v>
      </c>
      <c r="P5" s="28">
        <f>'1 Järnväg'!R11</f>
        <v>48</v>
      </c>
      <c r="Q5" s="28">
        <f>'1 Järnväg'!S11</f>
        <v>46</v>
      </c>
      <c r="R5" s="28">
        <f>'1 Järnväg'!T11</f>
        <v>58</v>
      </c>
      <c r="S5" s="28">
        <f>'1 Järnväg'!U11</f>
        <v>42</v>
      </c>
      <c r="T5" s="28">
        <f>'1 Järnväg'!V11</f>
        <v>34</v>
      </c>
      <c r="U5" s="187" t="s">
        <v>142</v>
      </c>
      <c r="V5" s="28">
        <f>'1 Järnväg'!X11</f>
        <v>43</v>
      </c>
      <c r="W5" s="28">
        <f>'1 Järnväg'!Y11</f>
        <v>38</v>
      </c>
      <c r="X5" s="28">
        <f>'1 Järnväg'!Z11</f>
        <v>48</v>
      </c>
    </row>
    <row r="6" spans="1:24" s="62" customFormat="1" ht="14.1" customHeight="1" x14ac:dyDescent="0.2">
      <c r="A6" s="92" t="s">
        <v>115</v>
      </c>
      <c r="B6" s="116">
        <f t="shared" ref="B6:B8" si="0">IF(SUM(R6,N6,O6,P6,Q6)&gt;0,SUM(R6,N6,O6,P6,Q6),"–")</f>
        <v>55</v>
      </c>
      <c r="C6" s="116">
        <f>SUM(X6,S6,T6,V6,W6)</f>
        <v>58</v>
      </c>
      <c r="D6" s="116">
        <f>'5 Spårväg'!F12</f>
        <v>22</v>
      </c>
      <c r="E6" s="116">
        <f>'5 Spårväg'!G12</f>
        <v>22</v>
      </c>
      <c r="F6" s="28">
        <f>'5 Spårväg'!H12</f>
        <v>16</v>
      </c>
      <c r="G6" s="28">
        <f>'5 Spårväg'!I12</f>
        <v>17</v>
      </c>
      <c r="H6" s="28">
        <f>'5 Spårväg'!J12</f>
        <v>14</v>
      </c>
      <c r="I6" s="28">
        <f>'5 Spårväg'!K12</f>
        <v>27</v>
      </c>
      <c r="J6" s="28">
        <f>'5 Spårväg'!L12</f>
        <v>34</v>
      </c>
      <c r="K6" s="28">
        <f>'5 Spårväg'!M12</f>
        <v>30</v>
      </c>
      <c r="L6" s="28">
        <f>'5 Spårväg'!N12</f>
        <v>15</v>
      </c>
      <c r="M6" s="28">
        <f>'5 Spårväg'!O12</f>
        <v>19</v>
      </c>
      <c r="N6" s="28">
        <f>'5 Spårväg'!P12</f>
        <v>14</v>
      </c>
      <c r="O6" s="28">
        <f>'5 Spårväg'!Q12</f>
        <v>18</v>
      </c>
      <c r="P6" s="28">
        <f>'5 Spårväg'!R12</f>
        <v>7</v>
      </c>
      <c r="Q6" s="28">
        <f>'5 Spårväg'!S12</f>
        <v>4</v>
      </c>
      <c r="R6" s="28">
        <f>'5 Spårväg'!T12</f>
        <v>12</v>
      </c>
      <c r="S6" s="28">
        <f>'5 Spårväg'!U12</f>
        <v>9</v>
      </c>
      <c r="T6" s="28">
        <f>'5 Spårväg'!V12</f>
        <v>9</v>
      </c>
      <c r="U6" s="187" t="s">
        <v>142</v>
      </c>
      <c r="V6" s="28">
        <f>'5 Spårväg'!X12</f>
        <v>14</v>
      </c>
      <c r="W6" s="28">
        <f>'5 Spårväg'!Y12</f>
        <v>11</v>
      </c>
      <c r="X6" s="28">
        <f>'5 Spårväg'!Z12</f>
        <v>15</v>
      </c>
    </row>
    <row r="7" spans="1:24" s="62" customFormat="1" ht="14.1" customHeight="1" x14ac:dyDescent="0.2">
      <c r="A7" s="92" t="s">
        <v>116</v>
      </c>
      <c r="B7" s="116">
        <f t="shared" si="0"/>
        <v>35</v>
      </c>
      <c r="C7" s="116">
        <f>SUM(X7,S7,T7,V7,W7)</f>
        <v>23</v>
      </c>
      <c r="D7" s="116">
        <f>'8 Tunnelbana'!F10</f>
        <v>10</v>
      </c>
      <c r="E7" s="116">
        <f>'8 Tunnelbana'!G10</f>
        <v>3</v>
      </c>
      <c r="F7" s="28">
        <f>'8 Tunnelbana'!H10</f>
        <v>6</v>
      </c>
      <c r="G7" s="28">
        <f>'8 Tunnelbana'!I10</f>
        <v>5</v>
      </c>
      <c r="H7" s="28">
        <f>'8 Tunnelbana'!J10</f>
        <v>5</v>
      </c>
      <c r="I7" s="28">
        <f>'8 Tunnelbana'!K10</f>
        <v>5</v>
      </c>
      <c r="J7" s="28">
        <f>'8 Tunnelbana'!L10</f>
        <v>5</v>
      </c>
      <c r="K7" s="28">
        <f>'8 Tunnelbana'!M10</f>
        <v>3</v>
      </c>
      <c r="L7" s="28">
        <f>'8 Tunnelbana'!N10</f>
        <v>7</v>
      </c>
      <c r="M7" s="28">
        <f>'8 Tunnelbana'!O10</f>
        <v>2</v>
      </c>
      <c r="N7" s="28">
        <f>'8 Tunnelbana'!P10</f>
        <v>9</v>
      </c>
      <c r="O7" s="28">
        <f>'8 Tunnelbana'!Q10</f>
        <v>11</v>
      </c>
      <c r="P7" s="28">
        <f>'8 Tunnelbana'!R10</f>
        <v>9</v>
      </c>
      <c r="Q7" s="28">
        <f>'8 Tunnelbana'!S10</f>
        <v>4</v>
      </c>
      <c r="R7" s="28">
        <f>'8 Tunnelbana'!T10</f>
        <v>2</v>
      </c>
      <c r="S7" s="28">
        <f>'8 Tunnelbana'!U10</f>
        <v>6</v>
      </c>
      <c r="T7" s="28">
        <f>'8 Tunnelbana'!V10</f>
        <v>4</v>
      </c>
      <c r="U7" s="28"/>
      <c r="V7" s="28">
        <f>'8 Tunnelbana'!W10</f>
        <v>4</v>
      </c>
      <c r="W7" s="28">
        <f>'8 Tunnelbana'!X10</f>
        <v>3</v>
      </c>
      <c r="X7" s="28">
        <f>'8 Tunnelbana'!Y10</f>
        <v>6</v>
      </c>
    </row>
    <row r="8" spans="1:24" s="62" customFormat="1" ht="14.1" customHeight="1" x14ac:dyDescent="0.2">
      <c r="A8" s="154" t="s">
        <v>117</v>
      </c>
      <c r="B8" s="148">
        <f t="shared" si="0"/>
        <v>371</v>
      </c>
      <c r="C8" s="148">
        <f>SUM(X8,S8,T8,V8,W8)</f>
        <v>286</v>
      </c>
      <c r="D8" s="177">
        <f t="shared" ref="D8:T8" si="1">IF(SUM(D5:D7),SUM(D5:D7),"–")</f>
        <v>62</v>
      </c>
      <c r="E8" s="177">
        <f t="shared" si="1"/>
        <v>84</v>
      </c>
      <c r="F8" s="104">
        <f t="shared" si="1"/>
        <v>78</v>
      </c>
      <c r="G8" s="104">
        <f t="shared" si="1"/>
        <v>86</v>
      </c>
      <c r="H8" s="104">
        <f t="shared" si="1"/>
        <v>91</v>
      </c>
      <c r="I8" s="104">
        <f t="shared" si="1"/>
        <v>86</v>
      </c>
      <c r="J8" s="104">
        <f t="shared" si="1"/>
        <v>101</v>
      </c>
      <c r="K8" s="104">
        <f t="shared" si="1"/>
        <v>92</v>
      </c>
      <c r="L8" s="104">
        <f t="shared" si="1"/>
        <v>72</v>
      </c>
      <c r="M8" s="104">
        <f t="shared" si="1"/>
        <v>70</v>
      </c>
      <c r="N8" s="104">
        <f t="shared" si="1"/>
        <v>96</v>
      </c>
      <c r="O8" s="104">
        <f t="shared" si="1"/>
        <v>85</v>
      </c>
      <c r="P8" s="104">
        <f t="shared" si="1"/>
        <v>64</v>
      </c>
      <c r="Q8" s="104">
        <f t="shared" si="1"/>
        <v>54</v>
      </c>
      <c r="R8" s="104">
        <f t="shared" si="1"/>
        <v>72</v>
      </c>
      <c r="S8" s="104">
        <f t="shared" si="1"/>
        <v>57</v>
      </c>
      <c r="T8" s="104">
        <f t="shared" si="1"/>
        <v>47</v>
      </c>
      <c r="U8" s="187" t="s">
        <v>142</v>
      </c>
      <c r="V8" s="104">
        <f>IF(SUM(V5:V7),SUM(V5:V7),"–")</f>
        <v>61</v>
      </c>
      <c r="W8" s="104">
        <f>IF(SUM(W5:W7),SUM(W5:W7),"–")</f>
        <v>52</v>
      </c>
      <c r="X8" s="104">
        <f>IF(SUM(X5:X7),SUM(X5:X7),"–")</f>
        <v>69</v>
      </c>
    </row>
    <row r="9" spans="1:24" s="62" customFormat="1" ht="33.950000000000003" customHeight="1" x14ac:dyDescent="0.2">
      <c r="A9" s="58" t="s">
        <v>137</v>
      </c>
      <c r="B9" s="116"/>
      <c r="C9" s="116"/>
      <c r="D9" s="148"/>
      <c r="E9" s="148"/>
      <c r="F9" s="148"/>
      <c r="G9" s="148"/>
      <c r="H9" s="148"/>
      <c r="I9" s="148"/>
      <c r="J9" s="148"/>
      <c r="K9" s="148"/>
      <c r="L9" s="148"/>
      <c r="M9" s="148"/>
      <c r="N9" s="148"/>
      <c r="O9" s="148"/>
      <c r="P9" s="148"/>
      <c r="Q9" s="148"/>
      <c r="R9" s="148"/>
      <c r="S9" s="148"/>
      <c r="T9" s="148"/>
      <c r="U9" s="148"/>
      <c r="V9" s="148"/>
      <c r="W9" s="148"/>
      <c r="X9" s="148"/>
    </row>
    <row r="10" spans="1:24" s="62" customFormat="1" ht="14.1" customHeight="1" x14ac:dyDescent="0.2">
      <c r="A10" s="92" t="s">
        <v>114</v>
      </c>
      <c r="B10" s="116">
        <f>IF(SUM(Q10,R10,O10,P10,Q10)&gt;0,SUM(R10,N10,O10,P10,Q10),"–")</f>
        <v>391</v>
      </c>
      <c r="C10" s="116">
        <f>IF(SUM(X10,S10,T10,V10,W10)&gt;0,SUM(X10,S10,T10,V10,W10),"–")</f>
        <v>402</v>
      </c>
      <c r="D10" s="116">
        <f>'1 Järnväg'!F12</f>
        <v>54</v>
      </c>
      <c r="E10" s="116">
        <f>'1 Järnväg'!G12</f>
        <v>65</v>
      </c>
      <c r="F10" s="28">
        <f>'1 Järnväg'!H12</f>
        <v>65</v>
      </c>
      <c r="G10" s="28">
        <f>'1 Järnväg'!I12</f>
        <v>62</v>
      </c>
      <c r="H10" s="28">
        <f>'1 Järnväg'!J12</f>
        <v>58</v>
      </c>
      <c r="I10" s="28">
        <f>'1 Järnväg'!K12</f>
        <v>46</v>
      </c>
      <c r="J10" s="28">
        <f>'1 Järnväg'!L12</f>
        <v>69</v>
      </c>
      <c r="K10" s="28">
        <f>'1 Järnväg'!M12</f>
        <v>79</v>
      </c>
      <c r="L10" s="28">
        <f>'1 Järnväg'!N12</f>
        <v>73</v>
      </c>
      <c r="M10" s="28">
        <f>'1 Järnväg'!O12</f>
        <v>68</v>
      </c>
      <c r="N10" s="28">
        <f>'1 Järnväg'!P12</f>
        <v>68</v>
      </c>
      <c r="O10" s="28">
        <f>'1 Järnväg'!Q12</f>
        <v>62</v>
      </c>
      <c r="P10" s="28">
        <f>'1 Järnväg'!R12</f>
        <v>85</v>
      </c>
      <c r="Q10" s="28">
        <f>'1 Järnväg'!S12</f>
        <v>94</v>
      </c>
      <c r="R10" s="28">
        <f>'1 Järnväg'!T12</f>
        <v>82</v>
      </c>
      <c r="S10" s="28">
        <f>'1 Järnväg'!U12</f>
        <v>90</v>
      </c>
      <c r="T10" s="28">
        <f>'1 Järnväg'!V12</f>
        <v>76</v>
      </c>
      <c r="U10" s="28"/>
      <c r="V10" s="28">
        <f>'1 Järnväg'!X12</f>
        <v>59</v>
      </c>
      <c r="W10" s="28">
        <f>'1 Järnväg'!Y12</f>
        <v>83</v>
      </c>
      <c r="X10" s="28">
        <f>'1 Järnväg'!Z12</f>
        <v>94</v>
      </c>
    </row>
    <row r="11" spans="1:24" s="62" customFormat="1" ht="14.1" customHeight="1" x14ac:dyDescent="0.2">
      <c r="A11" s="92" t="s">
        <v>115</v>
      </c>
      <c r="B11" s="116">
        <f t="shared" ref="B11:B13" si="2">IF(SUM(Q11,R11,O11,P11,Q11)&gt;0,SUM(R11,N11,O11,P11,Q11),"–")</f>
        <v>2</v>
      </c>
      <c r="C11" s="116" t="str">
        <f t="shared" ref="C11:C13" si="3">IF(SUM(X11,S11,T11,V11,W11)&gt;0,SUM(X11,S11,T11,V11,W11),"–")</f>
        <v>–</v>
      </c>
      <c r="D11" s="116" t="str">
        <f>'5 Spårväg'!F13</f>
        <v>–</v>
      </c>
      <c r="E11" s="116">
        <f>'5 Spårväg'!G13</f>
        <v>1</v>
      </c>
      <c r="F11" s="28" t="str">
        <f>'5 Spårväg'!H13</f>
        <v>–</v>
      </c>
      <c r="G11" s="28" t="str">
        <f>'5 Spårväg'!I13</f>
        <v>–</v>
      </c>
      <c r="H11" s="28" t="str">
        <f>'5 Spårväg'!J13</f>
        <v>–</v>
      </c>
      <c r="I11" s="28" t="str">
        <f>'5 Spårväg'!K13</f>
        <v>–</v>
      </c>
      <c r="J11" s="28" t="str">
        <f>'5 Spårväg'!L13</f>
        <v>–</v>
      </c>
      <c r="K11" s="28" t="str">
        <f>'5 Spårväg'!M13</f>
        <v>–</v>
      </c>
      <c r="L11" s="28" t="str">
        <f>'5 Spårväg'!N13</f>
        <v>–</v>
      </c>
      <c r="M11" s="28" t="str">
        <f>'5 Spårväg'!O13</f>
        <v>–</v>
      </c>
      <c r="N11" s="28">
        <f>'5 Spårväg'!P13</f>
        <v>1</v>
      </c>
      <c r="O11" s="28" t="str">
        <f>'5 Spårväg'!Q13</f>
        <v>–</v>
      </c>
      <c r="P11" s="28" t="str">
        <f>'5 Spårväg'!R13</f>
        <v>–</v>
      </c>
      <c r="Q11" s="28">
        <f>'5 Spårväg'!S13</f>
        <v>1</v>
      </c>
      <c r="R11" s="28" t="str">
        <f>'5 Spårväg'!T13</f>
        <v>–</v>
      </c>
      <c r="S11" s="28" t="str">
        <f>'5 Spårväg'!U13</f>
        <v>–</v>
      </c>
      <c r="T11" s="28" t="str">
        <f>'5 Spårväg'!V13</f>
        <v>–</v>
      </c>
      <c r="U11" s="28"/>
      <c r="V11" s="28" t="str">
        <f>'5 Spårväg'!X13</f>
        <v>–</v>
      </c>
      <c r="W11" s="28" t="str">
        <f>'5 Spårväg'!Y13</f>
        <v>–</v>
      </c>
      <c r="X11" s="28" t="str">
        <f>'5 Spårväg'!Z13</f>
        <v>–</v>
      </c>
    </row>
    <row r="12" spans="1:24" s="62" customFormat="1" ht="14.1" customHeight="1" x14ac:dyDescent="0.2">
      <c r="A12" s="92" t="s">
        <v>116</v>
      </c>
      <c r="B12" s="116">
        <f t="shared" si="2"/>
        <v>44</v>
      </c>
      <c r="C12" s="116">
        <f t="shared" si="3"/>
        <v>61</v>
      </c>
      <c r="D12" s="116">
        <f>'8 Tunnelbana'!F11</f>
        <v>10</v>
      </c>
      <c r="E12" s="116">
        <f>'8 Tunnelbana'!G11</f>
        <v>11</v>
      </c>
      <c r="F12" s="28">
        <f>'8 Tunnelbana'!H11</f>
        <v>13</v>
      </c>
      <c r="G12" s="28">
        <f>'8 Tunnelbana'!I11</f>
        <v>6</v>
      </c>
      <c r="H12" s="28">
        <f>'8 Tunnelbana'!J11</f>
        <v>16</v>
      </c>
      <c r="I12" s="28">
        <f>'8 Tunnelbana'!K11</f>
        <v>7</v>
      </c>
      <c r="J12" s="28">
        <f>'8 Tunnelbana'!L11</f>
        <v>9</v>
      </c>
      <c r="K12" s="28">
        <f>'8 Tunnelbana'!M11</f>
        <v>9</v>
      </c>
      <c r="L12" s="28">
        <f>'8 Tunnelbana'!N11</f>
        <v>8</v>
      </c>
      <c r="M12" s="28">
        <f>'8 Tunnelbana'!O11</f>
        <v>5</v>
      </c>
      <c r="N12" s="28">
        <f>'8 Tunnelbana'!P11</f>
        <v>8</v>
      </c>
      <c r="O12" s="28">
        <f>'8 Tunnelbana'!Q11</f>
        <v>9</v>
      </c>
      <c r="P12" s="28">
        <f>'8 Tunnelbana'!R11</f>
        <v>14</v>
      </c>
      <c r="Q12" s="28">
        <f>'8 Tunnelbana'!S11</f>
        <v>7</v>
      </c>
      <c r="R12" s="28">
        <f>'8 Tunnelbana'!T11</f>
        <v>6</v>
      </c>
      <c r="S12" s="28">
        <f>'8 Tunnelbana'!U11</f>
        <v>13</v>
      </c>
      <c r="T12" s="28">
        <f>'8 Tunnelbana'!V11</f>
        <v>7</v>
      </c>
      <c r="U12" s="28"/>
      <c r="V12" s="28">
        <f>'8 Tunnelbana'!W11</f>
        <v>16</v>
      </c>
      <c r="W12" s="28">
        <f>'8 Tunnelbana'!X11</f>
        <v>10</v>
      </c>
      <c r="X12" s="28">
        <f>'8 Tunnelbana'!Y11</f>
        <v>15</v>
      </c>
    </row>
    <row r="13" spans="1:24" s="62" customFormat="1" ht="14.1" customHeight="1" x14ac:dyDescent="0.2">
      <c r="A13" s="154" t="s">
        <v>117</v>
      </c>
      <c r="B13" s="148">
        <f t="shared" si="2"/>
        <v>437</v>
      </c>
      <c r="C13" s="148">
        <f t="shared" si="3"/>
        <v>463</v>
      </c>
      <c r="D13" s="177">
        <f t="shared" ref="D13:T13" si="4">IF(SUM(D10:D12),SUM(D10:D12),"–")</f>
        <v>64</v>
      </c>
      <c r="E13" s="177">
        <f t="shared" si="4"/>
        <v>77</v>
      </c>
      <c r="F13" s="104">
        <f t="shared" si="4"/>
        <v>78</v>
      </c>
      <c r="G13" s="104">
        <f t="shared" si="4"/>
        <v>68</v>
      </c>
      <c r="H13" s="104">
        <f t="shared" si="4"/>
        <v>74</v>
      </c>
      <c r="I13" s="104">
        <f t="shared" si="4"/>
        <v>53</v>
      </c>
      <c r="J13" s="104">
        <f t="shared" si="4"/>
        <v>78</v>
      </c>
      <c r="K13" s="104">
        <f t="shared" si="4"/>
        <v>88</v>
      </c>
      <c r="L13" s="104">
        <f t="shared" si="4"/>
        <v>81</v>
      </c>
      <c r="M13" s="104">
        <f t="shared" si="4"/>
        <v>73</v>
      </c>
      <c r="N13" s="104">
        <f t="shared" si="4"/>
        <v>77</v>
      </c>
      <c r="O13" s="104">
        <f t="shared" si="4"/>
        <v>71</v>
      </c>
      <c r="P13" s="104">
        <f t="shared" si="4"/>
        <v>99</v>
      </c>
      <c r="Q13" s="104">
        <f t="shared" si="4"/>
        <v>102</v>
      </c>
      <c r="R13" s="104">
        <f t="shared" si="4"/>
        <v>88</v>
      </c>
      <c r="S13" s="104">
        <f t="shared" si="4"/>
        <v>103</v>
      </c>
      <c r="T13" s="104">
        <f t="shared" si="4"/>
        <v>83</v>
      </c>
      <c r="U13" s="104"/>
      <c r="V13" s="104">
        <f>IF(SUM(V10:V12),SUM(V10:V12),"–")</f>
        <v>75</v>
      </c>
      <c r="W13" s="104">
        <f>IF(SUM(W10:W12),SUM(W10:W12),"–")</f>
        <v>93</v>
      </c>
      <c r="X13" s="104">
        <f>IF(SUM(X10:X12),SUM(X10:X12),"–")</f>
        <v>109</v>
      </c>
    </row>
    <row r="14" spans="1:24" s="62" customFormat="1" ht="14.1" customHeight="1" x14ac:dyDescent="0.2">
      <c r="A14" s="157"/>
      <c r="B14" s="172"/>
      <c r="C14" s="172"/>
      <c r="D14" s="145"/>
      <c r="E14" s="145"/>
      <c r="F14" s="145"/>
      <c r="G14" s="145"/>
      <c r="H14" s="145"/>
      <c r="I14" s="145"/>
      <c r="J14" s="145"/>
      <c r="K14" s="145"/>
      <c r="L14" s="145"/>
      <c r="M14" s="145"/>
      <c r="N14" s="145"/>
      <c r="O14" s="145"/>
      <c r="P14" s="145"/>
      <c r="Q14" s="145"/>
      <c r="R14" s="145"/>
      <c r="S14" s="145"/>
      <c r="T14" s="145"/>
      <c r="U14" s="145"/>
      <c r="V14" s="145"/>
      <c r="W14" s="145"/>
      <c r="X14" s="145"/>
    </row>
    <row r="15" spans="1:24" s="62" customFormat="1" ht="18" customHeight="1" x14ac:dyDescent="0.2">
      <c r="A15" s="154" t="s">
        <v>139</v>
      </c>
      <c r="B15" s="28"/>
      <c r="C15" s="28"/>
      <c r="D15" s="211"/>
      <c r="E15" s="211"/>
      <c r="F15" s="155"/>
      <c r="G15" s="155"/>
      <c r="H15" s="155"/>
      <c r="I15" s="155"/>
      <c r="J15" s="155"/>
      <c r="K15" s="155"/>
      <c r="L15" s="155"/>
      <c r="M15" s="155"/>
      <c r="N15" s="155"/>
      <c r="O15" s="155"/>
      <c r="P15" s="155"/>
      <c r="Q15" s="155"/>
      <c r="R15" s="155"/>
      <c r="S15" s="180"/>
      <c r="T15" s="180"/>
      <c r="U15" s="180"/>
      <c r="V15" s="180"/>
      <c r="W15" s="180"/>
      <c r="X15" s="180"/>
    </row>
    <row r="16" spans="1:24" s="62" customFormat="1" x14ac:dyDescent="0.2">
      <c r="A16" s="92" t="s">
        <v>114</v>
      </c>
      <c r="B16" s="116">
        <f>IF(SUM(Q16,R16,O16,P16,Q16)&gt;0,SUM(R16,N16,O16,P16,Q16),"–")</f>
        <v>128</v>
      </c>
      <c r="C16" s="116">
        <f>IF(SUM(X16,S16,T16,V16,W16)&gt;0,SUM(X16,S16,T16,V16,W16),"–")</f>
        <v>69</v>
      </c>
      <c r="D16" s="212">
        <f>'3 Järnväg'!F23</f>
        <v>19</v>
      </c>
      <c r="E16" s="212">
        <f>'3 Järnväg'!G23</f>
        <v>15</v>
      </c>
      <c r="F16" s="105">
        <f>'3 Järnväg'!H23</f>
        <v>18</v>
      </c>
      <c r="G16" s="105">
        <f>'3 Järnväg'!I23</f>
        <v>20</v>
      </c>
      <c r="H16" s="105">
        <f>'3 Järnväg'!J23</f>
        <v>26</v>
      </c>
      <c r="I16" s="105">
        <f>'3 Järnväg'!K23</f>
        <v>21</v>
      </c>
      <c r="J16" s="105">
        <f>'3 Järnväg'!L23</f>
        <v>19</v>
      </c>
      <c r="K16" s="105">
        <f>'3 Järnväg'!M23</f>
        <v>25</v>
      </c>
      <c r="L16" s="105">
        <f>'3 Järnväg'!N23</f>
        <v>15</v>
      </c>
      <c r="M16" s="105">
        <f>'3 Järnväg'!O23</f>
        <v>19</v>
      </c>
      <c r="N16" s="105">
        <f>'3 Järnväg'!P23</f>
        <v>45</v>
      </c>
      <c r="O16" s="105">
        <f>'3 Järnväg'!Q23</f>
        <v>25</v>
      </c>
      <c r="P16" s="105">
        <f>'3 Järnväg'!R23</f>
        <v>15</v>
      </c>
      <c r="Q16" s="105">
        <f>'3 Järnväg'!S23</f>
        <v>18</v>
      </c>
      <c r="R16" s="105">
        <f>'3 Järnväg'!T23</f>
        <v>25</v>
      </c>
      <c r="S16" s="136">
        <f>'3 Järnväg'!U23</f>
        <v>16</v>
      </c>
      <c r="T16" s="136">
        <f>'3 Järnväg'!V23</f>
        <v>13</v>
      </c>
      <c r="U16" s="136"/>
      <c r="V16" s="136">
        <f>'3 Järnväg'!W23</f>
        <v>15</v>
      </c>
      <c r="W16" s="136">
        <f>'3 Järnväg'!X23</f>
        <v>9</v>
      </c>
      <c r="X16" s="136">
        <f>'3 Järnväg'!Y23</f>
        <v>16</v>
      </c>
    </row>
    <row r="17" spans="1:24" s="62" customFormat="1" ht="14.1" customHeight="1" x14ac:dyDescent="0.2">
      <c r="A17" s="92" t="s">
        <v>115</v>
      </c>
      <c r="B17" s="116">
        <f t="shared" ref="B17:B23" si="5">IF(SUM(Q17,R17,O17,P17,Q17)&gt;0,SUM(R17,N17,O17,P17,Q17),"–")</f>
        <v>8</v>
      </c>
      <c r="C17" s="116">
        <f t="shared" ref="C17:C23" si="6">IF(SUM(X17,S17,T17,V17,W17)&gt;0,SUM(X17,S17,T17,V17,W17),"–")</f>
        <v>2</v>
      </c>
      <c r="D17" s="212">
        <f>'6 Spårväg'!F23</f>
        <v>3</v>
      </c>
      <c r="E17" s="212">
        <f>'6 Spårväg'!G23</f>
        <v>1</v>
      </c>
      <c r="F17" s="105" t="str">
        <f>'6 Spårväg'!H23</f>
        <v>–</v>
      </c>
      <c r="G17" s="105">
        <f>'6 Spårväg'!I23</f>
        <v>2</v>
      </c>
      <c r="H17" s="105">
        <f>'6 Spårväg'!J23</f>
        <v>1</v>
      </c>
      <c r="I17" s="105">
        <f>'6 Spårväg'!K23</f>
        <v>4</v>
      </c>
      <c r="J17" s="105">
        <f>'6 Spårväg'!L23</f>
        <v>2</v>
      </c>
      <c r="K17" s="105">
        <f>'6 Spårväg'!M23</f>
        <v>2</v>
      </c>
      <c r="L17" s="105">
        <f>'6 Spårväg'!N23</f>
        <v>1</v>
      </c>
      <c r="M17" s="105">
        <f>'6 Spårväg'!O23</f>
        <v>2</v>
      </c>
      <c r="N17" s="105">
        <f>'6 Spårväg'!P23</f>
        <v>3</v>
      </c>
      <c r="O17" s="105" t="str">
        <f>'6 Spårväg'!Q23</f>
        <v>–</v>
      </c>
      <c r="P17" s="105">
        <f>'6 Spårväg'!R23</f>
        <v>4</v>
      </c>
      <c r="Q17" s="105" t="str">
        <f>'6 Spårväg'!S23</f>
        <v>–</v>
      </c>
      <c r="R17" s="105">
        <f>'6 Spårväg'!T23</f>
        <v>1</v>
      </c>
      <c r="S17" s="105" t="str">
        <f>'6 Spårväg'!U23</f>
        <v>–</v>
      </c>
      <c r="T17" s="105">
        <f>'6 Spårväg'!V23</f>
        <v>1</v>
      </c>
      <c r="U17" s="105"/>
      <c r="V17" s="105">
        <f>'6 Spårväg'!W23</f>
        <v>1</v>
      </c>
      <c r="W17" s="105" t="str">
        <f>'6 Spårväg'!X23</f>
        <v>–</v>
      </c>
      <c r="X17" s="105" t="str">
        <f>'6 Spårväg'!Y23</f>
        <v>–</v>
      </c>
    </row>
    <row r="18" spans="1:24" s="62" customFormat="1" ht="14.1" customHeight="1" x14ac:dyDescent="0.2">
      <c r="A18" s="92" t="s">
        <v>116</v>
      </c>
      <c r="B18" s="116">
        <f t="shared" si="5"/>
        <v>14</v>
      </c>
      <c r="C18" s="116">
        <f t="shared" si="6"/>
        <v>8</v>
      </c>
      <c r="D18" s="212">
        <f>'9 Tunnelbana'!F20</f>
        <v>4</v>
      </c>
      <c r="E18" s="212" t="str">
        <f>'9 Tunnelbana'!G20</f>
        <v>–</v>
      </c>
      <c r="F18" s="105">
        <f>'9 Tunnelbana'!H20</f>
        <v>3</v>
      </c>
      <c r="G18" s="105">
        <f>'9 Tunnelbana'!I20</f>
        <v>5</v>
      </c>
      <c r="H18" s="105">
        <f>'9 Tunnelbana'!J20</f>
        <v>2</v>
      </c>
      <c r="I18" s="105">
        <f>'9 Tunnelbana'!K20</f>
        <v>1</v>
      </c>
      <c r="J18" s="105">
        <f>'9 Tunnelbana'!L20</f>
        <v>1</v>
      </c>
      <c r="K18" s="105" t="str">
        <f>'9 Tunnelbana'!M20</f>
        <v>–</v>
      </c>
      <c r="L18" s="105">
        <f>'9 Tunnelbana'!N20</f>
        <v>5</v>
      </c>
      <c r="M18" s="105">
        <f>'9 Tunnelbana'!O20</f>
        <v>1</v>
      </c>
      <c r="N18" s="105">
        <f>'9 Tunnelbana'!P20</f>
        <v>4</v>
      </c>
      <c r="O18" s="105">
        <f>'9 Tunnelbana'!Q20</f>
        <v>5</v>
      </c>
      <c r="P18" s="105">
        <f>'9 Tunnelbana'!R20</f>
        <v>3</v>
      </c>
      <c r="Q18" s="105">
        <f>'9 Tunnelbana'!S20</f>
        <v>1</v>
      </c>
      <c r="R18" s="105">
        <f>'9 Tunnelbana'!T20</f>
        <v>1</v>
      </c>
      <c r="S18" s="105">
        <f>'9 Tunnelbana'!U20</f>
        <v>4</v>
      </c>
      <c r="T18" s="105" t="str">
        <f>'9 Tunnelbana'!V20</f>
        <v>–</v>
      </c>
      <c r="U18" s="105"/>
      <c r="V18" s="105">
        <f>'9 Tunnelbana'!W20</f>
        <v>2</v>
      </c>
      <c r="W18" s="105" t="str">
        <f>'9 Tunnelbana'!X20</f>
        <v>–</v>
      </c>
      <c r="X18" s="105">
        <f>'9 Tunnelbana'!Y20</f>
        <v>2</v>
      </c>
    </row>
    <row r="19" spans="1:24" s="62" customFormat="1" ht="13.5" customHeight="1" x14ac:dyDescent="0.2">
      <c r="A19" s="92"/>
      <c r="B19" s="116"/>
      <c r="C19" s="116"/>
      <c r="D19" s="212"/>
      <c r="E19" s="212"/>
      <c r="F19" s="105"/>
      <c r="G19" s="105"/>
      <c r="H19" s="105"/>
      <c r="I19" s="105"/>
      <c r="J19" s="105"/>
      <c r="K19" s="105"/>
      <c r="L19" s="105"/>
      <c r="M19" s="105"/>
      <c r="N19" s="105"/>
      <c r="O19" s="105"/>
      <c r="P19" s="105"/>
      <c r="Q19" s="105"/>
      <c r="R19" s="105"/>
      <c r="S19" s="105"/>
      <c r="T19" s="105"/>
      <c r="U19" s="105"/>
      <c r="V19" s="105"/>
      <c r="W19" s="105"/>
      <c r="X19" s="105"/>
    </row>
    <row r="20" spans="1:24" s="62" customFormat="1" ht="14.1" customHeight="1" x14ac:dyDescent="0.2">
      <c r="A20" s="65" t="s">
        <v>150</v>
      </c>
      <c r="B20" s="116">
        <f>IF(SUM(Q20,R20,O20,P20,Q20)&gt;0,SUM(R20,N20,O20,P20,Q20),"–")</f>
        <v>39</v>
      </c>
      <c r="C20" s="116">
        <f>IF(SUM(X20,S20,T20,V20,W20)&gt;0,SUM(X20,S20,T20,V20,W20),"–")</f>
        <v>11</v>
      </c>
      <c r="D20" s="116" t="s">
        <v>3</v>
      </c>
      <c r="E20" s="116" t="s">
        <v>3</v>
      </c>
      <c r="F20" s="28" t="s">
        <v>3</v>
      </c>
      <c r="G20" s="28" t="s">
        <v>3</v>
      </c>
      <c r="H20" s="28" t="s">
        <v>3</v>
      </c>
      <c r="I20" s="28" t="s">
        <v>3</v>
      </c>
      <c r="J20" s="28" t="s">
        <v>3</v>
      </c>
      <c r="K20" s="28" t="s">
        <v>3</v>
      </c>
      <c r="L20" s="28" t="s">
        <v>3</v>
      </c>
      <c r="M20" s="105">
        <f>IF(SUM('3 Järnväg'!O24,'6 Spårväg'!O24,'9 Tunnelbana'!O21),SUM('3 Järnväg'!O24,'6 Spårväg'!O24,'9 Tunnelbana'!O21),"–")</f>
        <v>9</v>
      </c>
      <c r="N20" s="105">
        <f>IF(SUM('3 Järnväg'!P24,'6 Spårväg'!P24,'9 Tunnelbana'!P21),SUM('3 Järnväg'!P24,'6 Spårväg'!P24,'9 Tunnelbana'!P21),"–")</f>
        <v>12</v>
      </c>
      <c r="O20" s="105">
        <f>IF(SUM('3 Järnväg'!Q24,'6 Spårväg'!Q24,'9 Tunnelbana'!Q21),SUM('3 Järnväg'!Q24,'6 Spårväg'!Q24,'9 Tunnelbana'!Q21),"–")</f>
        <v>9</v>
      </c>
      <c r="P20" s="105">
        <f>IF(SUM('3 Järnväg'!R24,'6 Spårväg'!R24,'9 Tunnelbana'!R21),SUM('3 Järnväg'!R24,'6 Spårväg'!R24,'9 Tunnelbana'!R21),"–")</f>
        <v>6</v>
      </c>
      <c r="Q20" s="105">
        <f>IF(SUM('3 Järnväg'!S24,'6 Spårväg'!S24,'9 Tunnelbana'!S21),SUM('3 Järnväg'!S24,'6 Spårväg'!S24,'9 Tunnelbana'!S21),"–")</f>
        <v>6</v>
      </c>
      <c r="R20" s="105">
        <f>IF(SUM('3 Järnväg'!T24,'6 Spårväg'!T24,'9 Tunnelbana'!T21),SUM('3 Järnväg'!T24,'6 Spårväg'!T24,'9 Tunnelbana'!T21),"–")</f>
        <v>6</v>
      </c>
      <c r="S20" s="105">
        <f>IF(SUM('3 Järnväg'!U24,'6 Spårväg'!U24,'9 Tunnelbana'!U21),SUM('3 Järnväg'!U24,'6 Spårväg'!U24,'9 Tunnelbana'!U21),"–")</f>
        <v>3</v>
      </c>
      <c r="T20" s="105" t="str">
        <f>IF(SUM('3 Järnväg'!V24,'6 Spårväg'!V24,'9 Tunnelbana'!V21),SUM('3 Järnväg'!V24,'6 Spårväg'!V24,'9 Tunnelbana'!V21),"–")</f>
        <v>–</v>
      </c>
      <c r="U20" s="105"/>
      <c r="V20" s="105">
        <f>IF(SUM('3 Järnväg'!W24,'6 Spårväg'!W24,'9 Tunnelbana'!W21),SUM('3 Järnväg'!W24,'6 Spårväg'!W24,'9 Tunnelbana'!W21),"–")</f>
        <v>2</v>
      </c>
      <c r="W20" s="105">
        <f>IF(SUM('3 Järnväg'!X24,'6 Spårväg'!X24,'9 Tunnelbana'!X21),SUM('3 Järnväg'!X24,'6 Spårväg'!X24,'9 Tunnelbana'!X21),"–")</f>
        <v>1</v>
      </c>
      <c r="X20" s="105">
        <f>IF(SUM('3 Järnväg'!Y24,'6 Spårväg'!Y24,'9 Tunnelbana'!Y21),SUM('3 Järnväg'!Y24,'6 Spårväg'!Y24,'9 Tunnelbana'!Y21),"–")</f>
        <v>5</v>
      </c>
    </row>
    <row r="21" spans="1:24" s="62" customFormat="1" ht="14.1" customHeight="1" x14ac:dyDescent="0.2">
      <c r="A21" s="65" t="s">
        <v>151</v>
      </c>
      <c r="B21" s="116">
        <f>IF(SUM(Q21,R21,O21,P21,Q21)&gt;0,SUM(R21,N21,O21,P21,Q21),"–")</f>
        <v>111</v>
      </c>
      <c r="C21" s="116">
        <f>IF(SUM(X21,S21,T21,V21,W21)&gt;0,SUM(X21,S21,T21,V21,W21),"–")</f>
        <v>68</v>
      </c>
      <c r="D21" s="116" t="s">
        <v>3</v>
      </c>
      <c r="E21" s="116" t="s">
        <v>3</v>
      </c>
      <c r="F21" s="28" t="s">
        <v>3</v>
      </c>
      <c r="G21" s="28" t="s">
        <v>3</v>
      </c>
      <c r="H21" s="28" t="s">
        <v>3</v>
      </c>
      <c r="I21" s="28" t="s">
        <v>3</v>
      </c>
      <c r="J21" s="28" t="s">
        <v>3</v>
      </c>
      <c r="K21" s="28" t="s">
        <v>3</v>
      </c>
      <c r="L21" s="28" t="s">
        <v>3</v>
      </c>
      <c r="M21" s="105">
        <f>IF(SUM('3 Järnväg'!O25,'6 Spårväg'!O25,'9 Tunnelbana'!O22),SUM('3 Järnväg'!O25,'6 Spårväg'!O25,'9 Tunnelbana'!O22),"–")</f>
        <v>13</v>
      </c>
      <c r="N21" s="105">
        <f>IF(SUM('3 Järnväg'!P25,'6 Spårväg'!P25,'9 Tunnelbana'!P22),SUM('3 Järnväg'!P25,'6 Spårväg'!P25,'9 Tunnelbana'!P22),"–")</f>
        <v>40</v>
      </c>
      <c r="O21" s="105">
        <f>IF(SUM('3 Järnväg'!Q25,'6 Spårväg'!Q25,'9 Tunnelbana'!Q22),SUM('3 Järnväg'!Q25,'6 Spårväg'!Q25,'9 Tunnelbana'!Q22),"–")</f>
        <v>21</v>
      </c>
      <c r="P21" s="105">
        <f>IF(SUM('3 Järnväg'!R25,'6 Spårväg'!R25,'9 Tunnelbana'!R22),SUM('3 Järnväg'!R25,'6 Spårväg'!R25,'9 Tunnelbana'!R22),"–")</f>
        <v>16</v>
      </c>
      <c r="Q21" s="105">
        <f>IF(SUM('3 Järnväg'!S25,'6 Spårväg'!S25,'9 Tunnelbana'!S22),SUM('3 Järnväg'!S25,'6 Spårväg'!S25,'9 Tunnelbana'!S22),"–")</f>
        <v>13</v>
      </c>
      <c r="R21" s="105">
        <f>IF(SUM('3 Järnväg'!T25,'6 Spårväg'!T25,'9 Tunnelbana'!T22),SUM('3 Järnväg'!T25,'6 Spårväg'!T25,'9 Tunnelbana'!T22),"–")</f>
        <v>21</v>
      </c>
      <c r="S21" s="105">
        <f>IF(SUM('3 Järnväg'!U25,'6 Spårväg'!U25,'9 Tunnelbana'!U22),SUM('3 Järnväg'!U25,'6 Spårväg'!U25,'9 Tunnelbana'!U22),"–")</f>
        <v>17</v>
      </c>
      <c r="T21" s="105">
        <f>IF(SUM('3 Järnväg'!V25,'6 Spårväg'!V25,'9 Tunnelbana'!V22),SUM('3 Järnväg'!V25,'6 Spårväg'!V25,'9 Tunnelbana'!V22),"–")</f>
        <v>14</v>
      </c>
      <c r="U21" s="105"/>
      <c r="V21" s="105">
        <f>IF(SUM('3 Järnväg'!W25,'6 Spårväg'!W25,'9 Tunnelbana'!W22),SUM('3 Järnväg'!W25,'6 Spårväg'!W25,'9 Tunnelbana'!W22),"–")</f>
        <v>16</v>
      </c>
      <c r="W21" s="105">
        <f>IF(SUM('3 Järnväg'!X25,'6 Spårväg'!X25,'9 Tunnelbana'!X22),SUM('3 Järnväg'!X25,'6 Spårväg'!X25,'9 Tunnelbana'!X22),"–")</f>
        <v>8</v>
      </c>
      <c r="X21" s="105">
        <f>IF(SUM('3 Järnväg'!Y25,'6 Spårväg'!Y25,'9 Tunnelbana'!Y22),SUM('3 Järnväg'!Y25,'6 Spårväg'!Y25,'9 Tunnelbana'!Y22),"–")</f>
        <v>13</v>
      </c>
    </row>
    <row r="22" spans="1:24" s="62" customFormat="1" ht="6" customHeight="1" x14ac:dyDescent="0.2">
      <c r="A22" s="92"/>
      <c r="B22" s="116"/>
      <c r="C22" s="116"/>
      <c r="D22" s="212"/>
      <c r="E22" s="212"/>
      <c r="F22" s="105"/>
      <c r="G22" s="105"/>
      <c r="H22" s="105"/>
      <c r="I22" s="105"/>
      <c r="J22" s="105"/>
      <c r="K22" s="105"/>
      <c r="L22" s="105"/>
      <c r="M22" s="105"/>
      <c r="N22" s="105"/>
      <c r="O22" s="105"/>
      <c r="P22" s="105"/>
      <c r="Q22" s="105"/>
      <c r="R22" s="105"/>
      <c r="S22" s="105"/>
      <c r="T22" s="105"/>
      <c r="U22" s="105"/>
      <c r="V22" s="105"/>
      <c r="W22" s="105"/>
      <c r="X22" s="105"/>
    </row>
    <row r="23" spans="1:24" s="57" customFormat="1" ht="14.1" customHeight="1" x14ac:dyDescent="0.2">
      <c r="A23" s="154" t="s">
        <v>180</v>
      </c>
      <c r="B23" s="148">
        <f t="shared" si="5"/>
        <v>150</v>
      </c>
      <c r="C23" s="148">
        <f t="shared" si="6"/>
        <v>79</v>
      </c>
      <c r="D23" s="177">
        <f t="shared" ref="D23:T23" si="7">IF(SUM(D16:D18),SUM(D16:D18),"–")</f>
        <v>26</v>
      </c>
      <c r="E23" s="177">
        <f t="shared" si="7"/>
        <v>16</v>
      </c>
      <c r="F23" s="104">
        <f t="shared" si="7"/>
        <v>21</v>
      </c>
      <c r="G23" s="104">
        <f t="shared" si="7"/>
        <v>27</v>
      </c>
      <c r="H23" s="104">
        <f t="shared" si="7"/>
        <v>29</v>
      </c>
      <c r="I23" s="104">
        <f t="shared" si="7"/>
        <v>26</v>
      </c>
      <c r="J23" s="104">
        <f t="shared" si="7"/>
        <v>22</v>
      </c>
      <c r="K23" s="104">
        <f t="shared" si="7"/>
        <v>27</v>
      </c>
      <c r="L23" s="104">
        <f t="shared" si="7"/>
        <v>21</v>
      </c>
      <c r="M23" s="104">
        <f t="shared" si="7"/>
        <v>22</v>
      </c>
      <c r="N23" s="104">
        <f t="shared" si="7"/>
        <v>52</v>
      </c>
      <c r="O23" s="104">
        <f t="shared" si="7"/>
        <v>30</v>
      </c>
      <c r="P23" s="104">
        <f t="shared" si="7"/>
        <v>22</v>
      </c>
      <c r="Q23" s="104">
        <f t="shared" si="7"/>
        <v>19</v>
      </c>
      <c r="R23" s="104">
        <f t="shared" si="7"/>
        <v>27</v>
      </c>
      <c r="S23" s="104">
        <f t="shared" si="7"/>
        <v>20</v>
      </c>
      <c r="T23" s="104">
        <f t="shared" si="7"/>
        <v>14</v>
      </c>
      <c r="U23" s="104"/>
      <c r="V23" s="104">
        <f>IF(SUM(V16:V18),SUM(V16:V18),"–")</f>
        <v>18</v>
      </c>
      <c r="W23" s="104">
        <f>IF(SUM(W16:W18),SUM(W16:W18),"–")</f>
        <v>9</v>
      </c>
      <c r="X23" s="104">
        <f>IF(SUM(X16:X18),SUM(X16:X18),"–")</f>
        <v>18</v>
      </c>
    </row>
    <row r="24" spans="1:24" s="62" customFormat="1" ht="18" customHeight="1" x14ac:dyDescent="0.2">
      <c r="A24" s="154" t="s">
        <v>138</v>
      </c>
      <c r="B24" s="116"/>
      <c r="C24" s="116"/>
      <c r="D24" s="148"/>
      <c r="E24" s="148"/>
      <c r="F24" s="148"/>
      <c r="G24" s="148"/>
      <c r="H24" s="148"/>
      <c r="I24" s="148"/>
      <c r="J24" s="148"/>
      <c r="K24" s="148"/>
      <c r="L24" s="148"/>
      <c r="M24" s="148"/>
      <c r="N24" s="148"/>
      <c r="O24" s="148"/>
      <c r="P24" s="148"/>
      <c r="Q24" s="148"/>
      <c r="R24" s="148"/>
      <c r="S24" s="148"/>
      <c r="T24" s="148"/>
      <c r="U24" s="148"/>
      <c r="V24" s="148"/>
      <c r="W24" s="148"/>
      <c r="X24" s="148"/>
    </row>
    <row r="25" spans="1:24" s="62" customFormat="1" ht="14.1" customHeight="1" x14ac:dyDescent="0.2">
      <c r="A25" s="92" t="s">
        <v>114</v>
      </c>
      <c r="B25" s="116">
        <f>IF(SUM(Q25,R25,O25,P25,Q25)&gt;0,SUM(R25,N25,O25,P25,Q25),"–")</f>
        <v>378</v>
      </c>
      <c r="C25" s="116">
        <f>IF(SUM(X25,S25,T25,V25,W25)&gt;0,SUM(X25,S25,T25,V25,W25),"–")</f>
        <v>374</v>
      </c>
      <c r="D25" s="212">
        <f>'3 Järnväg'!F26</f>
        <v>53</v>
      </c>
      <c r="E25" s="212">
        <f>'3 Järnväg'!G26</f>
        <v>63</v>
      </c>
      <c r="F25" s="105">
        <f>'3 Järnväg'!H26</f>
        <v>63</v>
      </c>
      <c r="G25" s="105">
        <f>'3 Järnväg'!I26</f>
        <v>59</v>
      </c>
      <c r="H25" s="105">
        <f>'3 Järnväg'!J26</f>
        <v>58</v>
      </c>
      <c r="I25" s="105">
        <f>'3 Järnväg'!K26</f>
        <v>47</v>
      </c>
      <c r="J25" s="105">
        <f>'3 Järnväg'!L26</f>
        <v>65</v>
      </c>
      <c r="K25" s="105">
        <f>'3 Järnväg'!M26</f>
        <v>76</v>
      </c>
      <c r="L25" s="105">
        <f>'3 Järnväg'!N26</f>
        <v>72</v>
      </c>
      <c r="M25" s="105">
        <f>'3 Järnväg'!O26</f>
        <v>65</v>
      </c>
      <c r="N25" s="105">
        <f>'3 Järnväg'!P26</f>
        <v>66</v>
      </c>
      <c r="O25" s="105">
        <f>'3 Järnväg'!Q26</f>
        <v>57</v>
      </c>
      <c r="P25" s="105">
        <f>'3 Järnväg'!R26</f>
        <v>84</v>
      </c>
      <c r="Q25" s="105">
        <f>'3 Järnväg'!S26</f>
        <v>93</v>
      </c>
      <c r="R25" s="105">
        <f>'3 Järnväg'!T26</f>
        <v>78</v>
      </c>
      <c r="S25" s="105">
        <f>'3 Järnväg'!U26</f>
        <v>87</v>
      </c>
      <c r="T25" s="105">
        <f>'3 Järnväg'!V26</f>
        <v>70</v>
      </c>
      <c r="U25" s="105"/>
      <c r="V25" s="105">
        <f>'3 Järnväg'!W26</f>
        <v>51</v>
      </c>
      <c r="W25" s="105">
        <f>'3 Järnväg'!X26</f>
        <v>80</v>
      </c>
      <c r="X25" s="105">
        <f>'3 Järnväg'!Y26</f>
        <v>86</v>
      </c>
    </row>
    <row r="26" spans="1:24" s="62" customFormat="1" ht="14.1" customHeight="1" x14ac:dyDescent="0.2">
      <c r="A26" s="92" t="s">
        <v>115</v>
      </c>
      <c r="B26" s="116" t="str">
        <f t="shared" ref="B26:B32" si="8">IF(SUM(Q26,R26,O26,P26,Q26)&gt;0,SUM(R26,N26,O26,P26,Q26),"–")</f>
        <v>–</v>
      </c>
      <c r="C26" s="116" t="str">
        <f t="shared" ref="C26:C32" si="9">IF(SUM(X26,S26,T26,V26,W26)&gt;0,SUM(X26,S26,T26,V26,W26),"–")</f>
        <v>–</v>
      </c>
      <c r="D26" s="212" t="str">
        <f>'6 Spårväg'!F26</f>
        <v>–</v>
      </c>
      <c r="E26" s="212">
        <f>'6 Spårväg'!G26</f>
        <v>1</v>
      </c>
      <c r="F26" s="105" t="str">
        <f>'6 Spårväg'!H26</f>
        <v>–</v>
      </c>
      <c r="G26" s="105" t="str">
        <f>'6 Spårväg'!I26</f>
        <v>–</v>
      </c>
      <c r="H26" s="105" t="str">
        <f>'6 Spårväg'!J26</f>
        <v>–</v>
      </c>
      <c r="I26" s="105" t="str">
        <f>'6 Spårväg'!K26</f>
        <v>–</v>
      </c>
      <c r="J26" s="105" t="str">
        <f>'6 Spårväg'!L26</f>
        <v>–</v>
      </c>
      <c r="K26" s="105" t="str">
        <f>'6 Spårväg'!M26</f>
        <v>–</v>
      </c>
      <c r="L26" s="105" t="str">
        <f>'6 Spårväg'!N26</f>
        <v>–</v>
      </c>
      <c r="M26" s="105" t="str">
        <f>'6 Spårväg'!O26</f>
        <v>–</v>
      </c>
      <c r="N26" s="105">
        <f>'6 Spårväg'!P26</f>
        <v>1</v>
      </c>
      <c r="O26" s="105" t="str">
        <f>'6 Spårväg'!Q26</f>
        <v>–</v>
      </c>
      <c r="P26" s="105" t="str">
        <f>'6 Spårväg'!R26</f>
        <v>–</v>
      </c>
      <c r="Q26" s="105" t="str">
        <f>'6 Spårväg'!S26</f>
        <v>–</v>
      </c>
      <c r="R26" s="105" t="str">
        <f>'6 Spårväg'!T26</f>
        <v>–</v>
      </c>
      <c r="S26" s="105" t="str">
        <f>'6 Spårväg'!U26</f>
        <v>–</v>
      </c>
      <c r="T26" s="105" t="str">
        <f>'6 Spårväg'!V26</f>
        <v>–</v>
      </c>
      <c r="U26" s="105"/>
      <c r="V26" s="105" t="str">
        <f>'6 Spårväg'!W26</f>
        <v>–</v>
      </c>
      <c r="W26" s="105" t="str">
        <f>'6 Spårväg'!X26</f>
        <v>–</v>
      </c>
      <c r="X26" s="105" t="str">
        <f>'6 Spårväg'!Y26</f>
        <v>–</v>
      </c>
    </row>
    <row r="27" spans="1:24" s="57" customFormat="1" ht="14.1" customHeight="1" x14ac:dyDescent="0.2">
      <c r="A27" s="92" t="s">
        <v>116</v>
      </c>
      <c r="B27" s="116">
        <f t="shared" si="8"/>
        <v>33</v>
      </c>
      <c r="C27" s="116">
        <f t="shared" si="9"/>
        <v>44</v>
      </c>
      <c r="D27" s="212">
        <f>'9 Tunnelbana'!F23</f>
        <v>7</v>
      </c>
      <c r="E27" s="212">
        <f>'9 Tunnelbana'!G23</f>
        <v>5</v>
      </c>
      <c r="F27" s="105">
        <f>'9 Tunnelbana'!H23</f>
        <v>9</v>
      </c>
      <c r="G27" s="105">
        <f>'9 Tunnelbana'!I23</f>
        <v>5</v>
      </c>
      <c r="H27" s="105">
        <f>'9 Tunnelbana'!J23</f>
        <v>10</v>
      </c>
      <c r="I27" s="105">
        <f>'9 Tunnelbana'!K23</f>
        <v>3</v>
      </c>
      <c r="J27" s="105">
        <f>'9 Tunnelbana'!L23</f>
        <v>6</v>
      </c>
      <c r="K27" s="105">
        <f>'9 Tunnelbana'!M23</f>
        <v>7</v>
      </c>
      <c r="L27" s="105">
        <f>'9 Tunnelbana'!N23</f>
        <v>5</v>
      </c>
      <c r="M27" s="105">
        <f>'9 Tunnelbana'!O23</f>
        <v>4</v>
      </c>
      <c r="N27" s="105">
        <f>'9 Tunnelbana'!P23</f>
        <v>5</v>
      </c>
      <c r="O27" s="105">
        <f>'9 Tunnelbana'!Q23</f>
        <v>7</v>
      </c>
      <c r="P27" s="105">
        <f>'9 Tunnelbana'!R23</f>
        <v>11</v>
      </c>
      <c r="Q27" s="105">
        <f>'9 Tunnelbana'!S23</f>
        <v>5</v>
      </c>
      <c r="R27" s="105">
        <f>'9 Tunnelbana'!T23</f>
        <v>5</v>
      </c>
      <c r="S27" s="105">
        <f>'9 Tunnelbana'!U23</f>
        <v>11</v>
      </c>
      <c r="T27" s="105">
        <f>'9 Tunnelbana'!V23</f>
        <v>5</v>
      </c>
      <c r="U27" s="105"/>
      <c r="V27" s="105">
        <f>'9 Tunnelbana'!W23</f>
        <v>12</v>
      </c>
      <c r="W27" s="105">
        <f>'9 Tunnelbana'!X23</f>
        <v>8</v>
      </c>
      <c r="X27" s="105">
        <f>'9 Tunnelbana'!Y23</f>
        <v>8</v>
      </c>
    </row>
    <row r="28" spans="1:24" s="57" customFormat="1" ht="13.5" customHeight="1" x14ac:dyDescent="0.2">
      <c r="A28" s="92"/>
      <c r="B28" s="116"/>
      <c r="C28" s="116"/>
      <c r="D28" s="212"/>
      <c r="E28" s="212"/>
      <c r="F28" s="105"/>
      <c r="G28" s="105"/>
      <c r="H28" s="105"/>
      <c r="I28" s="105"/>
      <c r="J28" s="105"/>
      <c r="K28" s="105"/>
      <c r="L28" s="105"/>
      <c r="M28" s="105"/>
      <c r="N28" s="105"/>
      <c r="O28" s="105"/>
      <c r="P28" s="105"/>
      <c r="Q28" s="105"/>
      <c r="R28" s="105"/>
      <c r="S28" s="105"/>
      <c r="T28" s="105"/>
      <c r="U28" s="105"/>
      <c r="V28" s="105"/>
      <c r="W28" s="105"/>
      <c r="X28" s="105"/>
    </row>
    <row r="29" spans="1:24" s="57" customFormat="1" ht="14.1" customHeight="1" x14ac:dyDescent="0.2">
      <c r="A29" s="65" t="s">
        <v>150</v>
      </c>
      <c r="B29" s="116">
        <f>IF(SUM(Q29,R29,O29,P29,Q29)&gt;0,SUM(R29,N29,O29,P29,Q29),"–")</f>
        <v>129</v>
      </c>
      <c r="C29" s="116">
        <f>IF(SUM(X29,S29,T29,V29,W29)&gt;0,SUM(X29,S29,T29,V29,W29),"–")</f>
        <v>131</v>
      </c>
      <c r="D29" s="116" t="s">
        <v>3</v>
      </c>
      <c r="E29" s="116" t="s">
        <v>3</v>
      </c>
      <c r="F29" s="28" t="s">
        <v>3</v>
      </c>
      <c r="G29" s="28" t="s">
        <v>3</v>
      </c>
      <c r="H29" s="28" t="s">
        <v>3</v>
      </c>
      <c r="I29" s="28" t="s">
        <v>3</v>
      </c>
      <c r="J29" s="28" t="s">
        <v>3</v>
      </c>
      <c r="K29" s="28" t="s">
        <v>3</v>
      </c>
      <c r="L29" s="28" t="s">
        <v>3</v>
      </c>
      <c r="M29" s="105">
        <f>SUM('3 Järnväg'!O27,'6 Spårväg'!O27,'9 Tunnelbana'!O24)</f>
        <v>31</v>
      </c>
      <c r="N29" s="105">
        <f>SUM('3 Järnväg'!P27,'6 Spårväg'!P27,'9 Tunnelbana'!P24)</f>
        <v>17</v>
      </c>
      <c r="O29" s="105">
        <f>SUM('3 Järnväg'!Q27,'6 Spårväg'!Q27,'9 Tunnelbana'!Q24)</f>
        <v>21</v>
      </c>
      <c r="P29" s="105">
        <f>SUM('3 Järnväg'!R27,'6 Spårväg'!R27,'9 Tunnelbana'!R24)</f>
        <v>25</v>
      </c>
      <c r="Q29" s="105">
        <f>SUM('3 Järnväg'!S27,'6 Spårväg'!S27,'9 Tunnelbana'!S24)</f>
        <v>37</v>
      </c>
      <c r="R29" s="105">
        <f>SUM('3 Järnväg'!T27,'6 Spårväg'!T27,'9 Tunnelbana'!T24)</f>
        <v>29</v>
      </c>
      <c r="S29" s="105">
        <f>SUM('3 Järnväg'!U27,'6 Spårväg'!U27,'9 Tunnelbana'!U24)</f>
        <v>24</v>
      </c>
      <c r="T29" s="105">
        <f>SUM('3 Järnväg'!V27,'6 Spårväg'!V27,'9 Tunnelbana'!V24)</f>
        <v>25</v>
      </c>
      <c r="U29" s="105"/>
      <c r="V29" s="105">
        <f>SUM('3 Järnväg'!W27,'6 Spårväg'!W27,'9 Tunnelbana'!W24)</f>
        <v>21</v>
      </c>
      <c r="W29" s="105">
        <f>SUM('3 Järnväg'!X27,'6 Spårväg'!X27,'9 Tunnelbana'!X24)</f>
        <v>27</v>
      </c>
      <c r="X29" s="105">
        <f>SUM('3 Järnväg'!Y27,'6 Spårväg'!Y27,'9 Tunnelbana'!Y24)</f>
        <v>34</v>
      </c>
    </row>
    <row r="30" spans="1:24" s="57" customFormat="1" ht="14.1" customHeight="1" x14ac:dyDescent="0.2">
      <c r="A30" s="65" t="s">
        <v>151</v>
      </c>
      <c r="B30" s="116">
        <f>IF(SUM(Q30,R30,O30,P30,Q30)&gt;0,SUM(R30,N30,O30,P30,Q30),"–")</f>
        <v>283</v>
      </c>
      <c r="C30" s="116">
        <f>IF(SUM(X30,S30,T30,V30,W30)&gt;0,SUM(X30,S30,T30,V30,W30),"–")</f>
        <v>287</v>
      </c>
      <c r="D30" s="116" t="s">
        <v>3</v>
      </c>
      <c r="E30" s="116" t="s">
        <v>3</v>
      </c>
      <c r="F30" s="28" t="s">
        <v>3</v>
      </c>
      <c r="G30" s="28" t="s">
        <v>3</v>
      </c>
      <c r="H30" s="28" t="s">
        <v>3</v>
      </c>
      <c r="I30" s="28" t="s">
        <v>3</v>
      </c>
      <c r="J30" s="28" t="s">
        <v>3</v>
      </c>
      <c r="K30" s="28" t="s">
        <v>3</v>
      </c>
      <c r="L30" s="28" t="s">
        <v>3</v>
      </c>
      <c r="M30" s="105">
        <f>SUM('3 Järnväg'!O28,'6 Spårväg'!O28,'9 Tunnelbana'!O25)</f>
        <v>38</v>
      </c>
      <c r="N30" s="105">
        <f>SUM('3 Järnväg'!P28,'6 Spårväg'!P28,'9 Tunnelbana'!P25)</f>
        <v>55</v>
      </c>
      <c r="O30" s="105">
        <f>SUM('3 Järnväg'!Q28,'6 Spårväg'!Q28,'9 Tunnelbana'!Q25)</f>
        <v>43</v>
      </c>
      <c r="P30" s="105">
        <f>SUM('3 Järnväg'!R28,'6 Spårväg'!R28,'9 Tunnelbana'!R25)</f>
        <v>70</v>
      </c>
      <c r="Q30" s="105">
        <f>SUM('3 Järnväg'!S28,'6 Spårväg'!S28,'9 Tunnelbana'!S25)</f>
        <v>61</v>
      </c>
      <c r="R30" s="105">
        <f>SUM('3 Järnväg'!T28,'6 Spårväg'!T28,'9 Tunnelbana'!T25)</f>
        <v>54</v>
      </c>
      <c r="S30" s="105">
        <f>SUM('3 Järnväg'!U28,'6 Spårväg'!U28,'9 Tunnelbana'!U25)</f>
        <v>74</v>
      </c>
      <c r="T30" s="105">
        <f>SUM('3 Järnväg'!V28,'6 Spårväg'!V28,'9 Tunnelbana'!V25)</f>
        <v>50</v>
      </c>
      <c r="U30" s="105"/>
      <c r="V30" s="105">
        <f>SUM('3 Järnväg'!W28,'6 Spårväg'!W28,'9 Tunnelbana'!W25)</f>
        <v>42</v>
      </c>
      <c r="W30" s="105">
        <f>SUM('3 Järnväg'!X28,'6 Spårväg'!X28,'9 Tunnelbana'!X25)</f>
        <v>61</v>
      </c>
      <c r="X30" s="105">
        <f>SUM('3 Järnväg'!Y28,'6 Spårväg'!Y28,'9 Tunnelbana'!Y25)</f>
        <v>60</v>
      </c>
    </row>
    <row r="31" spans="1:24" s="57" customFormat="1" ht="6" customHeight="1" x14ac:dyDescent="0.2">
      <c r="A31" s="92"/>
      <c r="B31" s="116"/>
      <c r="C31" s="116"/>
      <c r="D31" s="212"/>
      <c r="E31" s="212"/>
      <c r="F31" s="105"/>
      <c r="G31" s="105"/>
      <c r="H31" s="105"/>
      <c r="I31" s="105"/>
      <c r="J31" s="105"/>
      <c r="K31" s="105"/>
      <c r="L31" s="105"/>
      <c r="M31" s="105"/>
      <c r="N31" s="105"/>
      <c r="O31" s="105"/>
      <c r="P31" s="105"/>
      <c r="Q31" s="105"/>
      <c r="R31" s="105"/>
      <c r="S31" s="105"/>
      <c r="T31" s="105"/>
      <c r="U31" s="105"/>
      <c r="V31" s="105"/>
      <c r="W31" s="105"/>
      <c r="X31" s="105"/>
    </row>
    <row r="32" spans="1:24" s="57" customFormat="1" ht="14.1" customHeight="1" x14ac:dyDescent="0.2">
      <c r="A32" s="154" t="s">
        <v>117</v>
      </c>
      <c r="B32" s="148">
        <f t="shared" si="8"/>
        <v>412</v>
      </c>
      <c r="C32" s="148">
        <f t="shared" si="9"/>
        <v>418</v>
      </c>
      <c r="D32" s="177">
        <f t="shared" ref="D32:T32" si="10">IF(SUM(D25:D27),SUM(D25:D27),"–")</f>
        <v>60</v>
      </c>
      <c r="E32" s="177">
        <f t="shared" si="10"/>
        <v>69</v>
      </c>
      <c r="F32" s="104">
        <f t="shared" si="10"/>
        <v>72</v>
      </c>
      <c r="G32" s="104">
        <f t="shared" si="10"/>
        <v>64</v>
      </c>
      <c r="H32" s="104">
        <f t="shared" si="10"/>
        <v>68</v>
      </c>
      <c r="I32" s="104">
        <f t="shared" si="10"/>
        <v>50</v>
      </c>
      <c r="J32" s="104">
        <f t="shared" si="10"/>
        <v>71</v>
      </c>
      <c r="K32" s="104">
        <f t="shared" si="10"/>
        <v>83</v>
      </c>
      <c r="L32" s="104">
        <f t="shared" si="10"/>
        <v>77</v>
      </c>
      <c r="M32" s="104">
        <f t="shared" si="10"/>
        <v>69</v>
      </c>
      <c r="N32" s="104">
        <f t="shared" si="10"/>
        <v>72</v>
      </c>
      <c r="O32" s="104">
        <f t="shared" si="10"/>
        <v>64</v>
      </c>
      <c r="P32" s="104">
        <f t="shared" si="10"/>
        <v>95</v>
      </c>
      <c r="Q32" s="104">
        <f t="shared" si="10"/>
        <v>98</v>
      </c>
      <c r="R32" s="104">
        <f t="shared" si="10"/>
        <v>83</v>
      </c>
      <c r="S32" s="104">
        <f t="shared" si="10"/>
        <v>98</v>
      </c>
      <c r="T32" s="104">
        <f t="shared" si="10"/>
        <v>75</v>
      </c>
      <c r="U32" s="104"/>
      <c r="V32" s="104">
        <f>IF(SUM(V25:V27),SUM(V25:V27),"–")</f>
        <v>63</v>
      </c>
      <c r="W32" s="104">
        <f>IF(SUM(W25:W27),SUM(W25:W27),"–")</f>
        <v>88</v>
      </c>
      <c r="X32" s="104">
        <f>IF(SUM(X25:X27),SUM(X25:X27),"–")</f>
        <v>94</v>
      </c>
    </row>
    <row r="33" spans="1:24" s="57" customFormat="1" ht="14.1" customHeight="1" x14ac:dyDescent="0.2">
      <c r="A33" s="74"/>
      <c r="B33" s="172"/>
      <c r="C33" s="172"/>
      <c r="D33" s="145"/>
      <c r="E33" s="145"/>
      <c r="F33" s="145"/>
      <c r="G33" s="145"/>
      <c r="H33" s="145"/>
      <c r="I33" s="145"/>
      <c r="J33" s="145"/>
      <c r="K33" s="145"/>
      <c r="L33" s="145"/>
      <c r="M33" s="145"/>
      <c r="N33" s="145"/>
      <c r="O33" s="145"/>
      <c r="P33" s="145"/>
      <c r="Q33" s="145"/>
      <c r="R33" s="145"/>
      <c r="S33" s="145"/>
      <c r="T33" s="145"/>
      <c r="U33" s="145"/>
      <c r="V33" s="145"/>
      <c r="W33" s="199"/>
      <c r="X33" s="199"/>
    </row>
    <row r="34" spans="1:24" s="62" customFormat="1" ht="33.950000000000003" customHeight="1" x14ac:dyDescent="0.2">
      <c r="A34" s="154" t="s">
        <v>119</v>
      </c>
      <c r="B34" s="116"/>
      <c r="C34" s="116"/>
      <c r="D34" s="213"/>
      <c r="E34" s="213"/>
      <c r="F34" s="143"/>
      <c r="G34" s="143"/>
      <c r="H34" s="143"/>
      <c r="I34" s="143"/>
      <c r="J34" s="143"/>
      <c r="K34" s="143"/>
      <c r="L34" s="143"/>
      <c r="M34" s="28"/>
      <c r="N34" s="28"/>
      <c r="O34" s="28"/>
      <c r="P34" s="28"/>
      <c r="Q34" s="28"/>
      <c r="R34" s="28"/>
      <c r="S34" s="28"/>
      <c r="T34" s="28"/>
      <c r="U34" s="28"/>
      <c r="V34" s="28"/>
      <c r="W34" s="28"/>
      <c r="X34" s="28"/>
    </row>
    <row r="35" spans="1:24" s="62" customFormat="1" ht="14.1" customHeight="1" x14ac:dyDescent="0.2">
      <c r="A35" s="92" t="s">
        <v>114</v>
      </c>
      <c r="B35" s="116">
        <f>IF(SUM(Q35,R35,O35,P35,Q35)&gt;0,SUM(R35,N35,O35,P35,Q35),"–")</f>
        <v>87</v>
      </c>
      <c r="C35" s="116">
        <f>IF(SUM(X35,S35,T35,V35,W35)&gt;0,SUM(X35,S35,T35,V35,W35),"–")</f>
        <v>53</v>
      </c>
      <c r="D35" s="116">
        <f>'4 Järnväg'!F25</f>
        <v>18</v>
      </c>
      <c r="E35" s="116">
        <f>'4 Järnväg'!G25</f>
        <v>19</v>
      </c>
      <c r="F35" s="28">
        <f>'4 Järnväg'!H25</f>
        <v>11</v>
      </c>
      <c r="G35" s="28">
        <f>'4 Järnväg'!I25</f>
        <v>23</v>
      </c>
      <c r="H35" s="28">
        <f>'4 Järnväg'!J25</f>
        <v>23</v>
      </c>
      <c r="I35" s="28">
        <f>'4 Järnväg'!K25</f>
        <v>19</v>
      </c>
      <c r="J35" s="28">
        <f>'4 Järnväg'!L25</f>
        <v>16</v>
      </c>
      <c r="K35" s="28">
        <f>'4 Järnväg'!M25</f>
        <v>15</v>
      </c>
      <c r="L35" s="28">
        <f>'4 Järnväg'!N25</f>
        <v>8</v>
      </c>
      <c r="M35" s="28">
        <f>'4 Järnväg'!O25</f>
        <v>18</v>
      </c>
      <c r="N35" s="28">
        <f>'4 Järnväg'!P25</f>
        <v>25</v>
      </c>
      <c r="O35" s="28">
        <f>'4 Järnväg'!Q25</f>
        <v>14</v>
      </c>
      <c r="P35" s="28">
        <f>'4 Järnväg'!R25</f>
        <v>19</v>
      </c>
      <c r="Q35" s="28">
        <f>'4 Järnväg'!S25</f>
        <v>18</v>
      </c>
      <c r="R35" s="28">
        <f>'4 Järnväg'!T25</f>
        <v>11</v>
      </c>
      <c r="S35" s="28">
        <f>'4 Järnväg'!U25</f>
        <v>14</v>
      </c>
      <c r="T35" s="28">
        <f>'4 Järnväg'!V25</f>
        <v>12</v>
      </c>
      <c r="U35" s="28"/>
      <c r="V35" s="28">
        <f>'4 Järnväg'!X25</f>
        <v>13</v>
      </c>
      <c r="W35" s="28">
        <f>'4 Järnväg'!Y25</f>
        <v>5</v>
      </c>
      <c r="X35" s="28">
        <f>'4 Järnväg'!Z25</f>
        <v>9</v>
      </c>
    </row>
    <row r="36" spans="1:24" s="62" customFormat="1" ht="14.1" customHeight="1" x14ac:dyDescent="0.2">
      <c r="A36" s="92" t="s">
        <v>115</v>
      </c>
      <c r="B36" s="116">
        <f t="shared" ref="B36:B43" si="11">IF(SUM(Q36,R36,O36,P36,Q36)&gt;0,SUM(R36,N36,O36,P36,Q36),"–")</f>
        <v>48</v>
      </c>
      <c r="C36" s="116">
        <f t="shared" ref="C36:C43" si="12">IF(SUM(X36,S36,T36,V36,W36)&gt;0,SUM(X36,S36,T36,V36,W36),"–")</f>
        <v>53</v>
      </c>
      <c r="D36" s="212">
        <f>'7 Spårväg'!F24</f>
        <v>14</v>
      </c>
      <c r="E36" s="212">
        <f>'7 Spårväg'!G24</f>
        <v>20</v>
      </c>
      <c r="F36" s="105">
        <f>'7 Spårväg'!H24</f>
        <v>16</v>
      </c>
      <c r="G36" s="105">
        <f>'7 Spårväg'!I24</f>
        <v>18</v>
      </c>
      <c r="H36" s="105">
        <f>'7 Spårväg'!J24</f>
        <v>10</v>
      </c>
      <c r="I36" s="105">
        <f>'7 Spårväg'!K24</f>
        <v>17</v>
      </c>
      <c r="J36" s="105">
        <f>'7 Spårväg'!L24</f>
        <v>34</v>
      </c>
      <c r="K36" s="105">
        <f>'7 Spårväg'!M24</f>
        <v>28</v>
      </c>
      <c r="L36" s="105">
        <f>'7 Spårväg'!N24</f>
        <v>11</v>
      </c>
      <c r="M36" s="105">
        <f>'7 Spårväg'!O24</f>
        <v>14</v>
      </c>
      <c r="N36" s="105">
        <f>'7 Spårväg'!P24</f>
        <v>10</v>
      </c>
      <c r="O36" s="105">
        <f>'7 Spårväg'!Q24</f>
        <v>22</v>
      </c>
      <c r="P36" s="105">
        <f>'7 Spårväg'!R24</f>
        <v>2</v>
      </c>
      <c r="Q36" s="105">
        <f>'7 Spårväg'!S24</f>
        <v>4</v>
      </c>
      <c r="R36" s="105">
        <f>'7 Spårväg'!T24</f>
        <v>10</v>
      </c>
      <c r="S36" s="28">
        <f>'7 Spårväg'!U24</f>
        <v>9</v>
      </c>
      <c r="T36" s="28">
        <f>'7 Spårväg'!V24</f>
        <v>7</v>
      </c>
      <c r="U36" s="28"/>
      <c r="V36" s="28">
        <f>'7 Spårväg'!X24</f>
        <v>14</v>
      </c>
      <c r="W36" s="28">
        <f>'7 Spårväg'!Y24</f>
        <v>10</v>
      </c>
      <c r="X36" s="28">
        <f>'7 Spårväg'!Z24</f>
        <v>13</v>
      </c>
    </row>
    <row r="37" spans="1:24" s="62" customFormat="1" ht="14.1" customHeight="1" x14ac:dyDescent="0.2">
      <c r="A37" s="92" t="s">
        <v>116</v>
      </c>
      <c r="B37" s="116">
        <f t="shared" si="11"/>
        <v>19</v>
      </c>
      <c r="C37" s="116">
        <f t="shared" si="12"/>
        <v>15</v>
      </c>
      <c r="D37" s="212">
        <f>'10 Tunnelbana'!F20</f>
        <v>6</v>
      </c>
      <c r="E37" s="212">
        <f>'10 Tunnelbana'!G20</f>
        <v>3</v>
      </c>
      <c r="F37" s="105">
        <f>'10 Tunnelbana'!H20</f>
        <v>5</v>
      </c>
      <c r="G37" s="105" t="str">
        <f>'10 Tunnelbana'!I20</f>
        <v>–</v>
      </c>
      <c r="H37" s="105">
        <f>'10 Tunnelbana'!J20</f>
        <v>3</v>
      </c>
      <c r="I37" s="105">
        <f>'10 Tunnelbana'!K20</f>
        <v>2</v>
      </c>
      <c r="J37" s="105">
        <f>'10 Tunnelbana'!L20</f>
        <v>2</v>
      </c>
      <c r="K37" s="105">
        <f>'10 Tunnelbana'!M20</f>
        <v>3</v>
      </c>
      <c r="L37" s="105">
        <f>'10 Tunnelbana'!N20</f>
        <v>2</v>
      </c>
      <c r="M37" s="105">
        <f>'10 Tunnelbana'!O20</f>
        <v>1</v>
      </c>
      <c r="N37" s="105">
        <f>'10 Tunnelbana'!P20</f>
        <v>5</v>
      </c>
      <c r="O37" s="105">
        <f>'10 Tunnelbana'!Q20</f>
        <v>5</v>
      </c>
      <c r="P37" s="105">
        <f>'10 Tunnelbana'!R20</f>
        <v>5</v>
      </c>
      <c r="Q37" s="105">
        <f>'10 Tunnelbana'!S20</f>
        <v>3</v>
      </c>
      <c r="R37" s="105">
        <f>'10 Tunnelbana'!T20</f>
        <v>1</v>
      </c>
      <c r="S37" s="28">
        <f>'10 Tunnelbana'!U20</f>
        <v>2</v>
      </c>
      <c r="T37" s="28">
        <f>'10 Tunnelbana'!V20</f>
        <v>4</v>
      </c>
      <c r="U37" s="187" t="s">
        <v>142</v>
      </c>
      <c r="V37" s="28">
        <f>'10 Tunnelbana'!X20</f>
        <v>2</v>
      </c>
      <c r="W37" s="28">
        <f>'10 Tunnelbana'!Y20</f>
        <v>3</v>
      </c>
      <c r="X37" s="28">
        <f>'10 Tunnelbana'!Z20</f>
        <v>4</v>
      </c>
    </row>
    <row r="38" spans="1:24" s="62" customFormat="1" ht="13.5" customHeight="1" x14ac:dyDescent="0.2">
      <c r="A38" s="92"/>
      <c r="B38" s="116"/>
      <c r="C38" s="116"/>
      <c r="D38" s="212"/>
      <c r="E38" s="212"/>
      <c r="F38" s="105"/>
      <c r="G38" s="105"/>
      <c r="H38" s="105"/>
      <c r="I38" s="105"/>
      <c r="J38" s="105"/>
      <c r="K38" s="105"/>
      <c r="L38" s="105"/>
      <c r="M38" s="105"/>
      <c r="N38" s="105"/>
      <c r="O38" s="105"/>
      <c r="P38" s="105"/>
      <c r="Q38" s="105"/>
      <c r="R38" s="105"/>
      <c r="S38" s="28"/>
      <c r="T38" s="28"/>
      <c r="U38" s="187"/>
      <c r="V38" s="28"/>
      <c r="W38" s="28"/>
      <c r="X38" s="28"/>
    </row>
    <row r="39" spans="1:24" s="62" customFormat="1" ht="13.5" customHeight="1" x14ac:dyDescent="0.2">
      <c r="A39" s="65" t="s">
        <v>150</v>
      </c>
      <c r="B39" s="116">
        <f>IF(SUM(Q39,R39,O39,P39,Q39)&gt;0,SUM(R39,N39,O39,P39,Q39),"–")</f>
        <v>54</v>
      </c>
      <c r="C39" s="116">
        <f>IF(SUM(X39,S39,T39,V39,W39)&gt;0,SUM(X39,S39,T39,V39,W39),"–")</f>
        <v>52</v>
      </c>
      <c r="D39" s="116" t="s">
        <v>3</v>
      </c>
      <c r="E39" s="116" t="s">
        <v>3</v>
      </c>
      <c r="F39" s="28" t="s">
        <v>3</v>
      </c>
      <c r="G39" s="28" t="s">
        <v>3</v>
      </c>
      <c r="H39" s="28" t="s">
        <v>3</v>
      </c>
      <c r="I39" s="28" t="s">
        <v>3</v>
      </c>
      <c r="J39" s="28" t="s">
        <v>3</v>
      </c>
      <c r="K39" s="28" t="s">
        <v>3</v>
      </c>
      <c r="L39" s="28" t="s">
        <v>3</v>
      </c>
      <c r="M39" s="116">
        <f>SUM('4 Järnväg'!O26,'7 Spårväg'!O25,'10 Tunnelbana'!O21)</f>
        <v>16</v>
      </c>
      <c r="N39" s="116">
        <f>SUM('4 Järnväg'!P26,'7 Spårväg'!P25,'10 Tunnelbana'!P21)</f>
        <v>14</v>
      </c>
      <c r="O39" s="116">
        <f>SUM('4 Järnväg'!Q26,'7 Spårväg'!Q25,'10 Tunnelbana'!Q21)</f>
        <v>17</v>
      </c>
      <c r="P39" s="116">
        <f>SUM('4 Järnväg'!R26,'7 Spårväg'!R25,'10 Tunnelbana'!R21)</f>
        <v>4</v>
      </c>
      <c r="Q39" s="116">
        <f>SUM('4 Järnväg'!S26,'7 Spårväg'!S25,'10 Tunnelbana'!S21)</f>
        <v>10</v>
      </c>
      <c r="R39" s="116">
        <f>SUM('4 Järnväg'!T26,'7 Spårväg'!T25,'10 Tunnelbana'!T21)</f>
        <v>9</v>
      </c>
      <c r="S39" s="116">
        <f>SUM('4 Järnväg'!U26,'7 Spårväg'!U25,'10 Tunnelbana'!U21)</f>
        <v>10</v>
      </c>
      <c r="T39" s="116">
        <f>SUM('4 Järnväg'!V26,'7 Spårväg'!V25,'10 Tunnelbana'!V21)</f>
        <v>12</v>
      </c>
      <c r="U39" s="116">
        <f>SUM('4 Järnväg'!W26,'7 Spårväg'!W25,'10 Tunnelbana'!W21)</f>
        <v>0</v>
      </c>
      <c r="V39" s="116">
        <f>SUM('4 Järnväg'!X26,'7 Spårväg'!X25,'10 Tunnelbana'!X21)</f>
        <v>17</v>
      </c>
      <c r="W39" s="116">
        <f>SUM('4 Järnväg'!Y26,'7 Spårväg'!Y25,'10 Tunnelbana'!Y21)</f>
        <v>6</v>
      </c>
      <c r="X39" s="116">
        <f>SUM('4 Järnväg'!Z26,'7 Spårväg'!Z25,'10 Tunnelbana'!Z21)</f>
        <v>7</v>
      </c>
    </row>
    <row r="40" spans="1:24" s="62" customFormat="1" ht="13.5" customHeight="1" x14ac:dyDescent="0.2">
      <c r="A40" s="65" t="s">
        <v>151</v>
      </c>
      <c r="B40" s="116">
        <f>IF(SUM(Q40,R40,O40,P40,Q40)&gt;0,SUM(R40,N40,O40,P40,Q40),"–")</f>
        <v>99</v>
      </c>
      <c r="C40" s="116">
        <f>IF(SUM(X40,S40,T40,V40,W40)&gt;0,SUM(X40,S40,T40,V40,W40),"–")</f>
        <v>68</v>
      </c>
      <c r="D40" s="116" t="s">
        <v>3</v>
      </c>
      <c r="E40" s="116" t="s">
        <v>3</v>
      </c>
      <c r="F40" s="28" t="s">
        <v>3</v>
      </c>
      <c r="G40" s="28" t="s">
        <v>3</v>
      </c>
      <c r="H40" s="28" t="s">
        <v>3</v>
      </c>
      <c r="I40" s="28" t="s">
        <v>3</v>
      </c>
      <c r="J40" s="28" t="s">
        <v>3</v>
      </c>
      <c r="K40" s="28" t="s">
        <v>3</v>
      </c>
      <c r="L40" s="28" t="s">
        <v>3</v>
      </c>
      <c r="M40" s="116">
        <f>SUM('4 Järnväg'!O27,'7 Spårväg'!O26,'10 Tunnelbana'!O22)</f>
        <v>16</v>
      </c>
      <c r="N40" s="116">
        <f>SUM('4 Järnväg'!P27,'7 Spårväg'!P26,'10 Tunnelbana'!P22)</f>
        <v>26</v>
      </c>
      <c r="O40" s="116">
        <f>SUM('4 Järnväg'!Q27,'7 Spårväg'!Q26,'10 Tunnelbana'!Q22)</f>
        <v>24</v>
      </c>
      <c r="P40" s="116">
        <f>SUM('4 Järnväg'!R27,'7 Spårväg'!R26,'10 Tunnelbana'!R22)</f>
        <v>21</v>
      </c>
      <c r="Q40" s="116">
        <f>SUM('4 Järnväg'!S27,'7 Spårväg'!S26,'10 Tunnelbana'!S22)</f>
        <v>15</v>
      </c>
      <c r="R40" s="116">
        <f>SUM('4 Järnväg'!T27,'7 Spårväg'!T26,'10 Tunnelbana'!T22)</f>
        <v>13</v>
      </c>
      <c r="S40" s="116">
        <f>SUM('4 Järnväg'!U27,'7 Spårväg'!U26,'10 Tunnelbana'!U22)</f>
        <v>15</v>
      </c>
      <c r="T40" s="116">
        <f>SUM('4 Järnväg'!V27,'7 Spårväg'!V26,'10 Tunnelbana'!V22)</f>
        <v>11</v>
      </c>
      <c r="U40" s="187" t="s">
        <v>142</v>
      </c>
      <c r="V40" s="116">
        <f>SUM('4 Järnväg'!X27,'7 Spårväg'!X26,'10 Tunnelbana'!X22)</f>
        <v>12</v>
      </c>
      <c r="W40" s="116">
        <f>SUM('4 Järnväg'!Y27,'7 Spårväg'!Y26,'10 Tunnelbana'!Y22)</f>
        <v>12</v>
      </c>
      <c r="X40" s="116">
        <f>SUM('4 Järnväg'!Z27,'7 Spårväg'!Z26,'10 Tunnelbana'!Z22)</f>
        <v>18</v>
      </c>
    </row>
    <row r="41" spans="1:24" s="62" customFormat="1" ht="14.1" customHeight="1" x14ac:dyDescent="0.2">
      <c r="A41" s="147" t="s">
        <v>152</v>
      </c>
      <c r="B41" s="116">
        <f>IF(SUM(Q41,R41,O41,P41,Q41)&gt;0,SUM(R41,N41,O41,P41,Q41),"–")</f>
        <v>1</v>
      </c>
      <c r="C41" s="116">
        <f>IF(SUM(X41,S41,T41,V41,W41)&gt;0,SUM(X41,S41,T41,V41,W41),"–")</f>
        <v>1</v>
      </c>
      <c r="D41" s="116" t="s">
        <v>3</v>
      </c>
      <c r="E41" s="116" t="s">
        <v>3</v>
      </c>
      <c r="F41" s="28" t="s">
        <v>3</v>
      </c>
      <c r="G41" s="28" t="s">
        <v>3</v>
      </c>
      <c r="H41" s="28" t="s">
        <v>3</v>
      </c>
      <c r="I41" s="28" t="s">
        <v>3</v>
      </c>
      <c r="J41" s="28" t="s">
        <v>3</v>
      </c>
      <c r="K41" s="28" t="s">
        <v>3</v>
      </c>
      <c r="L41" s="28" t="s">
        <v>3</v>
      </c>
      <c r="M41" s="116">
        <f>IF(SUM('4 Järnväg'!O28,'7 Spårväg'!O27),SUM('4 Järnväg'!O28,'7 Spårväg'!O27),"–")</f>
        <v>1</v>
      </c>
      <c r="N41" s="116" t="str">
        <f>IF(SUM('4 Järnväg'!P28,'7 Spårväg'!P27),SUM('4 Järnväg'!P28,'7 Spårväg'!P27),"–")</f>
        <v>–</v>
      </c>
      <c r="O41" s="116" t="str">
        <f>IF(SUM('4 Järnväg'!Q28,'7 Spårväg'!Q27),SUM('4 Järnväg'!Q28,'7 Spårväg'!Q27),"–")</f>
        <v>–</v>
      </c>
      <c r="P41" s="116">
        <f>IF(SUM('4 Järnväg'!R28,'7 Spårväg'!R27),SUM('4 Järnväg'!R28,'7 Spårväg'!R27),"–")</f>
        <v>1</v>
      </c>
      <c r="Q41" s="116" t="str">
        <f>IF(SUM('4 Järnväg'!S28,'7 Spårväg'!S27),SUM('4 Järnväg'!S28,'7 Spårväg'!S27),"–")</f>
        <v>–</v>
      </c>
      <c r="R41" s="116" t="str">
        <f>IF(SUM('4 Järnväg'!T28,'7 Spårväg'!T27),SUM('4 Järnväg'!T28,'7 Spårväg'!T27),"–")</f>
        <v>–</v>
      </c>
      <c r="S41" s="116" t="str">
        <f>IF(SUM('4 Järnväg'!U28,'7 Spårväg'!U27),SUM('4 Järnväg'!U28,'7 Spårväg'!U27),"–")</f>
        <v>–</v>
      </c>
      <c r="T41" s="116" t="str">
        <f>IF(SUM('4 Järnväg'!V28,'7 Spårväg'!V27),SUM('4 Järnväg'!V28,'7 Spårväg'!V27),"–")</f>
        <v>–</v>
      </c>
      <c r="U41" s="116"/>
      <c r="V41" s="116" t="str">
        <f>IF(SUM('4 Järnväg'!X28,'7 Spårväg'!X27),SUM('4 Järnväg'!X28,'7 Spårväg'!X27),"–")</f>
        <v>–</v>
      </c>
      <c r="W41" s="116" t="str">
        <f>IF(SUM('4 Järnväg'!Y28,'7 Spårväg'!Y27),SUM('4 Järnväg'!Y28,'7 Spårväg'!Y27),"–")</f>
        <v>–</v>
      </c>
      <c r="X41" s="116">
        <f>IF(SUM('4 Järnväg'!Z28,'7 Spårväg'!Z27),SUM('4 Järnväg'!Z28,'7 Spårväg'!Z27),"–")</f>
        <v>1</v>
      </c>
    </row>
    <row r="42" spans="1:24" s="62" customFormat="1" ht="6" customHeight="1" x14ac:dyDescent="0.2">
      <c r="A42" s="92"/>
      <c r="B42" s="116"/>
      <c r="C42" s="116"/>
      <c r="D42" s="212"/>
      <c r="E42" s="212"/>
      <c r="F42" s="105"/>
      <c r="G42" s="105"/>
      <c r="H42" s="105"/>
      <c r="I42" s="105"/>
      <c r="J42" s="105"/>
      <c r="K42" s="105"/>
      <c r="L42" s="105"/>
      <c r="M42" s="105"/>
      <c r="N42" s="105"/>
      <c r="O42" s="105"/>
      <c r="P42" s="105"/>
      <c r="Q42" s="105"/>
      <c r="R42" s="105"/>
      <c r="S42" s="28"/>
      <c r="T42" s="28"/>
      <c r="U42" s="187"/>
      <c r="V42" s="28"/>
      <c r="W42" s="28"/>
      <c r="X42" s="28"/>
    </row>
    <row r="43" spans="1:24" s="156" customFormat="1" ht="14.1" customHeight="1" x14ac:dyDescent="0.2">
      <c r="A43" s="154" t="s">
        <v>117</v>
      </c>
      <c r="B43" s="148">
        <f t="shared" si="11"/>
        <v>154</v>
      </c>
      <c r="C43" s="148">
        <f t="shared" si="12"/>
        <v>121</v>
      </c>
      <c r="D43" s="177">
        <f t="shared" ref="D43:T43" si="13">IF(SUM(D35:D37),SUM(D35:D37),"–")</f>
        <v>38</v>
      </c>
      <c r="E43" s="177">
        <f t="shared" si="13"/>
        <v>42</v>
      </c>
      <c r="F43" s="104">
        <f t="shared" si="13"/>
        <v>32</v>
      </c>
      <c r="G43" s="104">
        <f t="shared" si="13"/>
        <v>41</v>
      </c>
      <c r="H43" s="104">
        <f t="shared" si="13"/>
        <v>36</v>
      </c>
      <c r="I43" s="104">
        <f t="shared" si="13"/>
        <v>38</v>
      </c>
      <c r="J43" s="104">
        <f t="shared" si="13"/>
        <v>52</v>
      </c>
      <c r="K43" s="104">
        <f t="shared" si="13"/>
        <v>46</v>
      </c>
      <c r="L43" s="104">
        <f t="shared" si="13"/>
        <v>21</v>
      </c>
      <c r="M43" s="104">
        <f t="shared" si="13"/>
        <v>33</v>
      </c>
      <c r="N43" s="104">
        <f t="shared" si="13"/>
        <v>40</v>
      </c>
      <c r="O43" s="104">
        <f t="shared" si="13"/>
        <v>41</v>
      </c>
      <c r="P43" s="104">
        <f t="shared" si="13"/>
        <v>26</v>
      </c>
      <c r="Q43" s="104">
        <f t="shared" si="13"/>
        <v>25</v>
      </c>
      <c r="R43" s="104">
        <f t="shared" si="13"/>
        <v>22</v>
      </c>
      <c r="S43" s="104">
        <f t="shared" si="13"/>
        <v>25</v>
      </c>
      <c r="T43" s="104">
        <f t="shared" si="13"/>
        <v>23</v>
      </c>
      <c r="U43" s="187" t="s">
        <v>142</v>
      </c>
      <c r="V43" s="104">
        <f>IF(SUM(V35:V37),SUM(V35:V37),"–")</f>
        <v>29</v>
      </c>
      <c r="W43" s="104">
        <f>IF(SUM(W35:W37),SUM(W35:W37),"–")</f>
        <v>18</v>
      </c>
      <c r="X43" s="104">
        <f>IF(SUM(X35:X37),SUM(X35:X37),"–")</f>
        <v>26</v>
      </c>
    </row>
    <row r="44" spans="1:24" s="57" customFormat="1" ht="33.950000000000003" customHeight="1" x14ac:dyDescent="0.2">
      <c r="A44" s="154" t="s">
        <v>149</v>
      </c>
      <c r="B44" s="116"/>
      <c r="C44" s="116"/>
      <c r="D44" s="148"/>
      <c r="E44" s="148"/>
      <c r="F44" s="148"/>
      <c r="G44" s="148"/>
      <c r="H44" s="148"/>
      <c r="I44" s="148"/>
      <c r="J44" s="148"/>
      <c r="K44" s="148"/>
      <c r="L44" s="148"/>
      <c r="M44" s="148"/>
      <c r="N44" s="148"/>
      <c r="O44" s="148"/>
      <c r="P44" s="148"/>
      <c r="Q44" s="148"/>
      <c r="R44" s="148"/>
      <c r="S44" s="148"/>
      <c r="T44" s="148"/>
      <c r="U44" s="148"/>
      <c r="V44" s="148"/>
      <c r="W44" s="148"/>
      <c r="X44" s="148"/>
    </row>
    <row r="45" spans="1:24" s="62" customFormat="1" ht="14.1" customHeight="1" x14ac:dyDescent="0.2">
      <c r="A45" s="92" t="s">
        <v>114</v>
      </c>
      <c r="B45" s="116">
        <f>IF(SUM(Q45,R45,O45,P45,Q45)&gt;0,SUM(R45,N45,O45,P45,Q45),"–")</f>
        <v>13</v>
      </c>
      <c r="C45" s="116">
        <f>IF(SUM(X45,S45,T45,V45,W45)&gt;0,SUM(X45,S45,T45,V45,W45),"–")</f>
        <v>28</v>
      </c>
      <c r="D45" s="212">
        <f>'4 Järnväg'!F29</f>
        <v>1</v>
      </c>
      <c r="E45" s="212">
        <f>'4 Järnväg'!G29</f>
        <v>2</v>
      </c>
      <c r="F45" s="105">
        <f>'4 Järnväg'!H29</f>
        <v>2</v>
      </c>
      <c r="G45" s="105">
        <f>'4 Järnväg'!I29</f>
        <v>3</v>
      </c>
      <c r="H45" s="105" t="str">
        <f>'4 Järnväg'!J29</f>
        <v>–</v>
      </c>
      <c r="I45" s="105">
        <f>'4 Järnväg'!K29</f>
        <v>2</v>
      </c>
      <c r="J45" s="105">
        <f>'4 Järnväg'!L29</f>
        <v>4</v>
      </c>
      <c r="K45" s="105">
        <f>'4 Järnväg'!M29</f>
        <v>3</v>
      </c>
      <c r="L45" s="105">
        <f>'4 Järnväg'!N29</f>
        <v>1</v>
      </c>
      <c r="M45" s="105">
        <f>'4 Järnväg'!O29</f>
        <v>3</v>
      </c>
      <c r="N45" s="105">
        <f>'4 Järnväg'!P29</f>
        <v>2</v>
      </c>
      <c r="O45" s="105">
        <f>'4 Järnväg'!Q29</f>
        <v>5</v>
      </c>
      <c r="P45" s="105">
        <f>'4 Järnväg'!R29</f>
        <v>1</v>
      </c>
      <c r="Q45" s="105">
        <f>'4 Järnväg'!S29</f>
        <v>1</v>
      </c>
      <c r="R45" s="105">
        <f>'4 Järnväg'!T29</f>
        <v>4</v>
      </c>
      <c r="S45" s="105">
        <f>'4 Järnväg'!U29</f>
        <v>3</v>
      </c>
      <c r="T45" s="105">
        <f>'4 Järnväg'!V29</f>
        <v>6</v>
      </c>
      <c r="U45" s="105"/>
      <c r="V45" s="105">
        <f>'4 Järnväg'!X29</f>
        <v>8</v>
      </c>
      <c r="W45" s="105">
        <f>'4 Järnväg'!Y29</f>
        <v>3</v>
      </c>
      <c r="X45" s="105">
        <f>'4 Järnväg'!Z29</f>
        <v>8</v>
      </c>
    </row>
    <row r="46" spans="1:24" s="62" customFormat="1" ht="14.1" customHeight="1" x14ac:dyDescent="0.2">
      <c r="A46" s="92" t="s">
        <v>115</v>
      </c>
      <c r="B46" s="116">
        <f t="shared" ref="B46:B53" si="14">IF(SUM(Q46,R46,O46,P46,Q46)&gt;0,SUM(R46,N46,O46,P46,Q46),"–")</f>
        <v>1</v>
      </c>
      <c r="C46" s="116" t="str">
        <f t="shared" ref="C46:C53" si="15">IF(SUM(X46,S46,T46,V46,W46)&gt;0,SUM(X46,S46,T46,V46,W46),"–")</f>
        <v>–</v>
      </c>
      <c r="D46" s="212" t="str">
        <f>'7 Spårväg'!F28</f>
        <v>–</v>
      </c>
      <c r="E46" s="212" t="str">
        <f>'7 Spårväg'!G28</f>
        <v>–</v>
      </c>
      <c r="F46" s="105" t="str">
        <f>'7 Spårväg'!H28</f>
        <v>–</v>
      </c>
      <c r="G46" s="105" t="str">
        <f>'7 Spårväg'!I28</f>
        <v>–</v>
      </c>
      <c r="H46" s="105" t="str">
        <f>'7 Spårväg'!J28</f>
        <v>–</v>
      </c>
      <c r="I46" s="105" t="str">
        <f>'7 Spårväg'!K28</f>
        <v>–</v>
      </c>
      <c r="J46" s="105" t="str">
        <f>'7 Spårväg'!L28</f>
        <v>–</v>
      </c>
      <c r="K46" s="105" t="str">
        <f>'7 Spårväg'!M28</f>
        <v>–</v>
      </c>
      <c r="L46" s="105" t="str">
        <f>'7 Spårväg'!N28</f>
        <v>–</v>
      </c>
      <c r="M46" s="105" t="str">
        <f>'7 Spårväg'!O28</f>
        <v>–</v>
      </c>
      <c r="N46" s="105" t="str">
        <f>'7 Spårväg'!P28</f>
        <v>–</v>
      </c>
      <c r="O46" s="105" t="str">
        <f>'7 Spårväg'!Q28</f>
        <v>–</v>
      </c>
      <c r="P46" s="105" t="str">
        <f>'7 Spårväg'!R28</f>
        <v>–</v>
      </c>
      <c r="Q46" s="105">
        <f>'7 Spårväg'!S28</f>
        <v>1</v>
      </c>
      <c r="R46" s="105" t="str">
        <f>'7 Spårväg'!T28</f>
        <v>–</v>
      </c>
      <c r="S46" s="105" t="str">
        <f>'7 Spårväg'!U28</f>
        <v>–</v>
      </c>
      <c r="T46" s="105" t="str">
        <f>'7 Spårväg'!V28</f>
        <v>–</v>
      </c>
      <c r="U46" s="105"/>
      <c r="V46" s="105" t="str">
        <f>'7 Spårväg'!X28</f>
        <v>–</v>
      </c>
      <c r="W46" s="105" t="str">
        <f>'7 Spårväg'!Y28</f>
        <v>–</v>
      </c>
      <c r="X46" s="105" t="str">
        <f>'7 Spårväg'!Z28</f>
        <v>–</v>
      </c>
    </row>
    <row r="47" spans="1:24" s="62" customFormat="1" ht="14.1" customHeight="1" x14ac:dyDescent="0.2">
      <c r="A47" s="92" t="s">
        <v>116</v>
      </c>
      <c r="B47" s="116">
        <f t="shared" si="14"/>
        <v>11</v>
      </c>
      <c r="C47" s="116">
        <f t="shared" si="15"/>
        <v>17</v>
      </c>
      <c r="D47" s="212">
        <f>'10 Tunnelbana'!F23</f>
        <v>3</v>
      </c>
      <c r="E47" s="212">
        <f>'10 Tunnelbana'!G23</f>
        <v>6</v>
      </c>
      <c r="F47" s="105">
        <f>'10 Tunnelbana'!H23</f>
        <v>4</v>
      </c>
      <c r="G47" s="105">
        <f>'10 Tunnelbana'!I23</f>
        <v>1</v>
      </c>
      <c r="H47" s="105">
        <f>'10 Tunnelbana'!J23</f>
        <v>6</v>
      </c>
      <c r="I47" s="105">
        <f>'10 Tunnelbana'!K23</f>
        <v>4</v>
      </c>
      <c r="J47" s="105">
        <f>'10 Tunnelbana'!L23</f>
        <v>3</v>
      </c>
      <c r="K47" s="105">
        <f>'10 Tunnelbana'!M23</f>
        <v>2</v>
      </c>
      <c r="L47" s="105">
        <f>'10 Tunnelbana'!N23</f>
        <v>3</v>
      </c>
      <c r="M47" s="105">
        <f>'10 Tunnelbana'!O23</f>
        <v>1</v>
      </c>
      <c r="N47" s="105">
        <f>'10 Tunnelbana'!P23</f>
        <v>3</v>
      </c>
      <c r="O47" s="105">
        <f>'10 Tunnelbana'!Q23</f>
        <v>2</v>
      </c>
      <c r="P47" s="105">
        <f>'10 Tunnelbana'!R23</f>
        <v>3</v>
      </c>
      <c r="Q47" s="105">
        <f>'10 Tunnelbana'!S23</f>
        <v>2</v>
      </c>
      <c r="R47" s="105">
        <f>'10 Tunnelbana'!T23</f>
        <v>1</v>
      </c>
      <c r="S47" s="105">
        <f>'10 Tunnelbana'!U23</f>
        <v>2</v>
      </c>
      <c r="T47" s="105">
        <f>'10 Tunnelbana'!V23</f>
        <v>2</v>
      </c>
      <c r="U47" s="187" t="s">
        <v>142</v>
      </c>
      <c r="V47" s="105">
        <f>'10 Tunnelbana'!X23</f>
        <v>4</v>
      </c>
      <c r="W47" s="105">
        <f>'10 Tunnelbana'!Y23</f>
        <v>2</v>
      </c>
      <c r="X47" s="105">
        <f>'10 Tunnelbana'!Z23</f>
        <v>7</v>
      </c>
    </row>
    <row r="48" spans="1:24" s="62" customFormat="1" ht="13.5" customHeight="1" x14ac:dyDescent="0.2">
      <c r="A48" s="92"/>
      <c r="B48" s="116"/>
      <c r="C48" s="116"/>
      <c r="D48" s="212"/>
      <c r="E48" s="212"/>
      <c r="F48" s="105"/>
      <c r="G48" s="105"/>
      <c r="H48" s="105"/>
      <c r="I48" s="105"/>
      <c r="J48" s="105"/>
      <c r="K48" s="105"/>
      <c r="L48" s="105"/>
      <c r="M48" s="105"/>
      <c r="N48" s="105"/>
      <c r="O48" s="105"/>
      <c r="P48" s="105"/>
      <c r="Q48" s="105"/>
      <c r="R48" s="105"/>
      <c r="S48" s="105"/>
      <c r="T48" s="105"/>
      <c r="U48" s="187"/>
      <c r="V48" s="105"/>
      <c r="W48" s="105"/>
      <c r="X48" s="105"/>
    </row>
    <row r="49" spans="1:24" s="62" customFormat="1" ht="14.1" customHeight="1" x14ac:dyDescent="0.2">
      <c r="A49" s="65" t="s">
        <v>150</v>
      </c>
      <c r="B49" s="116">
        <f>IF(SUM(Q49,R49,O49,P49,Q49)&gt;0,SUM(R49,N49,O49,P49,Q49),"–")</f>
        <v>13</v>
      </c>
      <c r="C49" s="116">
        <f>IF(SUM(X49,S49,T49,V49,W49)&gt;0,SUM(X49,S49,T49,V49,W49),"–")</f>
        <v>16</v>
      </c>
      <c r="D49" s="116" t="s">
        <v>3</v>
      </c>
      <c r="E49" s="116" t="s">
        <v>3</v>
      </c>
      <c r="F49" s="28" t="s">
        <v>3</v>
      </c>
      <c r="G49" s="28" t="s">
        <v>3</v>
      </c>
      <c r="H49" s="28" t="s">
        <v>3</v>
      </c>
      <c r="I49" s="28" t="s">
        <v>3</v>
      </c>
      <c r="J49" s="28" t="s">
        <v>3</v>
      </c>
      <c r="K49" s="28" t="s">
        <v>3</v>
      </c>
      <c r="L49" s="28" t="s">
        <v>3</v>
      </c>
      <c r="M49" s="116">
        <f>IF(SUM('4 Järnväg'!O30,'7 Spårväg'!O29,'10 Tunnelbana'!O24),SUM('4 Järnväg'!O30,'7 Spårväg'!O29,'10 Tunnelbana'!O24),"–")</f>
        <v>3</v>
      </c>
      <c r="N49" s="116">
        <f>IF(SUM('4 Järnväg'!P30,'7 Spårväg'!P29,'10 Tunnelbana'!P24),SUM('4 Järnväg'!P30,'7 Spårväg'!P29,'10 Tunnelbana'!P24),"–")</f>
        <v>3</v>
      </c>
      <c r="O49" s="116">
        <f>IF(SUM('4 Järnväg'!Q30,'7 Spårväg'!Q29,'10 Tunnelbana'!Q24),SUM('4 Järnväg'!Q30,'7 Spårväg'!Q29,'10 Tunnelbana'!Q24),"–")</f>
        <v>5</v>
      </c>
      <c r="P49" s="116" t="str">
        <f>IF(SUM('4 Järnväg'!R30,'7 Spårväg'!R29,'10 Tunnelbana'!R24),SUM('4 Järnväg'!R30,'7 Spårväg'!R29,'10 Tunnelbana'!R24),"–")</f>
        <v>–</v>
      </c>
      <c r="Q49" s="116">
        <f>IF(SUM('4 Järnväg'!S30,'7 Spårväg'!S29,'10 Tunnelbana'!S24),SUM('4 Järnväg'!S30,'7 Spårväg'!S29,'10 Tunnelbana'!S24),"–")</f>
        <v>3</v>
      </c>
      <c r="R49" s="116">
        <f>IF(SUM('4 Järnväg'!T30,'7 Spårväg'!T29,'10 Tunnelbana'!T24),SUM('4 Järnväg'!T30,'7 Spårväg'!T29,'10 Tunnelbana'!T24),"–")</f>
        <v>2</v>
      </c>
      <c r="S49" s="116">
        <f>IF(SUM('4 Järnväg'!U30,'7 Spårväg'!U29,'10 Tunnelbana'!U24),SUM('4 Järnväg'!U30,'7 Spårväg'!U29,'10 Tunnelbana'!U24),"–")</f>
        <v>1</v>
      </c>
      <c r="T49" s="116">
        <f>IF(SUM('4 Järnväg'!V30,'7 Spårväg'!V29,'10 Tunnelbana'!V24),SUM('4 Järnväg'!V30,'7 Spårväg'!V29,'10 Tunnelbana'!V24),"–")</f>
        <v>1</v>
      </c>
      <c r="U49" s="187" t="s">
        <v>142</v>
      </c>
      <c r="V49" s="116">
        <f>IF(SUM('4 Järnväg'!X30,'7 Spårväg'!X29,'10 Tunnelbana'!X24),SUM('4 Järnväg'!X30,'7 Spårväg'!X29,'10 Tunnelbana'!X24),"–")</f>
        <v>5</v>
      </c>
      <c r="W49" s="116">
        <f>IF(SUM('4 Järnväg'!Y30,'7 Spårväg'!Y29,'10 Tunnelbana'!Y24),SUM('4 Järnväg'!Y30,'7 Spårväg'!Y29,'10 Tunnelbana'!Y24),"–")</f>
        <v>1</v>
      </c>
      <c r="X49" s="116">
        <f>IF(SUM('4 Järnväg'!Z30,'7 Spårväg'!Z29,'10 Tunnelbana'!Z24),SUM('4 Järnväg'!Z30,'7 Spårväg'!Z29,'10 Tunnelbana'!Z24),"–")</f>
        <v>8</v>
      </c>
    </row>
    <row r="50" spans="1:24" s="62" customFormat="1" ht="14.1" customHeight="1" x14ac:dyDescent="0.2">
      <c r="A50" s="65" t="s">
        <v>151</v>
      </c>
      <c r="B50" s="116">
        <f>IF(SUM(Q50,R50,O50,P50,Q50)&gt;0,SUM(R50,N50,O50,P50,Q50),"–")</f>
        <v>12</v>
      </c>
      <c r="C50" s="116">
        <f>IF(SUM(X50,S50,T50,V50,W50)&gt;0,SUM(X50,S50,T50,V50,W50),"–")</f>
        <v>28</v>
      </c>
      <c r="D50" s="116" t="s">
        <v>3</v>
      </c>
      <c r="E50" s="116" t="s">
        <v>3</v>
      </c>
      <c r="F50" s="28" t="s">
        <v>3</v>
      </c>
      <c r="G50" s="28" t="s">
        <v>3</v>
      </c>
      <c r="H50" s="28" t="s">
        <v>3</v>
      </c>
      <c r="I50" s="28" t="s">
        <v>3</v>
      </c>
      <c r="J50" s="28" t="s">
        <v>3</v>
      </c>
      <c r="K50" s="28" t="s">
        <v>3</v>
      </c>
      <c r="L50" s="28" t="s">
        <v>3</v>
      </c>
      <c r="M50" s="116">
        <f>IF(SUM('4 Järnväg'!O31,'7 Spårväg'!O30,'10 Tunnelbana'!O25),SUM('4 Järnväg'!O31,'7 Spårväg'!O30,'10 Tunnelbana'!O25),"–")</f>
        <v>1</v>
      </c>
      <c r="N50" s="116">
        <f>IF(SUM('4 Järnväg'!P31,'7 Spårväg'!P30,'10 Tunnelbana'!P25),SUM('4 Järnväg'!P31,'7 Spårväg'!P30,'10 Tunnelbana'!P25),"–")</f>
        <v>2</v>
      </c>
      <c r="O50" s="116">
        <f>IF(SUM('4 Järnväg'!Q31,'7 Spårväg'!Q30,'10 Tunnelbana'!Q25),SUM('4 Järnväg'!Q31,'7 Spårväg'!Q30,'10 Tunnelbana'!Q25),"–")</f>
        <v>2</v>
      </c>
      <c r="P50" s="116">
        <f>IF(SUM('4 Järnväg'!R31,'7 Spårväg'!R30,'10 Tunnelbana'!R25),SUM('4 Järnväg'!R31,'7 Spårväg'!R30,'10 Tunnelbana'!R25),"–")</f>
        <v>4</v>
      </c>
      <c r="Q50" s="116">
        <f>IF(SUM('4 Järnväg'!S31,'7 Spårväg'!S30,'10 Tunnelbana'!S25),SUM('4 Järnväg'!S31,'7 Spårväg'!S30,'10 Tunnelbana'!S25),"–")</f>
        <v>1</v>
      </c>
      <c r="R50" s="116">
        <f>IF(SUM('4 Järnväg'!T31,'7 Spårväg'!T30,'10 Tunnelbana'!T25),SUM('4 Järnväg'!T31,'7 Spårväg'!T30,'10 Tunnelbana'!T25),"–")</f>
        <v>3</v>
      </c>
      <c r="S50" s="116">
        <f>IF(SUM('4 Järnväg'!U31,'7 Spårväg'!U30,'10 Tunnelbana'!U25),SUM('4 Järnväg'!U31,'7 Spårväg'!U30,'10 Tunnelbana'!U25),"–")</f>
        <v>4</v>
      </c>
      <c r="T50" s="116">
        <f>IF(SUM('4 Järnväg'!V31,'7 Spårväg'!V30,'10 Tunnelbana'!V25),SUM('4 Järnväg'!V31,'7 Spårväg'!V30,'10 Tunnelbana'!V25),"–")</f>
        <v>7</v>
      </c>
      <c r="U50" s="116"/>
      <c r="V50" s="116">
        <f>IF(SUM('4 Järnväg'!X31,'7 Spårväg'!X30,'10 Tunnelbana'!X25),SUM('4 Järnväg'!X31,'7 Spårväg'!X30,'10 Tunnelbana'!X25),"–")</f>
        <v>7</v>
      </c>
      <c r="W50" s="116">
        <f>IF(SUM('4 Järnväg'!Y31,'7 Spårväg'!Y30,'10 Tunnelbana'!Y25),SUM('4 Järnväg'!Y31,'7 Spårväg'!Y30,'10 Tunnelbana'!Y25),"–")</f>
        <v>3</v>
      </c>
      <c r="X50" s="116">
        <f>IF(SUM('4 Järnväg'!Z31,'7 Spårväg'!Z30,'10 Tunnelbana'!Z25),SUM('4 Järnväg'!Z31,'7 Spårväg'!Z30,'10 Tunnelbana'!Z25),"–")</f>
        <v>7</v>
      </c>
    </row>
    <row r="51" spans="1:24" s="62" customFormat="1" ht="14.1" customHeight="1" x14ac:dyDescent="0.2">
      <c r="A51" s="147" t="s">
        <v>152</v>
      </c>
      <c r="B51" s="116" t="str">
        <f>IF(SUM(Q51,R51,O51,P51,Q51)&gt;0,SUM(R51,N51,O51,P51,Q51),"–")</f>
        <v>–</v>
      </c>
      <c r="C51" s="116">
        <f>IF(SUM(X51,S51,T51,V51,W51)&gt;0,SUM(X51,S51,T51,V51,W51),"–")</f>
        <v>1</v>
      </c>
      <c r="D51" s="116" t="s">
        <v>3</v>
      </c>
      <c r="E51" s="116" t="s">
        <v>3</v>
      </c>
      <c r="F51" s="28" t="s">
        <v>3</v>
      </c>
      <c r="G51" s="28" t="s">
        <v>3</v>
      </c>
      <c r="H51" s="28" t="s">
        <v>3</v>
      </c>
      <c r="I51" s="28" t="s">
        <v>3</v>
      </c>
      <c r="J51" s="28" t="s">
        <v>3</v>
      </c>
      <c r="K51" s="28" t="s">
        <v>3</v>
      </c>
      <c r="L51" s="28" t="s">
        <v>3</v>
      </c>
      <c r="M51" s="116" t="str">
        <f>IF(SUM('4 Järnväg'!O32,'7 Spårväg'!O31,'10 Tunnelbana'!O26),SUM('4 Järnväg'!O32,'7 Spårväg'!O31,'10 Tunnelbana'!O26),"–")</f>
        <v>–</v>
      </c>
      <c r="N51" s="116" t="str">
        <f>IF(SUM('4 Järnväg'!P32,'7 Spårväg'!P31,'10 Tunnelbana'!P26),SUM('4 Järnväg'!P32,'7 Spårväg'!P31,'10 Tunnelbana'!P26),"–")</f>
        <v>–</v>
      </c>
      <c r="O51" s="116" t="str">
        <f>IF(SUM('4 Järnväg'!Q32,'7 Spårväg'!Q31,'10 Tunnelbana'!Q26),SUM('4 Järnväg'!Q32,'7 Spårväg'!Q31,'10 Tunnelbana'!Q26),"–")</f>
        <v>–</v>
      </c>
      <c r="P51" s="116" t="str">
        <f>IF(SUM('4 Järnväg'!R32,'7 Spårväg'!R31,'10 Tunnelbana'!R26),SUM('4 Järnväg'!R32,'7 Spårväg'!R31,'10 Tunnelbana'!R26),"–")</f>
        <v>–</v>
      </c>
      <c r="Q51" s="116" t="str">
        <f>IF(SUM('4 Järnväg'!S32,'7 Spårväg'!S31,'10 Tunnelbana'!S26),SUM('4 Järnväg'!S32,'7 Spårväg'!S31,'10 Tunnelbana'!S26),"–")</f>
        <v>–</v>
      </c>
      <c r="R51" s="116" t="str">
        <f>IF(SUM('4 Järnväg'!T32,'7 Spårväg'!T31,'10 Tunnelbana'!T26),SUM('4 Järnväg'!T32,'7 Spårväg'!T31,'10 Tunnelbana'!T26),"–")</f>
        <v>–</v>
      </c>
      <c r="S51" s="116" t="str">
        <f>IF(SUM('4 Järnväg'!U32,'7 Spårväg'!U31,'10 Tunnelbana'!U26),SUM('4 Järnväg'!U32,'7 Spårväg'!U31,'10 Tunnelbana'!U26),"–")</f>
        <v>–</v>
      </c>
      <c r="T51" s="116" t="str">
        <f>IF(SUM('4 Järnväg'!V32,'7 Spårväg'!V31,'10 Tunnelbana'!V26),SUM('4 Järnväg'!V32,'7 Spårväg'!V31,'10 Tunnelbana'!V26),"–")</f>
        <v>–</v>
      </c>
      <c r="U51" s="116"/>
      <c r="V51" s="116" t="str">
        <f>IF(SUM('4 Järnväg'!X32,'7 Spårväg'!X31,'10 Tunnelbana'!X26),SUM('4 Järnväg'!X32,'7 Spårväg'!X31,'10 Tunnelbana'!X26),"–")</f>
        <v>–</v>
      </c>
      <c r="W51" s="116">
        <f>IF(SUM('4 Järnväg'!Y32,'7 Spårväg'!Y31,'10 Tunnelbana'!Y26),SUM('4 Järnväg'!Y32,'7 Spårväg'!Y31,'10 Tunnelbana'!Y26),"–")</f>
        <v>1</v>
      </c>
      <c r="X51" s="116" t="str">
        <f>IF(SUM('4 Järnväg'!Z32,'7 Spårväg'!Z31,'10 Tunnelbana'!Z26),SUM('4 Järnväg'!Z32,'7 Spårväg'!Z31,'10 Tunnelbana'!Z26),"–")</f>
        <v>–</v>
      </c>
    </row>
    <row r="52" spans="1:24" s="62" customFormat="1" ht="6" customHeight="1" x14ac:dyDescent="0.2">
      <c r="A52" s="92"/>
      <c r="B52" s="116"/>
      <c r="C52" s="116"/>
      <c r="D52" s="212"/>
      <c r="E52" s="212"/>
      <c r="F52" s="105"/>
      <c r="G52" s="105"/>
      <c r="H52" s="105"/>
      <c r="I52" s="105"/>
      <c r="J52" s="105"/>
      <c r="K52" s="105"/>
      <c r="L52" s="105"/>
      <c r="M52" s="105"/>
      <c r="N52" s="105"/>
      <c r="O52" s="105"/>
      <c r="P52" s="105"/>
      <c r="Q52" s="105"/>
      <c r="R52" s="105"/>
      <c r="S52" s="105"/>
      <c r="T52" s="105"/>
      <c r="U52" s="187"/>
      <c r="V52" s="105"/>
      <c r="W52" s="105"/>
      <c r="X52" s="105"/>
    </row>
    <row r="53" spans="1:24" s="62" customFormat="1" ht="14.1" customHeight="1" x14ac:dyDescent="0.2">
      <c r="A53" s="154" t="s">
        <v>117</v>
      </c>
      <c r="B53" s="148">
        <f t="shared" si="14"/>
        <v>25</v>
      </c>
      <c r="C53" s="148">
        <f t="shared" si="15"/>
        <v>45</v>
      </c>
      <c r="D53" s="177">
        <f t="shared" ref="D53:T53" si="16">IF(SUM(D45:D47),SUM(D45:D47),"–")</f>
        <v>4</v>
      </c>
      <c r="E53" s="177">
        <f t="shared" si="16"/>
        <v>8</v>
      </c>
      <c r="F53" s="104">
        <f t="shared" si="16"/>
        <v>6</v>
      </c>
      <c r="G53" s="104">
        <f t="shared" si="16"/>
        <v>4</v>
      </c>
      <c r="H53" s="104">
        <f t="shared" si="16"/>
        <v>6</v>
      </c>
      <c r="I53" s="104">
        <f t="shared" si="16"/>
        <v>6</v>
      </c>
      <c r="J53" s="104">
        <f t="shared" si="16"/>
        <v>7</v>
      </c>
      <c r="K53" s="104">
        <f t="shared" si="16"/>
        <v>5</v>
      </c>
      <c r="L53" s="104">
        <f t="shared" si="16"/>
        <v>4</v>
      </c>
      <c r="M53" s="104">
        <f t="shared" si="16"/>
        <v>4</v>
      </c>
      <c r="N53" s="104">
        <f t="shared" si="16"/>
        <v>5</v>
      </c>
      <c r="O53" s="104">
        <f t="shared" si="16"/>
        <v>7</v>
      </c>
      <c r="P53" s="104">
        <f t="shared" si="16"/>
        <v>4</v>
      </c>
      <c r="Q53" s="104">
        <f t="shared" si="16"/>
        <v>4</v>
      </c>
      <c r="R53" s="104">
        <f t="shared" si="16"/>
        <v>5</v>
      </c>
      <c r="S53" s="104">
        <f t="shared" si="16"/>
        <v>5</v>
      </c>
      <c r="T53" s="104">
        <f t="shared" si="16"/>
        <v>8</v>
      </c>
      <c r="U53" s="187" t="s">
        <v>142</v>
      </c>
      <c r="V53" s="104">
        <f>IF(SUM(V45:V47),SUM(V45:V47),"–")</f>
        <v>12</v>
      </c>
      <c r="W53" s="104">
        <f>IF(SUM(W45:W47),SUM(W45:W47),"–")</f>
        <v>5</v>
      </c>
      <c r="X53" s="104">
        <f>IF(SUM(X45:X47),SUM(X45:X47),"–")</f>
        <v>15</v>
      </c>
    </row>
    <row r="54" spans="1:24" s="57" customFormat="1" ht="14.1" customHeight="1" x14ac:dyDescent="0.2">
      <c r="A54" s="74"/>
      <c r="B54" s="172"/>
      <c r="C54" s="172"/>
      <c r="D54" s="145"/>
      <c r="E54" s="145"/>
      <c r="F54" s="145"/>
      <c r="G54" s="145"/>
      <c r="H54" s="145"/>
      <c r="I54" s="145"/>
      <c r="J54" s="145"/>
      <c r="K54" s="145"/>
      <c r="L54" s="145"/>
      <c r="M54" s="145"/>
      <c r="N54" s="145"/>
      <c r="O54" s="145"/>
      <c r="P54" s="145"/>
      <c r="Q54" s="145"/>
      <c r="R54" s="145"/>
      <c r="S54" s="145"/>
      <c r="T54" s="145"/>
      <c r="U54" s="145"/>
      <c r="V54" s="145"/>
      <c r="W54" s="145"/>
      <c r="X54" s="145"/>
    </row>
    <row r="55" spans="1:24" s="62" customFormat="1" x14ac:dyDescent="0.2">
      <c r="D55" s="158"/>
      <c r="E55" s="158"/>
      <c r="M55" s="178"/>
      <c r="N55" s="178"/>
      <c r="O55" s="178"/>
      <c r="P55" s="178"/>
      <c r="Q55" s="178"/>
      <c r="R55" s="178"/>
      <c r="S55" s="178"/>
      <c r="T55" s="178"/>
      <c r="U55" s="178"/>
      <c r="V55" s="178"/>
      <c r="W55" s="178"/>
      <c r="X55" s="178"/>
    </row>
  </sheetData>
  <pageMargins left="0.39370078740157483" right="0.39370078740157483" top="0.59055118110236227" bottom="0.74803149606299213" header="0.31496062992125984" footer="0.31496062992125984"/>
  <pageSetup paperSize="9" scale="8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30"/>
  <sheetViews>
    <sheetView showGridLines="0" zoomScaleNormal="100" zoomScaleSheetLayoutView="100" workbookViewId="0"/>
  </sheetViews>
  <sheetFormatPr defaultColWidth="9.140625" defaultRowHeight="12.75" outlineLevelCol="1" x14ac:dyDescent="0.2"/>
  <cols>
    <col min="1" max="1" width="2.85546875" style="12" customWidth="1"/>
    <col min="2" max="2" width="0.85546875" style="12" customWidth="1"/>
    <col min="3" max="3" width="41.7109375" style="12" customWidth="1"/>
    <col min="4" max="4" width="5.85546875" style="14" customWidth="1"/>
    <col min="5" max="5" width="5.85546875" style="98" customWidth="1"/>
    <col min="6" max="19" width="4.42578125" style="4" customWidth="1" outlineLevel="1"/>
    <col min="20" max="21" width="4.42578125" style="4" customWidth="1"/>
    <col min="22" max="22" width="4.42578125" style="97" customWidth="1"/>
    <col min="23" max="23" width="1.5703125" style="97" customWidth="1"/>
    <col min="24" max="24" width="4.42578125" style="97" customWidth="1"/>
    <col min="25" max="26" width="4.42578125" style="12" customWidth="1"/>
    <col min="27" max="16384" width="9.140625" style="12"/>
  </cols>
  <sheetData>
    <row r="1" spans="1:31" s="62" customFormat="1" ht="14.25" customHeight="1" x14ac:dyDescent="0.2">
      <c r="A1" s="57" t="s">
        <v>195</v>
      </c>
      <c r="D1" s="98"/>
      <c r="E1" s="98"/>
      <c r="F1" s="97"/>
      <c r="G1" s="97"/>
      <c r="H1" s="97"/>
      <c r="I1" s="97"/>
      <c r="J1" s="97"/>
      <c r="K1" s="97"/>
      <c r="L1" s="97"/>
      <c r="M1" s="97"/>
      <c r="N1" s="97"/>
      <c r="O1" s="97"/>
      <c r="P1" s="97"/>
      <c r="Q1" s="97"/>
      <c r="R1" s="97"/>
      <c r="S1" s="97"/>
      <c r="T1" s="97"/>
      <c r="U1" s="97"/>
      <c r="V1" s="97"/>
      <c r="W1" s="97"/>
      <c r="X1" s="97"/>
    </row>
    <row r="2" spans="1:31" s="62" customFormat="1" ht="14.25" customHeight="1" x14ac:dyDescent="0.2">
      <c r="A2" s="158" t="s">
        <v>196</v>
      </c>
      <c r="D2" s="98"/>
      <c r="E2" s="98"/>
      <c r="F2" s="97"/>
      <c r="G2" s="97"/>
      <c r="H2" s="97"/>
      <c r="I2" s="97"/>
      <c r="J2" s="97"/>
      <c r="K2" s="97"/>
      <c r="L2" s="97"/>
      <c r="M2" s="97"/>
      <c r="N2" s="97"/>
      <c r="O2" s="97"/>
      <c r="P2" s="97"/>
      <c r="Q2" s="97"/>
      <c r="R2" s="97"/>
      <c r="S2" s="97"/>
      <c r="T2" s="97"/>
      <c r="U2" s="97"/>
      <c r="V2" s="97"/>
      <c r="W2" s="97"/>
      <c r="X2" s="97"/>
    </row>
    <row r="3" spans="1:31" ht="24" customHeight="1" x14ac:dyDescent="0.2">
      <c r="A3" s="301"/>
      <c r="B3" s="301"/>
      <c r="C3" s="301"/>
      <c r="D3" s="153" t="s">
        <v>191</v>
      </c>
      <c r="E3" s="153" t="s">
        <v>192</v>
      </c>
      <c r="F3" s="111">
        <v>2000</v>
      </c>
      <c r="G3" s="111">
        <v>2001</v>
      </c>
      <c r="H3" s="111">
        <v>2002</v>
      </c>
      <c r="I3" s="111">
        <v>2003</v>
      </c>
      <c r="J3" s="111">
        <v>2004</v>
      </c>
      <c r="K3" s="111">
        <v>2005</v>
      </c>
      <c r="L3" s="111">
        <v>2006</v>
      </c>
      <c r="M3" s="111">
        <v>2007</v>
      </c>
      <c r="N3" s="111">
        <v>2008</v>
      </c>
      <c r="O3" s="111">
        <v>2009</v>
      </c>
      <c r="P3" s="111">
        <v>2010</v>
      </c>
      <c r="Q3" s="111">
        <v>2011</v>
      </c>
      <c r="R3" s="111">
        <v>2012</v>
      </c>
      <c r="S3" s="111">
        <v>2013</v>
      </c>
      <c r="T3" s="142">
        <v>2014</v>
      </c>
      <c r="U3" s="142">
        <v>2015</v>
      </c>
      <c r="V3" s="122">
        <v>2016</v>
      </c>
      <c r="W3" s="122"/>
      <c r="X3" s="122">
        <v>2017</v>
      </c>
      <c r="Y3" s="122">
        <v>2018</v>
      </c>
      <c r="Z3" s="122">
        <v>2019</v>
      </c>
    </row>
    <row r="4" spans="1:31" ht="25.5" customHeight="1" x14ac:dyDescent="0.2">
      <c r="A4" s="22"/>
      <c r="B4" s="18"/>
      <c r="C4" s="19" t="s">
        <v>48</v>
      </c>
      <c r="D4" s="116"/>
      <c r="E4" s="116"/>
      <c r="F4" s="26"/>
      <c r="G4" s="26"/>
      <c r="H4" s="26"/>
      <c r="I4" s="26"/>
      <c r="J4" s="26"/>
      <c r="K4" s="26"/>
      <c r="L4" s="26"/>
      <c r="M4" s="26"/>
      <c r="N4" s="26"/>
      <c r="O4" s="26"/>
      <c r="P4" s="26"/>
      <c r="Q4" s="26"/>
      <c r="R4" s="26"/>
      <c r="S4" s="26"/>
      <c r="T4" s="26"/>
    </row>
    <row r="5" spans="1:31" ht="24" customHeight="1" x14ac:dyDescent="0.25">
      <c r="A5" s="18"/>
      <c r="B5" s="18"/>
      <c r="C5" s="21" t="s">
        <v>10</v>
      </c>
      <c r="D5" s="116">
        <f>IF(SUM(T5,P5,Q5,R5,S5)&gt;0,SUM(T5,P5,Q5,R5,S5),"–")</f>
        <v>44</v>
      </c>
      <c r="E5" s="116">
        <f>SUM(Z5,U5,V5,X5,Y5)</f>
        <v>27</v>
      </c>
      <c r="F5" s="20">
        <v>2</v>
      </c>
      <c r="G5" s="20">
        <v>21</v>
      </c>
      <c r="H5" s="20">
        <v>9</v>
      </c>
      <c r="I5" s="20">
        <v>8</v>
      </c>
      <c r="J5" s="20">
        <v>12</v>
      </c>
      <c r="K5" s="20">
        <v>2</v>
      </c>
      <c r="L5" s="20">
        <v>12</v>
      </c>
      <c r="M5" s="20">
        <v>11</v>
      </c>
      <c r="N5" s="20">
        <v>14</v>
      </c>
      <c r="O5" s="20">
        <v>7</v>
      </c>
      <c r="P5" s="20">
        <v>8</v>
      </c>
      <c r="Q5" s="20">
        <v>7</v>
      </c>
      <c r="R5" s="20">
        <v>10</v>
      </c>
      <c r="S5" s="20">
        <v>9</v>
      </c>
      <c r="T5" s="20">
        <v>10</v>
      </c>
      <c r="U5" s="93">
        <v>3</v>
      </c>
      <c r="V5" s="94">
        <v>4</v>
      </c>
      <c r="W5" s="94"/>
      <c r="X5" s="94">
        <v>5</v>
      </c>
      <c r="Y5" s="93">
        <v>8</v>
      </c>
      <c r="Z5" s="93">
        <v>7</v>
      </c>
      <c r="AA5" s="182"/>
      <c r="AB5" s="182"/>
      <c r="AC5" s="182"/>
      <c r="AD5" s="182"/>
      <c r="AE5" s="182"/>
    </row>
    <row r="6" spans="1:31" ht="23.25" x14ac:dyDescent="0.25">
      <c r="A6" s="18"/>
      <c r="B6" s="18"/>
      <c r="C6" s="21" t="s">
        <v>11</v>
      </c>
      <c r="D6" s="116">
        <f t="shared" ref="D6:D12" si="0">IF(SUM(T6,P6,Q6,R6,S6)&gt;0,SUM(T6,P6,Q6,R6,S6),"–")</f>
        <v>16</v>
      </c>
      <c r="E6" s="116">
        <f t="shared" ref="E6:E12" si="1">SUM(Z6,U6,V6,X6,Y6)</f>
        <v>18</v>
      </c>
      <c r="F6" s="20">
        <v>1</v>
      </c>
      <c r="G6" s="20">
        <v>7</v>
      </c>
      <c r="H6" s="20">
        <v>7</v>
      </c>
      <c r="I6" s="20">
        <v>8</v>
      </c>
      <c r="J6" s="20">
        <v>5</v>
      </c>
      <c r="K6" s="20">
        <v>9</v>
      </c>
      <c r="L6" s="20">
        <v>7</v>
      </c>
      <c r="M6" s="20">
        <v>1</v>
      </c>
      <c r="N6" s="20">
        <v>4</v>
      </c>
      <c r="O6" s="20">
        <v>1</v>
      </c>
      <c r="P6" s="20">
        <v>3</v>
      </c>
      <c r="Q6" s="20">
        <v>2</v>
      </c>
      <c r="R6" s="20">
        <v>4</v>
      </c>
      <c r="S6" s="20">
        <v>3</v>
      </c>
      <c r="T6" s="20">
        <v>4</v>
      </c>
      <c r="U6" s="93">
        <v>3</v>
      </c>
      <c r="V6" s="94">
        <v>2</v>
      </c>
      <c r="W6" s="125" t="s">
        <v>142</v>
      </c>
      <c r="X6" s="94">
        <v>2</v>
      </c>
      <c r="Y6" s="93">
        <v>6</v>
      </c>
      <c r="Z6" s="93">
        <v>5</v>
      </c>
      <c r="AE6" s="182"/>
    </row>
    <row r="7" spans="1:31" ht="24" customHeight="1" x14ac:dyDescent="0.25">
      <c r="A7" s="18"/>
      <c r="B7" s="18"/>
      <c r="C7" s="21" t="s">
        <v>12</v>
      </c>
      <c r="D7" s="116">
        <f t="shared" si="0"/>
        <v>62</v>
      </c>
      <c r="E7" s="116">
        <f t="shared" si="1"/>
        <v>51</v>
      </c>
      <c r="F7" s="20">
        <v>12</v>
      </c>
      <c r="G7" s="20">
        <v>12</v>
      </c>
      <c r="H7" s="20">
        <v>10</v>
      </c>
      <c r="I7" s="20">
        <v>10</v>
      </c>
      <c r="J7" s="20">
        <v>19</v>
      </c>
      <c r="K7" s="20">
        <v>21</v>
      </c>
      <c r="L7" s="20">
        <v>18</v>
      </c>
      <c r="M7" s="20">
        <v>15</v>
      </c>
      <c r="N7" s="20">
        <v>6</v>
      </c>
      <c r="O7" s="20">
        <v>16</v>
      </c>
      <c r="P7" s="20">
        <v>16</v>
      </c>
      <c r="Q7" s="20">
        <v>9</v>
      </c>
      <c r="R7" s="20">
        <v>12</v>
      </c>
      <c r="S7" s="20">
        <v>14</v>
      </c>
      <c r="T7" s="20">
        <v>11</v>
      </c>
      <c r="U7" s="93">
        <v>9</v>
      </c>
      <c r="V7" s="94">
        <v>7</v>
      </c>
      <c r="W7" s="125" t="s">
        <v>142</v>
      </c>
      <c r="X7" s="94">
        <v>16</v>
      </c>
      <c r="Y7" s="93">
        <v>11</v>
      </c>
      <c r="Z7" s="93">
        <v>8</v>
      </c>
      <c r="AE7" s="182"/>
    </row>
    <row r="8" spans="1:31" ht="24" customHeight="1" x14ac:dyDescent="0.25">
      <c r="A8" s="18"/>
      <c r="B8" s="18"/>
      <c r="C8" s="92" t="s">
        <v>71</v>
      </c>
      <c r="D8" s="195" t="s">
        <v>3</v>
      </c>
      <c r="E8" s="116">
        <f t="shared" si="1"/>
        <v>69</v>
      </c>
      <c r="F8" s="20" t="s">
        <v>3</v>
      </c>
      <c r="G8" s="20" t="s">
        <v>3</v>
      </c>
      <c r="H8" s="20" t="s">
        <v>3</v>
      </c>
      <c r="I8" s="20" t="s">
        <v>3</v>
      </c>
      <c r="J8" s="20" t="s">
        <v>3</v>
      </c>
      <c r="K8" s="20" t="s">
        <v>3</v>
      </c>
      <c r="L8" s="20" t="s">
        <v>3</v>
      </c>
      <c r="M8" s="20" t="s">
        <v>3</v>
      </c>
      <c r="N8" s="20" t="s">
        <v>3</v>
      </c>
      <c r="O8" s="20" t="s">
        <v>3</v>
      </c>
      <c r="P8" s="20" t="s">
        <v>3</v>
      </c>
      <c r="Q8" s="20" t="s">
        <v>3</v>
      </c>
      <c r="R8" s="20" t="s">
        <v>3</v>
      </c>
      <c r="S8" s="20" t="s">
        <v>3</v>
      </c>
      <c r="T8" s="20">
        <v>19</v>
      </c>
      <c r="U8" s="93">
        <v>18</v>
      </c>
      <c r="V8" s="94">
        <v>16</v>
      </c>
      <c r="W8" s="94"/>
      <c r="X8" s="94">
        <v>13</v>
      </c>
      <c r="Y8" s="93">
        <v>6</v>
      </c>
      <c r="Z8" s="93">
        <v>16</v>
      </c>
      <c r="AE8" s="183"/>
    </row>
    <row r="9" spans="1:31" ht="24.75" customHeight="1" x14ac:dyDescent="0.25">
      <c r="A9" s="18"/>
      <c r="B9" s="18"/>
      <c r="C9" s="63" t="s">
        <v>29</v>
      </c>
      <c r="D9" s="116">
        <f t="shared" si="0"/>
        <v>21</v>
      </c>
      <c r="E9" s="116">
        <f t="shared" si="1"/>
        <v>25</v>
      </c>
      <c r="F9" s="20" t="s">
        <v>3</v>
      </c>
      <c r="G9" s="20" t="s">
        <v>3</v>
      </c>
      <c r="H9" s="20" t="s">
        <v>3</v>
      </c>
      <c r="I9" s="20" t="s">
        <v>3</v>
      </c>
      <c r="J9" s="20" t="s">
        <v>3</v>
      </c>
      <c r="K9" s="20" t="s">
        <v>3</v>
      </c>
      <c r="L9" s="20" t="s">
        <v>3</v>
      </c>
      <c r="M9" s="20">
        <v>6</v>
      </c>
      <c r="N9" s="20">
        <v>6</v>
      </c>
      <c r="O9" s="20">
        <v>4</v>
      </c>
      <c r="P9" s="20">
        <v>5</v>
      </c>
      <c r="Q9" s="20">
        <v>6</v>
      </c>
      <c r="R9" s="20">
        <v>4</v>
      </c>
      <c r="S9" s="20">
        <v>1</v>
      </c>
      <c r="T9" s="20">
        <v>5</v>
      </c>
      <c r="U9" s="93">
        <v>7</v>
      </c>
      <c r="V9" s="94">
        <v>1</v>
      </c>
      <c r="W9" s="125" t="s">
        <v>142</v>
      </c>
      <c r="X9" s="94">
        <v>4</v>
      </c>
      <c r="Y9" s="93">
        <v>5</v>
      </c>
      <c r="Z9" s="93">
        <v>8</v>
      </c>
      <c r="AE9" s="183"/>
    </row>
    <row r="10" spans="1:31" ht="15" x14ac:dyDescent="0.25">
      <c r="A10" s="18"/>
      <c r="B10" s="18"/>
      <c r="C10" s="21" t="s">
        <v>13</v>
      </c>
      <c r="D10" s="116">
        <f t="shared" si="0"/>
        <v>119</v>
      </c>
      <c r="E10" s="116">
        <f t="shared" si="1"/>
        <v>15</v>
      </c>
      <c r="F10" s="20">
        <v>15</v>
      </c>
      <c r="G10" s="20">
        <v>19</v>
      </c>
      <c r="H10" s="20">
        <v>30</v>
      </c>
      <c r="I10" s="20">
        <v>38</v>
      </c>
      <c r="J10" s="20">
        <v>36</v>
      </c>
      <c r="K10" s="20">
        <v>22</v>
      </c>
      <c r="L10" s="20">
        <v>25</v>
      </c>
      <c r="M10" s="20">
        <v>26</v>
      </c>
      <c r="N10" s="20">
        <v>20</v>
      </c>
      <c r="O10" s="20">
        <v>21</v>
      </c>
      <c r="P10" s="20">
        <v>41</v>
      </c>
      <c r="Q10" s="20">
        <v>32</v>
      </c>
      <c r="R10" s="20">
        <v>18</v>
      </c>
      <c r="S10" s="20">
        <v>19</v>
      </c>
      <c r="T10" s="20">
        <v>9</v>
      </c>
      <c r="U10" s="93">
        <v>2</v>
      </c>
      <c r="V10" s="94">
        <v>4</v>
      </c>
      <c r="W10" s="125" t="s">
        <v>142</v>
      </c>
      <c r="X10" s="94">
        <v>3</v>
      </c>
      <c r="Y10" s="93">
        <v>2</v>
      </c>
      <c r="Z10" s="93">
        <v>4</v>
      </c>
      <c r="AE10" s="183"/>
    </row>
    <row r="11" spans="1:31" s="17" customFormat="1" ht="14.1" customHeight="1" x14ac:dyDescent="0.25">
      <c r="A11" s="53"/>
      <c r="B11" s="53"/>
      <c r="C11" s="19" t="s">
        <v>120</v>
      </c>
      <c r="D11" s="148">
        <f t="shared" si="0"/>
        <v>281</v>
      </c>
      <c r="E11" s="148">
        <f t="shared" si="1"/>
        <v>205</v>
      </c>
      <c r="F11" s="55">
        <f t="shared" ref="F11:Y11" si="2">IF(SUM(F5:F10)&gt;0,SUM(F5:F10),"–")</f>
        <v>30</v>
      </c>
      <c r="G11" s="55">
        <f t="shared" si="2"/>
        <v>59</v>
      </c>
      <c r="H11" s="55">
        <f t="shared" si="2"/>
        <v>56</v>
      </c>
      <c r="I11" s="55">
        <f t="shared" si="2"/>
        <v>64</v>
      </c>
      <c r="J11" s="55">
        <f t="shared" si="2"/>
        <v>72</v>
      </c>
      <c r="K11" s="55">
        <f t="shared" si="2"/>
        <v>54</v>
      </c>
      <c r="L11" s="55">
        <f t="shared" si="2"/>
        <v>62</v>
      </c>
      <c r="M11" s="55">
        <f t="shared" si="2"/>
        <v>59</v>
      </c>
      <c r="N11" s="55">
        <f t="shared" si="2"/>
        <v>50</v>
      </c>
      <c r="O11" s="55">
        <f t="shared" si="2"/>
        <v>49</v>
      </c>
      <c r="P11" s="55">
        <f t="shared" si="2"/>
        <v>73</v>
      </c>
      <c r="Q11" s="55">
        <f t="shared" si="2"/>
        <v>56</v>
      </c>
      <c r="R11" s="55">
        <f t="shared" si="2"/>
        <v>48</v>
      </c>
      <c r="S11" s="55">
        <f t="shared" si="2"/>
        <v>46</v>
      </c>
      <c r="T11" s="55">
        <f t="shared" si="2"/>
        <v>58</v>
      </c>
      <c r="U11" s="55">
        <f t="shared" si="2"/>
        <v>42</v>
      </c>
      <c r="V11" s="104">
        <f t="shared" si="2"/>
        <v>34</v>
      </c>
      <c r="W11" s="125" t="s">
        <v>142</v>
      </c>
      <c r="X11" s="230">
        <f t="shared" si="2"/>
        <v>43</v>
      </c>
      <c r="Y11" s="230">
        <f t="shared" si="2"/>
        <v>38</v>
      </c>
      <c r="Z11" s="230">
        <f t="shared" ref="Z11" si="3">IF(SUM(Z5:Z10)&gt;0,SUM(Z5:Z10),"–")</f>
        <v>48</v>
      </c>
      <c r="AE11" s="201"/>
    </row>
    <row r="12" spans="1:31" s="17" customFormat="1" ht="27.75" customHeight="1" x14ac:dyDescent="0.25">
      <c r="A12" s="232"/>
      <c r="B12" s="232"/>
      <c r="C12" s="233" t="s">
        <v>181</v>
      </c>
      <c r="D12" s="234">
        <f t="shared" si="0"/>
        <v>391</v>
      </c>
      <c r="E12" s="234">
        <f t="shared" si="1"/>
        <v>402</v>
      </c>
      <c r="F12" s="235">
        <v>54</v>
      </c>
      <c r="G12" s="235">
        <v>65</v>
      </c>
      <c r="H12" s="235">
        <v>65</v>
      </c>
      <c r="I12" s="235">
        <v>62</v>
      </c>
      <c r="J12" s="235">
        <v>58</v>
      </c>
      <c r="K12" s="235">
        <v>46</v>
      </c>
      <c r="L12" s="235">
        <v>69</v>
      </c>
      <c r="M12" s="235">
        <v>79</v>
      </c>
      <c r="N12" s="235">
        <v>73</v>
      </c>
      <c r="O12" s="235">
        <v>68</v>
      </c>
      <c r="P12" s="236">
        <v>68</v>
      </c>
      <c r="Q12" s="236">
        <v>62</v>
      </c>
      <c r="R12" s="236">
        <v>85</v>
      </c>
      <c r="S12" s="236">
        <v>94</v>
      </c>
      <c r="T12" s="236">
        <v>82</v>
      </c>
      <c r="U12" s="237">
        <v>90</v>
      </c>
      <c r="V12" s="238">
        <v>76</v>
      </c>
      <c r="W12" s="239"/>
      <c r="X12" s="238">
        <v>59</v>
      </c>
      <c r="Y12" s="238">
        <v>83</v>
      </c>
      <c r="Z12" s="238">
        <v>94</v>
      </c>
      <c r="AE12" s="201"/>
    </row>
    <row r="13" spans="1:31" s="57" customFormat="1" ht="5.25" customHeight="1" x14ac:dyDescent="0.25">
      <c r="A13" s="192"/>
      <c r="B13" s="193"/>
      <c r="C13" s="74"/>
      <c r="D13" s="172"/>
      <c r="E13" s="172"/>
      <c r="F13" s="172"/>
      <c r="G13" s="172"/>
      <c r="H13" s="172"/>
      <c r="I13" s="172"/>
      <c r="J13" s="172"/>
      <c r="K13" s="172"/>
      <c r="L13" s="172"/>
      <c r="M13" s="172"/>
      <c r="N13" s="172"/>
      <c r="O13" s="172"/>
      <c r="P13" s="172"/>
      <c r="Q13" s="172"/>
      <c r="R13" s="172"/>
      <c r="S13" s="172"/>
      <c r="T13" s="172"/>
      <c r="U13" s="172"/>
      <c r="V13" s="172"/>
      <c r="W13" s="172"/>
      <c r="X13" s="231"/>
      <c r="Y13" s="231"/>
      <c r="Z13" s="231"/>
      <c r="AE13" s="183"/>
    </row>
    <row r="14" spans="1:31" ht="30.75" customHeight="1" x14ac:dyDescent="0.25">
      <c r="A14" s="29"/>
      <c r="B14" s="29"/>
      <c r="C14" s="19" t="s">
        <v>14</v>
      </c>
      <c r="D14" s="116"/>
      <c r="E14" s="116"/>
      <c r="F14" s="30"/>
      <c r="G14" s="30"/>
      <c r="H14" s="30"/>
      <c r="I14" s="30"/>
      <c r="J14" s="30"/>
      <c r="K14" s="30"/>
      <c r="L14" s="30"/>
      <c r="M14" s="30"/>
      <c r="N14" s="30"/>
      <c r="O14" s="30"/>
      <c r="P14" s="30"/>
      <c r="Q14" s="30"/>
      <c r="R14" s="30"/>
      <c r="S14" s="30"/>
      <c r="T14" s="30"/>
      <c r="X14" s="94"/>
      <c r="Y14" s="93"/>
      <c r="Z14" s="93"/>
      <c r="AE14" s="183"/>
    </row>
    <row r="15" spans="1:31" ht="14.1" customHeight="1" x14ac:dyDescent="0.25">
      <c r="A15" s="27"/>
      <c r="B15" s="27"/>
      <c r="C15" s="21" t="s">
        <v>15</v>
      </c>
      <c r="D15" s="116"/>
      <c r="E15" s="116"/>
      <c r="F15" s="23"/>
      <c r="G15" s="23"/>
      <c r="H15" s="23"/>
      <c r="I15" s="23"/>
      <c r="J15" s="23"/>
      <c r="K15" s="23"/>
      <c r="L15" s="23"/>
      <c r="M15" s="23"/>
      <c r="N15" s="23"/>
      <c r="O15" s="23"/>
      <c r="P15" s="23"/>
      <c r="Q15" s="23"/>
      <c r="R15" s="23"/>
      <c r="S15" s="23"/>
      <c r="T15" s="23"/>
      <c r="X15" s="94"/>
      <c r="Y15" s="93"/>
      <c r="Z15" s="93"/>
      <c r="AE15" s="183"/>
    </row>
    <row r="16" spans="1:31" ht="24" customHeight="1" x14ac:dyDescent="0.25">
      <c r="A16" s="18"/>
      <c r="B16" s="27"/>
      <c r="C16" s="3" t="s">
        <v>9</v>
      </c>
      <c r="D16" s="116">
        <f>IF(SUM(T16,P16,Q16,R16,S16)&gt;0,SUM(T16,P16,Q16,R16,S16),"–")</f>
        <v>38</v>
      </c>
      <c r="E16" s="116">
        <f>SUM(Z16,U16,V16,X16,Y16)</f>
        <v>24</v>
      </c>
      <c r="F16" s="31">
        <v>5</v>
      </c>
      <c r="G16" s="31">
        <v>8</v>
      </c>
      <c r="H16" s="31">
        <v>6</v>
      </c>
      <c r="I16" s="31">
        <v>7</v>
      </c>
      <c r="J16" s="31">
        <v>14</v>
      </c>
      <c r="K16" s="31">
        <v>14</v>
      </c>
      <c r="L16" s="31">
        <v>7</v>
      </c>
      <c r="M16" s="31">
        <v>7</v>
      </c>
      <c r="N16" s="31">
        <v>2</v>
      </c>
      <c r="O16" s="31">
        <v>8</v>
      </c>
      <c r="P16" s="31">
        <v>11</v>
      </c>
      <c r="Q16" s="31">
        <v>7</v>
      </c>
      <c r="R16" s="31">
        <v>6</v>
      </c>
      <c r="S16" s="31">
        <v>8</v>
      </c>
      <c r="T16" s="31">
        <v>6</v>
      </c>
      <c r="U16" s="93">
        <v>3</v>
      </c>
      <c r="V16" s="94">
        <v>3</v>
      </c>
      <c r="W16" s="125" t="s">
        <v>142</v>
      </c>
      <c r="X16" s="94">
        <v>9</v>
      </c>
      <c r="Y16" s="94">
        <v>5</v>
      </c>
      <c r="Z16" s="94">
        <v>4</v>
      </c>
      <c r="AE16" s="183"/>
    </row>
    <row r="17" spans="1:31" ht="12.75" customHeight="1" x14ac:dyDescent="0.25">
      <c r="A17" s="18"/>
      <c r="B17" s="27"/>
      <c r="C17" s="3" t="s">
        <v>16</v>
      </c>
      <c r="D17" s="116">
        <f t="shared" ref="D17:D25" si="4">IF(SUM(T17,P17,Q17,R17,S17)&gt;0,SUM(T17,P17,Q17,R17,S17),"–")</f>
        <v>5</v>
      </c>
      <c r="E17" s="116">
        <f t="shared" ref="E17:E25" si="5">SUM(Z17,U17,V17,X17,Y17)</f>
        <v>5</v>
      </c>
      <c r="F17" s="31">
        <v>3</v>
      </c>
      <c r="G17" s="31">
        <v>2</v>
      </c>
      <c r="H17" s="31">
        <v>2</v>
      </c>
      <c r="I17" s="31">
        <v>1</v>
      </c>
      <c r="J17" s="31">
        <v>4</v>
      </c>
      <c r="K17" s="31">
        <v>4</v>
      </c>
      <c r="L17" s="31">
        <v>3</v>
      </c>
      <c r="M17" s="31">
        <v>4</v>
      </c>
      <c r="N17" s="20" t="s">
        <v>2</v>
      </c>
      <c r="O17" s="20">
        <v>3</v>
      </c>
      <c r="P17" s="20" t="s">
        <v>2</v>
      </c>
      <c r="Q17" s="31" t="s">
        <v>2</v>
      </c>
      <c r="R17" s="31" t="s">
        <v>2</v>
      </c>
      <c r="S17" s="31">
        <v>3</v>
      </c>
      <c r="T17" s="31">
        <v>2</v>
      </c>
      <c r="U17" s="31" t="s">
        <v>2</v>
      </c>
      <c r="V17" s="106" t="s">
        <v>2</v>
      </c>
      <c r="W17" s="125" t="s">
        <v>142</v>
      </c>
      <c r="X17" s="160">
        <v>3</v>
      </c>
      <c r="Y17" s="160">
        <v>1</v>
      </c>
      <c r="Z17" s="160">
        <v>1</v>
      </c>
      <c r="AA17" s="32"/>
      <c r="AB17" s="32"/>
      <c r="AC17" s="32"/>
      <c r="AD17" s="32"/>
      <c r="AE17" s="183"/>
    </row>
    <row r="18" spans="1:31" s="32" customFormat="1" ht="26.25" customHeight="1" x14ac:dyDescent="0.2">
      <c r="A18" s="18"/>
      <c r="B18" s="27"/>
      <c r="C18" s="13" t="s">
        <v>17</v>
      </c>
      <c r="D18" s="116">
        <f t="shared" si="4"/>
        <v>19</v>
      </c>
      <c r="E18" s="116">
        <f t="shared" si="5"/>
        <v>22</v>
      </c>
      <c r="F18" s="31">
        <v>4</v>
      </c>
      <c r="G18" s="31">
        <v>2</v>
      </c>
      <c r="H18" s="31">
        <v>2</v>
      </c>
      <c r="I18" s="31">
        <v>2</v>
      </c>
      <c r="J18" s="31">
        <v>1</v>
      </c>
      <c r="K18" s="31">
        <v>3</v>
      </c>
      <c r="L18" s="31">
        <v>8</v>
      </c>
      <c r="M18" s="31">
        <v>4</v>
      </c>
      <c r="N18" s="31">
        <v>4</v>
      </c>
      <c r="O18" s="31">
        <v>5</v>
      </c>
      <c r="P18" s="31">
        <v>5</v>
      </c>
      <c r="Q18" s="31">
        <v>2</v>
      </c>
      <c r="R18" s="31">
        <v>6</v>
      </c>
      <c r="S18" s="31">
        <v>3</v>
      </c>
      <c r="T18" s="31">
        <v>3</v>
      </c>
      <c r="U18" s="93">
        <v>6</v>
      </c>
      <c r="V18" s="94">
        <v>4</v>
      </c>
      <c r="W18" s="94"/>
      <c r="X18" s="94">
        <v>4</v>
      </c>
      <c r="Y18" s="94">
        <v>5</v>
      </c>
      <c r="Z18" s="94">
        <v>3</v>
      </c>
      <c r="AA18" s="17"/>
      <c r="AB18" s="17"/>
      <c r="AC18" s="17"/>
      <c r="AD18" s="17"/>
    </row>
    <row r="19" spans="1:31" s="17" customFormat="1" ht="14.1" customHeight="1" x14ac:dyDescent="0.2">
      <c r="A19" s="53"/>
      <c r="B19" s="54"/>
      <c r="C19" s="19" t="s">
        <v>199</v>
      </c>
      <c r="D19" s="148">
        <f t="shared" si="4"/>
        <v>62</v>
      </c>
      <c r="E19" s="148">
        <f t="shared" si="5"/>
        <v>51</v>
      </c>
      <c r="F19" s="103">
        <f t="shared" ref="F19:V19" si="6">IF(SUM(F16:F18)&gt;0,SUM(F16:F18),"–")</f>
        <v>12</v>
      </c>
      <c r="G19" s="103">
        <f t="shared" si="6"/>
        <v>12</v>
      </c>
      <c r="H19" s="103">
        <f t="shared" si="6"/>
        <v>10</v>
      </c>
      <c r="I19" s="103">
        <f t="shared" si="6"/>
        <v>10</v>
      </c>
      <c r="J19" s="103">
        <f t="shared" si="6"/>
        <v>19</v>
      </c>
      <c r="K19" s="103">
        <f t="shared" si="6"/>
        <v>21</v>
      </c>
      <c r="L19" s="103">
        <f t="shared" si="6"/>
        <v>18</v>
      </c>
      <c r="M19" s="103">
        <f t="shared" si="6"/>
        <v>15</v>
      </c>
      <c r="N19" s="103">
        <f t="shared" si="6"/>
        <v>6</v>
      </c>
      <c r="O19" s="103">
        <f t="shared" si="6"/>
        <v>16</v>
      </c>
      <c r="P19" s="103">
        <f t="shared" si="6"/>
        <v>16</v>
      </c>
      <c r="Q19" s="103">
        <f t="shared" si="6"/>
        <v>9</v>
      </c>
      <c r="R19" s="103">
        <f t="shared" si="6"/>
        <v>12</v>
      </c>
      <c r="S19" s="103">
        <f t="shared" si="6"/>
        <v>14</v>
      </c>
      <c r="T19" s="103">
        <f t="shared" si="6"/>
        <v>11</v>
      </c>
      <c r="U19" s="103">
        <f t="shared" si="6"/>
        <v>9</v>
      </c>
      <c r="V19" s="60">
        <f t="shared" si="6"/>
        <v>7</v>
      </c>
      <c r="W19" s="125" t="s">
        <v>142</v>
      </c>
      <c r="X19" s="230">
        <f t="shared" ref="X19:Y19" si="7">IF(SUM(X16:X18)&gt;0,SUM(X16:X18),"–")</f>
        <v>16</v>
      </c>
      <c r="Y19" s="230">
        <f t="shared" si="7"/>
        <v>11</v>
      </c>
      <c r="Z19" s="230">
        <f t="shared" ref="Z19" si="8">IF(SUM(Z16:Z18)&gt;0,SUM(Z16:Z18),"–")</f>
        <v>8</v>
      </c>
    </row>
    <row r="20" spans="1:31" x14ac:dyDescent="0.2">
      <c r="A20" s="18"/>
      <c r="B20" s="27"/>
      <c r="C20" s="65" t="s">
        <v>32</v>
      </c>
      <c r="D20" s="116">
        <f t="shared" si="4"/>
        <v>43</v>
      </c>
      <c r="E20" s="116">
        <f t="shared" si="5"/>
        <v>26</v>
      </c>
      <c r="F20" s="31">
        <v>9</v>
      </c>
      <c r="G20" s="31">
        <v>5</v>
      </c>
      <c r="H20" s="31">
        <v>9</v>
      </c>
      <c r="I20" s="31">
        <v>3</v>
      </c>
      <c r="J20" s="31">
        <v>13</v>
      </c>
      <c r="K20" s="31">
        <v>7</v>
      </c>
      <c r="L20" s="31">
        <v>9</v>
      </c>
      <c r="M20" s="31">
        <v>9</v>
      </c>
      <c r="N20" s="31">
        <v>4</v>
      </c>
      <c r="O20" s="31">
        <v>6</v>
      </c>
      <c r="P20" s="31">
        <v>9</v>
      </c>
      <c r="Q20" s="31">
        <v>8</v>
      </c>
      <c r="R20" s="31">
        <v>7</v>
      </c>
      <c r="S20" s="106">
        <v>9</v>
      </c>
      <c r="T20" s="106">
        <v>10</v>
      </c>
      <c r="U20" s="93">
        <v>6</v>
      </c>
      <c r="V20" s="94">
        <v>5</v>
      </c>
      <c r="W20" s="94"/>
      <c r="X20" s="94">
        <v>6</v>
      </c>
      <c r="Y20" s="94">
        <v>2</v>
      </c>
      <c r="Z20" s="94">
        <v>7</v>
      </c>
    </row>
    <row r="21" spans="1:31" ht="14.1" customHeight="1" x14ac:dyDescent="0.2">
      <c r="A21" s="18"/>
      <c r="B21" s="27"/>
      <c r="C21" s="3" t="s">
        <v>4</v>
      </c>
      <c r="D21" s="116">
        <f t="shared" si="4"/>
        <v>9</v>
      </c>
      <c r="E21" s="116">
        <f t="shared" si="5"/>
        <v>5</v>
      </c>
      <c r="F21" s="194" t="s">
        <v>3</v>
      </c>
      <c r="G21" s="31" t="s">
        <v>3</v>
      </c>
      <c r="H21" s="31" t="s">
        <v>3</v>
      </c>
      <c r="I21" s="31" t="s">
        <v>3</v>
      </c>
      <c r="J21" s="31" t="s">
        <v>3</v>
      </c>
      <c r="K21" s="31" t="s">
        <v>3</v>
      </c>
      <c r="L21" s="31" t="s">
        <v>3</v>
      </c>
      <c r="M21" s="31" t="s">
        <v>3</v>
      </c>
      <c r="N21" s="31" t="s">
        <v>3</v>
      </c>
      <c r="O21" s="31">
        <v>2</v>
      </c>
      <c r="P21" s="31">
        <v>2</v>
      </c>
      <c r="Q21" s="31">
        <v>2</v>
      </c>
      <c r="R21" s="31">
        <v>1</v>
      </c>
      <c r="S21" s="31">
        <v>2</v>
      </c>
      <c r="T21" s="31">
        <v>2</v>
      </c>
      <c r="U21" s="94">
        <v>2</v>
      </c>
      <c r="V21" s="106" t="s">
        <v>2</v>
      </c>
      <c r="W21" s="106"/>
      <c r="X21" s="160">
        <v>1</v>
      </c>
      <c r="Y21" s="160" t="s">
        <v>2</v>
      </c>
      <c r="Z21" s="160">
        <v>2</v>
      </c>
    </row>
    <row r="22" spans="1:31" ht="14.1" customHeight="1" x14ac:dyDescent="0.2">
      <c r="A22" s="18"/>
      <c r="B22" s="27"/>
      <c r="C22" s="3" t="s">
        <v>5</v>
      </c>
      <c r="D22" s="116">
        <f t="shared" si="4"/>
        <v>34</v>
      </c>
      <c r="E22" s="116">
        <f t="shared" si="5"/>
        <v>21</v>
      </c>
      <c r="F22" s="194" t="s">
        <v>3</v>
      </c>
      <c r="G22" s="31" t="s">
        <v>3</v>
      </c>
      <c r="H22" s="31" t="s">
        <v>3</v>
      </c>
      <c r="I22" s="31" t="s">
        <v>3</v>
      </c>
      <c r="J22" s="31" t="s">
        <v>3</v>
      </c>
      <c r="K22" s="31" t="s">
        <v>3</v>
      </c>
      <c r="L22" s="31" t="s">
        <v>3</v>
      </c>
      <c r="M22" s="31" t="s">
        <v>3</v>
      </c>
      <c r="N22" s="31" t="s">
        <v>3</v>
      </c>
      <c r="O22" s="31">
        <v>4</v>
      </c>
      <c r="P22" s="31">
        <v>7</v>
      </c>
      <c r="Q22" s="31">
        <v>6</v>
      </c>
      <c r="R22" s="31">
        <v>6</v>
      </c>
      <c r="S22" s="31">
        <v>7</v>
      </c>
      <c r="T22" s="31">
        <v>8</v>
      </c>
      <c r="U22" s="94">
        <v>4</v>
      </c>
      <c r="V22" s="94">
        <v>5</v>
      </c>
      <c r="W22" s="94"/>
      <c r="X22" s="94">
        <v>5</v>
      </c>
      <c r="Y22" s="94">
        <v>2</v>
      </c>
      <c r="Z22" s="94">
        <v>5</v>
      </c>
    </row>
    <row r="23" spans="1:31" ht="24" customHeight="1" x14ac:dyDescent="0.2">
      <c r="A23" s="18"/>
      <c r="B23" s="33"/>
      <c r="C23" s="63" t="s">
        <v>33</v>
      </c>
      <c r="D23" s="116">
        <f t="shared" si="4"/>
        <v>32</v>
      </c>
      <c r="E23" s="116">
        <f t="shared" si="5"/>
        <v>19</v>
      </c>
      <c r="F23" s="173">
        <v>5</v>
      </c>
      <c r="G23" s="173">
        <v>5</v>
      </c>
      <c r="H23" s="173">
        <v>3</v>
      </c>
      <c r="I23" s="173">
        <v>6</v>
      </c>
      <c r="J23" s="31">
        <v>12</v>
      </c>
      <c r="K23" s="173">
        <v>12</v>
      </c>
      <c r="L23" s="173">
        <v>8</v>
      </c>
      <c r="M23" s="173">
        <v>9</v>
      </c>
      <c r="N23" s="173">
        <v>1</v>
      </c>
      <c r="O23" s="173">
        <v>10</v>
      </c>
      <c r="P23" s="173">
        <v>5</v>
      </c>
      <c r="Q23" s="31">
        <v>3</v>
      </c>
      <c r="R23" s="31">
        <v>10</v>
      </c>
      <c r="S23" s="31">
        <v>10</v>
      </c>
      <c r="T23" s="31">
        <v>4</v>
      </c>
      <c r="U23" s="31">
        <v>5</v>
      </c>
      <c r="V23" s="106">
        <v>2</v>
      </c>
      <c r="W23" s="106"/>
      <c r="X23" s="160">
        <v>6</v>
      </c>
      <c r="Y23" s="94">
        <v>4</v>
      </c>
      <c r="Z23" s="94">
        <v>2</v>
      </c>
    </row>
    <row r="24" spans="1:31" ht="14.1" customHeight="1" x14ac:dyDescent="0.2">
      <c r="A24" s="18"/>
      <c r="B24" s="33"/>
      <c r="C24" s="3" t="s">
        <v>4</v>
      </c>
      <c r="D24" s="116">
        <f t="shared" si="4"/>
        <v>10</v>
      </c>
      <c r="E24" s="116">
        <f t="shared" si="5"/>
        <v>9</v>
      </c>
      <c r="F24" s="195" t="s">
        <v>3</v>
      </c>
      <c r="G24" s="20" t="s">
        <v>3</v>
      </c>
      <c r="H24" s="20" t="s">
        <v>3</v>
      </c>
      <c r="I24" s="20" t="s">
        <v>3</v>
      </c>
      <c r="J24" s="20" t="s">
        <v>3</v>
      </c>
      <c r="K24" s="20" t="s">
        <v>3</v>
      </c>
      <c r="L24" s="20" t="s">
        <v>3</v>
      </c>
      <c r="M24" s="20" t="s">
        <v>3</v>
      </c>
      <c r="N24" s="20" t="s">
        <v>3</v>
      </c>
      <c r="O24" s="34">
        <v>2</v>
      </c>
      <c r="P24" s="34">
        <v>2</v>
      </c>
      <c r="Q24" s="35">
        <v>2</v>
      </c>
      <c r="R24" s="34">
        <v>1</v>
      </c>
      <c r="S24" s="34">
        <v>3</v>
      </c>
      <c r="T24" s="34">
        <v>2</v>
      </c>
      <c r="U24" s="34">
        <v>1</v>
      </c>
      <c r="V24" s="95">
        <v>2</v>
      </c>
      <c r="W24" s="95"/>
      <c r="X24" s="95">
        <v>4</v>
      </c>
      <c r="Y24" s="94">
        <v>2</v>
      </c>
      <c r="Z24" s="160" t="s">
        <v>2</v>
      </c>
    </row>
    <row r="25" spans="1:31" ht="14.1" customHeight="1" x14ac:dyDescent="0.2">
      <c r="A25" s="18"/>
      <c r="B25" s="33"/>
      <c r="C25" s="3" t="s">
        <v>5</v>
      </c>
      <c r="D25" s="116">
        <f t="shared" si="4"/>
        <v>22</v>
      </c>
      <c r="E25" s="116">
        <f t="shared" si="5"/>
        <v>10</v>
      </c>
      <c r="F25" s="195" t="s">
        <v>3</v>
      </c>
      <c r="G25" s="20" t="s">
        <v>3</v>
      </c>
      <c r="H25" s="20" t="s">
        <v>3</v>
      </c>
      <c r="I25" s="20" t="s">
        <v>3</v>
      </c>
      <c r="J25" s="20" t="s">
        <v>3</v>
      </c>
      <c r="K25" s="20" t="s">
        <v>3</v>
      </c>
      <c r="L25" s="20" t="s">
        <v>3</v>
      </c>
      <c r="M25" s="20" t="s">
        <v>3</v>
      </c>
      <c r="N25" s="20" t="s">
        <v>3</v>
      </c>
      <c r="O25" s="34">
        <v>8</v>
      </c>
      <c r="P25" s="34">
        <v>3</v>
      </c>
      <c r="Q25" s="35">
        <v>1</v>
      </c>
      <c r="R25" s="35">
        <v>9</v>
      </c>
      <c r="S25" s="35">
        <v>7</v>
      </c>
      <c r="T25" s="35">
        <v>2</v>
      </c>
      <c r="U25" s="35">
        <v>4</v>
      </c>
      <c r="V25" s="106" t="s">
        <v>2</v>
      </c>
      <c r="W25" s="106"/>
      <c r="X25" s="160">
        <v>2</v>
      </c>
      <c r="Y25" s="94">
        <v>2</v>
      </c>
      <c r="Z25" s="94">
        <v>2</v>
      </c>
    </row>
    <row r="26" spans="1:31" ht="14.1" customHeight="1" x14ac:dyDescent="0.2">
      <c r="A26" s="36"/>
      <c r="B26" s="36"/>
      <c r="C26" s="15"/>
      <c r="D26" s="172"/>
      <c r="E26" s="172"/>
      <c r="F26" s="37"/>
      <c r="G26" s="37"/>
      <c r="H26" s="37"/>
      <c r="I26" s="37"/>
      <c r="J26" s="38"/>
      <c r="K26" s="37"/>
      <c r="L26" s="37"/>
      <c r="M26" s="37"/>
      <c r="N26" s="37"/>
      <c r="O26" s="37"/>
      <c r="P26" s="37"/>
      <c r="Q26" s="38"/>
      <c r="R26" s="38"/>
      <c r="S26" s="38"/>
      <c r="T26" s="38"/>
      <c r="U26" s="110"/>
      <c r="V26" s="126"/>
      <c r="W26" s="126"/>
      <c r="X26" s="126"/>
      <c r="Y26" s="24"/>
      <c r="Z26" s="24"/>
      <c r="AA26" s="4"/>
      <c r="AB26" s="4"/>
      <c r="AC26" s="4"/>
      <c r="AD26" s="4"/>
    </row>
    <row r="27" spans="1:31" s="4" customFormat="1" ht="14.1" customHeight="1" x14ac:dyDescent="0.2">
      <c r="A27" s="25"/>
      <c r="C27" s="66" t="s">
        <v>143</v>
      </c>
      <c r="D27" s="14"/>
      <c r="E27" s="98"/>
      <c r="V27" s="144"/>
      <c r="W27" s="97"/>
      <c r="X27" s="97"/>
    </row>
    <row r="28" spans="1:31" s="4" customFormat="1" ht="12.75" customHeight="1" x14ac:dyDescent="0.2">
      <c r="B28" s="14"/>
      <c r="C28" s="14" t="s">
        <v>129</v>
      </c>
      <c r="D28" s="14"/>
      <c r="E28" s="98"/>
      <c r="V28" s="144"/>
      <c r="W28" s="97"/>
      <c r="X28" s="97"/>
      <c r="AA28" s="12"/>
      <c r="AB28" s="12"/>
      <c r="AC28" s="12"/>
      <c r="AD28" s="12"/>
    </row>
    <row r="30" spans="1:31" x14ac:dyDescent="0.2">
      <c r="A30" s="17"/>
    </row>
  </sheetData>
  <customSheetViews>
    <customSheetView guid="{03452A04-CA67-46E6-B0A2-BCD750928530}" showGridLines="0">
      <selection activeCell="C8" sqref="C8"/>
      <rowBreaks count="1" manualBreakCount="1">
        <brk id="38"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selection activeCell="C8" sqref="C8"/>
      <rowBreaks count="1" manualBreakCount="1">
        <brk id="38"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honeticPr fontId="8" type="noConversion"/>
  <pageMargins left="0.39370078740157483" right="0.39370078740157483" top="0.59055118110236227" bottom="0.74803149606299213" header="0.31496062992125984" footer="0.31496062992125984"/>
  <pageSetup paperSize="9" scale="94" orientation="landscape" r:id="rId3"/>
  <rowBreaks count="1" manualBreakCount="1">
    <brk id="31" max="16383" man="1"/>
  </rowBreaks>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28"/>
  <sheetViews>
    <sheetView showGridLines="0" zoomScaleNormal="100" zoomScaleSheetLayoutView="100" workbookViewId="0"/>
  </sheetViews>
  <sheetFormatPr defaultColWidth="9.140625" defaultRowHeight="12.75" outlineLevelCol="1" x14ac:dyDescent="0.2"/>
  <cols>
    <col min="1" max="1" width="2.85546875" style="12" customWidth="1"/>
    <col min="2" max="2" width="0.85546875" style="12" customWidth="1"/>
    <col min="3" max="3" width="41.7109375" style="12" customWidth="1"/>
    <col min="4" max="5" width="6.7109375" style="16" customWidth="1"/>
    <col min="6" max="6" width="6.7109375" style="12" customWidth="1" outlineLevel="1"/>
    <col min="7" max="12" width="4.7109375" style="12" customWidth="1" outlineLevel="1"/>
    <col min="13" max="16" width="4.7109375" style="12" customWidth="1"/>
    <col min="17" max="18" width="4.7109375" style="62" customWidth="1"/>
    <col min="19" max="16384" width="9.140625" style="12"/>
  </cols>
  <sheetData>
    <row r="1" spans="1:20" ht="14.25" customHeight="1" x14ac:dyDescent="0.2">
      <c r="A1" s="17" t="s">
        <v>197</v>
      </c>
    </row>
    <row r="2" spans="1:20" ht="14.25" customHeight="1" x14ac:dyDescent="0.2">
      <c r="A2" s="16" t="s">
        <v>198</v>
      </c>
    </row>
    <row r="3" spans="1:20" s="4" customFormat="1" ht="24" customHeight="1" x14ac:dyDescent="0.2">
      <c r="A3" s="301"/>
      <c r="B3" s="301"/>
      <c r="C3" s="301"/>
      <c r="D3" s="153" t="s">
        <v>191</v>
      </c>
      <c r="E3" s="153" t="s">
        <v>192</v>
      </c>
      <c r="F3" s="111">
        <v>2007</v>
      </c>
      <c r="G3" s="111">
        <v>2008</v>
      </c>
      <c r="H3" s="111">
        <v>2009</v>
      </c>
      <c r="I3" s="111">
        <v>2010</v>
      </c>
      <c r="J3" s="111">
        <v>2011</v>
      </c>
      <c r="K3" s="111">
        <v>2012</v>
      </c>
      <c r="L3" s="111">
        <v>2013</v>
      </c>
      <c r="M3" s="111">
        <v>2014</v>
      </c>
      <c r="N3" s="111">
        <v>2015</v>
      </c>
      <c r="O3" s="111">
        <v>2016</v>
      </c>
      <c r="P3" s="117">
        <v>2017</v>
      </c>
      <c r="Q3" s="122">
        <v>2018</v>
      </c>
      <c r="R3" s="122">
        <v>2019</v>
      </c>
    </row>
    <row r="4" spans="1:20" s="4" customFormat="1" ht="24" customHeight="1" x14ac:dyDescent="0.2">
      <c r="A4" s="18"/>
      <c r="B4" s="18"/>
      <c r="C4" s="21" t="s">
        <v>24</v>
      </c>
      <c r="D4" s="116">
        <f>IF(SUM(M4,I4,J4,K4,L4)&gt;0,SUM(M4,I4,J4,K4,L4),"–")</f>
        <v>4</v>
      </c>
      <c r="E4" s="116" t="str">
        <f>IF(SUM(R4,N4,O4,P4,Q4)&gt;0,SUM(R4,N4,O4,P4,Q4),"–")</f>
        <v>–</v>
      </c>
      <c r="F4" s="112" t="s">
        <v>2</v>
      </c>
      <c r="G4" s="112" t="s">
        <v>2</v>
      </c>
      <c r="H4" s="116" t="s">
        <v>2</v>
      </c>
      <c r="I4" s="116" t="s">
        <v>2</v>
      </c>
      <c r="J4" s="116" t="s">
        <v>2</v>
      </c>
      <c r="K4" s="116" t="s">
        <v>2</v>
      </c>
      <c r="L4" s="116" t="s">
        <v>2</v>
      </c>
      <c r="M4" s="116">
        <v>4</v>
      </c>
      <c r="N4" s="116" t="s">
        <v>2</v>
      </c>
      <c r="O4" s="116" t="s">
        <v>2</v>
      </c>
      <c r="P4" s="116" t="s">
        <v>2</v>
      </c>
      <c r="Q4" s="116" t="s">
        <v>2</v>
      </c>
      <c r="R4" s="116" t="s">
        <v>2</v>
      </c>
    </row>
    <row r="5" spans="1:20" s="4" customFormat="1" ht="14.1" customHeight="1" x14ac:dyDescent="0.2">
      <c r="A5" s="18"/>
      <c r="B5" s="18"/>
      <c r="C5" s="21" t="s">
        <v>25</v>
      </c>
      <c r="D5" s="116" t="str">
        <f t="shared" ref="D5:D6" si="0">IF(SUM(M5,I5,J5,K5,L5)&gt;0,SUM(M5,I5,J5,K5,L5),"–")</f>
        <v>–</v>
      </c>
      <c r="E5" s="116">
        <f t="shared" ref="E5:E6" si="1">IF(SUM(R5,N5,O5,P5,Q5)&gt;0,SUM(R5,N5,O5,P5,Q5),"–")</f>
        <v>1</v>
      </c>
      <c r="F5" s="112" t="s">
        <v>2</v>
      </c>
      <c r="G5" s="26">
        <v>1</v>
      </c>
      <c r="H5" s="26" t="s">
        <v>2</v>
      </c>
      <c r="I5" s="26" t="s">
        <v>2</v>
      </c>
      <c r="J5" s="26" t="s">
        <v>2</v>
      </c>
      <c r="K5" s="26" t="s">
        <v>2</v>
      </c>
      <c r="L5" s="26" t="s">
        <v>2</v>
      </c>
      <c r="M5" s="26" t="s">
        <v>2</v>
      </c>
      <c r="N5" s="26" t="s">
        <v>2</v>
      </c>
      <c r="O5" s="26" t="s">
        <v>2</v>
      </c>
      <c r="P5" s="26">
        <v>1</v>
      </c>
      <c r="Q5" s="26" t="s">
        <v>2</v>
      </c>
      <c r="R5" s="26" t="s">
        <v>2</v>
      </c>
    </row>
    <row r="6" spans="1:20" s="64" customFormat="1" ht="11.25" x14ac:dyDescent="0.2">
      <c r="A6" s="18"/>
      <c r="B6" s="53"/>
      <c r="C6" s="19" t="s">
        <v>26</v>
      </c>
      <c r="D6" s="148">
        <f t="shared" si="0"/>
        <v>4</v>
      </c>
      <c r="E6" s="148">
        <f t="shared" si="1"/>
        <v>1</v>
      </c>
      <c r="F6" s="112" t="s">
        <v>2</v>
      </c>
      <c r="G6" s="55">
        <f t="shared" ref="G6:O6" si="2">IF(SUM(G4:G5)&gt;0,SUM(G4:G5),"–")</f>
        <v>1</v>
      </c>
      <c r="H6" s="55" t="str">
        <f t="shared" si="2"/>
        <v>–</v>
      </c>
      <c r="I6" s="55" t="str">
        <f t="shared" si="2"/>
        <v>–</v>
      </c>
      <c r="J6" s="55" t="str">
        <f t="shared" si="2"/>
        <v>–</v>
      </c>
      <c r="K6" s="55" t="str">
        <f t="shared" si="2"/>
        <v>–</v>
      </c>
      <c r="L6" s="55" t="str">
        <f t="shared" si="2"/>
        <v>–</v>
      </c>
      <c r="M6" s="55">
        <f t="shared" si="2"/>
        <v>4</v>
      </c>
      <c r="N6" s="55" t="str">
        <f t="shared" si="2"/>
        <v>–</v>
      </c>
      <c r="O6" s="55" t="str">
        <f t="shared" si="2"/>
        <v>–</v>
      </c>
      <c r="P6" s="55">
        <f t="shared" ref="P6:Q6" si="3">IF(SUM(P4:P5)&gt;0,SUM(P4:P5),"–")</f>
        <v>1</v>
      </c>
      <c r="Q6" s="104" t="str">
        <f t="shared" si="3"/>
        <v>–</v>
      </c>
      <c r="R6" s="104" t="str">
        <f>IF(SUM(R4:R5)&gt;0,SUM(R4:R5),"–")</f>
        <v>–</v>
      </c>
    </row>
    <row r="7" spans="1:20" s="4" customFormat="1" x14ac:dyDescent="0.2">
      <c r="A7" s="41"/>
      <c r="B7" s="41"/>
      <c r="C7" s="42"/>
      <c r="D7" s="172"/>
      <c r="E7" s="172"/>
      <c r="F7" s="113"/>
      <c r="G7" s="113"/>
      <c r="H7" s="113"/>
      <c r="I7" s="113"/>
      <c r="J7" s="113"/>
      <c r="K7" s="113"/>
      <c r="L7" s="113"/>
      <c r="M7" s="113"/>
      <c r="N7" s="114"/>
      <c r="O7" s="114"/>
      <c r="P7" s="114"/>
      <c r="Q7" s="137"/>
      <c r="R7" s="137"/>
    </row>
    <row r="8" spans="1:20" x14ac:dyDescent="0.2">
      <c r="A8" s="18"/>
      <c r="B8" s="14"/>
      <c r="C8" s="4" t="s">
        <v>123</v>
      </c>
      <c r="D8" s="14"/>
      <c r="E8" s="14"/>
      <c r="F8" s="4"/>
      <c r="G8" s="4"/>
      <c r="H8" s="4"/>
      <c r="I8" s="4"/>
      <c r="J8" s="4"/>
      <c r="K8" s="4"/>
      <c r="L8" s="4"/>
      <c r="M8" s="4"/>
    </row>
    <row r="9" spans="1:20" x14ac:dyDescent="0.2">
      <c r="A9" s="4"/>
      <c r="B9" s="14"/>
      <c r="C9" s="14" t="s">
        <v>124</v>
      </c>
      <c r="D9" s="14"/>
      <c r="E9" s="14"/>
      <c r="F9" s="4"/>
      <c r="G9" s="4"/>
      <c r="H9" s="4"/>
      <c r="I9" s="4"/>
      <c r="J9" s="4"/>
      <c r="K9" s="4"/>
      <c r="L9" s="4"/>
      <c r="M9" s="4"/>
      <c r="S9" s="62"/>
      <c r="T9" s="62"/>
    </row>
    <row r="10" spans="1:20" x14ac:dyDescent="0.2">
      <c r="A10" s="4"/>
      <c r="B10" s="14"/>
      <c r="C10" s="14"/>
      <c r="D10" s="14"/>
      <c r="E10" s="14"/>
      <c r="F10" s="4"/>
      <c r="G10" s="4"/>
      <c r="H10" s="4"/>
      <c r="I10" s="4"/>
      <c r="J10" s="4"/>
      <c r="K10" s="4"/>
      <c r="L10" s="4"/>
      <c r="M10" s="4"/>
    </row>
    <row r="11" spans="1:20" x14ac:dyDescent="0.2">
      <c r="A11" s="4"/>
      <c r="B11" s="14"/>
      <c r="C11" s="4"/>
      <c r="F11" s="4"/>
      <c r="G11" s="4"/>
      <c r="H11" s="4"/>
      <c r="I11" s="4"/>
      <c r="J11" s="4"/>
      <c r="K11" s="4"/>
      <c r="L11" s="4"/>
      <c r="M11" s="4"/>
      <c r="Q11" s="57"/>
      <c r="R11" s="57"/>
    </row>
    <row r="12" spans="1:20" x14ac:dyDescent="0.2">
      <c r="A12" s="4"/>
      <c r="B12" s="14"/>
      <c r="C12" s="14"/>
      <c r="D12" s="14"/>
      <c r="E12" s="14"/>
      <c r="F12" s="4"/>
      <c r="G12" s="4"/>
      <c r="H12" s="4"/>
      <c r="I12" s="4"/>
      <c r="J12" s="4"/>
      <c r="K12" s="4"/>
      <c r="L12" s="4"/>
      <c r="M12" s="4"/>
      <c r="Q12" s="57"/>
      <c r="R12" s="57"/>
    </row>
    <row r="13" spans="1:20" x14ac:dyDescent="0.2">
      <c r="A13" s="4"/>
      <c r="B13" s="14"/>
      <c r="C13" s="14"/>
      <c r="D13" s="14"/>
      <c r="E13" s="14"/>
      <c r="F13" s="4"/>
      <c r="G13" s="4"/>
      <c r="H13" s="4"/>
      <c r="I13" s="4"/>
      <c r="J13" s="4"/>
      <c r="K13" s="4"/>
      <c r="L13" s="4"/>
      <c r="M13" s="4"/>
      <c r="Q13" s="57"/>
      <c r="R13" s="57"/>
    </row>
    <row r="15" spans="1:20" ht="18.75" x14ac:dyDescent="0.3">
      <c r="C15" s="43"/>
      <c r="D15" s="222"/>
      <c r="E15" s="222"/>
    </row>
    <row r="16" spans="1:20" ht="15.75" x14ac:dyDescent="0.25">
      <c r="C16" s="44"/>
      <c r="D16" s="223"/>
      <c r="E16" s="223"/>
    </row>
    <row r="17" spans="3:18" x14ac:dyDescent="0.2">
      <c r="E17" s="224"/>
    </row>
    <row r="18" spans="3:18" x14ac:dyDescent="0.2">
      <c r="C18" s="45"/>
      <c r="D18" s="224"/>
      <c r="Q18" s="156"/>
      <c r="R18" s="156"/>
    </row>
    <row r="19" spans="3:18" x14ac:dyDescent="0.2">
      <c r="C19" s="45"/>
      <c r="D19" s="224"/>
      <c r="E19" s="224"/>
      <c r="Q19" s="57"/>
      <c r="R19" s="57"/>
    </row>
    <row r="20" spans="3:18" x14ac:dyDescent="0.2">
      <c r="C20" s="67"/>
    </row>
    <row r="21" spans="3:18" ht="15.75" x14ac:dyDescent="0.25">
      <c r="C21" s="44"/>
      <c r="D21" s="223"/>
      <c r="E21" s="223"/>
    </row>
    <row r="23" spans="3:18" x14ac:dyDescent="0.2">
      <c r="C23" s="45"/>
      <c r="D23" s="224"/>
      <c r="E23" s="224"/>
    </row>
    <row r="24" spans="3:18" x14ac:dyDescent="0.2">
      <c r="C24" s="46"/>
      <c r="D24" s="225"/>
      <c r="E24" s="225"/>
    </row>
    <row r="25" spans="3:18" x14ac:dyDescent="0.2">
      <c r="C25" s="45"/>
      <c r="D25" s="224"/>
      <c r="E25" s="224"/>
    </row>
    <row r="26" spans="3:18" x14ac:dyDescent="0.2">
      <c r="C26" s="45"/>
      <c r="D26" s="224"/>
      <c r="E26" s="224"/>
    </row>
    <row r="27" spans="3:18" x14ac:dyDescent="0.2">
      <c r="Q27" s="97"/>
      <c r="R27" s="97"/>
    </row>
    <row r="28" spans="3:18" x14ac:dyDescent="0.2">
      <c r="Q28" s="97"/>
      <c r="R28" s="97"/>
    </row>
  </sheetData>
  <customSheetViews>
    <customSheetView guid="{03452A04-CA67-46E6-B0A2-BCD750928530}" showGridLines="0">
      <selection activeCell="T6" sqref="T6"/>
      <rowBreaks count="2" manualBreakCount="2">
        <brk id="19" max="16383" man="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EA424B0A-06A3-4874-B080-734BBB58792A}" showPageBreaks="1" showGridLines="0" printArea="1">
      <selection activeCell="T6" sqref="T6"/>
      <rowBreaks count="2" manualBreakCount="2">
        <brk id="19" max="16383" man="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honeticPr fontId="8" type="noConversion"/>
  <pageMargins left="0.39370078740157483" right="0.39370078740157483" top="0.59055118110236227" bottom="0.74803149606299213" header="0.31496062992125984" footer="0.31496062992125984"/>
  <pageSetup paperSize="9" scale="85" orientation="landscape" r:id="rId3"/>
  <rowBreaks count="2" manualBreakCount="2">
    <brk id="17" max="16383" man="1"/>
    <brk id="35"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32</vt:i4>
      </vt:variant>
      <vt:variant>
        <vt:lpstr>Namngivna områden</vt:lpstr>
      </vt:variant>
      <vt:variant>
        <vt:i4>42</vt:i4>
      </vt:variant>
    </vt:vector>
  </HeadingPairs>
  <TitlesOfParts>
    <vt:vector size="74" baseType="lpstr">
      <vt:lpstr>Titelsida</vt:lpstr>
      <vt:lpstr>Innehåll_Contents</vt:lpstr>
      <vt:lpstr>Fakta om statistiken</vt:lpstr>
      <vt:lpstr>Definitioner (1)</vt:lpstr>
      <vt:lpstr>Definitioner (2)</vt:lpstr>
      <vt:lpstr>Teckenförklaringar</vt:lpstr>
      <vt:lpstr>Översiktstabell</vt:lpstr>
      <vt:lpstr>1 Järnväg</vt:lpstr>
      <vt:lpstr>2 Järnväg</vt:lpstr>
      <vt:lpstr>3 Järnväg</vt:lpstr>
      <vt:lpstr>4 Järnväg</vt:lpstr>
      <vt:lpstr>5 Spårväg</vt:lpstr>
      <vt:lpstr>6 Spårväg</vt:lpstr>
      <vt:lpstr>7 Spårväg</vt:lpstr>
      <vt:lpstr>8 Tunnelbana</vt:lpstr>
      <vt:lpstr>9 Tunnelbana</vt:lpstr>
      <vt:lpstr>10 Tunnelbana</vt:lpstr>
      <vt:lpstr>Figur 1.1</vt:lpstr>
      <vt:lpstr>Figur 1.2</vt:lpstr>
      <vt:lpstr>Figur 1.3</vt:lpstr>
      <vt:lpstr>Figur 1.4</vt:lpstr>
      <vt:lpstr>Figur 2.1</vt:lpstr>
      <vt:lpstr>Figur 2.2</vt:lpstr>
      <vt:lpstr>Figur 2.3</vt:lpstr>
      <vt:lpstr>Figur 2.4</vt:lpstr>
      <vt:lpstr>Figur 3.1</vt:lpstr>
      <vt:lpstr>Figur 3.2</vt:lpstr>
      <vt:lpstr>Figur 3.3</vt:lpstr>
      <vt:lpstr>Figur 3.4</vt:lpstr>
      <vt:lpstr>Järnv diagramdata</vt:lpstr>
      <vt:lpstr>Spårv diagramdata</vt:lpstr>
      <vt:lpstr>Tbana diagramdata</vt:lpstr>
      <vt:lpstr>'Fakta om statistiken'!_Ref168414483</vt:lpstr>
      <vt:lpstr>'Fakta om statistiken'!_Toc106522664</vt:lpstr>
      <vt:lpstr>'Fakta om statistiken'!_Toc260947306</vt:lpstr>
      <vt:lpstr>'Fakta om statistiken'!_Toc260947309</vt:lpstr>
      <vt:lpstr>'Fakta om statistiken'!_Toc358624595</vt:lpstr>
      <vt:lpstr>'Definitioner (1)'!_Toc358624596</vt:lpstr>
      <vt:lpstr>'Fakta om statistiken'!_Toc358642320</vt:lpstr>
      <vt:lpstr>'Fakta om statistiken'!_Toc358642321</vt:lpstr>
      <vt:lpstr>'Fakta om statistiken'!_Toc358642325</vt:lpstr>
      <vt:lpstr>'Fakta om statistiken'!_Toc358642334</vt:lpstr>
      <vt:lpstr>'Fakta om statistiken'!_Toc388528039</vt:lpstr>
      <vt:lpstr>Innehåll_Contents!Print_Area</vt:lpstr>
      <vt:lpstr>'1 Järnväg'!Utskriftsområde</vt:lpstr>
      <vt:lpstr>'10 Tunnelbana'!Utskriftsområde</vt:lpstr>
      <vt:lpstr>'2 Järnväg'!Utskriftsområde</vt:lpstr>
      <vt:lpstr>'3 Järnväg'!Utskriftsområde</vt:lpstr>
      <vt:lpstr>'4 Järnväg'!Utskriftsområde</vt:lpstr>
      <vt:lpstr>'5 Spårväg'!Utskriftsområde</vt:lpstr>
      <vt:lpstr>'6 Spårväg'!Utskriftsområde</vt:lpstr>
      <vt:lpstr>'7 Spårväg'!Utskriftsområde</vt:lpstr>
      <vt:lpstr>'8 Tunnelbana'!Utskriftsområde</vt:lpstr>
      <vt:lpstr>'9 Tunnelbana'!Utskriftsområde</vt:lpstr>
      <vt:lpstr>'Definitioner (1)'!Utskriftsområde</vt:lpstr>
      <vt:lpstr>'Definitioner (2)'!Utskriftsområde</vt:lpstr>
      <vt:lpstr>'Fakta om statistiken'!Utskriftsområde</vt:lpstr>
      <vt:lpstr>'Figur 1.1'!Utskriftsområde</vt:lpstr>
      <vt:lpstr>'Figur 1.2'!Utskriftsområde</vt:lpstr>
      <vt:lpstr>'Figur 1.3'!Utskriftsområde</vt:lpstr>
      <vt:lpstr>'Figur 1.4'!Utskriftsområde</vt:lpstr>
      <vt:lpstr>'Figur 2.1'!Utskriftsområde</vt:lpstr>
      <vt:lpstr>'Figur 2.2'!Utskriftsområde</vt:lpstr>
      <vt:lpstr>'Figur 2.3'!Utskriftsområde</vt:lpstr>
      <vt:lpstr>'Figur 3.3'!Utskriftsområde</vt:lpstr>
      <vt:lpstr>Innehåll_Contents!Utskriftsområde</vt:lpstr>
      <vt:lpstr>Teckenförklaringar!Utskriftsområde</vt:lpstr>
      <vt:lpstr>Titelsida!Utskriftsområde</vt:lpstr>
      <vt:lpstr>Översiktstabell!Utskriftsområde</vt:lpstr>
      <vt:lpstr>'5 Spårväg'!Utskriftsrubriker</vt:lpstr>
      <vt:lpstr>'6 Spårväg'!Utskriftsrubriker</vt:lpstr>
      <vt:lpstr>'8 Tunnelbana'!Utskriftsrubriker</vt:lpstr>
      <vt:lpstr>'9 Tunnelbana'!Utskriftsrubriker</vt:lpstr>
      <vt:lpstr>Översiktstabell!Utskriftsrubriker</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 Sjöberg</dc:creator>
  <cp:lastModifiedBy>Johan Landin</cp:lastModifiedBy>
  <cp:lastPrinted>2020-06-02T12:36:01Z</cp:lastPrinted>
  <dcterms:created xsi:type="dcterms:W3CDTF">2004-01-15T15:51:50Z</dcterms:created>
  <dcterms:modified xsi:type="dcterms:W3CDTF">2020-06-05T09:04:01Z</dcterms:modified>
</cp:coreProperties>
</file>